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2435" windowHeight="11760"/>
  </bookViews>
  <sheets>
    <sheet name="форма №1" sheetId="1" r:id="rId1"/>
    <sheet name="форма №2" sheetId="2" r:id="rId2"/>
    <sheet name="форма №3" sheetId="3" r:id="rId3"/>
  </sheets>
  <definedNames>
    <definedName name="_GoBack" localSheetId="2">'форма №3'!$G$4</definedName>
    <definedName name="_xlnm.Print_Area" localSheetId="2">'форма №3'!$A$1:$L$153</definedName>
  </definedNames>
  <calcPr calcId="124519"/>
</workbook>
</file>

<file path=xl/calcChain.xml><?xml version="1.0" encoding="utf-8"?>
<calcChain xmlns="http://schemas.openxmlformats.org/spreadsheetml/2006/main">
  <c r="J1169" i="1"/>
  <c r="F1169"/>
  <c r="F1398"/>
  <c r="G1398"/>
  <c r="H1398"/>
  <c r="I1398"/>
  <c r="J1398"/>
  <c r="K1398"/>
  <c r="L1398"/>
  <c r="F982"/>
  <c r="G982"/>
  <c r="H982"/>
  <c r="I982"/>
  <c r="J982"/>
  <c r="K982"/>
  <c r="L982"/>
  <c r="F962"/>
  <c r="G962"/>
  <c r="H962"/>
  <c r="I962"/>
  <c r="J962"/>
  <c r="K962"/>
  <c r="L962"/>
  <c r="F890"/>
  <c r="G890"/>
  <c r="H890"/>
  <c r="I890"/>
  <c r="J890"/>
  <c r="K890"/>
  <c r="L890"/>
  <c r="L888" s="1"/>
  <c r="F860"/>
  <c r="G860"/>
  <c r="H860"/>
  <c r="I860"/>
  <c r="J860"/>
  <c r="K860"/>
  <c r="L860"/>
  <c r="F788"/>
  <c r="G788"/>
  <c r="H788"/>
  <c r="I788"/>
  <c r="J788"/>
  <c r="K788"/>
  <c r="L788"/>
  <c r="E788"/>
  <c r="F692"/>
  <c r="G692"/>
  <c r="H692"/>
  <c r="I692"/>
  <c r="J692"/>
  <c r="J690" s="1"/>
  <c r="K692"/>
  <c r="L692"/>
  <c r="L690" s="1"/>
  <c r="E692"/>
  <c r="F514"/>
  <c r="G514"/>
  <c r="H514"/>
  <c r="I514"/>
  <c r="J514"/>
  <c r="K514"/>
  <c r="L514"/>
  <c r="E514"/>
  <c r="F506"/>
  <c r="F500"/>
  <c r="F494"/>
  <c r="F488"/>
  <c r="F482"/>
  <c r="F476"/>
  <c r="F470"/>
  <c r="F464"/>
  <c r="F458"/>
  <c r="F452"/>
  <c r="F446"/>
  <c r="E446"/>
  <c r="F438"/>
  <c r="E438"/>
  <c r="K426"/>
  <c r="I426" s="1"/>
  <c r="L426"/>
  <c r="J426" s="1"/>
  <c r="H426" s="1"/>
  <c r="F407"/>
  <c r="G407"/>
  <c r="H407"/>
  <c r="I407"/>
  <c r="J407"/>
  <c r="K407"/>
  <c r="L407"/>
  <c r="F356"/>
  <c r="G356"/>
  <c r="H356"/>
  <c r="I356"/>
  <c r="J356"/>
  <c r="K356"/>
  <c r="L356"/>
  <c r="E356"/>
  <c r="F314"/>
  <c r="G314"/>
  <c r="H314"/>
  <c r="I314"/>
  <c r="J314"/>
  <c r="K314"/>
  <c r="L314"/>
  <c r="E314"/>
  <c r="F294"/>
  <c r="G294"/>
  <c r="H294"/>
  <c r="I294"/>
  <c r="J294"/>
  <c r="K294"/>
  <c r="L294"/>
  <c r="E294"/>
  <c r="F258"/>
  <c r="G258"/>
  <c r="H258"/>
  <c r="I258"/>
  <c r="J258"/>
  <c r="K258"/>
  <c r="L258"/>
  <c r="E258"/>
  <c r="F228"/>
  <c r="G228"/>
  <c r="H228"/>
  <c r="I228"/>
  <c r="J228"/>
  <c r="K228"/>
  <c r="L228"/>
  <c r="E228"/>
  <c r="F198"/>
  <c r="G198"/>
  <c r="H198"/>
  <c r="I198"/>
  <c r="J198"/>
  <c r="K198"/>
  <c r="L198"/>
  <c r="E198"/>
  <c r="F133"/>
  <c r="L149" i="3"/>
  <c r="K149"/>
  <c r="L148"/>
  <c r="K148"/>
  <c r="L146"/>
  <c r="K146"/>
  <c r="L145"/>
  <c r="K145"/>
  <c r="L144"/>
  <c r="K144"/>
  <c r="L142"/>
  <c r="K142"/>
  <c r="L141"/>
  <c r="K141"/>
  <c r="L140"/>
  <c r="K140"/>
  <c r="L139"/>
  <c r="K139"/>
  <c r="L138"/>
  <c r="K138"/>
  <c r="L137"/>
  <c r="K137"/>
  <c r="K135"/>
  <c r="L134"/>
  <c r="K134"/>
  <c r="L133"/>
  <c r="K133"/>
  <c r="L132"/>
  <c r="K132"/>
  <c r="L130"/>
  <c r="K130"/>
  <c r="L129"/>
  <c r="K129"/>
  <c r="L126"/>
  <c r="L125"/>
  <c r="L127"/>
  <c r="K127"/>
  <c r="K126"/>
  <c r="K125"/>
  <c r="L121"/>
  <c r="K101"/>
  <c r="L101"/>
  <c r="K102"/>
  <c r="L102"/>
  <c r="K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16"/>
  <c r="L116"/>
  <c r="K118"/>
  <c r="L118"/>
  <c r="K119"/>
  <c r="L119"/>
  <c r="K121"/>
  <c r="K122"/>
  <c r="L122"/>
  <c r="K123"/>
  <c r="L123"/>
  <c r="L100"/>
  <c r="K100"/>
  <c r="K94"/>
  <c r="L94"/>
  <c r="K95"/>
  <c r="L95"/>
  <c r="K96"/>
  <c r="L96"/>
  <c r="K97"/>
  <c r="L97"/>
  <c r="K98"/>
  <c r="L98"/>
  <c r="L93"/>
  <c r="K93"/>
  <c r="L91"/>
  <c r="K91"/>
  <c r="K68"/>
  <c r="L68"/>
  <c r="K70"/>
  <c r="L70"/>
  <c r="K71"/>
  <c r="L71"/>
  <c r="K72"/>
  <c r="L72"/>
  <c r="K75"/>
  <c r="L75"/>
  <c r="K76"/>
  <c r="L76"/>
  <c r="K77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90"/>
  <c r="L90"/>
  <c r="L67"/>
  <c r="K67"/>
  <c r="L65"/>
  <c r="K58"/>
  <c r="L58"/>
  <c r="K59"/>
  <c r="L59"/>
  <c r="K60"/>
  <c r="L60"/>
  <c r="K61"/>
  <c r="L61"/>
  <c r="K62"/>
  <c r="L62"/>
  <c r="K63"/>
  <c r="L63"/>
  <c r="K64"/>
  <c r="L64"/>
  <c r="K65"/>
  <c r="L57"/>
  <c r="K57"/>
  <c r="K55"/>
  <c r="L55"/>
  <c r="K53"/>
  <c r="L53"/>
  <c r="K54"/>
  <c r="L54"/>
  <c r="L52"/>
  <c r="K52"/>
  <c r="K49"/>
  <c r="L49"/>
  <c r="L48"/>
  <c r="K48"/>
  <c r="K42"/>
  <c r="L42"/>
  <c r="K43"/>
  <c r="L43"/>
  <c r="K44"/>
  <c r="L44"/>
  <c r="K45"/>
  <c r="L45"/>
  <c r="K46"/>
  <c r="L46"/>
  <c r="L35"/>
  <c r="K35"/>
  <c r="K26"/>
  <c r="L26"/>
  <c r="K27"/>
  <c r="L27"/>
  <c r="K28"/>
  <c r="K33"/>
  <c r="L33"/>
  <c r="K34"/>
  <c r="L34"/>
  <c r="L25"/>
  <c r="K25"/>
  <c r="L9"/>
  <c r="L10"/>
  <c r="L11"/>
  <c r="L12"/>
  <c r="L13"/>
  <c r="L15"/>
  <c r="L16"/>
  <c r="L17"/>
  <c r="L18"/>
  <c r="L19"/>
  <c r="L20"/>
  <c r="L21"/>
  <c r="L22"/>
  <c r="L8"/>
  <c r="K8"/>
  <c r="K22"/>
  <c r="K21"/>
  <c r="K20"/>
  <c r="K19"/>
  <c r="K18"/>
  <c r="K17"/>
  <c r="K16"/>
  <c r="K15"/>
  <c r="K13"/>
  <c r="K12"/>
  <c r="K11"/>
  <c r="K10"/>
  <c r="K9"/>
  <c r="L2019" i="1"/>
  <c r="K2019"/>
  <c r="J2019"/>
  <c r="I2019"/>
  <c r="H2019"/>
  <c r="G2019"/>
  <c r="F2019"/>
  <c r="E2019"/>
  <c r="L2013"/>
  <c r="K2013"/>
  <c r="J2013"/>
  <c r="I2013"/>
  <c r="H2013"/>
  <c r="G2013"/>
  <c r="F2013"/>
  <c r="E2013"/>
  <c r="L2007"/>
  <c r="K2007"/>
  <c r="J2007"/>
  <c r="I2007"/>
  <c r="H2007"/>
  <c r="G2007"/>
  <c r="F2007"/>
  <c r="E2007"/>
  <c r="L2001"/>
  <c r="K2001"/>
  <c r="J2001"/>
  <c r="I2001"/>
  <c r="H2001"/>
  <c r="G2001"/>
  <c r="F2001"/>
  <c r="E2001"/>
  <c r="L1995"/>
  <c r="K1995"/>
  <c r="J1995"/>
  <c r="I1995"/>
  <c r="H1995"/>
  <c r="G1995"/>
  <c r="F1995"/>
  <c r="E1995"/>
  <c r="L1989"/>
  <c r="K1989"/>
  <c r="J1989"/>
  <c r="I1989"/>
  <c r="H1989"/>
  <c r="G1989"/>
  <c r="F1989"/>
  <c r="E1989"/>
  <c r="L1983"/>
  <c r="K1983"/>
  <c r="J1983"/>
  <c r="I1983"/>
  <c r="H1983"/>
  <c r="G1983"/>
  <c r="F1983"/>
  <c r="E1983"/>
  <c r="L1977"/>
  <c r="K1977"/>
  <c r="J1977"/>
  <c r="I1977"/>
  <c r="H1977"/>
  <c r="G1977"/>
  <c r="F1977"/>
  <c r="E1977"/>
  <c r="L1971"/>
  <c r="K1971"/>
  <c r="J1971"/>
  <c r="I1971"/>
  <c r="H1971"/>
  <c r="G1971"/>
  <c r="F1971"/>
  <c r="E1971"/>
  <c r="L1965"/>
  <c r="K1965"/>
  <c r="J1965"/>
  <c r="I1965"/>
  <c r="H1965"/>
  <c r="G1965"/>
  <c r="F1965"/>
  <c r="E1965"/>
  <c r="L1959"/>
  <c r="K1959"/>
  <c r="J1959"/>
  <c r="I1959"/>
  <c r="H1959"/>
  <c r="G1959"/>
  <c r="F1959"/>
  <c r="E1959"/>
  <c r="L1953"/>
  <c r="K1953"/>
  <c r="J1953"/>
  <c r="I1953"/>
  <c r="H1953"/>
  <c r="G1953"/>
  <c r="F1953"/>
  <c r="E1953"/>
  <c r="L1952"/>
  <c r="K1952"/>
  <c r="J1952"/>
  <c r="I1952"/>
  <c r="H1952"/>
  <c r="G1952"/>
  <c r="F1952"/>
  <c r="E1952"/>
  <c r="L1946"/>
  <c r="K1946"/>
  <c r="J1946"/>
  <c r="I1946"/>
  <c r="H1946"/>
  <c r="G1946"/>
  <c r="F1946"/>
  <c r="E1946"/>
  <c r="L1940"/>
  <c r="K1940"/>
  <c r="J1940"/>
  <c r="I1940"/>
  <c r="H1940"/>
  <c r="G1940"/>
  <c r="F1940"/>
  <c r="E1940"/>
  <c r="L1928"/>
  <c r="K1928"/>
  <c r="J1928"/>
  <c r="I1928"/>
  <c r="H1928"/>
  <c r="G1928"/>
  <c r="F1928"/>
  <c r="E1928"/>
  <c r="L1922"/>
  <c r="K1922"/>
  <c r="J1922"/>
  <c r="I1922"/>
  <c r="H1922"/>
  <c r="G1922"/>
  <c r="F1922"/>
  <c r="E1922"/>
  <c r="L1916"/>
  <c r="K1916"/>
  <c r="J1916"/>
  <c r="I1916"/>
  <c r="H1916"/>
  <c r="G1916"/>
  <c r="F1916"/>
  <c r="E1916"/>
  <c r="L1910"/>
  <c r="K1910"/>
  <c r="J1910"/>
  <c r="I1910"/>
  <c r="H1910"/>
  <c r="G1910"/>
  <c r="F1910"/>
  <c r="E1910"/>
  <c r="L1904"/>
  <c r="K1904"/>
  <c r="J1904"/>
  <c r="I1904"/>
  <c r="H1904"/>
  <c r="G1904"/>
  <c r="F1904"/>
  <c r="E1904"/>
  <c r="L1898"/>
  <c r="K1898"/>
  <c r="J1898"/>
  <c r="I1898"/>
  <c r="H1898"/>
  <c r="G1898"/>
  <c r="F1898"/>
  <c r="E1898"/>
  <c r="L1892"/>
  <c r="K1892"/>
  <c r="J1892"/>
  <c r="I1892"/>
  <c r="H1892"/>
  <c r="G1892"/>
  <c r="F1892"/>
  <c r="E1892"/>
  <c r="L1886"/>
  <c r="K1886"/>
  <c r="J1886"/>
  <c r="I1886"/>
  <c r="H1886"/>
  <c r="G1886"/>
  <c r="F1886"/>
  <c r="E1886"/>
  <c r="L1880"/>
  <c r="K1880"/>
  <c r="J1880"/>
  <c r="I1880"/>
  <c r="H1880"/>
  <c r="G1880"/>
  <c r="F1880"/>
  <c r="E1880"/>
  <c r="L1879"/>
  <c r="K1879"/>
  <c r="J1879"/>
  <c r="I1879"/>
  <c r="H1879"/>
  <c r="G1879"/>
  <c r="F1879"/>
  <c r="E1879"/>
  <c r="L1878"/>
  <c r="K1878"/>
  <c r="J1878"/>
  <c r="I1878"/>
  <c r="H1878"/>
  <c r="G1878"/>
  <c r="F1878"/>
  <c r="E1878"/>
  <c r="L1871"/>
  <c r="K1871"/>
  <c r="J1871"/>
  <c r="I1871"/>
  <c r="H1871"/>
  <c r="G1871"/>
  <c r="F1871"/>
  <c r="E1871"/>
  <c r="L1865"/>
  <c r="K1865"/>
  <c r="J1865"/>
  <c r="I1865"/>
  <c r="H1865"/>
  <c r="G1865"/>
  <c r="F1865"/>
  <c r="E1865"/>
  <c r="L1859"/>
  <c r="K1859"/>
  <c r="J1859"/>
  <c r="I1859"/>
  <c r="H1859"/>
  <c r="G1859"/>
  <c r="F1859"/>
  <c r="E1859"/>
  <c r="L1853"/>
  <c r="K1853"/>
  <c r="J1853"/>
  <c r="I1853"/>
  <c r="H1853"/>
  <c r="G1853"/>
  <c r="F1853"/>
  <c r="E1853"/>
  <c r="L1847"/>
  <c r="K1847"/>
  <c r="J1847"/>
  <c r="I1847"/>
  <c r="H1847"/>
  <c r="G1847"/>
  <c r="F1847"/>
  <c r="E1847"/>
  <c r="L1841"/>
  <c r="K1841"/>
  <c r="J1841"/>
  <c r="I1841"/>
  <c r="H1841"/>
  <c r="G1841"/>
  <c r="F1841"/>
  <c r="E1841"/>
  <c r="L1835"/>
  <c r="K1835"/>
  <c r="J1835"/>
  <c r="I1835"/>
  <c r="H1835"/>
  <c r="G1835"/>
  <c r="F1835"/>
  <c r="E1835"/>
  <c r="L1829"/>
  <c r="K1829"/>
  <c r="J1829"/>
  <c r="I1829"/>
  <c r="H1829"/>
  <c r="G1829"/>
  <c r="F1829"/>
  <c r="E1829"/>
  <c r="L1823"/>
  <c r="K1823"/>
  <c r="J1823"/>
  <c r="I1823"/>
  <c r="H1823"/>
  <c r="G1823"/>
  <c r="F1823"/>
  <c r="E1823"/>
  <c r="L1817"/>
  <c r="K1817"/>
  <c r="J1817"/>
  <c r="I1817"/>
  <c r="H1817"/>
  <c r="G1817"/>
  <c r="F1817"/>
  <c r="E1817"/>
  <c r="L1811"/>
  <c r="K1811"/>
  <c r="J1811"/>
  <c r="I1811"/>
  <c r="H1811"/>
  <c r="G1811"/>
  <c r="F1811"/>
  <c r="E1811"/>
  <c r="L1805"/>
  <c r="K1805"/>
  <c r="J1805"/>
  <c r="I1805"/>
  <c r="H1805"/>
  <c r="G1805"/>
  <c r="F1805"/>
  <c r="E1805"/>
  <c r="L1804"/>
  <c r="K1804"/>
  <c r="J1804"/>
  <c r="I1804"/>
  <c r="H1804"/>
  <c r="G1804"/>
  <c r="F1804"/>
  <c r="E1804"/>
  <c r="L1798"/>
  <c r="K1798"/>
  <c r="J1798"/>
  <c r="I1798"/>
  <c r="H1798"/>
  <c r="G1798"/>
  <c r="F1798"/>
  <c r="E1798"/>
  <c r="L1792"/>
  <c r="K1792"/>
  <c r="J1792"/>
  <c r="I1792"/>
  <c r="H1792"/>
  <c r="G1792"/>
  <c r="F1792"/>
  <c r="E1792"/>
  <c r="L1786"/>
  <c r="K1786"/>
  <c r="J1786"/>
  <c r="I1786"/>
  <c r="H1786"/>
  <c r="G1786"/>
  <c r="F1786"/>
  <c r="E1786"/>
  <c r="L1780"/>
  <c r="K1780"/>
  <c r="J1780"/>
  <c r="I1780"/>
  <c r="H1780"/>
  <c r="G1780"/>
  <c r="F1780"/>
  <c r="E1780"/>
  <c r="L1774"/>
  <c r="K1774"/>
  <c r="J1774"/>
  <c r="I1774"/>
  <c r="H1774"/>
  <c r="G1774"/>
  <c r="F1774"/>
  <c r="E1774"/>
  <c r="L1768"/>
  <c r="K1768"/>
  <c r="J1768"/>
  <c r="I1768"/>
  <c r="H1768"/>
  <c r="G1768"/>
  <c r="F1768"/>
  <c r="E1768"/>
  <c r="L1762"/>
  <c r="K1762"/>
  <c r="J1762"/>
  <c r="I1762"/>
  <c r="H1762"/>
  <c r="H1737" s="1"/>
  <c r="G1762"/>
  <c r="F1762"/>
  <c r="F1737" s="1"/>
  <c r="E1762"/>
  <c r="L1756"/>
  <c r="K1756"/>
  <c r="J1756"/>
  <c r="J1737" s="1"/>
  <c r="I1756"/>
  <c r="H1756"/>
  <c r="G1756"/>
  <c r="F1756"/>
  <c r="E1756"/>
  <c r="L1750"/>
  <c r="K1750"/>
  <c r="J1750"/>
  <c r="I1750"/>
  <c r="H1750"/>
  <c r="G1750"/>
  <c r="F1750"/>
  <c r="E1750"/>
  <c r="L1744"/>
  <c r="K1744"/>
  <c r="J1744"/>
  <c r="I1744"/>
  <c r="H1744"/>
  <c r="G1744"/>
  <c r="F1744"/>
  <c r="E1744"/>
  <c r="L1738"/>
  <c r="K1738"/>
  <c r="J1738"/>
  <c r="I1738"/>
  <c r="H1738"/>
  <c r="G1738"/>
  <c r="F1738"/>
  <c r="E1738"/>
  <c r="L1737"/>
  <c r="K1737"/>
  <c r="I1737"/>
  <c r="G1737"/>
  <c r="E1737"/>
  <c r="L1731"/>
  <c r="K1731"/>
  <c r="J1731"/>
  <c r="I1731"/>
  <c r="H1731"/>
  <c r="G1731"/>
  <c r="F1731"/>
  <c r="E1731"/>
  <c r="L1725"/>
  <c r="K1725"/>
  <c r="J1725"/>
  <c r="I1725"/>
  <c r="H1725"/>
  <c r="G1725"/>
  <c r="F1725"/>
  <c r="E1725"/>
  <c r="L1719"/>
  <c r="K1719"/>
  <c r="J1719"/>
  <c r="I1719"/>
  <c r="H1719"/>
  <c r="G1719"/>
  <c r="F1719"/>
  <c r="E1719"/>
  <c r="L1713"/>
  <c r="K1713"/>
  <c r="J1713"/>
  <c r="I1713"/>
  <c r="H1713"/>
  <c r="G1713"/>
  <c r="F1713"/>
  <c r="E1713"/>
  <c r="L1707"/>
  <c r="K1707"/>
  <c r="J1707"/>
  <c r="I1707"/>
  <c r="H1707"/>
  <c r="G1707"/>
  <c r="F1707"/>
  <c r="E1707"/>
  <c r="L1701"/>
  <c r="K1701"/>
  <c r="J1701"/>
  <c r="I1701"/>
  <c r="H1701"/>
  <c r="G1701"/>
  <c r="F1701"/>
  <c r="E1701"/>
  <c r="L1695"/>
  <c r="K1695"/>
  <c r="J1695"/>
  <c r="I1695"/>
  <c r="H1695"/>
  <c r="G1695"/>
  <c r="F1695"/>
  <c r="E1695"/>
  <c r="L1689"/>
  <c r="K1689"/>
  <c r="J1689"/>
  <c r="I1689"/>
  <c r="H1689"/>
  <c r="G1689"/>
  <c r="F1689"/>
  <c r="E1689"/>
  <c r="L1683"/>
  <c r="K1683"/>
  <c r="J1683"/>
  <c r="I1683"/>
  <c r="H1683"/>
  <c r="H1670" s="1"/>
  <c r="G1683"/>
  <c r="F1683"/>
  <c r="F1670" s="1"/>
  <c r="E1683"/>
  <c r="L1677"/>
  <c r="K1677"/>
  <c r="J1677"/>
  <c r="J1670" s="1"/>
  <c r="I1677"/>
  <c r="H1677"/>
  <c r="G1677"/>
  <c r="F1677"/>
  <c r="E1677"/>
  <c r="L1671"/>
  <c r="K1671"/>
  <c r="J1671"/>
  <c r="I1671"/>
  <c r="H1671"/>
  <c r="G1671"/>
  <c r="F1671"/>
  <c r="E1671"/>
  <c r="L1670"/>
  <c r="K1670"/>
  <c r="I1670"/>
  <c r="G1670"/>
  <c r="E1670"/>
  <c r="L1664"/>
  <c r="K1664"/>
  <c r="J1664"/>
  <c r="I1664"/>
  <c r="H1664"/>
  <c r="G1664"/>
  <c r="F1664"/>
  <c r="E1664"/>
  <c r="L1658"/>
  <c r="K1658"/>
  <c r="J1658"/>
  <c r="I1658"/>
  <c r="H1658"/>
  <c r="G1658"/>
  <c r="F1658"/>
  <c r="E1658"/>
  <c r="L1652"/>
  <c r="K1652"/>
  <c r="J1652"/>
  <c r="I1652"/>
  <c r="H1652"/>
  <c r="G1652"/>
  <c r="F1652"/>
  <c r="E1652"/>
  <c r="L1646"/>
  <c r="K1646"/>
  <c r="J1646"/>
  <c r="I1646"/>
  <c r="H1646"/>
  <c r="G1646"/>
  <c r="F1646"/>
  <c r="E1646"/>
  <c r="L1640"/>
  <c r="K1640"/>
  <c r="J1640"/>
  <c r="I1640"/>
  <c r="H1640"/>
  <c r="G1640"/>
  <c r="F1640"/>
  <c r="E1640"/>
  <c r="L1634"/>
  <c r="K1634"/>
  <c r="J1634"/>
  <c r="I1634"/>
  <c r="H1634"/>
  <c r="G1634"/>
  <c r="F1634"/>
  <c r="E1634"/>
  <c r="L1628"/>
  <c r="K1628"/>
  <c r="J1628"/>
  <c r="I1628"/>
  <c r="H1628"/>
  <c r="G1628"/>
  <c r="F1628"/>
  <c r="E1628"/>
  <c r="L1622"/>
  <c r="K1622"/>
  <c r="J1622"/>
  <c r="I1622"/>
  <c r="H1622"/>
  <c r="G1622"/>
  <c r="F1622"/>
  <c r="E1622"/>
  <c r="L1616"/>
  <c r="K1616"/>
  <c r="J1616"/>
  <c r="I1616"/>
  <c r="H1616"/>
  <c r="G1616"/>
  <c r="F1616"/>
  <c r="E1616"/>
  <c r="L1610"/>
  <c r="K1610"/>
  <c r="J1610"/>
  <c r="I1610"/>
  <c r="H1610"/>
  <c r="G1610"/>
  <c r="F1610"/>
  <c r="E1610"/>
  <c r="L1604"/>
  <c r="K1604"/>
  <c r="J1604"/>
  <c r="I1604"/>
  <c r="H1604"/>
  <c r="G1604"/>
  <c r="F1604"/>
  <c r="E1604"/>
  <c r="L1598"/>
  <c r="K1598"/>
  <c r="J1598"/>
  <c r="I1598"/>
  <c r="H1598"/>
  <c r="G1598"/>
  <c r="F1598"/>
  <c r="E1598"/>
  <c r="L1597"/>
  <c r="K1597"/>
  <c r="J1597"/>
  <c r="I1597"/>
  <c r="H1597"/>
  <c r="G1597"/>
  <c r="F1597"/>
  <c r="E1597"/>
  <c r="L1591"/>
  <c r="K1591"/>
  <c r="J1591"/>
  <c r="I1591"/>
  <c r="H1591"/>
  <c r="G1591"/>
  <c r="F1591"/>
  <c r="E1591"/>
  <c r="L1585"/>
  <c r="K1585"/>
  <c r="J1585"/>
  <c r="I1585"/>
  <c r="H1585"/>
  <c r="G1585"/>
  <c r="F1585"/>
  <c r="E1585"/>
  <c r="L1579"/>
  <c r="K1579"/>
  <c r="J1579"/>
  <c r="I1579"/>
  <c r="H1579"/>
  <c r="G1579"/>
  <c r="F1579"/>
  <c r="E1579"/>
  <c r="L1573"/>
  <c r="K1573"/>
  <c r="J1573"/>
  <c r="I1573"/>
  <c r="H1573"/>
  <c r="G1573"/>
  <c r="F1573"/>
  <c r="E1573"/>
  <c r="L1567"/>
  <c r="K1567"/>
  <c r="J1567"/>
  <c r="I1567"/>
  <c r="H1567"/>
  <c r="G1567"/>
  <c r="F1567"/>
  <c r="E1567"/>
  <c r="L1561"/>
  <c r="K1561"/>
  <c r="J1561"/>
  <c r="I1561"/>
  <c r="H1561"/>
  <c r="G1561"/>
  <c r="F1561"/>
  <c r="E1561"/>
  <c r="L1555"/>
  <c r="K1555"/>
  <c r="J1555"/>
  <c r="I1555"/>
  <c r="H1555"/>
  <c r="G1555"/>
  <c r="F1555"/>
  <c r="E1555"/>
  <c r="L1549"/>
  <c r="K1549"/>
  <c r="J1549"/>
  <c r="I1549"/>
  <c r="H1549"/>
  <c r="G1549"/>
  <c r="F1549"/>
  <c r="E1549"/>
  <c r="L1543"/>
  <c r="K1543"/>
  <c r="J1543"/>
  <c r="I1543"/>
  <c r="H1543"/>
  <c r="G1543"/>
  <c r="F1543"/>
  <c r="E1543"/>
  <c r="L1537"/>
  <c r="K1537"/>
  <c r="J1537"/>
  <c r="I1537"/>
  <c r="H1537"/>
  <c r="G1537"/>
  <c r="F1537"/>
  <c r="E1537"/>
  <c r="L1531"/>
  <c r="K1531"/>
  <c r="J1531"/>
  <c r="I1531"/>
  <c r="H1531"/>
  <c r="G1531"/>
  <c r="F1531"/>
  <c r="E1531"/>
  <c r="L1525"/>
  <c r="K1525"/>
  <c r="J1525"/>
  <c r="I1525"/>
  <c r="H1525"/>
  <c r="G1525"/>
  <c r="F1525"/>
  <c r="E1525"/>
  <c r="L1524"/>
  <c r="K1524"/>
  <c r="J1524"/>
  <c r="I1524"/>
  <c r="H1524"/>
  <c r="G1524"/>
  <c r="F1524"/>
  <c r="E1524"/>
  <c r="K1523"/>
  <c r="I1523"/>
  <c r="G1523"/>
  <c r="E1523"/>
  <c r="L1516"/>
  <c r="K1516"/>
  <c r="J1516"/>
  <c r="I1516"/>
  <c r="H1516"/>
  <c r="G1516"/>
  <c r="F1516"/>
  <c r="E1516"/>
  <c r="L1510"/>
  <c r="K1510"/>
  <c r="J1510"/>
  <c r="I1510"/>
  <c r="H1510"/>
  <c r="G1510"/>
  <c r="F1510"/>
  <c r="E1510"/>
  <c r="L1504"/>
  <c r="K1504"/>
  <c r="J1504"/>
  <c r="I1504"/>
  <c r="H1504"/>
  <c r="G1504"/>
  <c r="F1504"/>
  <c r="E1504"/>
  <c r="L1498"/>
  <c r="K1498"/>
  <c r="J1498"/>
  <c r="I1498"/>
  <c r="H1498"/>
  <c r="G1498"/>
  <c r="F1498"/>
  <c r="E1498"/>
  <c r="L1492"/>
  <c r="K1492"/>
  <c r="J1492"/>
  <c r="I1492"/>
  <c r="H1492"/>
  <c r="G1492"/>
  <c r="F1492"/>
  <c r="E1492"/>
  <c r="L1486"/>
  <c r="K1486"/>
  <c r="J1486"/>
  <c r="I1486"/>
  <c r="H1486"/>
  <c r="G1486"/>
  <c r="F1486"/>
  <c r="E1486"/>
  <c r="L1480"/>
  <c r="K1480"/>
  <c r="J1480"/>
  <c r="I1480"/>
  <c r="H1480"/>
  <c r="G1480"/>
  <c r="F1480"/>
  <c r="E1480"/>
  <c r="L1474"/>
  <c r="K1474"/>
  <c r="J1474"/>
  <c r="I1474"/>
  <c r="H1474"/>
  <c r="G1474"/>
  <c r="F1474"/>
  <c r="E1474"/>
  <c r="L1468"/>
  <c r="K1468"/>
  <c r="J1468"/>
  <c r="I1468"/>
  <c r="H1468"/>
  <c r="G1468"/>
  <c r="F1468"/>
  <c r="E1468"/>
  <c r="L1462"/>
  <c r="K1462"/>
  <c r="J1462"/>
  <c r="I1462"/>
  <c r="H1462"/>
  <c r="G1462"/>
  <c r="F1462"/>
  <c r="E1462"/>
  <c r="L1456"/>
  <c r="K1456"/>
  <c r="J1456"/>
  <c r="I1456"/>
  <c r="H1456"/>
  <c r="G1456"/>
  <c r="F1456"/>
  <c r="E1456"/>
  <c r="L1450"/>
  <c r="K1450"/>
  <c r="J1450"/>
  <c r="I1450"/>
  <c r="H1450"/>
  <c r="G1450"/>
  <c r="F1450"/>
  <c r="E1450"/>
  <c r="L1444"/>
  <c r="K1444"/>
  <c r="J1444"/>
  <c r="I1444"/>
  <c r="H1444"/>
  <c r="G1444"/>
  <c r="F1444"/>
  <c r="E1444"/>
  <c r="L1438"/>
  <c r="K1438"/>
  <c r="J1438"/>
  <c r="I1438"/>
  <c r="H1438"/>
  <c r="G1438"/>
  <c r="F1438"/>
  <c r="E1438"/>
  <c r="L1432"/>
  <c r="K1432"/>
  <c r="J1432"/>
  <c r="I1432"/>
  <c r="H1432"/>
  <c r="G1432"/>
  <c r="F1432"/>
  <c r="E1432"/>
  <c r="L1426"/>
  <c r="K1426"/>
  <c r="J1426"/>
  <c r="I1426"/>
  <c r="H1426"/>
  <c r="G1426"/>
  <c r="F1426"/>
  <c r="E1426"/>
  <c r="L1420"/>
  <c r="K1420"/>
  <c r="J1420"/>
  <c r="I1420"/>
  <c r="H1420"/>
  <c r="G1420"/>
  <c r="F1420"/>
  <c r="E1420"/>
  <c r="L1414"/>
  <c r="K1414"/>
  <c r="J1414"/>
  <c r="I1414"/>
  <c r="H1414"/>
  <c r="G1414"/>
  <c r="F1414"/>
  <c r="E1414"/>
  <c r="L1408"/>
  <c r="K1408"/>
  <c r="J1408"/>
  <c r="I1408"/>
  <c r="H1408"/>
  <c r="G1408"/>
  <c r="F1408"/>
  <c r="E1408"/>
  <c r="L1402"/>
  <c r="K1402"/>
  <c r="J1402"/>
  <c r="I1402"/>
  <c r="H1402"/>
  <c r="G1402"/>
  <c r="F1402"/>
  <c r="E1402"/>
  <c r="K1401"/>
  <c r="I1401"/>
  <c r="G1401"/>
  <c r="E1401"/>
  <c r="K1400"/>
  <c r="I1400"/>
  <c r="G1400"/>
  <c r="E1400"/>
  <c r="K1399"/>
  <c r="I1399"/>
  <c r="G1399"/>
  <c r="E1399"/>
  <c r="K1396"/>
  <c r="G1396"/>
  <c r="E1398"/>
  <c r="L1397"/>
  <c r="K1397"/>
  <c r="J1397"/>
  <c r="I1397"/>
  <c r="H1397"/>
  <c r="G1397"/>
  <c r="F1397"/>
  <c r="E1397"/>
  <c r="L1396"/>
  <c r="J1396"/>
  <c r="I1396"/>
  <c r="H1396"/>
  <c r="F1396"/>
  <c r="E1396"/>
  <c r="L1389"/>
  <c r="K1389"/>
  <c r="J1389"/>
  <c r="I1389"/>
  <c r="H1389"/>
  <c r="G1389"/>
  <c r="F1389"/>
  <c r="E1389"/>
  <c r="L1383"/>
  <c r="K1383"/>
  <c r="J1383"/>
  <c r="I1383"/>
  <c r="H1383"/>
  <c r="G1383"/>
  <c r="F1383"/>
  <c r="E1383"/>
  <c r="L1377"/>
  <c r="K1377"/>
  <c r="J1377"/>
  <c r="I1377"/>
  <c r="H1377"/>
  <c r="G1377"/>
  <c r="F1377"/>
  <c r="E1377"/>
  <c r="L1376"/>
  <c r="K1376"/>
  <c r="J1376"/>
  <c r="I1376"/>
  <c r="H1376"/>
  <c r="G1376"/>
  <c r="F1376"/>
  <c r="E1376"/>
  <c r="L1369"/>
  <c r="K1369"/>
  <c r="J1369"/>
  <c r="I1369"/>
  <c r="H1369"/>
  <c r="G1369"/>
  <c r="F1369"/>
  <c r="E1369"/>
  <c r="L1363"/>
  <c r="K1363"/>
  <c r="J1363"/>
  <c r="I1363"/>
  <c r="H1363"/>
  <c r="G1363"/>
  <c r="F1363"/>
  <c r="E1363"/>
  <c r="L1357"/>
  <c r="K1357"/>
  <c r="J1357"/>
  <c r="I1357"/>
  <c r="H1357"/>
  <c r="G1357"/>
  <c r="F1357"/>
  <c r="E1357"/>
  <c r="L1356"/>
  <c r="K1356"/>
  <c r="J1356"/>
  <c r="I1356"/>
  <c r="H1356"/>
  <c r="G1356"/>
  <c r="F1356"/>
  <c r="E1356"/>
  <c r="L1349"/>
  <c r="K1349"/>
  <c r="J1349"/>
  <c r="I1349"/>
  <c r="H1349"/>
  <c r="G1349"/>
  <c r="F1349"/>
  <c r="E1349"/>
  <c r="L1343"/>
  <c r="K1343"/>
  <c r="J1343"/>
  <c r="I1343"/>
  <c r="H1343"/>
  <c r="G1343"/>
  <c r="F1343"/>
  <c r="E1343"/>
  <c r="L1337"/>
  <c r="K1337"/>
  <c r="J1337"/>
  <c r="I1337"/>
  <c r="H1337"/>
  <c r="G1337"/>
  <c r="F1337"/>
  <c r="E1337"/>
  <c r="L1331"/>
  <c r="K1331"/>
  <c r="J1331"/>
  <c r="I1331"/>
  <c r="H1331"/>
  <c r="G1331"/>
  <c r="F1331"/>
  <c r="E1331"/>
  <c r="L1325"/>
  <c r="K1325"/>
  <c r="J1325"/>
  <c r="I1325"/>
  <c r="H1325"/>
  <c r="G1325"/>
  <c r="F1325"/>
  <c r="E1325"/>
  <c r="L1319"/>
  <c r="K1319"/>
  <c r="J1319"/>
  <c r="I1319"/>
  <c r="H1319"/>
  <c r="G1319"/>
  <c r="F1319"/>
  <c r="E1319"/>
  <c r="L1313"/>
  <c r="K1313"/>
  <c r="J1313"/>
  <c r="I1313"/>
  <c r="H1313"/>
  <c r="G1313"/>
  <c r="F1313"/>
  <c r="E1313"/>
  <c r="L1307"/>
  <c r="K1307"/>
  <c r="J1307"/>
  <c r="I1307"/>
  <c r="H1307"/>
  <c r="G1307"/>
  <c r="F1307"/>
  <c r="E1307"/>
  <c r="L1301"/>
  <c r="K1301"/>
  <c r="J1301"/>
  <c r="I1301"/>
  <c r="H1301"/>
  <c r="G1301"/>
  <c r="F1301"/>
  <c r="E1301"/>
  <c r="L1295"/>
  <c r="K1295"/>
  <c r="J1295"/>
  <c r="I1295"/>
  <c r="H1295"/>
  <c r="G1295"/>
  <c r="F1295"/>
  <c r="E1295"/>
  <c r="L1289"/>
  <c r="K1289"/>
  <c r="J1289"/>
  <c r="I1289"/>
  <c r="H1289"/>
  <c r="G1289"/>
  <c r="F1289"/>
  <c r="E1289"/>
  <c r="L1283"/>
  <c r="K1283"/>
  <c r="J1283"/>
  <c r="I1283"/>
  <c r="H1283"/>
  <c r="G1283"/>
  <c r="F1283"/>
  <c r="E1283"/>
  <c r="L1277"/>
  <c r="K1277"/>
  <c r="J1277"/>
  <c r="I1277"/>
  <c r="H1277"/>
  <c r="G1277"/>
  <c r="F1277"/>
  <c r="E1277"/>
  <c r="L1271"/>
  <c r="K1271"/>
  <c r="J1271"/>
  <c r="I1271"/>
  <c r="H1271"/>
  <c r="G1271"/>
  <c r="F1271"/>
  <c r="E1271"/>
  <c r="L1265"/>
  <c r="K1265"/>
  <c r="J1265"/>
  <c r="I1265"/>
  <c r="H1265"/>
  <c r="G1265"/>
  <c r="F1265"/>
  <c r="E1265"/>
  <c r="L1259"/>
  <c r="K1259"/>
  <c r="J1259"/>
  <c r="I1259"/>
  <c r="H1259"/>
  <c r="G1259"/>
  <c r="F1259"/>
  <c r="E1259"/>
  <c r="L1253"/>
  <c r="K1253"/>
  <c r="J1253"/>
  <c r="I1253"/>
  <c r="H1253"/>
  <c r="G1253"/>
  <c r="F1253"/>
  <c r="E1253"/>
  <c r="L1247"/>
  <c r="K1247"/>
  <c r="J1247"/>
  <c r="I1247"/>
  <c r="H1247"/>
  <c r="G1247"/>
  <c r="F1247"/>
  <c r="E1247"/>
  <c r="L1241"/>
  <c r="K1241"/>
  <c r="J1241"/>
  <c r="I1241"/>
  <c r="H1241"/>
  <c r="G1241"/>
  <c r="F1241"/>
  <c r="E1241"/>
  <c r="L1235"/>
  <c r="K1235"/>
  <c r="J1235"/>
  <c r="I1235"/>
  <c r="H1235"/>
  <c r="G1235"/>
  <c r="F1235"/>
  <c r="E1235"/>
  <c r="L1229"/>
  <c r="K1229"/>
  <c r="J1229"/>
  <c r="I1229"/>
  <c r="H1229"/>
  <c r="G1229"/>
  <c r="F1229"/>
  <c r="E1229"/>
  <c r="L1223"/>
  <c r="K1223"/>
  <c r="J1223"/>
  <c r="I1223"/>
  <c r="H1223"/>
  <c r="G1223"/>
  <c r="F1223"/>
  <c r="E1223"/>
  <c r="L1217"/>
  <c r="K1217"/>
  <c r="J1217"/>
  <c r="I1217"/>
  <c r="H1217"/>
  <c r="G1217"/>
  <c r="F1217"/>
  <c r="E1217"/>
  <c r="L1211"/>
  <c r="K1211"/>
  <c r="J1211"/>
  <c r="I1211"/>
  <c r="H1211"/>
  <c r="G1211"/>
  <c r="F1211"/>
  <c r="E1211"/>
  <c r="L1205"/>
  <c r="K1205"/>
  <c r="J1205"/>
  <c r="I1205"/>
  <c r="H1205"/>
  <c r="G1205"/>
  <c r="F1205"/>
  <c r="E1205"/>
  <c r="L1199"/>
  <c r="L1168" s="1"/>
  <c r="K1199"/>
  <c r="J1199"/>
  <c r="I1199"/>
  <c r="H1199"/>
  <c r="G1199"/>
  <c r="F1199"/>
  <c r="E1199"/>
  <c r="L1193"/>
  <c r="K1193"/>
  <c r="J1193"/>
  <c r="I1193"/>
  <c r="H1193"/>
  <c r="G1193"/>
  <c r="F1193"/>
  <c r="E1193"/>
  <c r="L1187"/>
  <c r="K1187"/>
  <c r="J1187"/>
  <c r="I1187"/>
  <c r="H1187"/>
  <c r="G1187"/>
  <c r="F1187"/>
  <c r="E1187"/>
  <c r="L1181"/>
  <c r="K1181"/>
  <c r="J1181"/>
  <c r="J1168" s="1"/>
  <c r="I1181"/>
  <c r="H1181"/>
  <c r="H1168" s="1"/>
  <c r="G1181"/>
  <c r="F1181"/>
  <c r="F1168" s="1"/>
  <c r="E1181"/>
  <c r="L1175"/>
  <c r="K1175"/>
  <c r="J1175"/>
  <c r="I1175"/>
  <c r="H1175"/>
  <c r="G1175"/>
  <c r="F1175"/>
  <c r="E1175"/>
  <c r="L1169"/>
  <c r="K1169"/>
  <c r="I1169"/>
  <c r="H1169"/>
  <c r="G1169"/>
  <c r="E1169"/>
  <c r="K1168"/>
  <c r="I1168"/>
  <c r="G1168"/>
  <c r="E1168"/>
  <c r="E1166"/>
  <c r="E1165"/>
  <c r="E1164"/>
  <c r="E1163"/>
  <c r="E1161" s="1"/>
  <c r="F1162"/>
  <c r="E1162"/>
  <c r="L1161"/>
  <c r="K1161"/>
  <c r="J1161"/>
  <c r="I1161"/>
  <c r="H1161"/>
  <c r="G1161"/>
  <c r="F1161"/>
  <c r="L1154"/>
  <c r="K1154"/>
  <c r="J1154"/>
  <c r="I1154"/>
  <c r="H1154"/>
  <c r="G1154"/>
  <c r="F1154"/>
  <c r="E1154"/>
  <c r="L1148"/>
  <c r="K1148"/>
  <c r="J1148"/>
  <c r="I1148"/>
  <c r="H1148"/>
  <c r="G1148"/>
  <c r="F1148"/>
  <c r="E1148"/>
  <c r="L1142"/>
  <c r="K1142"/>
  <c r="J1142"/>
  <c r="I1142"/>
  <c r="H1142"/>
  <c r="G1142"/>
  <c r="F1142"/>
  <c r="E1142"/>
  <c r="L1136"/>
  <c r="K1136"/>
  <c r="J1136"/>
  <c r="I1136"/>
  <c r="H1136"/>
  <c r="G1136"/>
  <c r="F1136"/>
  <c r="E1136"/>
  <c r="L1130"/>
  <c r="K1130"/>
  <c r="J1130"/>
  <c r="I1130"/>
  <c r="H1130"/>
  <c r="G1130"/>
  <c r="F1130"/>
  <c r="E1130"/>
  <c r="L1124"/>
  <c r="K1124"/>
  <c r="J1124"/>
  <c r="I1124"/>
  <c r="H1124"/>
  <c r="G1124"/>
  <c r="F1124"/>
  <c r="E1124"/>
  <c r="L1118"/>
  <c r="K1118"/>
  <c r="J1118"/>
  <c r="I1118"/>
  <c r="H1118"/>
  <c r="G1118"/>
  <c r="F1118"/>
  <c r="E1118"/>
  <c r="L1112"/>
  <c r="K1112"/>
  <c r="J1112"/>
  <c r="I1112"/>
  <c r="H1112"/>
  <c r="G1112"/>
  <c r="F1112"/>
  <c r="E1112"/>
  <c r="L1106"/>
  <c r="K1106"/>
  <c r="J1106"/>
  <c r="I1106"/>
  <c r="H1106"/>
  <c r="G1106"/>
  <c r="F1106"/>
  <c r="E1106"/>
  <c r="L1100"/>
  <c r="K1100"/>
  <c r="J1100"/>
  <c r="I1100"/>
  <c r="H1100"/>
  <c r="G1100"/>
  <c r="F1100"/>
  <c r="E1100"/>
  <c r="L1094"/>
  <c r="K1094"/>
  <c r="J1094"/>
  <c r="I1094"/>
  <c r="H1094"/>
  <c r="G1094"/>
  <c r="F1094"/>
  <c r="E1094"/>
  <c r="L1088"/>
  <c r="K1088"/>
  <c r="J1088"/>
  <c r="I1088"/>
  <c r="H1088"/>
  <c r="G1088"/>
  <c r="F1088"/>
  <c r="E1088"/>
  <c r="L1082"/>
  <c r="K1082"/>
  <c r="J1082"/>
  <c r="I1082"/>
  <c r="H1082"/>
  <c r="G1082"/>
  <c r="F1082"/>
  <c r="E1082"/>
  <c r="L1076"/>
  <c r="K1076"/>
  <c r="J1076"/>
  <c r="I1076"/>
  <c r="H1076"/>
  <c r="G1076"/>
  <c r="F1076"/>
  <c r="E1076"/>
  <c r="L1070"/>
  <c r="K1070"/>
  <c r="J1070"/>
  <c r="I1070"/>
  <c r="H1070"/>
  <c r="G1070"/>
  <c r="F1070"/>
  <c r="E1070"/>
  <c r="L1064"/>
  <c r="K1064"/>
  <c r="J1064"/>
  <c r="I1064"/>
  <c r="H1064"/>
  <c r="G1064"/>
  <c r="F1064"/>
  <c r="E1064"/>
  <c r="L1058"/>
  <c r="K1058"/>
  <c r="J1058"/>
  <c r="I1058"/>
  <c r="H1058"/>
  <c r="G1058"/>
  <c r="F1058"/>
  <c r="E1058"/>
  <c r="L1052"/>
  <c r="K1052"/>
  <c r="J1052"/>
  <c r="I1052"/>
  <c r="H1052"/>
  <c r="G1052"/>
  <c r="F1052"/>
  <c r="E1052"/>
  <c r="K1051"/>
  <c r="I1051"/>
  <c r="G1051"/>
  <c r="E1051"/>
  <c r="K1050"/>
  <c r="I1050"/>
  <c r="G1050"/>
  <c r="E1050"/>
  <c r="K1049"/>
  <c r="I1049"/>
  <c r="G1049"/>
  <c r="E1049"/>
  <c r="K1048"/>
  <c r="I1048"/>
  <c r="I1046" s="1"/>
  <c r="G1048"/>
  <c r="E1048"/>
  <c r="L1047"/>
  <c r="K1047"/>
  <c r="J1047"/>
  <c r="I1047"/>
  <c r="H1047"/>
  <c r="G1047"/>
  <c r="F1047"/>
  <c r="E1047"/>
  <c r="L1046"/>
  <c r="K1046"/>
  <c r="J1046"/>
  <c r="H1046"/>
  <c r="G1046"/>
  <c r="F1046"/>
  <c r="E1046"/>
  <c r="L1040"/>
  <c r="K1040"/>
  <c r="J1040"/>
  <c r="I1040"/>
  <c r="H1040"/>
  <c r="G1040"/>
  <c r="F1040"/>
  <c r="E1040"/>
  <c r="L1034"/>
  <c r="K1034"/>
  <c r="J1034"/>
  <c r="I1034"/>
  <c r="H1034"/>
  <c r="G1034"/>
  <c r="F1034"/>
  <c r="E1034"/>
  <c r="L1028"/>
  <c r="K1028"/>
  <c r="J1028"/>
  <c r="I1028"/>
  <c r="H1028"/>
  <c r="G1028"/>
  <c r="F1028"/>
  <c r="E1028"/>
  <c r="K1027"/>
  <c r="I1027"/>
  <c r="G1027"/>
  <c r="E1027"/>
  <c r="K1026"/>
  <c r="I1026"/>
  <c r="G1026"/>
  <c r="E1026"/>
  <c r="K1025"/>
  <c r="I1025"/>
  <c r="G1025"/>
  <c r="E1025"/>
  <c r="K1024"/>
  <c r="I1024"/>
  <c r="I1022" s="1"/>
  <c r="G1024"/>
  <c r="E1024"/>
  <c r="L1023"/>
  <c r="K1023"/>
  <c r="J1023"/>
  <c r="I1023"/>
  <c r="H1023"/>
  <c r="G1023"/>
  <c r="F1023"/>
  <c r="E1023"/>
  <c r="L1022"/>
  <c r="K1022"/>
  <c r="J1022"/>
  <c r="H1022"/>
  <c r="G1022"/>
  <c r="F1022"/>
  <c r="E1022"/>
  <c r="L1016"/>
  <c r="K1016"/>
  <c r="J1016"/>
  <c r="I1016"/>
  <c r="H1016"/>
  <c r="G1016"/>
  <c r="F1016"/>
  <c r="E1016"/>
  <c r="L1010"/>
  <c r="K1010"/>
  <c r="J1010"/>
  <c r="I1010"/>
  <c r="H1010"/>
  <c r="G1010"/>
  <c r="F1010"/>
  <c r="E1010"/>
  <c r="L1004"/>
  <c r="K1004"/>
  <c r="J1004"/>
  <c r="I1004"/>
  <c r="H1004"/>
  <c r="G1004"/>
  <c r="F1004"/>
  <c r="E1004"/>
  <c r="L998"/>
  <c r="K998"/>
  <c r="J998"/>
  <c r="I998"/>
  <c r="H998"/>
  <c r="G998"/>
  <c r="F998"/>
  <c r="E998"/>
  <c r="L992"/>
  <c r="K992"/>
  <c r="J992"/>
  <c r="I992"/>
  <c r="H992"/>
  <c r="G992"/>
  <c r="F992"/>
  <c r="E992"/>
  <c r="L986"/>
  <c r="K986"/>
  <c r="J986"/>
  <c r="I986"/>
  <c r="H986"/>
  <c r="G986"/>
  <c r="F986"/>
  <c r="E986"/>
  <c r="K985"/>
  <c r="I985"/>
  <c r="G985"/>
  <c r="E985"/>
  <c r="K984"/>
  <c r="I984"/>
  <c r="G984"/>
  <c r="E984"/>
  <c r="K983"/>
  <c r="I983"/>
  <c r="G983"/>
  <c r="E983"/>
  <c r="I980"/>
  <c r="E982"/>
  <c r="L981"/>
  <c r="K981"/>
  <c r="J981"/>
  <c r="I981"/>
  <c r="H981"/>
  <c r="G981"/>
  <c r="F981"/>
  <c r="E981"/>
  <c r="L980"/>
  <c r="L979" s="1"/>
  <c r="K980"/>
  <c r="J980"/>
  <c r="H980"/>
  <c r="G980"/>
  <c r="G979" s="1"/>
  <c r="F980"/>
  <c r="F979" s="1"/>
  <c r="E980"/>
  <c r="K979"/>
  <c r="J979"/>
  <c r="H979"/>
  <c r="E979"/>
  <c r="L972"/>
  <c r="K972"/>
  <c r="J972"/>
  <c r="I972"/>
  <c r="H972"/>
  <c r="G972"/>
  <c r="F972"/>
  <c r="E972"/>
  <c r="L966"/>
  <c r="K966"/>
  <c r="J966"/>
  <c r="I966"/>
  <c r="H966"/>
  <c r="G966"/>
  <c r="F966"/>
  <c r="E966"/>
  <c r="K965"/>
  <c r="I965"/>
  <c r="G965"/>
  <c r="E965"/>
  <c r="K964"/>
  <c r="I964"/>
  <c r="G964"/>
  <c r="E964"/>
  <c r="K963"/>
  <c r="I963"/>
  <c r="G963"/>
  <c r="E963"/>
  <c r="E962"/>
  <c r="L961"/>
  <c r="K961"/>
  <c r="J961"/>
  <c r="I961"/>
  <c r="I960" s="1"/>
  <c r="H961"/>
  <c r="H960" s="1"/>
  <c r="G961"/>
  <c r="G960" s="1"/>
  <c r="F961"/>
  <c r="E961"/>
  <c r="E960" s="1"/>
  <c r="E689" s="1"/>
  <c r="E687" s="1"/>
  <c r="L960"/>
  <c r="J960"/>
  <c r="F960"/>
  <c r="L954"/>
  <c r="K954"/>
  <c r="J954"/>
  <c r="I954"/>
  <c r="H954"/>
  <c r="G954"/>
  <c r="F954"/>
  <c r="E954"/>
  <c r="L948"/>
  <c r="K948"/>
  <c r="J948"/>
  <c r="I948"/>
  <c r="H948"/>
  <c r="G948"/>
  <c r="F948"/>
  <c r="E948"/>
  <c r="L942"/>
  <c r="K942"/>
  <c r="J942"/>
  <c r="I942"/>
  <c r="H942"/>
  <c r="G942"/>
  <c r="F942"/>
  <c r="E942"/>
  <c r="L936"/>
  <c r="K936"/>
  <c r="J936"/>
  <c r="I936"/>
  <c r="H936"/>
  <c r="G936"/>
  <c r="F936"/>
  <c r="E936"/>
  <c r="L930"/>
  <c r="K930"/>
  <c r="J930"/>
  <c r="I930"/>
  <c r="H930"/>
  <c r="G930"/>
  <c r="F930"/>
  <c r="E930"/>
  <c r="L924"/>
  <c r="K924"/>
  <c r="J924"/>
  <c r="I924"/>
  <c r="H924"/>
  <c r="G924"/>
  <c r="F924"/>
  <c r="E924"/>
  <c r="L918"/>
  <c r="K918"/>
  <c r="J918"/>
  <c r="I918"/>
  <c r="H918"/>
  <c r="G918"/>
  <c r="F918"/>
  <c r="E918"/>
  <c r="L912"/>
  <c r="K912"/>
  <c r="J912"/>
  <c r="I912"/>
  <c r="H912"/>
  <c r="G912"/>
  <c r="F912"/>
  <c r="E912"/>
  <c r="L906"/>
  <c r="K906"/>
  <c r="J906"/>
  <c r="I906"/>
  <c r="H906"/>
  <c r="G906"/>
  <c r="F906"/>
  <c r="E906"/>
  <c r="L900"/>
  <c r="K900"/>
  <c r="J900"/>
  <c r="I900"/>
  <c r="H900"/>
  <c r="G900"/>
  <c r="F900"/>
  <c r="E900"/>
  <c r="L894"/>
  <c r="K894"/>
  <c r="J894"/>
  <c r="I894"/>
  <c r="H894"/>
  <c r="G894"/>
  <c r="F894"/>
  <c r="E894"/>
  <c r="K893"/>
  <c r="I893"/>
  <c r="G893"/>
  <c r="E893"/>
  <c r="K892"/>
  <c r="I892"/>
  <c r="G892"/>
  <c r="E892"/>
  <c r="K891"/>
  <c r="I891"/>
  <c r="G891"/>
  <c r="E891"/>
  <c r="E890"/>
  <c r="L889"/>
  <c r="K889"/>
  <c r="J889"/>
  <c r="I889"/>
  <c r="H889"/>
  <c r="G889"/>
  <c r="F889"/>
  <c r="E889"/>
  <c r="K888"/>
  <c r="J888"/>
  <c r="I888"/>
  <c r="H888"/>
  <c r="G888"/>
  <c r="F888"/>
  <c r="E888"/>
  <c r="L882"/>
  <c r="K882"/>
  <c r="J882"/>
  <c r="I882"/>
  <c r="H882"/>
  <c r="G882"/>
  <c r="F882"/>
  <c r="E882"/>
  <c r="L876"/>
  <c r="K876"/>
  <c r="J876"/>
  <c r="I876"/>
  <c r="H876"/>
  <c r="G876"/>
  <c r="F876"/>
  <c r="E876"/>
  <c r="L870"/>
  <c r="K870"/>
  <c r="J870"/>
  <c r="I870"/>
  <c r="H870"/>
  <c r="G870"/>
  <c r="F870"/>
  <c r="E870"/>
  <c r="L864"/>
  <c r="K864"/>
  <c r="J864"/>
  <c r="I864"/>
  <c r="H864"/>
  <c r="G864"/>
  <c r="F864"/>
  <c r="E864"/>
  <c r="K863"/>
  <c r="I863"/>
  <c r="G863"/>
  <c r="E863"/>
  <c r="K862"/>
  <c r="I862"/>
  <c r="G862"/>
  <c r="E862"/>
  <c r="K861"/>
  <c r="I861"/>
  <c r="G861"/>
  <c r="E861"/>
  <c r="E860"/>
  <c r="L859"/>
  <c r="K859"/>
  <c r="J859"/>
  <c r="I859"/>
  <c r="H859"/>
  <c r="G859"/>
  <c r="F859"/>
  <c r="E859"/>
  <c r="L858"/>
  <c r="K858"/>
  <c r="J858"/>
  <c r="I858"/>
  <c r="H858"/>
  <c r="G858"/>
  <c r="F858"/>
  <c r="E858"/>
  <c r="L852"/>
  <c r="K852"/>
  <c r="J852"/>
  <c r="I852"/>
  <c r="H852"/>
  <c r="G852"/>
  <c r="F852"/>
  <c r="E852"/>
  <c r="L846"/>
  <c r="K846"/>
  <c r="J846"/>
  <c r="I846"/>
  <c r="H846"/>
  <c r="G846"/>
  <c r="F846"/>
  <c r="E846"/>
  <c r="L840"/>
  <c r="K840"/>
  <c r="J840"/>
  <c r="I840"/>
  <c r="H840"/>
  <c r="G840"/>
  <c r="F840"/>
  <c r="E840"/>
  <c r="L834"/>
  <c r="K834"/>
  <c r="J834"/>
  <c r="I834"/>
  <c r="H834"/>
  <c r="G834"/>
  <c r="F834"/>
  <c r="E834"/>
  <c r="L828"/>
  <c r="K828"/>
  <c r="J828"/>
  <c r="I828"/>
  <c r="H828"/>
  <c r="G828"/>
  <c r="F828"/>
  <c r="E828"/>
  <c r="L822"/>
  <c r="K822"/>
  <c r="J822"/>
  <c r="I822"/>
  <c r="H822"/>
  <c r="G822"/>
  <c r="F822"/>
  <c r="E822"/>
  <c r="L816"/>
  <c r="K816"/>
  <c r="J816"/>
  <c r="I816"/>
  <c r="H816"/>
  <c r="G816"/>
  <c r="F816"/>
  <c r="E816"/>
  <c r="L810"/>
  <c r="K810"/>
  <c r="J810"/>
  <c r="I810"/>
  <c r="H810"/>
  <c r="G810"/>
  <c r="F810"/>
  <c r="E810"/>
  <c r="L804"/>
  <c r="K804"/>
  <c r="J804"/>
  <c r="I804"/>
  <c r="H804"/>
  <c r="G804"/>
  <c r="F804"/>
  <c r="E804"/>
  <c r="L798"/>
  <c r="K798"/>
  <c r="J798"/>
  <c r="I798"/>
  <c r="H798"/>
  <c r="G798"/>
  <c r="F798"/>
  <c r="E798"/>
  <c r="L792"/>
  <c r="K792"/>
  <c r="J792"/>
  <c r="I792"/>
  <c r="H792"/>
  <c r="G792"/>
  <c r="F792"/>
  <c r="E792"/>
  <c r="K791"/>
  <c r="I791"/>
  <c r="G791"/>
  <c r="E791"/>
  <c r="K790"/>
  <c r="I790"/>
  <c r="G790"/>
  <c r="E790"/>
  <c r="K789"/>
  <c r="I789"/>
  <c r="G789"/>
  <c r="E789"/>
  <c r="L787"/>
  <c r="K787"/>
  <c r="J787"/>
  <c r="I787"/>
  <c r="H787"/>
  <c r="G787"/>
  <c r="F787"/>
  <c r="E787"/>
  <c r="L786"/>
  <c r="K786"/>
  <c r="J786"/>
  <c r="I786"/>
  <c r="H786"/>
  <c r="G786"/>
  <c r="F786"/>
  <c r="E786"/>
  <c r="L780"/>
  <c r="K780"/>
  <c r="J780"/>
  <c r="I780"/>
  <c r="H780"/>
  <c r="G780"/>
  <c r="F780"/>
  <c r="E780"/>
  <c r="L774"/>
  <c r="K774"/>
  <c r="J774"/>
  <c r="I774"/>
  <c r="H774"/>
  <c r="G774"/>
  <c r="F774"/>
  <c r="E774"/>
  <c r="L768"/>
  <c r="K768"/>
  <c r="J768"/>
  <c r="I768"/>
  <c r="H768"/>
  <c r="G768"/>
  <c r="F768"/>
  <c r="E768"/>
  <c r="L762"/>
  <c r="K762"/>
  <c r="J762"/>
  <c r="I762"/>
  <c r="H762"/>
  <c r="G762"/>
  <c r="F762"/>
  <c r="E762"/>
  <c r="L756"/>
  <c r="K756"/>
  <c r="J756"/>
  <c r="I756"/>
  <c r="H756"/>
  <c r="G756"/>
  <c r="F756"/>
  <c r="E756"/>
  <c r="L750"/>
  <c r="K750"/>
  <c r="J750"/>
  <c r="I750"/>
  <c r="H750"/>
  <c r="G750"/>
  <c r="F750"/>
  <c r="E750"/>
  <c r="L744"/>
  <c r="K744"/>
  <c r="J744"/>
  <c r="I744"/>
  <c r="H744"/>
  <c r="G744"/>
  <c r="F744"/>
  <c r="E744"/>
  <c r="L738"/>
  <c r="K738"/>
  <c r="J738"/>
  <c r="I738"/>
  <c r="H738"/>
  <c r="G738"/>
  <c r="F738"/>
  <c r="E738"/>
  <c r="L732"/>
  <c r="K732"/>
  <c r="J732"/>
  <c r="I732"/>
  <c r="H732"/>
  <c r="G732"/>
  <c r="F732"/>
  <c r="E732"/>
  <c r="L726"/>
  <c r="K726"/>
  <c r="J726"/>
  <c r="I726"/>
  <c r="H726"/>
  <c r="G726"/>
  <c r="F726"/>
  <c r="E726"/>
  <c r="L720"/>
  <c r="K720"/>
  <c r="J720"/>
  <c r="I720"/>
  <c r="H720"/>
  <c r="G720"/>
  <c r="F720"/>
  <c r="E720"/>
  <c r="L714"/>
  <c r="K714"/>
  <c r="J714"/>
  <c r="I714"/>
  <c r="H714"/>
  <c r="G714"/>
  <c r="F714"/>
  <c r="E714"/>
  <c r="L708"/>
  <c r="K708"/>
  <c r="J708"/>
  <c r="I708"/>
  <c r="H708"/>
  <c r="G708"/>
  <c r="F708"/>
  <c r="E708"/>
  <c r="L702"/>
  <c r="K702"/>
  <c r="J702"/>
  <c r="I702"/>
  <c r="H702"/>
  <c r="G702"/>
  <c r="F702"/>
  <c r="E702"/>
  <c r="L696"/>
  <c r="K696"/>
  <c r="J696"/>
  <c r="I696"/>
  <c r="H696"/>
  <c r="G696"/>
  <c r="F696"/>
  <c r="E696"/>
  <c r="K695"/>
  <c r="I695"/>
  <c r="G695"/>
  <c r="E695"/>
  <c r="K694"/>
  <c r="I694"/>
  <c r="G694"/>
  <c r="E694"/>
  <c r="K693"/>
  <c r="I693"/>
  <c r="G693"/>
  <c r="E693"/>
  <c r="L691"/>
  <c r="K691"/>
  <c r="J691"/>
  <c r="I691"/>
  <c r="H691"/>
  <c r="G691"/>
  <c r="F691"/>
  <c r="E691"/>
  <c r="K690"/>
  <c r="I690"/>
  <c r="H690"/>
  <c r="G690"/>
  <c r="F690"/>
  <c r="E690"/>
  <c r="L680"/>
  <c r="K680"/>
  <c r="J680"/>
  <c r="I680"/>
  <c r="H680"/>
  <c r="G680"/>
  <c r="F680"/>
  <c r="E680"/>
  <c r="L674"/>
  <c r="K674"/>
  <c r="J674"/>
  <c r="I674"/>
  <c r="H674"/>
  <c r="G674"/>
  <c r="F674"/>
  <c r="E674"/>
  <c r="L668"/>
  <c r="K668"/>
  <c r="J668"/>
  <c r="I668"/>
  <c r="H668"/>
  <c r="G668"/>
  <c r="F668"/>
  <c r="E668"/>
  <c r="L662"/>
  <c r="K662"/>
  <c r="J662"/>
  <c r="I662"/>
  <c r="H662"/>
  <c r="G662"/>
  <c r="F662"/>
  <c r="E662"/>
  <c r="L656"/>
  <c r="K656"/>
  <c r="J656"/>
  <c r="I656"/>
  <c r="H656"/>
  <c r="G656"/>
  <c r="F656"/>
  <c r="E656"/>
  <c r="L650"/>
  <c r="K650"/>
  <c r="J650"/>
  <c r="I650"/>
  <c r="H650"/>
  <c r="G650"/>
  <c r="F650"/>
  <c r="E650"/>
  <c r="L644"/>
  <c r="K644"/>
  <c r="J644"/>
  <c r="I644"/>
  <c r="H644"/>
  <c r="G644"/>
  <c r="F644"/>
  <c r="E644"/>
  <c r="L638"/>
  <c r="K638"/>
  <c r="J638"/>
  <c r="I638"/>
  <c r="H638"/>
  <c r="G638"/>
  <c r="F638"/>
  <c r="E638"/>
  <c r="L632"/>
  <c r="K632"/>
  <c r="J632"/>
  <c r="I632"/>
  <c r="H632"/>
  <c r="G632"/>
  <c r="F632"/>
  <c r="E632"/>
  <c r="L626"/>
  <c r="K626"/>
  <c r="J626"/>
  <c r="I626"/>
  <c r="H626"/>
  <c r="G626"/>
  <c r="F626"/>
  <c r="E626"/>
  <c r="L620"/>
  <c r="K620"/>
  <c r="J620"/>
  <c r="I620"/>
  <c r="H620"/>
  <c r="G620"/>
  <c r="F620"/>
  <c r="E620"/>
  <c r="L614"/>
  <c r="K614"/>
  <c r="J614"/>
  <c r="I614"/>
  <c r="H614"/>
  <c r="G614"/>
  <c r="F614"/>
  <c r="E614"/>
  <c r="L608"/>
  <c r="K608"/>
  <c r="J608"/>
  <c r="I608"/>
  <c r="H608"/>
  <c r="G608"/>
  <c r="F608"/>
  <c r="E608"/>
  <c r="L602"/>
  <c r="K602"/>
  <c r="J602"/>
  <c r="I602"/>
  <c r="H602"/>
  <c r="G602"/>
  <c r="F602"/>
  <c r="E602"/>
  <c r="L596"/>
  <c r="K596"/>
  <c r="J596"/>
  <c r="I596"/>
  <c r="H596"/>
  <c r="G596"/>
  <c r="F596"/>
  <c r="E596"/>
  <c r="L590"/>
  <c r="K590"/>
  <c r="J590"/>
  <c r="I590"/>
  <c r="H590"/>
  <c r="G590"/>
  <c r="F590"/>
  <c r="E590"/>
  <c r="L584"/>
  <c r="K584"/>
  <c r="J584"/>
  <c r="I584"/>
  <c r="H584"/>
  <c r="G584"/>
  <c r="F584"/>
  <c r="E584"/>
  <c r="L578"/>
  <c r="K578"/>
  <c r="J578"/>
  <c r="I578"/>
  <c r="H578"/>
  <c r="G578"/>
  <c r="F578"/>
  <c r="E578"/>
  <c r="L572"/>
  <c r="K572"/>
  <c r="J572"/>
  <c r="I572"/>
  <c r="H572"/>
  <c r="G572"/>
  <c r="F572"/>
  <c r="E572"/>
  <c r="L566"/>
  <c r="K566"/>
  <c r="J566"/>
  <c r="I566"/>
  <c r="H566"/>
  <c r="G566"/>
  <c r="F566"/>
  <c r="E566"/>
  <c r="L560"/>
  <c r="K560"/>
  <c r="J560"/>
  <c r="I560"/>
  <c r="H560"/>
  <c r="G560"/>
  <c r="F560"/>
  <c r="E560"/>
  <c r="K559"/>
  <c r="I559"/>
  <c r="G559"/>
  <c r="E559"/>
  <c r="K558"/>
  <c r="I558"/>
  <c r="G558"/>
  <c r="E558"/>
  <c r="K557"/>
  <c r="I557"/>
  <c r="G557"/>
  <c r="E557"/>
  <c r="K556"/>
  <c r="K554" s="1"/>
  <c r="K511" s="1"/>
  <c r="I556"/>
  <c r="G556"/>
  <c r="E556"/>
  <c r="K555"/>
  <c r="I555"/>
  <c r="G555"/>
  <c r="E555"/>
  <c r="L554"/>
  <c r="J554"/>
  <c r="I554"/>
  <c r="H554"/>
  <c r="G554"/>
  <c r="F554"/>
  <c r="E554"/>
  <c r="L548"/>
  <c r="K548"/>
  <c r="J548"/>
  <c r="I548"/>
  <c r="H548"/>
  <c r="G548"/>
  <c r="F548"/>
  <c r="E548"/>
  <c r="L542"/>
  <c r="K542"/>
  <c r="J542"/>
  <c r="I542"/>
  <c r="H542"/>
  <c r="G542"/>
  <c r="F542"/>
  <c r="E542"/>
  <c r="L536"/>
  <c r="K536"/>
  <c r="J536"/>
  <c r="I536"/>
  <c r="H536"/>
  <c r="G536"/>
  <c r="F536"/>
  <c r="E536"/>
  <c r="L530"/>
  <c r="K530"/>
  <c r="J530"/>
  <c r="I530"/>
  <c r="H530"/>
  <c r="G530"/>
  <c r="F530"/>
  <c r="E530"/>
  <c r="L524"/>
  <c r="K524"/>
  <c r="J524"/>
  <c r="I524"/>
  <c r="H524"/>
  <c r="G524"/>
  <c r="F524"/>
  <c r="E524"/>
  <c r="L518"/>
  <c r="K518"/>
  <c r="J518"/>
  <c r="I518"/>
  <c r="H518"/>
  <c r="G518"/>
  <c r="F518"/>
  <c r="E518"/>
  <c r="L517"/>
  <c r="K517"/>
  <c r="J517"/>
  <c r="I517"/>
  <c r="H517"/>
  <c r="G517"/>
  <c r="F517"/>
  <c r="E517"/>
  <c r="L516"/>
  <c r="K516"/>
  <c r="J516"/>
  <c r="I516"/>
  <c r="H516"/>
  <c r="G516"/>
  <c r="F516"/>
  <c r="E516"/>
  <c r="L515"/>
  <c r="K515"/>
  <c r="J515"/>
  <c r="I515"/>
  <c r="H515"/>
  <c r="G515"/>
  <c r="F515"/>
  <c r="E515"/>
  <c r="L513"/>
  <c r="K513"/>
  <c r="J513"/>
  <c r="I513"/>
  <c r="H513"/>
  <c r="G513"/>
  <c r="F513"/>
  <c r="E513"/>
  <c r="L512"/>
  <c r="K512"/>
  <c r="J512"/>
  <c r="I512"/>
  <c r="H512"/>
  <c r="G512"/>
  <c r="F512"/>
  <c r="E512"/>
  <c r="L511"/>
  <c r="J511"/>
  <c r="I511"/>
  <c r="H511"/>
  <c r="G511"/>
  <c r="F511"/>
  <c r="E511"/>
  <c r="E509"/>
  <c r="E508"/>
  <c r="E507"/>
  <c r="E506"/>
  <c r="E504" s="1"/>
  <c r="E505"/>
  <c r="L504"/>
  <c r="K504"/>
  <c r="J504"/>
  <c r="I504"/>
  <c r="H504"/>
  <c r="G504"/>
  <c r="F504"/>
  <c r="E503"/>
  <c r="E502"/>
  <c r="E501"/>
  <c r="E500"/>
  <c r="E499"/>
  <c r="L498"/>
  <c r="K498"/>
  <c r="J498"/>
  <c r="I498"/>
  <c r="H498"/>
  <c r="G498"/>
  <c r="F498"/>
  <c r="E497"/>
  <c r="E496"/>
  <c r="E495"/>
  <c r="E492" s="1"/>
  <c r="E494"/>
  <c r="E493"/>
  <c r="L492"/>
  <c r="K492"/>
  <c r="J492"/>
  <c r="I492"/>
  <c r="H492"/>
  <c r="G492"/>
  <c r="F492"/>
  <c r="E491"/>
  <c r="E490"/>
  <c r="E489"/>
  <c r="E488"/>
  <c r="E487"/>
  <c r="L486"/>
  <c r="K486"/>
  <c r="J486"/>
  <c r="I486"/>
  <c r="H486"/>
  <c r="G486"/>
  <c r="F486"/>
  <c r="E485"/>
  <c r="E484"/>
  <c r="E483"/>
  <c r="E482"/>
  <c r="E481"/>
  <c r="L480"/>
  <c r="K480"/>
  <c r="J480"/>
  <c r="I480"/>
  <c r="H480"/>
  <c r="G480"/>
  <c r="F480"/>
  <c r="E479"/>
  <c r="E478"/>
  <c r="E477"/>
  <c r="E476"/>
  <c r="E475"/>
  <c r="L474"/>
  <c r="K474"/>
  <c r="J474"/>
  <c r="I474"/>
  <c r="H474"/>
  <c r="G474"/>
  <c r="F474"/>
  <c r="E473"/>
  <c r="E472"/>
  <c r="E471"/>
  <c r="E470"/>
  <c r="E469"/>
  <c r="L468"/>
  <c r="K468"/>
  <c r="J468"/>
  <c r="I468"/>
  <c r="H468"/>
  <c r="G468"/>
  <c r="F468"/>
  <c r="E468"/>
  <c r="E467"/>
  <c r="E466"/>
  <c r="E465"/>
  <c r="E464"/>
  <c r="E462" s="1"/>
  <c r="E463"/>
  <c r="L462"/>
  <c r="K462"/>
  <c r="J462"/>
  <c r="I462"/>
  <c r="H462"/>
  <c r="G462"/>
  <c r="F462"/>
  <c r="E461"/>
  <c r="E460"/>
  <c r="E459"/>
  <c r="E458"/>
  <c r="E457"/>
  <c r="L456"/>
  <c r="K456"/>
  <c r="J456"/>
  <c r="I456"/>
  <c r="H456"/>
  <c r="G456"/>
  <c r="F456"/>
  <c r="E455"/>
  <c r="E454"/>
  <c r="E453"/>
  <c r="E452"/>
  <c r="E450" s="1"/>
  <c r="E451"/>
  <c r="L450"/>
  <c r="K450"/>
  <c r="J450"/>
  <c r="I450"/>
  <c r="H450"/>
  <c r="G450"/>
  <c r="F450"/>
  <c r="E449"/>
  <c r="E448"/>
  <c r="E447"/>
  <c r="E445"/>
  <c r="L444"/>
  <c r="K444"/>
  <c r="J444"/>
  <c r="I444"/>
  <c r="I443" s="1"/>
  <c r="H444"/>
  <c r="G444"/>
  <c r="F444"/>
  <c r="E444"/>
  <c r="G443"/>
  <c r="E441"/>
  <c r="E440"/>
  <c r="E439"/>
  <c r="F437"/>
  <c r="E437"/>
  <c r="E436" s="1"/>
  <c r="L436"/>
  <c r="K436"/>
  <c r="J436"/>
  <c r="I436"/>
  <c r="H436"/>
  <c r="G436"/>
  <c r="F436"/>
  <c r="E429"/>
  <c r="E428"/>
  <c r="E427"/>
  <c r="L425"/>
  <c r="L424" s="1"/>
  <c r="J425"/>
  <c r="H425"/>
  <c r="F425"/>
  <c r="E425"/>
  <c r="K424"/>
  <c r="K410"/>
  <c r="I410"/>
  <c r="G410"/>
  <c r="E410"/>
  <c r="K409"/>
  <c r="I409"/>
  <c r="G409"/>
  <c r="E409"/>
  <c r="K408"/>
  <c r="I408"/>
  <c r="G408"/>
  <c r="E408"/>
  <c r="E407"/>
  <c r="L406"/>
  <c r="K406"/>
  <c r="K405" s="1"/>
  <c r="J406"/>
  <c r="I406"/>
  <c r="I405" s="1"/>
  <c r="H406"/>
  <c r="G406"/>
  <c r="G405" s="1"/>
  <c r="F406"/>
  <c r="E406"/>
  <c r="E405" s="1"/>
  <c r="L405"/>
  <c r="J405"/>
  <c r="H405"/>
  <c r="F405"/>
  <c r="K359"/>
  <c r="I359"/>
  <c r="G359"/>
  <c r="E359"/>
  <c r="K358"/>
  <c r="I358"/>
  <c r="G358"/>
  <c r="E358"/>
  <c r="K357"/>
  <c r="I357"/>
  <c r="G357"/>
  <c r="G354" s="1"/>
  <c r="E357"/>
  <c r="K354"/>
  <c r="L355"/>
  <c r="K355"/>
  <c r="J355"/>
  <c r="J354" s="1"/>
  <c r="I355"/>
  <c r="H355"/>
  <c r="H354" s="1"/>
  <c r="G355"/>
  <c r="F355"/>
  <c r="E355"/>
  <c r="E354" s="1"/>
  <c r="L354"/>
  <c r="I354"/>
  <c r="F354"/>
  <c r="K317"/>
  <c r="I317"/>
  <c r="G317"/>
  <c r="E317"/>
  <c r="K316"/>
  <c r="I316"/>
  <c r="G316"/>
  <c r="E316"/>
  <c r="K315"/>
  <c r="I315"/>
  <c r="I312" s="1"/>
  <c r="G315"/>
  <c r="E315"/>
  <c r="L313"/>
  <c r="K313"/>
  <c r="J313"/>
  <c r="I313"/>
  <c r="H313"/>
  <c r="G313"/>
  <c r="F313"/>
  <c r="F312" s="1"/>
  <c r="E313"/>
  <c r="L312"/>
  <c r="K312"/>
  <c r="J312"/>
  <c r="H312"/>
  <c r="G312"/>
  <c r="E312"/>
  <c r="K297"/>
  <c r="I297"/>
  <c r="G297"/>
  <c r="E297"/>
  <c r="K296"/>
  <c r="I296"/>
  <c r="G296"/>
  <c r="E296"/>
  <c r="K295"/>
  <c r="I295"/>
  <c r="G295"/>
  <c r="E295"/>
  <c r="L293"/>
  <c r="K293"/>
  <c r="J293"/>
  <c r="I293"/>
  <c r="H293"/>
  <c r="G293"/>
  <c r="F293"/>
  <c r="E293"/>
  <c r="L292"/>
  <c r="K292"/>
  <c r="J292"/>
  <c r="I292"/>
  <c r="H292"/>
  <c r="G292"/>
  <c r="F292"/>
  <c r="E292"/>
  <c r="K261"/>
  <c r="I261"/>
  <c r="G261"/>
  <c r="E261"/>
  <c r="K260"/>
  <c r="I260"/>
  <c r="G260"/>
  <c r="E260"/>
  <c r="K259"/>
  <c r="I259"/>
  <c r="G259"/>
  <c r="E259"/>
  <c r="K257"/>
  <c r="I257"/>
  <c r="I256" s="1"/>
  <c r="G257"/>
  <c r="G256" s="1"/>
  <c r="E257"/>
  <c r="E256" s="1"/>
  <c r="L256"/>
  <c r="K256"/>
  <c r="J256"/>
  <c r="H256"/>
  <c r="F256"/>
  <c r="K231"/>
  <c r="I231"/>
  <c r="G231"/>
  <c r="E231"/>
  <c r="K230"/>
  <c r="I230"/>
  <c r="G230"/>
  <c r="E230"/>
  <c r="K229"/>
  <c r="I229"/>
  <c r="G229"/>
  <c r="E229"/>
  <c r="K227"/>
  <c r="I227"/>
  <c r="E227"/>
  <c r="L226"/>
  <c r="L195" s="1"/>
  <c r="K226"/>
  <c r="J226"/>
  <c r="I226"/>
  <c r="H226"/>
  <c r="G226"/>
  <c r="F226"/>
  <c r="E226"/>
  <c r="K201"/>
  <c r="I201"/>
  <c r="G201"/>
  <c r="E201"/>
  <c r="K200"/>
  <c r="I200"/>
  <c r="G200"/>
  <c r="E200"/>
  <c r="K199"/>
  <c r="I199"/>
  <c r="G199"/>
  <c r="E199"/>
  <c r="J197"/>
  <c r="I197"/>
  <c r="H197"/>
  <c r="G197"/>
  <c r="F197"/>
  <c r="E197"/>
  <c r="L196"/>
  <c r="K196"/>
  <c r="J196"/>
  <c r="I196"/>
  <c r="H196"/>
  <c r="G196"/>
  <c r="F196"/>
  <c r="F195" s="1"/>
  <c r="E196"/>
  <c r="E195" s="1"/>
  <c r="K195"/>
  <c r="L178"/>
  <c r="K178"/>
  <c r="J178"/>
  <c r="I178"/>
  <c r="H178"/>
  <c r="G178"/>
  <c r="F178"/>
  <c r="E178"/>
  <c r="L168"/>
  <c r="K168"/>
  <c r="J168"/>
  <c r="I168"/>
  <c r="H168"/>
  <c r="G168"/>
  <c r="F168"/>
  <c r="E168"/>
  <c r="L160"/>
  <c r="K160"/>
  <c r="J160"/>
  <c r="I160"/>
  <c r="H160"/>
  <c r="G160"/>
  <c r="F160"/>
  <c r="E160"/>
  <c r="L133"/>
  <c r="K133"/>
  <c r="J133"/>
  <c r="I133"/>
  <c r="H133"/>
  <c r="H115" s="1"/>
  <c r="G133"/>
  <c r="E133"/>
  <c r="L123"/>
  <c r="K123"/>
  <c r="J123"/>
  <c r="I123"/>
  <c r="H123"/>
  <c r="G123"/>
  <c r="F123"/>
  <c r="E123"/>
  <c r="L116"/>
  <c r="K116"/>
  <c r="K115" s="1"/>
  <c r="J116"/>
  <c r="I116"/>
  <c r="H116"/>
  <c r="G116"/>
  <c r="G115" s="1"/>
  <c r="F116"/>
  <c r="E116"/>
  <c r="I115"/>
  <c r="E115"/>
  <c r="J107"/>
  <c r="I107"/>
  <c r="H107"/>
  <c r="G107"/>
  <c r="F107"/>
  <c r="E107"/>
  <c r="L101"/>
  <c r="K101"/>
  <c r="J101"/>
  <c r="I101"/>
  <c r="H101"/>
  <c r="G101"/>
  <c r="F101"/>
  <c r="E101"/>
  <c r="J95"/>
  <c r="I95"/>
  <c r="L18"/>
  <c r="L17" s="1"/>
  <c r="K18"/>
  <c r="J18"/>
  <c r="I18"/>
  <c r="H18"/>
  <c r="H17" s="1"/>
  <c r="G18"/>
  <c r="F18"/>
  <c r="E18"/>
  <c r="K17"/>
  <c r="J17"/>
  <c r="I17"/>
  <c r="G17"/>
  <c r="G10" s="1"/>
  <c r="F17"/>
  <c r="E17"/>
  <c r="L12"/>
  <c r="K12"/>
  <c r="J12"/>
  <c r="I12"/>
  <c r="H12"/>
  <c r="G12"/>
  <c r="F12"/>
  <c r="F11" s="1"/>
  <c r="E12"/>
  <c r="E11" s="1"/>
  <c r="E10" s="1"/>
  <c r="L11"/>
  <c r="K11"/>
  <c r="J11"/>
  <c r="I11"/>
  <c r="I10" s="1"/>
  <c r="H11"/>
  <c r="G11"/>
  <c r="K10"/>
  <c r="G122" i="3"/>
  <c r="H122"/>
  <c r="G123"/>
  <c r="H123"/>
  <c r="H121"/>
  <c r="G121"/>
  <c r="G149"/>
  <c r="H149"/>
  <c r="H148"/>
  <c r="G148"/>
  <c r="G145"/>
  <c r="H145"/>
  <c r="G146"/>
  <c r="H146"/>
  <c r="H144"/>
  <c r="G144"/>
  <c r="G138"/>
  <c r="H138"/>
  <c r="G139"/>
  <c r="H139"/>
  <c r="G140"/>
  <c r="H140"/>
  <c r="G141"/>
  <c r="H141"/>
  <c r="G142"/>
  <c r="H142"/>
  <c r="H137"/>
  <c r="G137"/>
  <c r="G134"/>
  <c r="G130"/>
  <c r="H130"/>
  <c r="G132"/>
  <c r="H132"/>
  <c r="G133"/>
  <c r="H133"/>
  <c r="H134"/>
  <c r="G135"/>
  <c r="H129"/>
  <c r="G129"/>
  <c r="G126"/>
  <c r="H126"/>
  <c r="G127"/>
  <c r="H127"/>
  <c r="H125"/>
  <c r="G125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H111"/>
  <c r="G112"/>
  <c r="H112"/>
  <c r="G113"/>
  <c r="H113"/>
  <c r="G114"/>
  <c r="H114"/>
  <c r="G115"/>
  <c r="H115"/>
  <c r="G116"/>
  <c r="H116"/>
  <c r="G118"/>
  <c r="H118"/>
  <c r="G119"/>
  <c r="H119"/>
  <c r="H100"/>
  <c r="G100"/>
  <c r="G94"/>
  <c r="H94"/>
  <c r="G95"/>
  <c r="H95"/>
  <c r="G96"/>
  <c r="H96"/>
  <c r="G97"/>
  <c r="H97"/>
  <c r="G98"/>
  <c r="H98"/>
  <c r="H93"/>
  <c r="G93"/>
  <c r="G68"/>
  <c r="H68"/>
  <c r="G70"/>
  <c r="H70"/>
  <c r="G71"/>
  <c r="H71"/>
  <c r="G72"/>
  <c r="H72"/>
  <c r="G75"/>
  <c r="H75"/>
  <c r="G76"/>
  <c r="H76"/>
  <c r="G77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90"/>
  <c r="H90"/>
  <c r="G91"/>
  <c r="H91"/>
  <c r="H67"/>
  <c r="G67"/>
  <c r="G58"/>
  <c r="H58"/>
  <c r="G59"/>
  <c r="H59"/>
  <c r="G60"/>
  <c r="H60"/>
  <c r="G61"/>
  <c r="H61"/>
  <c r="G62"/>
  <c r="H62"/>
  <c r="G63"/>
  <c r="H63"/>
  <c r="G64"/>
  <c r="H64"/>
  <c r="G65"/>
  <c r="H65"/>
  <c r="H57"/>
  <c r="G57"/>
  <c r="G52"/>
  <c r="H52"/>
  <c r="G53"/>
  <c r="H53"/>
  <c r="G54"/>
  <c r="H54"/>
  <c r="G55"/>
  <c r="H55"/>
  <c r="H49"/>
  <c r="G49"/>
  <c r="H48"/>
  <c r="G48"/>
  <c r="G42"/>
  <c r="H42"/>
  <c r="G43"/>
  <c r="H43"/>
  <c r="G44"/>
  <c r="H44"/>
  <c r="G45"/>
  <c r="H45"/>
  <c r="G46"/>
  <c r="H46"/>
  <c r="G35"/>
  <c r="G26"/>
  <c r="H26"/>
  <c r="G27"/>
  <c r="H27"/>
  <c r="G33"/>
  <c r="H33"/>
  <c r="G34"/>
  <c r="H34"/>
  <c r="H35"/>
  <c r="H25"/>
  <c r="G25"/>
  <c r="H13"/>
  <c r="H15"/>
  <c r="H16"/>
  <c r="H17"/>
  <c r="H18"/>
  <c r="H19"/>
  <c r="H20"/>
  <c r="H21"/>
  <c r="H22"/>
  <c r="G13"/>
  <c r="G15"/>
  <c r="G16"/>
  <c r="G17"/>
  <c r="G18"/>
  <c r="G19"/>
  <c r="G20"/>
  <c r="G21"/>
  <c r="G22"/>
  <c r="G8"/>
  <c r="G9"/>
  <c r="G10"/>
  <c r="G11"/>
  <c r="H8"/>
  <c r="H9"/>
  <c r="H10"/>
  <c r="H11"/>
  <c r="H12"/>
  <c r="G12"/>
  <c r="H1523" i="1" l="1"/>
  <c r="F1523"/>
  <c r="L1523"/>
  <c r="J1523"/>
  <c r="F689"/>
  <c r="F687" s="1"/>
  <c r="J689"/>
  <c r="J687" s="1"/>
  <c r="L689"/>
  <c r="L687" s="1"/>
  <c r="I689"/>
  <c r="H689"/>
  <c r="H687" s="1"/>
  <c r="G689"/>
  <c r="G687" s="1"/>
  <c r="I979"/>
  <c r="I687" s="1"/>
  <c r="J195"/>
  <c r="G195"/>
  <c r="K311"/>
  <c r="K960"/>
  <c r="K689" s="1"/>
  <c r="K687" s="1"/>
  <c r="H10"/>
  <c r="L10"/>
  <c r="K443"/>
  <c r="E456"/>
  <c r="E474"/>
  <c r="E480"/>
  <c r="E486"/>
  <c r="E498"/>
  <c r="L443"/>
  <c r="J443"/>
  <c r="H443"/>
  <c r="F443"/>
  <c r="G426"/>
  <c r="I424"/>
  <c r="I311" s="1"/>
  <c r="H424"/>
  <c r="H311" s="1"/>
  <c r="F426"/>
  <c r="F424" s="1"/>
  <c r="F311" s="1"/>
  <c r="J424"/>
  <c r="J311" s="1"/>
  <c r="L311"/>
  <c r="H195"/>
  <c r="K8"/>
  <c r="I195"/>
  <c r="L115"/>
  <c r="F115"/>
  <c r="J115"/>
  <c r="J10"/>
  <c r="F10"/>
  <c r="E443"/>
  <c r="F8" l="1"/>
  <c r="J8"/>
  <c r="G424"/>
  <c r="G311" s="1"/>
  <c r="G8" s="1"/>
  <c r="E426"/>
  <c r="E424" s="1"/>
  <c r="E311" s="1"/>
  <c r="E8" s="1"/>
  <c r="L8"/>
  <c r="H8"/>
  <c r="I8"/>
</calcChain>
</file>

<file path=xl/sharedStrings.xml><?xml version="1.0" encoding="utf-8"?>
<sst xmlns="http://schemas.openxmlformats.org/spreadsheetml/2006/main" count="2604" uniqueCount="1058">
  <si>
    <t>Обустройство детских игровых площадок, в том числе:</t>
  </si>
  <si>
    <t>Обустройство детских игровых площадок в Незамаевском сельском поселении</t>
  </si>
  <si>
    <t>Обустройство детской игровой площадки на ул. Ленина, ст. Веселой в Веселовском сельском поселении (ПСД – не требуется)</t>
  </si>
  <si>
    <t xml:space="preserve">Веселовское </t>
  </si>
  <si>
    <t>Обустройство детских игровых площадок ул.Садовая (ПСД не требуется)</t>
  </si>
  <si>
    <t>Модернизация системы наружного освещения, в том числе:</t>
  </si>
  <si>
    <t>Изготовление проектно-сметной документации на Ремонт системы наружного освещения  (замена уличных светильников в х. Красном</t>
  </si>
  <si>
    <t>Модернизация системы наружного освещения Северного сельского поселения замена уличных светильников в п. Северном и х. Красном</t>
  </si>
  <si>
    <t xml:space="preserve">Развитие систем наружного освещения в ст. Новопластуновской замена светильников установка провода СИП в ст. Новопластуновской </t>
  </si>
  <si>
    <t>Изготовление проектно-сметной документации на Ремонт системы наружного освещения в п. Набережном и х. Средний Челбас</t>
  </si>
  <si>
    <t>Развитие систем наружного освещения в Среднечелбасском сельском поселении в х. Ленинодар, п. Набережном, х. Средний Челбас</t>
  </si>
  <si>
    <t xml:space="preserve">Изготовление проектно-сметной документации на Ремонт системы наружного освещения  в ст. Веселой </t>
  </si>
  <si>
    <t xml:space="preserve">Ремонт системы наружного освещения  в ст. Веселой </t>
  </si>
  <si>
    <t xml:space="preserve">Изготовление проектно-сметной документации на Ремонт системы наружного освещения в станице Старолеушковской  </t>
  </si>
  <si>
    <t>Развитие систем наружного освещения в Старолеушковском сельском поселении в станице Старолеушковской</t>
  </si>
  <si>
    <t>3.13.</t>
  </si>
  <si>
    <t>Изготовление проектно-сметной документации на Ремонт системы наружного освещения в ст. Новолеушковской</t>
  </si>
  <si>
    <t>3.14.</t>
  </si>
  <si>
    <t>Модернизация системы наружного освещения в Новолеушковском сельском поселении в ст. Новолеушковской</t>
  </si>
  <si>
    <t>3.15.</t>
  </si>
  <si>
    <t>Изготовление проектно-сметной документации на Модернизацию системы наружного освещения по строительству в ст. Павловской</t>
  </si>
  <si>
    <t>3.16</t>
  </si>
  <si>
    <t>Модернизация системы наружного освещения в Павловском сельском поселении</t>
  </si>
  <si>
    <t>3.18</t>
  </si>
  <si>
    <t>Модернизация системы наружного освещения в Атаманском сельском поселении</t>
  </si>
  <si>
    <t>Обеспечение доступности жилья</t>
  </si>
  <si>
    <t>Предоставление социальных выплат гражданам, улучшающим жилищные условия при помощи жилищных кредитов</t>
  </si>
  <si>
    <t>Проект правил землепользования и застройки Упорненского сельского поселения с картой-планом</t>
  </si>
  <si>
    <t>Проект правил землепользования и застройки Северного сельского поселения с картой-планом</t>
  </si>
  <si>
    <t>Проект правил землепользования и застройки Новопетровского сельского поселения с картой-планом</t>
  </si>
  <si>
    <t>Проект правил землепользования и застройки Павловского сельского поселения с картой-планом</t>
  </si>
  <si>
    <t>Проект правил землепользования и застройки Старолеушковского сельского поселения с картой-планом</t>
  </si>
  <si>
    <t>Разработка карты-плана границ территориальных зон, установленных Правилами землепользования и застройки Новолеушковского сельского поселения</t>
  </si>
  <si>
    <t>Разработка карты-плана границ территориальных зон, установленных Правилами землепользования и застройки Весёловского сельского поселения</t>
  </si>
  <si>
    <t>Разработка карты-плана границ территориальных зон, установленных Правилами землепользования и застройки Новопластуновского сельского поселения</t>
  </si>
  <si>
    <t xml:space="preserve">Новопластуновское </t>
  </si>
  <si>
    <t>Разработка карты-плана границ территориальных зон, установленных Правилами землепользования и застройки Среднечелбасского сельского поселения</t>
  </si>
  <si>
    <t>Создание информационной системы обеспечения градостроительной деятельности муниципального образования Павловский район</t>
  </si>
  <si>
    <t xml:space="preserve">9. Развитие экономики </t>
  </si>
  <si>
    <t>Развитие малого и среднего предпринимательства, в том числе возмещение (субсидирование) из  бюджета муниципального образования части затрат субъектов малого предпринимательства на ранней стадии их деятельности в части приобретения, сооружения, изготовления основных фондов и приобретение нематериальных активов.</t>
  </si>
  <si>
    <t>Инвестиционное развитие:</t>
  </si>
  <si>
    <t>Представление муниципального образования Павловский район на конгрессно-выставочных мероприятиях</t>
  </si>
  <si>
    <t>Реализация инвестиционных проектов на территории муниципального образования</t>
  </si>
  <si>
    <t>Улучшение жилищных условий граждан, проживающих в сельской местности</t>
  </si>
  <si>
    <t>Поддержка малых форм хозяйствования (субсидии за продукцию: мясо, молоко; строительство теплиц; приобретение животных)</t>
  </si>
  <si>
    <t>Предупреждение риска заноса и распространения и ликвидация очагов АЧС (перепрофилирование, приобретение технологического оборудования, уничтожение биологических отходов в крематора)</t>
  </si>
  <si>
    <t>11. Дорожное хозяйство</t>
  </si>
  <si>
    <t>Строительство и реконструкция дорог общего пользования, в том числе:</t>
  </si>
  <si>
    <t>Строительство и реконструкция дорог общего пользования Незамаевского сельского поселения (ул. Октябрьской и ул. Матросова ст. Незамаевская)</t>
  </si>
  <si>
    <t>Изготовление проектно-сметной документации на Капитальный ремонт и ремонт автомобильных дорог общего пользования (ул. Советская, х. Красный, ул. Степная, Октябрьская Почтовая в п. Северном)</t>
  </si>
  <si>
    <t>Строительство и реконструкция дорог общего пользования Северного поселения (ул. Советская, х. Красный, ул. Степная, Октябрьская Почтовая в п. Северном)</t>
  </si>
  <si>
    <t xml:space="preserve">Изготовление проектно-сметной документации на Капитальный ремонт и ремонт автомобильных дорог общего пользования (ул.Мира, ул.Кирова, Ул.Ленина, Ул.Первомайская, Ул.Октябрьская, Ул.Колхозная в ст. Новопластуновской) </t>
  </si>
  <si>
    <t>Капитальный ремонт и ремонт автомобильных дорог общего пользования в Новопластуновском сельском поселении (ул.Мира, ул.Кирова, Ул.Ленина, Ул.Первомайская, Ул.Октябрьская, Ул.Колхозная в ст. Новопластуновской)</t>
  </si>
  <si>
    <t>1.7.</t>
  </si>
  <si>
    <t>Изготовление проектно-сметной документации на Капитальный ремонт и ремонт автомобильных дорог общего пользования (ул. Мира, Победы в п. Октябрьском, ул. Ленина в х. Ленинодар, ул. Нагорная, в п. Южном, ул. Горная, в х. Бейсужек, ул. Красноармейская, п. Набережном)</t>
  </si>
  <si>
    <t>1.8.</t>
  </si>
  <si>
    <t>Капитальный ремонт и ремонт автомобильных дорог общего пользования в Среднечелбасском сельском поселении (ул. Мира, Победы в п. Октябрьском, ул. Ленина в х. Ленинодар, ул. Нагорная, в п. Южном, ул. Горная, в х. Бейсужек, ул. Красноармейская, п. Набережном)</t>
  </si>
  <si>
    <t>1.9.</t>
  </si>
  <si>
    <t>Изготовление проектно-сметной документации на Капитальный ремонт и ремонт автомобильных дорог общего пользования ул.Чапаева, Выскребцева, Пролетарской, Октябрьской, Кирова в ст.Веселой</t>
  </si>
  <si>
    <t>1.10.</t>
  </si>
  <si>
    <t>Капитальный ремонт и ремонт автомобильных дорог общего пользования ул.Чапаева, Выскребцева, Пролетарской, Октябрьской, Кирова в ст.Веселой</t>
  </si>
  <si>
    <t>Изготовление проектно-сметной документации на Капитальный ремонт и ремонт автомобильных дорог общего пользования (ул. Б.Хмельницкого, Шоссейная, Ленина, Карла Маркса в ст. Украинской, ул. Первомайская, Кооперативная, Ленина, Брыньковская, в ст. Старолеушковской)</t>
  </si>
  <si>
    <t>Капитальный ремонт и ремонт автомобильных дорог общего пользования в Старолеушковском сельском поселении (ул. Б.Хмельницкого, Шоссейная, Ленина, Карла Маркса в ст. Украинской, ул. Первомайская, Кооперативная, Ленина, Брыньковская, в ст. Старолеушковской)</t>
  </si>
  <si>
    <t>Изготовление проектно-сметной документации на Капитальный ремонт и ремонт автомобильных дорог общего пользования (ул.Чапаева,ул.Хлеборобная, пер.Фабричный, ул.Кирпичная, ул.Глиняная, ул.Жлобы, ул.Шевченко в ст.Новолеушковской)</t>
  </si>
  <si>
    <t>1.14.</t>
  </si>
  <si>
    <t>Строительство и реконструкция дорог общего пользования в Новолеушковском сельском поселении (ул.Чапаева,ул.Хлеборобная, пер.Фабричный, ул.Кирпичная, ул.Глиняная, ул.Жлобы, ул.Шевченко в ст.Новолеушковской)</t>
  </si>
  <si>
    <t>1.15.</t>
  </si>
  <si>
    <t>Изготовление проектно-сметной документации на Строительство и реконструкция дорог общего пользования  ул. Первомайская, ул. Степная, ремонт проездов к домовой территории многоквартирных домов ул. Советская,48,50, ул. Юных Ленинцев,236, ул. Первомайская,28,30</t>
  </si>
  <si>
    <t>1.16.</t>
  </si>
  <si>
    <t>Строительство и реконструкция дорог общего пользования ул. Первомайская, ул. Степная, ремонт проездов к домовой территории многоквартирных домов ул. Советская,48,50, ул. Юных Ленинцев,236, ул. Первомайская,28,30</t>
  </si>
  <si>
    <t>1.17.</t>
  </si>
  <si>
    <t>Изготовление проектно-сметной документации на Строительство и реконструкция дорог общего пользования ул. Комсомольская, ул. Шевченко, ул. Горького, ул. Школьная, ул. Жлобы, ул. Баумана в ст. Новопетровской)</t>
  </si>
  <si>
    <t>1.18.</t>
  </si>
  <si>
    <t>Строительство и реконструкция дорог общего пользования ул. Комсомольская, ул. Шевченко, ул. Горького, ул. Школьная, ул. Жлобы, ул. Баумана в ст. Новопетровской)</t>
  </si>
  <si>
    <t>1.19.</t>
  </si>
  <si>
    <t>Изготовление проектно-сметной документации на Ремонт автодороги Подъезд к п.Набережный  от ПК0+00 (автодорога ст-ца Старолеушковская – х.Средний Челбас) до ПК 47+42 в Павловском районе</t>
  </si>
  <si>
    <t>1.20.</t>
  </si>
  <si>
    <t>Ремонт автодороги Подъезд к п.Набережный  от ПК0+00 (автодорога ст-ца Старолеушковская – х.Средний Челбас) до ПК 47+42 в Павловском районе</t>
  </si>
  <si>
    <t>12. Предупреждение ЧС</t>
  </si>
  <si>
    <t>Предупреждение и ликвидация чрезвычайных ситуаций в том числе создание резервов материальных ресурсов для ликвидации ЧС</t>
  </si>
  <si>
    <t>Всего:</t>
  </si>
  <si>
    <t>Организация мероприятий по гражданской обороне, защите населения и территорий от чрезвычайных ситуаций природного и техногенного характера:                                                   -организация мероприятий по гражданской обороне (разработка проектной и технической документации);                                   –создание и содержание в постоянной готовности технических средств управления гражданской обороной, систем оповещения населения;                                - осуществление мероприятий по поддержанию устойчивого функционирования подведомственных организаций в военное время;                                               - организация подготовки и обучение населения способам защиты от опасностей возникающих при ведении военных действий;                                                                     -создание запасов материально-технических, медицинских и иных средств</t>
  </si>
  <si>
    <t>Содержание, обеспечение деятельности аварийно-спасательных формирований</t>
  </si>
  <si>
    <t>Обеспечение первичных мер пожарной безопасности в границах населённых пунктов поселения:                          -создание условий для организации добровольной пожарной охраны, а так же для участия граждан в обеспечении пожарной безопасности;                                                             -создание и поддержание в рабочем состоянии источников противопожарного водоснабжения;                    -оснащение территорий общего пользования первичными средствами пожаротушения.</t>
  </si>
  <si>
    <t>Осуществление мероприятий по обеспечению безопасности людей на водных объектах, охране их жизни и здоровья:                                                -создание и обеспечение функционирования рекреационных зон на водных объектах поселений;                                                       -организация информирования населения об ограничениях водопользования, в том числе с установкой информационных знаков установленного образца.</t>
  </si>
  <si>
    <t>6. Занятость</t>
  </si>
  <si>
    <t xml:space="preserve">Организация ощественных работ </t>
  </si>
  <si>
    <t>Организация Временного трудоустройства несовершеннолетних граждан в возрасте от 14 до 18 лет</t>
  </si>
  <si>
    <t>№ п/п</t>
  </si>
  <si>
    <t>Краевой бюджет</t>
  </si>
  <si>
    <t>Местный бюджет</t>
  </si>
  <si>
    <t>План</t>
  </si>
  <si>
    <t>Факт</t>
  </si>
  <si>
    <t>Внебюджетные средства</t>
  </si>
  <si>
    <t>1. Здравоохранение</t>
  </si>
  <si>
    <t>3. Физическая культура и спорт</t>
  </si>
  <si>
    <t>8. Архитектура и градостроительство</t>
  </si>
  <si>
    <t>10. Развитие АПК</t>
  </si>
  <si>
    <t>Отрасль, в которой реализуется проект</t>
  </si>
  <si>
    <t>Наименование инвестиционного проекта</t>
  </si>
  <si>
    <t>Срок реализации</t>
  </si>
  <si>
    <t>Место реализации</t>
  </si>
  <si>
    <t>Текущая стадия реализации проекта</t>
  </si>
  <si>
    <t>Соблюдение сроков реализации проектов</t>
  </si>
  <si>
    <t>Инвестиционные проекты со сроком окончания в 2013 году</t>
  </si>
  <si>
    <t>1.</t>
  </si>
  <si>
    <t>2.</t>
  </si>
  <si>
    <t>3.</t>
  </si>
  <si>
    <t>Инвестиционные проекты, реализуемые в 2013-2017 годах</t>
  </si>
  <si>
    <t>Информация о реализации инвестиционных проектов, утвержденных Программой социально-экономического развития муниципального образования на период до 2017 года</t>
  </si>
  <si>
    <t>Наименование показателей</t>
  </si>
  <si>
    <t>Ед. изм.</t>
  </si>
  <si>
    <t>2012 год</t>
  </si>
  <si>
    <t>2013 год</t>
  </si>
  <si>
    <t>Уровень жизни населения</t>
  </si>
  <si>
    <t>Среднегодовая численность постоянного населения – всего</t>
  </si>
  <si>
    <t>тыс. чел.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</si>
  <si>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</si>
  <si>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</si>
  <si>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</si>
  <si>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чел. населения</t>
  </si>
  <si>
    <t>4.</t>
  </si>
  <si>
    <t>Среднегодовая численность занятых в экономике</t>
  </si>
  <si>
    <t xml:space="preserve">тыс. чел. </t>
  </si>
  <si>
    <t>5.</t>
  </si>
  <si>
    <t>Среднедушевой денежный доход на одного жителя</t>
  </si>
  <si>
    <t>руб.</t>
  </si>
  <si>
    <t>6.</t>
  </si>
  <si>
    <t>Реальная среднемесячная начисленная заработная плата</t>
  </si>
  <si>
    <t>7.</t>
  </si>
  <si>
    <t xml:space="preserve">врачей </t>
  </si>
  <si>
    <t>среднего медицинского персонала</t>
  </si>
  <si>
    <t>младшего медицинского персонала</t>
  </si>
  <si>
    <t>педагогических работников системы дошкольного образования детей</t>
  </si>
  <si>
    <t>педагогических работников общего образования</t>
  </si>
  <si>
    <t>работников культуры</t>
  </si>
  <si>
    <t>8.</t>
  </si>
  <si>
    <t>Соотношение средней заработной платы муниципального образования к средней заработной плате в Краснодарском крае</t>
  </si>
  <si>
    <t>%</t>
  </si>
  <si>
    <t>9.</t>
  </si>
  <si>
    <t>Уровень регистрируемой безработицы к численности трудоспособного населения в трудоспособном возрасте</t>
  </si>
  <si>
    <t>Заработная плата работников бюджетной сферы, в том числе:</t>
  </si>
  <si>
    <t>Социальная сфера</t>
  </si>
  <si>
    <t>Образование</t>
  </si>
  <si>
    <t>10.</t>
  </si>
  <si>
    <t>Охват детей в возрасте 3-7 лет дошкольными учреждениями</t>
  </si>
  <si>
    <t>11.</t>
  </si>
  <si>
    <t>Количество групп альтернативных моделей дошкольного образования</t>
  </si>
  <si>
    <t>единиц</t>
  </si>
  <si>
    <t>12.</t>
  </si>
  <si>
    <t>Численность детей от 0 до 7 лет, состоящих на учете для определения в дошкольные учреждения</t>
  </si>
  <si>
    <t>человек</t>
  </si>
  <si>
    <t>13.</t>
  </si>
  <si>
    <t>Строительство детских дошкольных учреждений</t>
  </si>
  <si>
    <t>ед./мест</t>
  </si>
  <si>
    <t>14.</t>
  </si>
  <si>
    <t>Реконструкция  детских дошкольных учреждений</t>
  </si>
  <si>
    <t>15.</t>
  </si>
  <si>
    <t>Капитальный ремонт детских дошкольных учреждений</t>
  </si>
  <si>
    <t>16.</t>
  </si>
  <si>
    <t>Строительство учреждений общего образования</t>
  </si>
  <si>
    <t>17.</t>
  </si>
  <si>
    <t>Капитальный ремонт учреждений общего образования</t>
  </si>
  <si>
    <t>18.</t>
  </si>
  <si>
    <t>Доля учащихся, занимающихся в первую смену</t>
  </si>
  <si>
    <t>19.</t>
  </si>
  <si>
    <t>Численность учащихся, приходящихся на 1 учителя</t>
  </si>
  <si>
    <t>чел.</t>
  </si>
  <si>
    <t>Здравоохранение</t>
  </si>
  <si>
    <t>20.</t>
  </si>
  <si>
    <t>Ввод в эксплуатацию:</t>
  </si>
  <si>
    <t>амбулаторно-поликлинических учреждений</t>
  </si>
  <si>
    <t>ед.</t>
  </si>
  <si>
    <t>больниц</t>
  </si>
  <si>
    <t>21.</t>
  </si>
  <si>
    <t>Строительство и ввод в эксплуатацию офисов врачей общей практики</t>
  </si>
  <si>
    <t>22.</t>
  </si>
  <si>
    <t>Обеспеченность населения:</t>
  </si>
  <si>
    <t>коек на 10  тыс. жителей</t>
  </si>
  <si>
    <t>посещений в смену на 10 тыс. жителей</t>
  </si>
  <si>
    <t>чел. на 10 тыс. населения</t>
  </si>
  <si>
    <t>23.</t>
  </si>
  <si>
    <t xml:space="preserve">Срок ожидания приезда скорой помощи </t>
  </si>
  <si>
    <t>мин.</t>
  </si>
  <si>
    <t>Культура</t>
  </si>
  <si>
    <t>24.</t>
  </si>
  <si>
    <t>Число учреждений культуры и искусства</t>
  </si>
  <si>
    <t>25.</t>
  </si>
  <si>
    <t>Охват детей школьного возраста эстетическим образованием</t>
  </si>
  <si>
    <t>26.</t>
  </si>
  <si>
    <t>Уровень обеспеченности спортивными сооружениями:</t>
  </si>
  <si>
    <t>спортивными залами</t>
  </si>
  <si>
    <t>%  к социальному нормативу</t>
  </si>
  <si>
    <t>плавательными бассейнами</t>
  </si>
  <si>
    <t>% к социальному нормативу</t>
  </si>
  <si>
    <t>плоскостными спортивными сооружениями</t>
  </si>
  <si>
    <t>27.</t>
  </si>
  <si>
    <t>Удельный вес населения, систематически занимающихся физической культурой и спортом</t>
  </si>
  <si>
    <t>Обеспеченность жильем</t>
  </si>
  <si>
    <t>28.</t>
  </si>
  <si>
    <t xml:space="preserve">Общая площадь жилого фонда муниципального образования </t>
  </si>
  <si>
    <t>м2 общей площади</t>
  </si>
  <si>
    <t>29.</t>
  </si>
  <si>
    <t>Общая площадь муниципального жилого фонда, нуждающегося в капитальном ремонте</t>
  </si>
  <si>
    <t>м2</t>
  </si>
  <si>
    <t>30.</t>
  </si>
  <si>
    <t>Доля населения, проживающего в многоквартирных домах, признанных в установленном порядке аварийным и ветхим жильем</t>
  </si>
  <si>
    <t>31.</t>
  </si>
  <si>
    <t xml:space="preserve">Обеспеченность жильем (на конец года) </t>
  </si>
  <si>
    <t>32.</t>
  </si>
  <si>
    <t>Число семей, стоящих на учете в качестве нуждающихся в жилых помещениях</t>
  </si>
  <si>
    <t>33.</t>
  </si>
  <si>
    <t>Ввод в действие жилых домов за счет всех источников финансирования</t>
  </si>
  <si>
    <t>34.</t>
  </si>
  <si>
    <t>Количество предоставленных жилищных, в т. ч. ипотечных кредитов населению на цели приобретения (строительства) жилья</t>
  </si>
  <si>
    <t>35.</t>
  </si>
  <si>
    <t>Объем предоставленных жилищных, в т. ч. ипотечных кредитов населению на цели приобретения (строительства) жилья</t>
  </si>
  <si>
    <t>млн. рублей</t>
  </si>
  <si>
    <t>36.</t>
  </si>
  <si>
    <t>Количество свободных земельных участков, подлежащих предоставлению для жилищного строительства семьям, имеющим трех и более детей</t>
  </si>
  <si>
    <t>37.</t>
  </si>
  <si>
    <t xml:space="preserve">Протяженность водопроводных сетей </t>
  </si>
  <si>
    <t>км</t>
  </si>
  <si>
    <t>38.</t>
  </si>
  <si>
    <t>Реконструировано водопроводной сети за отчетный период</t>
  </si>
  <si>
    <t>39.</t>
  </si>
  <si>
    <t>Построено водопроводной сети  за отчетный период</t>
  </si>
  <si>
    <t>40.</t>
  </si>
  <si>
    <t>Уровень износа водопроводных сетей</t>
  </si>
  <si>
    <t>41.</t>
  </si>
  <si>
    <t>Протяженность канализационных сетей</t>
  </si>
  <si>
    <t>42.</t>
  </si>
  <si>
    <t>Уровень износа канализационных сетей</t>
  </si>
  <si>
    <t>43.</t>
  </si>
  <si>
    <t xml:space="preserve">Реконструировано канализационной сети </t>
  </si>
  <si>
    <t>44.</t>
  </si>
  <si>
    <t>Построено канализационной сети за отчетный период</t>
  </si>
  <si>
    <t>45.</t>
  </si>
  <si>
    <t>Протяженность тепловых сетей</t>
  </si>
  <si>
    <t>46.</t>
  </si>
  <si>
    <t>в т.ч. нуждающихся в замене</t>
  </si>
  <si>
    <t>47.</t>
  </si>
  <si>
    <t xml:space="preserve">Реконструировано тепловых и паровых сетей </t>
  </si>
  <si>
    <t>48.</t>
  </si>
  <si>
    <t>Построено тепловых и паровых сетей</t>
  </si>
  <si>
    <t>49.</t>
  </si>
  <si>
    <t>Удельный вес газифицированных квартир (домовладений) от общего количества квартир (домовладений)</t>
  </si>
  <si>
    <t>50.</t>
  </si>
  <si>
    <t>Общая протяженность освещенных частей улиц, проездов, набережных и т.п.</t>
  </si>
  <si>
    <t>51.</t>
  </si>
  <si>
    <t>Протяженность автомобильных дорог местного значения:</t>
  </si>
  <si>
    <t>в том числе с твердым покрытием</t>
  </si>
  <si>
    <t>52.</t>
  </si>
  <si>
    <t>Протяженность автомобильных дорог общего пользования, в том числе:</t>
  </si>
  <si>
    <t>53.</t>
  </si>
  <si>
    <t>Доля протяженности автомобильных дорог общего пользования местного значения, не отвечающих нормативным требованиям в общей протяженности автомобильных дорог общего пользования местного значения</t>
  </si>
  <si>
    <t>54.</t>
  </si>
  <si>
    <t>Протяженность отремонтированных муниципальных  дорог</t>
  </si>
  <si>
    <t>55.</t>
  </si>
  <si>
    <t>56.</t>
  </si>
  <si>
    <t>Обеспеченность населения объектами розничной торговли</t>
  </si>
  <si>
    <t>кв. м. на 1 тыс. населения</t>
  </si>
  <si>
    <t>57.</t>
  </si>
  <si>
    <t>Обеспеченность населения объектами общественного питания</t>
  </si>
  <si>
    <t>посадочных мест на 1 тыс. населения</t>
  </si>
  <si>
    <t>Благоустройство</t>
  </si>
  <si>
    <t>58.</t>
  </si>
  <si>
    <t>Протяженность отремонтированных тротуаров</t>
  </si>
  <si>
    <t>59.</t>
  </si>
  <si>
    <t>Количество высаженных зеленых насаждений</t>
  </si>
  <si>
    <t>шт.</t>
  </si>
  <si>
    <t>60.</t>
  </si>
  <si>
    <t>Площадь рекреационной территории (скверы, парки, газоны и т.п.)</t>
  </si>
  <si>
    <t>61.</t>
  </si>
  <si>
    <t>Количество установленных светильников наружного освещения</t>
  </si>
  <si>
    <t>62.</t>
  </si>
  <si>
    <t>Обустройство  детских игровых и спортивных площадок</t>
  </si>
  <si>
    <t>63.</t>
  </si>
  <si>
    <t>Протяженность отремонтированных автомобильных дорог местного значения с твердым покрытием</t>
  </si>
  <si>
    <t>Развитие реального сектора экономики</t>
  </si>
  <si>
    <t>Объем отгруженных товаров  собственного производства, выполненных работ и услуг  собственными силами</t>
  </si>
  <si>
    <t>млн. руб.</t>
  </si>
  <si>
    <t>65.</t>
  </si>
  <si>
    <t>Обрабатывающие производства</t>
  </si>
  <si>
    <t>в т.ч. по крупным и средним</t>
  </si>
  <si>
    <t>66.</t>
  </si>
  <si>
    <t>Добыча полезных ископаемых</t>
  </si>
  <si>
    <t>67.</t>
  </si>
  <si>
    <t>Производство и распределение электроэнергии, газа и воды</t>
  </si>
  <si>
    <t>68.</t>
  </si>
  <si>
    <t>Объем продукции сельского хозяйства всех сельхозпроизводителей</t>
  </si>
  <si>
    <t>69.</t>
  </si>
  <si>
    <t>Численность личных подсобных хозяйств</t>
  </si>
  <si>
    <t>70.</t>
  </si>
  <si>
    <t>Численность занятых в личных подсобных хозяйствах</t>
  </si>
  <si>
    <t>71.</t>
  </si>
  <si>
    <t xml:space="preserve">Оборот розничной торговли </t>
  </si>
  <si>
    <t>72.</t>
  </si>
  <si>
    <t>Оборот общественного питания</t>
  </si>
  <si>
    <t>73.</t>
  </si>
  <si>
    <t>Объем платных услуг населению</t>
  </si>
  <si>
    <t>74.</t>
  </si>
  <si>
    <t>Процент охвата сельских населенных пунктов, охваченных выездным бытовым обслуживанием</t>
  </si>
  <si>
    <t>75.</t>
  </si>
  <si>
    <t>Объем услуг (доходы) коллективных средств размещения курортно-туристского комплекса</t>
  </si>
  <si>
    <t>76.</t>
  </si>
  <si>
    <t>Количество размещенных лиц в коллективных средствах размещения</t>
  </si>
  <si>
    <t>77.</t>
  </si>
  <si>
    <t>Количество коллективных средств размещения</t>
  </si>
  <si>
    <t>78.</t>
  </si>
  <si>
    <t>Объем работ и услуг, выполненный организациями транспорта</t>
  </si>
  <si>
    <t>79.</t>
  </si>
  <si>
    <t>Пассажирооборот</t>
  </si>
  <si>
    <t>80.</t>
  </si>
  <si>
    <t>Объем работ и услуг, выполненный организациями связи</t>
  </si>
  <si>
    <t>81.</t>
  </si>
  <si>
    <t>Объем работ, выполненных собственными силами по виду деятельности «строительство» по крупным и средним организациям</t>
  </si>
  <si>
    <t>Инвестиционное развитие</t>
  </si>
  <si>
    <t>82.</t>
  </si>
  <si>
    <t>Объем инвестиций в основной капитал за счет всех источников финансирования</t>
  </si>
  <si>
    <t>83.</t>
  </si>
  <si>
    <t>Объем инвестиций в основной капитал за счет средств бюджета муниципального образования</t>
  </si>
  <si>
    <t>млн.рублей</t>
  </si>
  <si>
    <t>84.</t>
  </si>
  <si>
    <t>Объем инвестиций на душу населения</t>
  </si>
  <si>
    <t>Развитие малого предпринимательства</t>
  </si>
  <si>
    <t>85.</t>
  </si>
  <si>
    <t>Количество субъектов малого предпринимательства</t>
  </si>
  <si>
    <t>86.</t>
  </si>
  <si>
    <t>Численность работников в  малом предпринимательстве</t>
  </si>
  <si>
    <t>87.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</si>
  <si>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</t>
  </si>
  <si>
    <t>рублей</t>
  </si>
  <si>
    <t>Сфера предоставления муниципальных услуг</t>
  </si>
  <si>
    <t>88.</t>
  </si>
  <si>
    <t>Уровень удовлетворенности граждан РФ качеством предоставления муниципальных услуг</t>
  </si>
  <si>
    <t>89.</t>
  </si>
  <si>
    <t>Доля граждан, имеющих доступ к получению муниципальных услуг по принципу «одного окна» по месту пребывания, в том числе в многофункциональных центрах предоставления государственных и муниципальных услуг</t>
  </si>
  <si>
    <t>90.</t>
  </si>
  <si>
    <t>Доля граждан, использующих механизм получения муниципальных услуг в электронной форме</t>
  </si>
  <si>
    <t>91.</t>
  </si>
  <si>
    <t>Среднее число обращений представителей бизнес-сообщества в орган местного самоуправления для получения одной муниципальной услуги, связанной со сферой предпринимательской деятельности</t>
  </si>
  <si>
    <t>92.</t>
  </si>
  <si>
    <t>Время ожидания в очереди при обращении заявителя в орган местного самоуправления для получения муниципальных услуг</t>
  </si>
  <si>
    <t>минут</t>
  </si>
  <si>
    <t>93.</t>
  </si>
  <si>
    <t>Количество многофункциональных центров предоставления государственных и муниципальных услуг</t>
  </si>
  <si>
    <t>Количество удаленных рабочих мест многофункциональных центров предоставления государственных и муниципальных услуг</t>
  </si>
  <si>
    <t>больничными койками</t>
  </si>
  <si>
    <t>амбулаторно-поликлиническими учреждениями</t>
  </si>
  <si>
    <t xml:space="preserve">врачами </t>
  </si>
  <si>
    <t xml:space="preserve">средним медицинским персоналом </t>
  </si>
  <si>
    <t>кв.м на 1 человека</t>
  </si>
  <si>
    <t>федерального значения</t>
  </si>
  <si>
    <t>регионального значения</t>
  </si>
  <si>
    <t>местного значения</t>
  </si>
  <si>
    <t>тыс.пасс.км/ тыс.пасс.</t>
  </si>
  <si>
    <t>1/140</t>
  </si>
  <si>
    <t>1/55</t>
  </si>
  <si>
    <t>10/967</t>
  </si>
  <si>
    <t>5/513</t>
  </si>
  <si>
    <t>10/4198</t>
  </si>
  <si>
    <t>6/2618</t>
  </si>
  <si>
    <t>Охват детей в возрасте от 5 до 18 лет программами дополнительного образования</t>
  </si>
  <si>
    <t>Физическая культура и спорт</t>
  </si>
  <si>
    <t>Инфраструктурная обеспеченность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</si>
  <si>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 района, в общей численности населения муниципального района</t>
  </si>
  <si>
    <t>6700/505,4</t>
  </si>
  <si>
    <t>94.</t>
  </si>
  <si>
    <t>95.</t>
  </si>
  <si>
    <t>Создание условий для развития рынка финансовых услуг и фондового рынка</t>
  </si>
  <si>
    <t>96.</t>
  </si>
  <si>
    <t>97.</t>
  </si>
  <si>
    <t>98.</t>
  </si>
  <si>
    <t>99.</t>
  </si>
  <si>
    <t>Обеспеченность населения банковской инфраструктурой</t>
  </si>
  <si>
    <t>единиц на 10 тыс.населения</t>
  </si>
  <si>
    <t>Количество банковских карт в обслуживании</t>
  </si>
  <si>
    <t>штук</t>
  </si>
  <si>
    <t>Объем кредитования отраслей реального сектора экономики и населения Павловского района, в том числе:</t>
  </si>
  <si>
    <t>тыс.рублей</t>
  </si>
  <si>
    <t>Кредиты малому и среднему бизнесу</t>
  </si>
  <si>
    <t>100.</t>
  </si>
  <si>
    <t>Жилищные кредиты</t>
  </si>
  <si>
    <t>101.</t>
  </si>
  <si>
    <t>Объем предоставленных ипотечных кредитов</t>
  </si>
  <si>
    <t>Страховой сектор</t>
  </si>
  <si>
    <t>102.</t>
  </si>
  <si>
    <t>Объем собранных страховых премий</t>
  </si>
  <si>
    <t>103.</t>
  </si>
  <si>
    <t>Объем собранных страховых премий по добровольным видам страхования</t>
  </si>
  <si>
    <t>104.</t>
  </si>
  <si>
    <t>Доля добровольных видов страхования в общем объеме страховых премий</t>
  </si>
  <si>
    <t>Фондовый рынок</t>
  </si>
  <si>
    <t>105.</t>
  </si>
  <si>
    <t>Количество договоров обязательного пенсионного страхования, заключенных НПФ на территории Павловского района</t>
  </si>
  <si>
    <t>106.</t>
  </si>
  <si>
    <t>Удельный вес экономически активного населения района, охваченного услугами негосударственного пенсионного обеспечения</t>
  </si>
  <si>
    <t>4/358</t>
  </si>
  <si>
    <t>х</t>
  </si>
  <si>
    <t>100/100</t>
  </si>
  <si>
    <t>80/69,8</t>
  </si>
  <si>
    <t>40/37</t>
  </si>
  <si>
    <t>5/1855</t>
  </si>
  <si>
    <t>83,3/70,9</t>
  </si>
  <si>
    <t>50/44,2</t>
  </si>
  <si>
    <t>6100/471,5</t>
  </si>
  <si>
    <t>6000/459,3</t>
  </si>
  <si>
    <t>89,5/90,9</t>
  </si>
  <si>
    <t>98,3/97,4</t>
  </si>
  <si>
    <t>Сельское хозяйство (ОКВЭД 01)</t>
  </si>
  <si>
    <t>Строительство семейной молочно-товарной фермы на 100 голов КРС</t>
  </si>
  <si>
    <t>Строительство молочно-товарной фермы для единовременного содержания 100 голов КРС, оснащенной современным доильным залом и оборудованием для хранения и охлаждения молока</t>
  </si>
  <si>
    <t>Павловский район</t>
  </si>
  <si>
    <t>Реализован</t>
  </si>
  <si>
    <t>Сроки соблюдены</t>
  </si>
  <si>
    <t>Строительство МТФ</t>
  </si>
  <si>
    <t>Строительство молочно-товарной фермы на 900 фуражных коров,  оснащенной инновационной техникой и оборудованием.</t>
  </si>
  <si>
    <t>Торгрвля (ОКВЭД 50)</t>
  </si>
  <si>
    <t>Многотопливная автозаправочная станция</t>
  </si>
  <si>
    <t>Строительство автозаправочной станции, с сервисом обслуживания и кафе.</t>
  </si>
  <si>
    <t>Строительство двух репродукторных ферм на 4800 свиноматок, племенной фермы на 500 свиноматок, откормочного комплекса на 114 тыс.голов свиней. Завод по переработке с/х культур с хранилищем, пункт приема и первичной переработки с/х животных, хранение мясной продукции.</t>
  </si>
  <si>
    <t>В процессе реализации</t>
  </si>
  <si>
    <t>Сроки соблюдаются</t>
  </si>
  <si>
    <t>Строительство молочно-товарной фермы на 2000 голов КРС</t>
  </si>
  <si>
    <t>Строительство молочно-товарной фермы на 2000 фуражных коров, оснащенной доильным залом и оборудованием для охлаждения молока</t>
  </si>
  <si>
    <t>Расторгнут</t>
  </si>
  <si>
    <t>Промышленность (ОКВЭД 25)</t>
  </si>
  <si>
    <t>Строительство цеха по производству сэндвич-панелей</t>
  </si>
  <si>
    <t>Строительство цеха по производству двух видов сэндвич-панелей: пенополистерола и минеральных плит из базальтового волокна</t>
  </si>
  <si>
    <t>Сложное финансовое положение инвестора</t>
  </si>
  <si>
    <t>Приостановлен</t>
  </si>
  <si>
    <t>Строительство торгово-сервисного центра</t>
  </si>
  <si>
    <t>Строительство комплекса состоящего из: площадки для хранения, демонстрации, с/х техники, здания сервисного обслуживания и текущего ремонта, здания для предпродажной подготовки с/х техники</t>
  </si>
  <si>
    <t>Инвестор определяется с дальнейшим освоением данного инвестиционного проекта</t>
  </si>
  <si>
    <t>Расширение мясомолочного комплекса с законченным циклом выращивания и первичной пепеработки продукции</t>
  </si>
  <si>
    <t>Строительство двух корпусов на 2400 голов и откормочного комплекса на 50000 голов, приобретение техники и дополнительного оборудования</t>
  </si>
  <si>
    <t>Тепличный комплекс для выращивания овощной продукции (томатов)</t>
  </si>
  <si>
    <t>Строительство остекленного тепличного комплекса для выращивания томатов, с использованием инновационных технологий</t>
  </si>
  <si>
    <t>Завод по производству базальтовых труб</t>
  </si>
  <si>
    <t>Организация завода по производству базальтовых труб</t>
  </si>
  <si>
    <t>Наименование мероприятия</t>
  </si>
  <si>
    <t>Территория (поселение)</t>
  </si>
  <si>
    <t>Объемы и источники финансирования, тыс. рублей</t>
  </si>
  <si>
    <t>Примечание*</t>
  </si>
  <si>
    <t>Итого</t>
  </si>
  <si>
    <t>план</t>
  </si>
  <si>
    <t>факт</t>
  </si>
  <si>
    <t>ВСЕГО ПО ПРОГРАММЕ:</t>
  </si>
  <si>
    <t>ИТОГО:</t>
  </si>
  <si>
    <t>Укрепление и модернизация материально-технической базы муниципальных учреждений здравоохранения</t>
  </si>
  <si>
    <t>2.2.</t>
  </si>
  <si>
    <t>Монтаж резервной электростанции</t>
  </si>
  <si>
    <t>Создание офисов врачей общей практики</t>
  </si>
  <si>
    <t>3.1.</t>
  </si>
  <si>
    <t>Разработка проектно-сметной документации</t>
  </si>
  <si>
    <t>Новопластуновское</t>
  </si>
  <si>
    <t>2. Образование</t>
  </si>
  <si>
    <t>в т.ч. дошкольное образование и общее образование</t>
  </si>
  <si>
    <t>Строительство и реконструкция учреждений дошкольного образования</t>
  </si>
  <si>
    <t>1.1.</t>
  </si>
  <si>
    <t>Завершение строительства ДОУ № 1 ст.Павловская, улица Парковая, 50А с введением дополнительных мест (140)</t>
  </si>
  <si>
    <t>Павловское</t>
  </si>
  <si>
    <t>1.2.</t>
  </si>
  <si>
    <t>Проектирование пристройки из модульных и быстровозводимых материалов, блока ДОУ№ 6 ст.Новолеушковская, улица Школьная, 106, с введением дополнительных мест (20)</t>
  </si>
  <si>
    <t xml:space="preserve">Новолеушковское </t>
  </si>
  <si>
    <t>Капитальный ремонт учреждений дошкольного образования</t>
  </si>
  <si>
    <t>2.1.</t>
  </si>
  <si>
    <t>замена окон: ДОУ № 2 ст.Павловская, улица Советская, 40</t>
  </si>
  <si>
    <t>замена окон: ДОУ № 3 ст.Павловская, ул. Горького, 272</t>
  </si>
  <si>
    <t>2.3.</t>
  </si>
  <si>
    <t>замена окон: ДОУ № 5 ст.Павловская, ул. Космическая, 5</t>
  </si>
  <si>
    <t>2.4.</t>
  </si>
  <si>
    <t>замена окон: ДОУ № 8 пос. Северный, ул. Октябрьская, 20</t>
  </si>
  <si>
    <t>Северное</t>
  </si>
  <si>
    <t>2.5.</t>
  </si>
  <si>
    <t>замена окон: ДОУ № 11 ст.Павловская, ул. Большевистская, 16</t>
  </si>
  <si>
    <t xml:space="preserve">Капитальный ремонт  учреждений общего образования </t>
  </si>
  <si>
    <t>обустройство внутренних туалетов:СОШ № 6 ст.Новолеушковская, ул. Школьная, 27</t>
  </si>
  <si>
    <t>3.2.</t>
  </si>
  <si>
    <t>обустройство внутренних туалетов:СОШ № 12 ст.Павловская, ул. Гражданская, 21</t>
  </si>
  <si>
    <t>3.3.</t>
  </si>
  <si>
    <t>замена окон:СОШ № 1 ст.Павловская, ул. Заводжская, 30</t>
  </si>
  <si>
    <t>3.4.</t>
  </si>
  <si>
    <t>замена окон:СОШ № 3 ст.Павловская, ул. Шевченко, 36</t>
  </si>
  <si>
    <t>3.5.</t>
  </si>
  <si>
    <t>замена окон: СОШ № 9 пос.Октябрьский, ул. Советская, 12</t>
  </si>
  <si>
    <t>Среднечелбасское</t>
  </si>
  <si>
    <t>3.6.</t>
  </si>
  <si>
    <t>капитальный ремонт спортивного зала СОШ № 10 ст.Павловская, ул. Комсомольская, 17</t>
  </si>
  <si>
    <t>3.7.</t>
  </si>
  <si>
    <t>капитальный ремонт спортивного зала СОШ№ 12 ст.Павловская, ул. Гражданская, 21</t>
  </si>
  <si>
    <t>3.8.</t>
  </si>
  <si>
    <t>проектирование внутренних туалетов СОШ № 10 ст.Павловская, ул. Комсомольская, 17</t>
  </si>
  <si>
    <t>3.9.</t>
  </si>
  <si>
    <t>проектирование капитального ремонта спортивного зала СОШ № 9 пос.Октябрьский, ул. Советская, 12</t>
  </si>
  <si>
    <t>3.10.</t>
  </si>
  <si>
    <t>проектирование внутренних туалетов ООШ № 21 х.Первомайского</t>
  </si>
  <si>
    <t>Новолеушковское</t>
  </si>
  <si>
    <t>3.11.</t>
  </si>
  <si>
    <t>проектирование капитаельного ремонта (замена окон) СОШ № 6, 8, 10, 13, 14, 15, 16, 17, 18, остаток СОШ № 3</t>
  </si>
  <si>
    <t>район</t>
  </si>
  <si>
    <t>3.12.</t>
  </si>
  <si>
    <t>устройство ограждения территории СОШ № 7 пос.Северный</t>
  </si>
  <si>
    <t xml:space="preserve">Капитальный ремонт учреждений дополнительного образования </t>
  </si>
  <si>
    <t>4.1.</t>
  </si>
  <si>
    <t>изготовление ПСД на замену окон и обустройство внутреннего туалет ЦДОД № 1 ст.Павловская</t>
  </si>
  <si>
    <t>Укрепление и модернизация материально-технической базы муниципальных учреждений образования</t>
  </si>
  <si>
    <t>5.1.</t>
  </si>
  <si>
    <t>Оборудование системами видеонаблюдения (для проведения ГИА):СОШ № 2, 3,10 ст.Павловская</t>
  </si>
  <si>
    <t>5.2.</t>
  </si>
  <si>
    <t>Компьютерное оборудование (оборудование локальных вычислительных сетей):СОШ № 7 пос.Северный</t>
  </si>
  <si>
    <t>5.3.</t>
  </si>
  <si>
    <t>Компьютерное оборудование (оборудование локальных вычислительных сетей):СОШ № 14 ст.Незамаевская</t>
  </si>
  <si>
    <t>Незамаевское</t>
  </si>
  <si>
    <t>5.4.</t>
  </si>
  <si>
    <t>Оснащение школ приборами учета тепловой энергии(СОШ № 1,2,3,4,7,8, 9,11,15,17)</t>
  </si>
  <si>
    <t>Подготовка и переподготовка кадров муниципальных учреждений образования: повышение квалификации руководящих и педагогических кадров</t>
  </si>
  <si>
    <t>6.1.</t>
  </si>
  <si>
    <t xml:space="preserve">повышение квалификации руководящих и педагогических кадров общеобразовательных учреждений </t>
  </si>
  <si>
    <t>Строительство и реконструкция муниципальных спортивных учреждений</t>
  </si>
  <si>
    <t>Изготовление проектно-сметной документации на строительство спортивного комплекса с плавательным бассейном</t>
  </si>
  <si>
    <t>Реконструкция стадиона «Урожай»</t>
  </si>
  <si>
    <t>1.4.</t>
  </si>
  <si>
    <t>Строительство и обустройство многофункциональных площадок</t>
  </si>
  <si>
    <t>Северное сельское поселение                                            (ООШ № 19 х.Красный ул. Советская 40а)</t>
  </si>
  <si>
    <t>Участие сборных команд муниципального образования в чемпионатах и первенствах Краснодарского края</t>
  </si>
  <si>
    <t>Павловское сельское поселение</t>
  </si>
  <si>
    <t xml:space="preserve">Павловское </t>
  </si>
  <si>
    <t>4.2.</t>
  </si>
  <si>
    <t>муниципальное образование Павловский район</t>
  </si>
  <si>
    <t xml:space="preserve">4. Культура </t>
  </si>
  <si>
    <t>Развитие муниципальных культурно-досуговых учреждений</t>
  </si>
  <si>
    <t>Разработка ПСД (замена окна, строительство перегородок, ремонт кровли) Краеведческого музея Павловского сельского поселения</t>
  </si>
  <si>
    <t>Разработка ПСД  ремонта кровли ДК Упорненского сельского поселения</t>
  </si>
  <si>
    <t>Упорненское</t>
  </si>
  <si>
    <t>Капитальный ремонт (ремонт кровли) ДК Упорненского сельского поселения</t>
  </si>
  <si>
    <t>1.3.</t>
  </si>
  <si>
    <t>Капитальный ремонт (замена окон, замена полов) ДК Новолеушковского сельского поселения (ПСД имеется)</t>
  </si>
  <si>
    <t>Капитальный ремонт (ремонт фасада здания) СКЦ Павловская Павловского сельского поселения (ПСД имеется)</t>
  </si>
  <si>
    <t>Укрепление и модернизация материально-технической базы муниципальных учреждений культуры</t>
  </si>
  <si>
    <t>Приобретение оборудования ДК Северного сельского поселения</t>
  </si>
  <si>
    <t>Приобретение оборудования ДК Веселовского сельского поселения</t>
  </si>
  <si>
    <t>Веселовское</t>
  </si>
  <si>
    <t>Приобретение оборудования ДК Атаманского сельского поселения</t>
  </si>
  <si>
    <t>Атаманское</t>
  </si>
  <si>
    <t xml:space="preserve">Приобретение оборудования Библиотечная система и детская библиотека Павловского сельского поселения </t>
  </si>
  <si>
    <t>Приобретение оборудования Краеведческий музей Павловского сельского поселения</t>
  </si>
  <si>
    <t>2.6.</t>
  </si>
  <si>
    <t>Приобретение оборудования Библиотека Упорненского сельского поселения</t>
  </si>
  <si>
    <t>2.7.</t>
  </si>
  <si>
    <t>Приобретение оборудования Библиотека Новопетровского сельского поселения</t>
  </si>
  <si>
    <t>Новопетровское</t>
  </si>
  <si>
    <t>2.8.</t>
  </si>
  <si>
    <t>Приобретение оборудования ДК и библиотека Новолеушковского сельского поселения</t>
  </si>
  <si>
    <t>2.9.</t>
  </si>
  <si>
    <t>Приобретение оборудования Библиотека Незамаевского сельского поселения</t>
  </si>
  <si>
    <t xml:space="preserve">Незамаевское </t>
  </si>
  <si>
    <t>Создание и развитие детских школ искусств</t>
  </si>
  <si>
    <t>Капитальный ремонт (ремонт фасада здания учебной площадки в ст. Атаманской) МБОУ ДОД ДШИ ст. Павловской (ПСД имеется)</t>
  </si>
  <si>
    <t>Строительство и модернизация кинотеатров и кинозалов</t>
  </si>
  <si>
    <t>Капитальный ремонт (ремонт кинозала) Досугового центра кино Павловского сельского поселения (ПСД имеется)</t>
  </si>
  <si>
    <t>Подготовка, переподготовка, повышение квалификации кадров муниципальных учреждений культуры</t>
  </si>
  <si>
    <t>5. Реализация государственной молодёжной политики</t>
  </si>
  <si>
    <t>Реализация государственной молодёжной политики</t>
  </si>
  <si>
    <t xml:space="preserve">Организация летнего отдыха и оздоровления: (работа летних дворовых площадок, подвоз к местам отдыха, организация ларегей и тематических смен) </t>
  </si>
  <si>
    <t xml:space="preserve">Реализация интерактивного проекта "Виртуальный район": (разработка и создание информационно-развлекательных и познавательных ресурсов в сети интернет: сайтов, порталов, страниц и их техническое сопровождение, приобретение мобильных устройств доступа в интернет (планшеты с функцией 3G). </t>
  </si>
  <si>
    <t>Гражданское и патриотическое воспитание: (организация и проведение военно-полевых игр, месячников, спартакиад, экскурсий и иных мероприятий)</t>
  </si>
  <si>
    <t>Материально - техническое обеспечение работы молодёжного многофункционального центра "Навигатор" и молодёжного проекта "Новый стандарт"</t>
  </si>
  <si>
    <t>Молодёжное самоуправление: (материально-техническое и организационное обеспечение работы молодёжных советов и организаций, клубов по месту жительства, объединений молодёжи)</t>
  </si>
  <si>
    <r>
      <t>Молодёжное творчество: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(организация и проведение творческих мероприятий, отборов, конкурсов и иных форм развития и выявления талантливой молодёжи)</t>
    </r>
  </si>
  <si>
    <t>6. Топливно-энергетический комплекс</t>
  </si>
  <si>
    <t>Газификация домов и населенных пунктов, в том числе:</t>
  </si>
  <si>
    <t>1.5.</t>
  </si>
  <si>
    <t>Газификация домов и населенных пунктов в Новолеушковском сельском поселении</t>
  </si>
  <si>
    <t>Новолеушковское сельское поселение</t>
  </si>
  <si>
    <t>7. Жилищно-коммунальное хозяйство</t>
  </si>
  <si>
    <t>коммунальное хозяйство</t>
  </si>
  <si>
    <t>Реконструкция и строительство водопроводов и объектов водоотведения, в том числе:</t>
  </si>
  <si>
    <t xml:space="preserve">Капитальный ремонт водопроводов Незамаевского сельского поселения </t>
  </si>
  <si>
    <t xml:space="preserve">Разработка проектно-сметной документации на реконструкцию водозаборных скважин </t>
  </si>
  <si>
    <t>1.6.</t>
  </si>
  <si>
    <t>Реконструкция водозаборных скважин</t>
  </si>
  <si>
    <t>1.11.</t>
  </si>
  <si>
    <t>Изготовление проектно-сметной документации на Реконструкцию водопроводов в ст.Новолеушковской</t>
  </si>
  <si>
    <t>1.12.</t>
  </si>
  <si>
    <t>Реконструкция и строительство водопроводов и объектов водоотведения в Новолеушковском сельском поселении</t>
  </si>
  <si>
    <t>1.13.</t>
  </si>
  <si>
    <t>Строительство объектов водоотведения:                                         разработка проекта "Очистные сооружения канализации ст. Павловской Краснодарского края производительностью – до 3000 м3/сут."                                                                строительство очистных сооружений                                                                             Изготовление ПСД на капитальный ремонт и капитальный ремонт систем водоотведения: ул. Октябрьская, ул. Проезжая, ул. Промышленная.</t>
  </si>
  <si>
    <t>Реконструкция и строительство объектов теплоснабжения, в том числе:</t>
  </si>
  <si>
    <t xml:space="preserve">Изготовление проектно-сметной документации на Реконструкцию котельной № 7 (ст. Павловская, ул. Крупской, 10/1)  </t>
  </si>
  <si>
    <t>Реконструкция котельной № 7 (ст. Павловская, ул. Крупской, 10/1)</t>
  </si>
  <si>
    <t>Строительство двух котельных в поселке Северном для отопления участковой больницы и Дома Культуры</t>
  </si>
  <si>
    <t>Строительство котельной на х. Средний Челбас для отопления СОШ № 15</t>
  </si>
  <si>
    <t xml:space="preserve">Среднечелбасское </t>
  </si>
  <si>
    <t>2.11.</t>
  </si>
  <si>
    <t>Реконструкция котельной №19 х. (школа № 15 - х. Средний Челбас, ул. Молодежная, 7)</t>
  </si>
  <si>
    <t>Замена, капитальный ремонт, реконтрукция тепловых сетей, в том числе:</t>
  </si>
  <si>
    <t xml:space="preserve">Изготовление проектно-сметной документации на Замену теплотрассы котельной № 8 (ст. Павловская, ул. Крупской, 10/1) (2392 п.м.)    </t>
  </si>
  <si>
    <t xml:space="preserve">Замена теплотрассы котельной № 8 (ст. Павловская, ул. Крупской, 10/1) (2392 п.м.)  </t>
  </si>
  <si>
    <t>благоустройство</t>
  </si>
  <si>
    <t>Реконструкция и строительство тротуаров, в том числе:</t>
  </si>
  <si>
    <t>Изготовление проектно-сметной документации на Реконструкция и строительство тротуаров по ул. Пушкина от ул. Первомайской до ул. Кирова, ул. Первомайская от ул. Юных Ленинцев до ул. Крупской</t>
  </si>
  <si>
    <t>Реконструкция и строительство тротуаров по ул. Пушкина от ул. Первомайской до ул. Кирова, ул. Первомайская от ул. Юных Ленинцев до ул. Крупской</t>
  </si>
  <si>
    <t>Район</t>
  </si>
  <si>
    <t>Реализация мероприятий программы социально-экономического развития муниципального образования Павловский район за 2013-2014 годы</t>
  </si>
  <si>
    <t>Сроки реализации</t>
  </si>
  <si>
    <t>Ответственный</t>
  </si>
  <si>
    <t>Строительство и реконструкция учреждений здравоохранения</t>
  </si>
  <si>
    <t>ВСЕГО:</t>
  </si>
  <si>
    <t>МБУЗ ЦРБ АМО Павловский район, Администрация МО Павловский район</t>
  </si>
  <si>
    <t>в том числе: Разработка проектно-сметной документации</t>
  </si>
  <si>
    <t>Разработка проектно-сметной документации первичного сосудистого отделения на 30 коек</t>
  </si>
  <si>
    <t>Строительство первичного сосудистого отделения на 30 коек</t>
  </si>
  <si>
    <t>Капитальный ремонт централизованного стерилизационного отделения (ПСД имеется)</t>
  </si>
  <si>
    <t>Капитальный ремонт централизованного стерилизационного отделения</t>
  </si>
  <si>
    <t>Капитальный ремонт роддома</t>
  </si>
  <si>
    <t>Капитальный ремонт канализационно-насосной станции</t>
  </si>
  <si>
    <t xml:space="preserve"> Приобретение медицинского оборудования</t>
  </si>
  <si>
    <t>Капитальный ремонт Новопетровской амбулатории</t>
  </si>
  <si>
    <t>Капитальный ремонт Октябрьской УБ</t>
  </si>
  <si>
    <t>Приобретение модуля для ФАП х. Ленинодар</t>
  </si>
  <si>
    <t>Капитальный ремонт ФАП Южный</t>
  </si>
  <si>
    <t>2.10.</t>
  </si>
  <si>
    <t>Капитальный ремонт зданий: поликлиники, детской консультации</t>
  </si>
  <si>
    <t>Капитальный ремонт амбулатории</t>
  </si>
  <si>
    <t>2.12.</t>
  </si>
  <si>
    <t>Капитальный ремонт инфекционного отделения</t>
  </si>
  <si>
    <t>2.13.</t>
  </si>
  <si>
    <t>Приобретение модуля для ФАП х. Веселая Жизнь</t>
  </si>
  <si>
    <t>2.14.</t>
  </si>
  <si>
    <t>Приобретение модуля для ФАП х. Первомайский</t>
  </si>
  <si>
    <t>2.15.</t>
  </si>
  <si>
    <t>Приобретение модуля для ФАП х. Средний Челбасс п. Набережный</t>
  </si>
  <si>
    <t>2.16.</t>
  </si>
  <si>
    <t>Приобретение модуля для ФАП х. Балчанский</t>
  </si>
  <si>
    <t>2.17.</t>
  </si>
  <si>
    <t>Приобретение санитарного транспорта</t>
  </si>
  <si>
    <t>2.18.</t>
  </si>
  <si>
    <t>Разработка проектно-сметной документации капитального ремонта здания стационара</t>
  </si>
  <si>
    <t>Старолеушковское</t>
  </si>
  <si>
    <t>2.19.</t>
  </si>
  <si>
    <t>Оснащение первичного сосудистого отделения и травматического центра</t>
  </si>
  <si>
    <t xml:space="preserve"> </t>
  </si>
  <si>
    <t>Приобретение медицинского оборудования</t>
  </si>
  <si>
    <t>2.20.</t>
  </si>
  <si>
    <t>Оснащение первичного сосудистого отделения, травмцентра</t>
  </si>
  <si>
    <t>2.21.</t>
  </si>
  <si>
    <t>Капитальныйо ремонт здания стационара</t>
  </si>
  <si>
    <t>2.22.</t>
  </si>
  <si>
    <t>Капитальный ремонт административного здания</t>
  </si>
  <si>
    <t>2.23.</t>
  </si>
  <si>
    <t>2.24.</t>
  </si>
  <si>
    <t>Разработка проектно-сметной документации зданий лаборатории и отделения сестринского ухода</t>
  </si>
  <si>
    <t>2.25.</t>
  </si>
  <si>
    <t>Капитальный ремонт туб. отделения Новолеушковской УБ</t>
  </si>
  <si>
    <t>2.26.</t>
  </si>
  <si>
    <t>Капитальный ремонт ФАП х. Упорный</t>
  </si>
  <si>
    <t>2.27.</t>
  </si>
  <si>
    <t>Капитальный ремонт ФАП ст. Украинской</t>
  </si>
  <si>
    <t>2.28.</t>
  </si>
  <si>
    <t>Приобретение модуля для ФАП х. Красный</t>
  </si>
  <si>
    <t>2.29.</t>
  </si>
  <si>
    <t>Капитальный ремонт здания стационара</t>
  </si>
  <si>
    <t>2.30.</t>
  </si>
  <si>
    <t>Капитальный ремонт гаражей</t>
  </si>
  <si>
    <t>2.31.</t>
  </si>
  <si>
    <t>Капитальный ремонт наружных сетей электроснабжения</t>
  </si>
  <si>
    <t>2.32.</t>
  </si>
  <si>
    <t>Капитальный ремонт туб. кабинета</t>
  </si>
  <si>
    <t>2.33.</t>
  </si>
  <si>
    <t>Разработка проектно-сметной документации для благоустройства территории ЦРБ</t>
  </si>
  <si>
    <t>2.34.</t>
  </si>
  <si>
    <t>Благоустройство территории ЦРБ</t>
  </si>
  <si>
    <t>2.35.</t>
  </si>
  <si>
    <t>Капитальный ремонт ФАП х. Междуреченский</t>
  </si>
  <si>
    <t>2.36.</t>
  </si>
  <si>
    <t>Приобретение модуля для ФАП х. Бейсужок</t>
  </si>
  <si>
    <t>2.37.</t>
  </si>
  <si>
    <t>Капитальный ремонт водонапорной станции</t>
  </si>
  <si>
    <t>2.38.</t>
  </si>
  <si>
    <t>2.39.</t>
  </si>
  <si>
    <t>Капитальный ремонт детского отделения</t>
  </si>
  <si>
    <t>2.40.</t>
  </si>
  <si>
    <t>Капитальный ремонт ФАП х. Шевченко</t>
  </si>
  <si>
    <t>2.41.</t>
  </si>
  <si>
    <t>Капитальный ремонт зданий лаборатории и отделения сестринского ухода</t>
  </si>
  <si>
    <t>Строительство 2-х офисов ВОП</t>
  </si>
  <si>
    <t>Популяризация здорового образа жизни населения</t>
  </si>
  <si>
    <t xml:space="preserve">МБУЗ ЦРБ АМО Павловский район, Администрация МО Павловский район </t>
  </si>
  <si>
    <t>Приобретение жилья для врачей, подготовка и переподготовка кадров.</t>
  </si>
  <si>
    <t>управление образованием, отдел капитального строительства</t>
  </si>
  <si>
    <t xml:space="preserve">строительство пристройки из модульных и быстровозводимых материалов, блока ДОУ№ 6 ст.Новолеушковскаяулица Школьная, 106, с введением дополнительных мест (20) </t>
  </si>
  <si>
    <t>Проектирование строительства детского сада в ст.Павловской</t>
  </si>
  <si>
    <t>Заведующий ДОУ, отдел капитального строительства</t>
  </si>
  <si>
    <t>управление образованием, отдел капитального строительства, руководитель СОШ</t>
  </si>
  <si>
    <t>2,317,6</t>
  </si>
  <si>
    <t>руководитель СОШ</t>
  </si>
  <si>
    <t>обустройство внутренних туалетов СОШ № 10 ст.Павловская, ул.Комсомольская, 17</t>
  </si>
  <si>
    <t>Павлоское</t>
  </si>
  <si>
    <t>капитальный ремонт спортивного зала СОШ № 9 пос.Октябрьский, ул. Советская, 12</t>
  </si>
  <si>
    <t xml:space="preserve">замена окон СОШ № 6, 8, 10, 13, 14,15,16,17,18, остаток СОШ № 3 </t>
  </si>
  <si>
    <t>3.16.</t>
  </si>
  <si>
    <t>проектирование внутренних туалетов СОШ № 17 с.Краснопартизанское, ООШ № 19 х. Красного</t>
  </si>
  <si>
    <t>3.17.</t>
  </si>
  <si>
    <t>проектирование капитального ремонта спортивного зала СОШ № 2 ст.Павловская, ул. Ленина, 27</t>
  </si>
  <si>
    <t>3.18.</t>
  </si>
  <si>
    <t>обустройство  внутренних туалетов ООШ № 21 х.Первомайского, ул. Школьная, 1</t>
  </si>
  <si>
    <t>3.19.</t>
  </si>
  <si>
    <t>обустройство внутренних туалетов СОШ № 17 с.Краснопартизанское, ООШ № 19 х. Красного</t>
  </si>
  <si>
    <t>3.20.</t>
  </si>
  <si>
    <t>капитальный ремонт спортивного зала СОШ № 2 ст.Павловская, ул. Ленина, 27</t>
  </si>
  <si>
    <t>3.21.</t>
  </si>
  <si>
    <t>проектирование капитального ремонта спортивного зала СОШ № 6 ст.Новолеушковская, ул. Школьная, 27</t>
  </si>
  <si>
    <t>3.22.</t>
  </si>
  <si>
    <t xml:space="preserve">проектирование внутренних туалетов ООШ № 18 х. Упорный, ул. Ленина, 28а </t>
  </si>
  <si>
    <t>Упорненмкое</t>
  </si>
  <si>
    <t>3.23.</t>
  </si>
  <si>
    <t>капитальный ремонт спортивного зала СОШ № 6 ст.Новолеушковская, ул. Школьная, 27</t>
  </si>
  <si>
    <t>3.24.</t>
  </si>
  <si>
    <t>обустройство  внутренних туалетов ООШ № 18 х.Упорный, ул. Ленина, 28а</t>
  </si>
  <si>
    <t>3.25.</t>
  </si>
  <si>
    <t>проектирование капитального  ремонта спортивного зала СОШ № 15 х.Средний Челбас, ул. Молодежная, 7</t>
  </si>
  <si>
    <t>3.26.</t>
  </si>
  <si>
    <t>капитальный ремонт спортивного зала СОШ № 15 х.Средний Челбас, ул. Молодежная, 7</t>
  </si>
  <si>
    <t>управление образованием, отдел капитального строительства, руководитель учреждения</t>
  </si>
  <si>
    <t>замена окон и обустройство внутреннего туалета  ЦДОД № 1 ст.Павловская</t>
  </si>
  <si>
    <t>4.3.</t>
  </si>
  <si>
    <t>изготовление ПСД на замену окон и обустройство внутреннего туалета  ЦДОД № 2 ст.Атаманская</t>
  </si>
  <si>
    <t>4.4.</t>
  </si>
  <si>
    <t>изготовление ПСД на замену окон  ЦДОД №3 ст.Старолеушковская</t>
  </si>
  <si>
    <t>4.5.</t>
  </si>
  <si>
    <t xml:space="preserve"> обустройство внутреннего туалета  ЦДОД № 2 ст.Атаманская</t>
  </si>
  <si>
    <t>4.6.</t>
  </si>
  <si>
    <t>замена окон  ЦДОД №3 ст.Старолеушковская</t>
  </si>
  <si>
    <t>5.5.</t>
  </si>
  <si>
    <t>укрепление материально-технимческой базы учреждений дополнительного образования</t>
  </si>
  <si>
    <t>5.6.</t>
  </si>
  <si>
    <t>5.7.</t>
  </si>
  <si>
    <t>Приобретение автобуса для подвоза воспитанников детского сада № 7 пос. Северный</t>
  </si>
  <si>
    <t>5.8.</t>
  </si>
  <si>
    <t>5.9.</t>
  </si>
  <si>
    <t>руководители учреждений</t>
  </si>
  <si>
    <t>6.2.</t>
  </si>
  <si>
    <t xml:space="preserve">повышение квалификации руководящих и педагогических кадров учреждений дополнительного образования </t>
  </si>
  <si>
    <t>6.3.</t>
  </si>
  <si>
    <t xml:space="preserve">повышение квалификации руководящих и педагогических кадров дошкольных образовательных учреждений </t>
  </si>
  <si>
    <t>Отдел ФК и спорта администрации муниципального образования Павловский район</t>
  </si>
  <si>
    <t>ДЮСШ</t>
  </si>
  <si>
    <t>Строительство спортивного комплекса с плавательным бассейном</t>
  </si>
  <si>
    <t>Ремонт спортивного комплекса ст.Павловской</t>
  </si>
  <si>
    <t>ДЮСШ «Виктория»</t>
  </si>
  <si>
    <t>Изготовление проектно-сметной документации</t>
  </si>
  <si>
    <t>Ремонт гостиничного комплекса. Ремонт коридоров, кровли.</t>
  </si>
  <si>
    <t>Ремонт большого игрового зала</t>
  </si>
  <si>
    <t>Ремонт малого игрового зала. Ремонт вентиляции и системы пожаротушения. Установка систем видеонаблюдения.</t>
  </si>
  <si>
    <t>Ремонт коридоров, кровли.</t>
  </si>
  <si>
    <t>Изготовление ПСД для строительства многофункциональных спортивно-игровых площадок</t>
  </si>
  <si>
    <t>Павловское сельское поселение                               (азовский микрорайон)</t>
  </si>
  <si>
    <t>Администрация Павловского сельского поселения</t>
  </si>
  <si>
    <t>Веселовское сельское поселение                                                                  (ст. Веселая ул Ленина 43д)</t>
  </si>
  <si>
    <t>СОШ № 5</t>
  </si>
  <si>
    <t>Незамаевское сельское поселение                                       (ст. Незамаевская ул.Ленина 6а)</t>
  </si>
  <si>
    <t>Администрация Незамаевского сельского поселения</t>
  </si>
  <si>
    <t>Новопетровское сельское поселение                                         ( ст. НовопетровскаяСОШ №13 ул. Ленина 32)</t>
  </si>
  <si>
    <t>СОШ № 13</t>
  </si>
  <si>
    <t>ООШ № 19</t>
  </si>
  <si>
    <t>Павловское сельское поселение                                  (азовский микрорайон)</t>
  </si>
  <si>
    <t>Веселовское сельское поселение                                                             (ст. Веселая ул Ленина 43д)</t>
  </si>
  <si>
    <t>Администрация Веселовского сельского поселения</t>
  </si>
  <si>
    <t>Незамаевское сельское поселение                                     (ст. Незамаевская ул.Ленина 6а)</t>
  </si>
  <si>
    <t>Новопетровское сельское поселение                                 ( ст. Новопетровская СОШ №13 ул. Ленина 32)</t>
  </si>
  <si>
    <t>Упорненское сельское поселение</t>
  </si>
  <si>
    <t>Разработка  ПСД  ремонта фасада здания, замены окон Клуба пос. Набережный Среднечелбасского сельского поселения</t>
  </si>
  <si>
    <t>Среднечелбасское сельское поселение</t>
  </si>
  <si>
    <t>Капитальный ремонт (ремонт кровли)ДК Незамаевского сельского поселения (ПСД имеется)</t>
  </si>
  <si>
    <t>Незамаевское сельское поселение</t>
  </si>
  <si>
    <t>Капитальный ремонт (ремонт кровли) ДК Атаманского сельского поселения (ПСД имеется)</t>
  </si>
  <si>
    <t>Атаманское сельское поселение</t>
  </si>
  <si>
    <t>Капитальный ремонт (ремонт кровли) ДК ст. Новопластуновской и клуб х. Междуреченский Новопластуновского сельского поселения (ПСД имеется)</t>
  </si>
  <si>
    <t>Новопластуновское сельское поселение</t>
  </si>
  <si>
    <t>Капитальный ремонт (ремонт кровли)ДК Новолеушковского сельского поселения (ПСД имеется)</t>
  </si>
  <si>
    <t>Капитальный ремонт (замена окна, строительство перегородок, ремонт кровли) Краеведческого музея Павловского сельского поселения</t>
  </si>
  <si>
    <t>Капитальный ремонт (газификация) СК х. Веселая Жизнь Павловского сельского поселения (ПСД имеется)</t>
  </si>
  <si>
    <t>Разработка ПСД (ремонта кровли,фасада здания) ДК Веселовского сельского поселения</t>
  </si>
  <si>
    <t xml:space="preserve"> Веселовское</t>
  </si>
  <si>
    <t>Веселовское сельское поселение</t>
  </si>
  <si>
    <t>Разработка ПСД ремонта фасада здания, замены окон ДК пос. Октябрьский Среднечелбасского сельского поселения</t>
  </si>
  <si>
    <t>Капитальный ремонт (ремонт кровли) ДК Незамаевского сельского поселения (ПСД имеется)</t>
  </si>
  <si>
    <t>Капитальный ремонт (ремонт системы пожарной безопасности) ДК Новолеушковского сельского поселения (ПСД имеется)</t>
  </si>
  <si>
    <t>Капитальный ремонт (ремонт фасада здания, замена окон) ДК Старолеушковского сельского поселения (ПСД имеется)</t>
  </si>
  <si>
    <t>Старолеушковское сельское поселение</t>
  </si>
  <si>
    <t>Капитальный ремонт (ремонт фасада здания, замена окон) ДК ст. Новопластуновской и клуб х. Междуреченский Новопластуновского сельского поселения (ПСД имеется)</t>
  </si>
  <si>
    <t xml:space="preserve">Капитальный ремонт (ремонт фасада здания, замена окон) Клуб пос. Набережный Среднечелбасского сельского поселения </t>
  </si>
  <si>
    <t>200,0 </t>
  </si>
  <si>
    <t>Капитальный ремонт (ремонт отопления) ДК Старолеушковского сельского поселения (ПСД имеется)</t>
  </si>
  <si>
    <t>Капитальный ремонт (ремонт отопления) ДК Атаманского сельского поселения (ПСД имеется)</t>
  </si>
  <si>
    <t>1.21.</t>
  </si>
  <si>
    <t>Капитальный ремонт (ремонт кровли) ДК Старолеушковского сельского поселения (ПСД имеется)</t>
  </si>
  <si>
    <t>1.22.</t>
  </si>
  <si>
    <t>Капитальный ремонт (демонтаж отделки стен зрительного зала, фойе, вестибюля и кабинетов, штукатурка , замена дверей, строительство внутренних туалетов, строительство перегородок, замена полов) ДК Атаманского сельского поселения (ПСД имеется)</t>
  </si>
  <si>
    <t>1.23.</t>
  </si>
  <si>
    <t>Капитальный ремонт (ремонт кровли, фасада здания) ДК Веселовского сельского поселения</t>
  </si>
  <si>
    <t>1.24.</t>
  </si>
  <si>
    <t>Капитальный ремонт (ремонт фасада здания) ДК Новолеушковского сельского поселения (ПСД имеется)</t>
  </si>
  <si>
    <t>1.25.</t>
  </si>
  <si>
    <t>Капитальный ремонт (замена окон) ДК Незамаевского сельского поселения (ПСД имеется)</t>
  </si>
  <si>
    <t>800,0 </t>
  </si>
  <si>
    <t>1.26.</t>
  </si>
  <si>
    <t>Ремонт электропроводки ДК ст. Новопластуновской и клуб х. Междуреченский Новопластуновского сельского поселения (ПСД имеется)</t>
  </si>
  <si>
    <t>1.27.</t>
  </si>
  <si>
    <t>Ремонт электропроводкиДК пос. Октябрьский Среднечелбасского сельского поселения</t>
  </si>
  <si>
    <t>1.28.</t>
  </si>
  <si>
    <t>Капитальный ремонт (ремонт потолка) Клуба х. Средний Челбасс Среднечелбасского сельского поселения</t>
  </si>
  <si>
    <t>1.29.</t>
  </si>
  <si>
    <t>Капитальный ремонт (газификация) ДК Незамаевского сельского поселения (ПСД имеется)</t>
  </si>
  <si>
    <t>1.30.</t>
  </si>
  <si>
    <t>Капитальный ремонт (ремонт и замена механического оборудования сцены) ДК Новолеушковского сельского поселения (ПСД имеется)</t>
  </si>
  <si>
    <t>1.31.</t>
  </si>
  <si>
    <t>Капитальный ремонт (ремонт и замена внутренних перегородок, замена пола, ремонт потолка) ДК Старолеушковского сельского поселения (ПСД имеется)</t>
  </si>
  <si>
    <t>1.32.</t>
  </si>
  <si>
    <t>Капитальный ремонт (ремонт фасада здания) ДК ст. Новопластуновской и клуб х. Междуреченский Новопластуновского сельского поселения (ПСД имеется)</t>
  </si>
  <si>
    <t>1.33.</t>
  </si>
  <si>
    <t>Ремонт электрики сцены ДК Атаманского сельского поселения (ПСД имеется)</t>
  </si>
  <si>
    <t>Северное сельское поселение</t>
  </si>
  <si>
    <t>Новопетровское сельское поселение</t>
  </si>
  <si>
    <t xml:space="preserve">Приобретение оборудования ДК Северного сельского поселения </t>
  </si>
  <si>
    <t> 0</t>
  </si>
  <si>
    <t>Приобретение оборудования ДК и библиотека Новопетровского сельского поселения</t>
  </si>
  <si>
    <t>Приобретение оборудования ДК и библиотека Новолеушковского сельского поселения (приобретение светового и звукового оборудования)</t>
  </si>
  <si>
    <t>Замена кресел ДК Упорненского сельского поселения</t>
  </si>
  <si>
    <t>Замена кресел ДК Новолеушковского сельского поселения</t>
  </si>
  <si>
    <t xml:space="preserve">Приобретение оборудования СКЦ Павловская Павловского сельского поселения </t>
  </si>
  <si>
    <t>Приобретение оборудования Библиотека Новолеушковского сельского поселения</t>
  </si>
  <si>
    <t>Замена одежды сцены ДК Упорненского сельского поселения</t>
  </si>
  <si>
    <t>Замена одежды сцены ДК Новопетровского сельского поселения</t>
  </si>
  <si>
    <t>Замена одежды сцены ДК Новолеушковского сельского поселения</t>
  </si>
  <si>
    <t>Приобретение оборудования СКЦ Павловская Павловского сельского поселения</t>
  </si>
  <si>
    <t>Приобретение оборудования Библиотечная система и детская библиотека Павловского сельского поселения</t>
  </si>
  <si>
    <t>Замена кресел ДК Новопластуновского сельского поселения</t>
  </si>
  <si>
    <t>Замена кресел ДК Атаманского сельского поселения</t>
  </si>
  <si>
    <t>Замена одежды сцены ДК Новопластуновского сельского поселения</t>
  </si>
  <si>
    <t>2.42.</t>
  </si>
  <si>
    <t>2.43.</t>
  </si>
  <si>
    <t>2.44.</t>
  </si>
  <si>
    <t>2.45.</t>
  </si>
  <si>
    <t>МБОУ ДОД ДШИ ст. Павловской</t>
  </si>
  <si>
    <t>Капитальный ремонт (ремонт кровли)МБОУ ДОД ДШИ ст. Павловской (ПСД имеется)</t>
  </si>
  <si>
    <t>Капитальный ремонт (обеспечение доступности малоподвижных групп населения)МБОУ ДОД ДШИ ст. Новопластуновской (ПСД имеется)</t>
  </si>
  <si>
    <t>МБОУ ДОД ДШИ ст. Новопластуновской</t>
  </si>
  <si>
    <t>Устройство внутренних туалетов в здании МБОУ ДОД ДМШ ст. Старолеушковской</t>
  </si>
  <si>
    <t>МБОУ ДОД ДМШ ст. Старолеушковской</t>
  </si>
  <si>
    <t>Приобретение музыкальных инструментов МБОУ ДОД ДШИ ст. Павловской</t>
  </si>
  <si>
    <t>Ремонт отопления, установка окон МБОУ ДОД ДШИ ст. Павловской (ПСД имеется)</t>
  </si>
  <si>
    <t>Устройство внутренних туалетов в здании МБОУ ДОД ДШИ ст. Новопластуновской (ПСД имеется)</t>
  </si>
  <si>
    <t>Разработка ПСД ремонта кровли, замены пола в здании МБОУ ДОД ДМШ ст. Старолеушковской</t>
  </si>
  <si>
    <t>Электромонтажные работы, вентиляция и кондиционирование воздуха, автоматизация комплексная МБОУ ДОД ДШИ ст. Павловской (ПСД имеется)</t>
  </si>
  <si>
    <t>Приобретение музыкальных инструментов МБОУ ДОД ДМШ ст. Старолеушковской</t>
  </si>
  <si>
    <t>Капитальный ремонт (отделочные работы по благоустройству, сан.технические работы) МБОУ ДОД ДШИ ст. Павловской (ПСД имеется)</t>
  </si>
  <si>
    <t>Подсветка здания МБОУ ДОД ДШИ ст. Павловской (ПСД имеется)</t>
  </si>
  <si>
    <t>Павловское сельское поселение, Досуговый центр кино</t>
  </si>
  <si>
    <t>Изготовление ПСД для капитального ремонта (ремонт фасада здания) Досугового центра кино Павловского сельского поселения (на 2014-2017гг)</t>
  </si>
  <si>
    <t xml:space="preserve">Капитальный ремонт (ремонт фасада здания) Досугового центра кино Павловского сельского поселения </t>
  </si>
  <si>
    <t>Обустройство территории Досугового центра кино Павловского сельского поселения (ПСД имеется)</t>
  </si>
  <si>
    <t>Капитальный ремонт (ремонт двух залов, ремонт фойе ) Досугового центра кино Павловского сельского поселения (ПСД имеется)</t>
  </si>
  <si>
    <t>Сельские поселения, руководители учреждений</t>
  </si>
  <si>
    <t>Сельские поселения муниципального образования Павловский район</t>
  </si>
  <si>
    <t>Отдел по делам молодёжи, молодёжный центр "Параллель"</t>
  </si>
  <si>
    <t xml:space="preserve">Молодёжный туризм: приобретение и ТО грузопассажирского автомобиля с комплектом туристического оборудования </t>
  </si>
  <si>
    <t>Муниципальное образование Павловский район</t>
  </si>
  <si>
    <t xml:space="preserve">Укрепление и модернизация материально-технической базы МКУ "Молодежный центр "Параллель" </t>
  </si>
  <si>
    <t>9.1.</t>
  </si>
  <si>
    <t>9.2.</t>
  </si>
  <si>
    <t>Капитальный ремонт здания МКУ "Молодёжный центр "Параллель"</t>
  </si>
  <si>
    <t>Приобретение служебного транспорта и ТО</t>
  </si>
  <si>
    <t>Укрепление и модернизация материально-технической базы многофункционального центра "Навигатор"</t>
  </si>
  <si>
    <t>11.1.</t>
  </si>
  <si>
    <t>11.2.</t>
  </si>
  <si>
    <t>Капитальный ремонт здания Молодёжный многофункциональный центр "Навигатор"</t>
  </si>
  <si>
    <t xml:space="preserve">Строительство разводящего газопровода низкого давления на х. Бальчанском </t>
  </si>
  <si>
    <t>Администрация Новопластуновского сельского поселения</t>
  </si>
  <si>
    <t xml:space="preserve">Строительство разводящего газопровода низкого давления на х. Бейсужок, п.Набережный </t>
  </si>
  <si>
    <t>Администрация Среднечелбасского поселения</t>
  </si>
  <si>
    <t xml:space="preserve">Изготовление проктно-сметной документации на Газификацию домов по ул.Комсомольской, Войкова, Пролетарской в ст.Веселой </t>
  </si>
  <si>
    <t>Газификация домов по ул.Комсомольской, Войкова, Пролетарской в ст.Веселой</t>
  </si>
  <si>
    <t>Администрация Новолеушковское сельское поселение</t>
  </si>
  <si>
    <t>Строительство газопроводов (имеется проектно-сметная документация): х. Новый (ул. Колхозная от ШРП № 2 до жилых домов № 97, № 78, ул. Северная от ул. Колхозной до жолого дома № 6); Юго-восточный микрорайон станицы Павловской (ул. Туристическая, ул. Васильковая, ул. Пшеничная, ул. Тенистая, ул. Вокзальная, пер. Славянский, пер. Рождественский);  х. Пушкина (ул. Зеленая); х. Весёлая Жизнь</t>
  </si>
  <si>
    <t>Электроснабжение:                                             Реконструкция ВЛ (высококовольтные линии), строительство ПС (подстанция), в том числе:</t>
  </si>
  <si>
    <t>СМР (строительно-монтажные работы) Реконструкция ВЛ 35 кВ "Павловская -Атаманская с отпайкой  Новопластуновская" с заменой провода на провод АС-95</t>
  </si>
  <si>
    <t>ОАО «Кубаньэнерго»</t>
  </si>
  <si>
    <t>ПИР (проектно-изыскательские работы) Реконструкция ВЛ 35 кВ "Павловская -Атамановская с отпайкой  Новопластуновская" с заменой провода на провод АС-95</t>
  </si>
  <si>
    <t>СМР (строительно-монтажные работы)  Реконструкция ПС 110/35/10 Павловская, с заменой Т-1 с 16МВА на 25МВА и установка 2-го тр-ра 25 МВА, реконструкция ОРУ-110 (в части установки второго трансформатора), реконструкция ОРУ-35 (замена МВ-35 на ЭВ-35, установка СВ-35, ДГР-35), реконструкция РУ-10кВ (замена ячеек 10кВ с маслянными выключателями на вакуумные, установка ДГР-10)</t>
  </si>
  <si>
    <t>ПИР (проектно-изыскательские работы)   Реконструкция ПС 110/35/10 Павловская, с заменой Т-1 с 16МВА на 25МВА и установка 2-го тр-ра 25 МВА, реконструкция ОРУ-110 (в части установки второго трансформатора), реконструкция ОРУ-35 (замена МВ-35 на ЭВ-35, установка СВ-35, ДГР-35), реконструкция РУ-10кВ (замена ячеек 10кВ с маслянными выключателями на вакуумные, установка ДГР-10)</t>
  </si>
  <si>
    <t>ПИР (проектно-изыскательские работы)   Реконструкция ПС 110/35/10 Веселовская (перевод ПС 35 кВ Веселовская на напряжение 110 кВ). Строительство ОРУ-110кВ (строительство 2-х секции шин, установка СМВ-110кВ), реконструкция ОРУ-35кВ (замена МВ-35кВ на ЭВ-35), реконструкция РУ-10кВ (замена ячеек 10кВ с маслянными выключателями на вакуумные)</t>
  </si>
  <si>
    <t>СМР (строительно-монтажные работы)   Реконструкция ПС 110/35/10 Западная, с установкой 2-го тр-ра 16 МВА, реконструкцией ОРУ-110кВ (замена ОД-110 на ЭВ-110, установка СМВ-110), расширение и реконструкцией ОРУ 35 кВ  (замена МВ-35кВ на ЭВ-35, установка ячейки 35кВ, СВ 35 кВ, ДГР-35), реконструкция РУ-10кВ (замена ячеек 10кВ с маслянными выключателями на вакуумные).</t>
  </si>
  <si>
    <t>ПИР (проектно-изыскательские работы)  Реконструкция ПС 110/35/10 Западная, с установкой 2-го тр-ра 16 МВА, реконструкцией ОРУ-110кВ (замена ОД-110 на ЭВ-110, установка СМВ-110), расширение и реконструкцией ОРУ 35 кВ  (замена МВ-35кВ на ЭВ-35, установка ячейки 035кВ, СВ 35 кВ, ДГР-35), реконструкция РУ-10кВ (замена ячеек 10кВ с маслянными выключателями на вакуумные).</t>
  </si>
  <si>
    <t>СМР (строительно-монтажные работы)   Реконструкция ПС 35/10 Комсомолец, замена тр-ра 3,2 на 6,3МВА, реконструкция ОРУ-35кВ (замена МВ-35кВ на ЭВ-35), реконструкция РУ-10кВ (замена ячеек 10кВ с маслянными выключателями на вакуумные).</t>
  </si>
  <si>
    <t>ПИР (проектно-изыскательские работы)   Реконструкция ПС 35/10 Комсомолец, замена тр-ра 3,2 на 6,3МВА, реконструкция ОРУ-35кВ (замена МВ-35кВ на ЭВ-35), реконструкция РУ-10кВ (замена ячеек 10кВ с маслянными выключателями на вакуумные).</t>
  </si>
  <si>
    <t>СМР (строительно-монтажные работы)    Реконструкция ПС 35/10 Труд, замена трансформатора 6,3 МВА на 10 МВА и установка 2-го тр-ра 10 МВА, реконструкция ОРУ-35кВ (замена МВ-35кВ на ЭВ-35), реконструкция РУ-10кВ (замена ячеек 10кВ с маслянными выключателями на вакуумные).</t>
  </si>
  <si>
    <t>ПИР (проектно-изыскательские работы)  Реконструкция ПС 35/10 Труд, замена трансформатора 6,3 МВА на 10 МВА и установка 2-го тр-ра 10 МВА, реконструкция ОРУ-35кВ (замена МВ-35кВ на ЭВ-35), реконструкция РУ-10кВ (замена ячеек 10кВ с маслянными выключателями на вакуумные).</t>
  </si>
  <si>
    <t>СМР (строительно-монтажные работы)    Реконструкция ПС 35/10 Хладобойня, установка 2-го тр-ра 4 МВА и реконструкция ОРУ 35 кВ (замена ОД-35 на ЭВ-35, установка СВ-35), реконструкция РУ-10 (замена ячеек 10кВ с маслянными выключателями на вакуумные) .</t>
  </si>
  <si>
    <t>ПИР (проектно-изыскательские работы)  Реконструкция ПС 35/10 Хладобойня, установка 2-го тр-ра 4 МВА и реконструкция ОРУ 35 кВ (замена ОД-35 на ЭВ-35, установка СВ-35), реконструкция РУ-10 (замена ячеек 10кВ с маслянными выключателями на вакуумные) .</t>
  </si>
  <si>
    <t>СМР (строительно-монтажные работы)    Строительство двухцепного захода на ПС "Труд" от ВЛ 35 кВ "Павловская - Атаманская"</t>
  </si>
  <si>
    <t>ПИР (проектно-изыскательские работы)   Строительство двухцепного захода на ПС "Труд" от ВЛ 35 кВ "Павловская - Атаманская"</t>
  </si>
  <si>
    <t>СМР (строительно-монтажные работы)     Строительство ВЛ 35 кВ "Западная - Хладобойня"</t>
  </si>
  <si>
    <t>ПИР (проектно-изыскательские работы)  Строительство ВЛ 35 кВ "Западная - Хладобойня"</t>
  </si>
  <si>
    <t>СМР (строительно-монтажные работы)    Строительство ПС 35/10 кВ "Микрорайон с тр-ром 4 МВА, ОРУ-35 (2-е секции 35кВ, 3-и ячейки отходящих ВЛ-35кВ, СВ-35), РУ-10кВ (4 ячейки отходящих ВЛ-10кВ)</t>
  </si>
  <si>
    <t>ПИР (проектно-изыскательские работы)   Строительство ПС 35/10 кВ "Микрорайон с тр-ром 4 МВА, ОРУ-35 (2-е секции 35кВ, 3-и ячейки отходящих ВЛ-35кВ, СВ-35), РУ-10кВ (4 ячейки отходящих ВЛ-10кВ)</t>
  </si>
  <si>
    <t>СМР (строительно-монтажные работы)    Реконструкция ПС 35 кВ Прогресс с заменой ячеек 10кВ типа К-34 на ячейки К-63 с вакуумными выключателями 10кВ и ОД-КЗ-35 на элегазовый выключатель 35кВ. Оснащение быстродействующей защитой от дуговых коротких замыканий внутри шкафов КРУН-10кВ</t>
  </si>
  <si>
    <t>ПИР (проектно-изыскательские работы)  Реконструкция ПС 35 кВ Прогресс с заменой ячеек 10кВ типа К-34 на ячейки К-63 с вакуумными выключателями 10кВ и ОД-КЗ-35 на элегазовый выключатель 35кВ. Оснащение быстродействующей защитой от дуговых коротких замыканий внутри шкафов КРУН-10кВ</t>
  </si>
  <si>
    <t xml:space="preserve">Разработка проектно-сметной документации на реконструкцию водопроводов Незамаевского сельского поселения </t>
  </si>
  <si>
    <t>Разработка проектно-сметной документации на строительство объекта системы водоснабжения Среднечелбасского сельского поселения (бурение скважины п. Набережный)</t>
  </si>
  <si>
    <t>Администрация Среднечелбасского сельского поселения</t>
  </si>
  <si>
    <t>Строительство объекта системы водоснабжения в п.Набережном</t>
  </si>
  <si>
    <t>Администрация Упорненского сельского поселения</t>
  </si>
  <si>
    <t>Изготовление проектно-сметной документации на Реконструкцию водопроводов в ст.Веселой</t>
  </si>
  <si>
    <t>Реконструкция водопроводов в ст.Веселой</t>
  </si>
  <si>
    <t>Изготовление проектно-сметной документации на Реконструкцию водопроводов в ст.Старолеушковской</t>
  </si>
  <si>
    <t xml:space="preserve">Администрация Старолеушковского сельского поселения  </t>
  </si>
  <si>
    <t>Реконструкция и строительство водопроводов в Старолеушковском сельском поселении</t>
  </si>
  <si>
    <t>Администрация Новолеушковского сельского поселения</t>
  </si>
  <si>
    <t>1.14</t>
  </si>
  <si>
    <t>Изготовление проектно-сметной документации на строительство артезианской скважины в водозаборе "Комсомолец" Юго-восточного микрорайона ст. Павловской.</t>
  </si>
  <si>
    <t>администрация Павловского сельского поселения</t>
  </si>
  <si>
    <t>1.15</t>
  </si>
  <si>
    <t>Строительство артезианской скважины в водозаборе "Комсомолец" Юго-восточного микрорайона ст. Павловской.</t>
  </si>
  <si>
    <t>Изготовление проектно-сметной документации на руконструкцию котельной №8 (ст. Павловская, ул.Крупской, 250/1)</t>
  </si>
  <si>
    <t>Администрация муниципального образования Павловский район</t>
  </si>
  <si>
    <t xml:space="preserve">Реконструкция котельной № 8 (ст. Павловская, ул.Крупской, 250/1) </t>
  </si>
  <si>
    <t>ОАО «Тепловые сети»</t>
  </si>
  <si>
    <t xml:space="preserve">Изготовление проектно-сметной документации на Реконструкцию котельной №13 (ст. Павловская, ул. Советская, 131/1) </t>
  </si>
  <si>
    <t>Реконструкция котельной №13 (ст. Павловская, ул. Советская, 131/1)</t>
  </si>
  <si>
    <t>ВЕГО:</t>
  </si>
  <si>
    <t xml:space="preserve">Изготовление проектно-сметной документации на Реконструкцию котельной № 11 (ст. Павловская, ул. Ленинградская, 14/1) </t>
  </si>
  <si>
    <t>Реконструкция котельной № 11 (ст. Павловская, ул. Ленинградская, 14/1)</t>
  </si>
  <si>
    <t>Администрация МО Павловский район</t>
  </si>
  <si>
    <t xml:space="preserve">Изготовление проектно-сметной документации на Реконструкцию теплотрассы от котельной № 7. ул. Крупской, 10/1  </t>
  </si>
  <si>
    <t xml:space="preserve">Реконструкция теплотрассы от котельной № 7. ул. Крупской, 10/1 </t>
  </si>
  <si>
    <t>Разработка второго этапа программ комплексного развития систем коммунальной инфраструктуры сельских поселений Павловского района, в том числе:</t>
  </si>
  <si>
    <t>Администрации сельских поселений Павловского района</t>
  </si>
  <si>
    <t>Разработка второго этапа программы «Комплексное развитие систем коммунальной инфраструктуры Павловского сельского поселения Павловского района»</t>
  </si>
  <si>
    <t>Павловского сельского поселение</t>
  </si>
  <si>
    <t>Разработка второго этапа программы «Комплексное развитие систем коммунальной инфраструктуры Атаманского сельского поселения Павловского района»</t>
  </si>
  <si>
    <t>Администрация Атаманского сельского поселения</t>
  </si>
  <si>
    <t>Разработка второго этапа программы «Комплексное развитие систем коммунальной инфраструктуры Незамаевского сельского поселения Павловского района»</t>
  </si>
  <si>
    <t>Разработка второго этапа программы «Комплексное развитие систем коммунальной инфраструктуры Новолеушковского сельского поселения Павловского района»</t>
  </si>
  <si>
    <t>Разработка второго этапа программы «Комплексное развитие систем коммунальной инфраструктуры Новопетровского сельского поселения Павловского района»</t>
  </si>
  <si>
    <t>Администрация Новопетровского сельского поселения</t>
  </si>
  <si>
    <t>Разработка второго этапа программы «Комплексное развитие систем коммунальной инфраструктуры Новопластуновского сельского поселения Павловского района»</t>
  </si>
  <si>
    <t>4.7.</t>
  </si>
  <si>
    <t>Разработка второго этапа программы «Комплексное развитие систем коммунальной инфраструктуры Северного сельского поселения Павловского района»</t>
  </si>
  <si>
    <t>Администрация Северного сельского поселения</t>
  </si>
  <si>
    <t>4.8.</t>
  </si>
  <si>
    <t>Разработка второго этапа программы «Комплексное развитие систем коммунальной инфраструктуры Среднечелбасского сельского поселения Павловского района»</t>
  </si>
  <si>
    <t>4.9.</t>
  </si>
  <si>
    <t>Разработка второго этапа программы «Комплексное развитие систем коммунальной инфраструктуры Старолеушковского сельского поселения Павловского района»</t>
  </si>
  <si>
    <t>Администрация Старолеушковского сельского поселения</t>
  </si>
  <si>
    <t>4.10.</t>
  </si>
  <si>
    <t>Разработка второго этапа программы «Комплексное развитие систем коммунальной инфраструктуры Упорненского сельского поселения Павловского района»</t>
  </si>
  <si>
    <t>4.11.</t>
  </si>
  <si>
    <t>Разработка второго этапа программы «Комплексное развитие систем коммунальной инфраструктуры Весёловского сельского поселения Павловского района»</t>
  </si>
  <si>
    <t>Весёловское сельское поселение</t>
  </si>
  <si>
    <t>Администрация Весёловского сельского поселения</t>
  </si>
  <si>
    <t>Утилизация твердых бытовых отходов (ТБО) в том числе:</t>
  </si>
  <si>
    <t>5.1</t>
  </si>
  <si>
    <t>Изготовление проектно-сметной документации на строительсктво полигона утилизации ТБО на территории муниципального образования Павловский район.</t>
  </si>
  <si>
    <t>администрация муниципального образования Павловский район</t>
  </si>
  <si>
    <t>5.2</t>
  </si>
  <si>
    <t>Строительство полигона утилизации ТБО на территории муниципального образования Павловский район.</t>
  </si>
  <si>
    <t>Изготовление проектно-сметной документации на строительство тротуаров по улице Ленина в ст. Незамаевской</t>
  </si>
  <si>
    <t>Реконструкция и строительство тротуаров в Незамаевском сельском поселении. (ул. Ленина)</t>
  </si>
  <si>
    <t>Изготовление проектно-сметной документации на Реконструкция и строительство тротуаров ул.Ленина, Комсомольской, Чапаева, Октябрьской в ст.Веселой</t>
  </si>
  <si>
    <t>Реконструкция и строительство тротуаров ул.Ленина, Комсомольской, Чапаева, Октябрьской в ст.Веселой</t>
  </si>
  <si>
    <t>Изготовление проектно-сметной документации на Ремонт системы наружного освещения  в ст. Незамаевской</t>
  </si>
  <si>
    <t>Модернизация системы наружного освещения в Незамаевском сельском поселении в ст. Незамаевской</t>
  </si>
  <si>
    <t>Изготовление проектно-сметной документации на Ремонт системы наружного освещения  замена светильников установка провода СИП в ст. Новопластуновской</t>
  </si>
  <si>
    <t>3.17</t>
  </si>
  <si>
    <t>Изготовление проектно-сметной документации на Модернизацию системы наружного освещения по строительству в ст. Атаманской</t>
  </si>
  <si>
    <t>Корректировка схемы территориального планирования муниципального образования Павловский район</t>
  </si>
  <si>
    <t>Управление архитектуры и градостроительства администрации муниципального образования Павловский район</t>
  </si>
  <si>
    <t>Корректировка генерального плана Павловского сельского поселения в части станицы Павловской</t>
  </si>
  <si>
    <t>Корректировка генерального плана Новопластуновского сельского поселения в части станицы Новопластуновской</t>
  </si>
  <si>
    <t>Корректировка генерального плана Старолеушковского сельского поселения в части  станицы Старолеушковской</t>
  </si>
  <si>
    <t>Корректировка проекта планировки территории центральной части станицы Павловской Павловского сельского поселения</t>
  </si>
  <si>
    <t>Проект планировки территории с проектом межевания юго-восточного микрорайона станицы Павловской</t>
  </si>
  <si>
    <t>Проект планировки территории с проектом межевания юго-западной части станицы Павловской</t>
  </si>
  <si>
    <t>Проект планировки территории с проектом межевания юго-западной части станицы Новолеушковской</t>
  </si>
  <si>
    <t>Проект планировки территории с проектом межевания восточной части станицы Новолеушковской</t>
  </si>
  <si>
    <t>Проект планировки территории с проектом межевания северо-восточной части станицы Весёлой</t>
  </si>
  <si>
    <t>Проект планировки территории с проектом межевания северо-западной части станицы Весёлой</t>
  </si>
  <si>
    <t>Проект планировки территории с проектом межевания юго-западной части станицы Весёлой</t>
  </si>
  <si>
    <t>Проект планировки территории с проектом межевания западной части станицы Незамаевской</t>
  </si>
  <si>
    <t>Проект планировки территории с проектом межевания восточной части станицы Атаманской</t>
  </si>
  <si>
    <t>Проект планировки территории с проектом межевания южной части станицы Атаманской</t>
  </si>
  <si>
    <t>Проект планировки территории с проектом межевания юго-восточной части станицы Старолеушковской</t>
  </si>
  <si>
    <t>Проект планировки территории с проектом межевания западной части станицы Новопластуновской</t>
  </si>
  <si>
    <t>Проект планировки территории с проектом межевания северной части посёлка Октябрьского</t>
  </si>
  <si>
    <t>Проект планировки территории с проектом межевания юго-западной части посёлка Северного</t>
  </si>
  <si>
    <t>Проект планировки территории с проектом межевания северо-восточной части хутора Упорного</t>
  </si>
  <si>
    <t xml:space="preserve">Проект правил землепользования и застройки Атаманского сельского поселения с картой-планом </t>
  </si>
  <si>
    <t>Администрация Новолеушкого сельского поселения</t>
  </si>
  <si>
    <t>Управление экономики АМО Павловский район</t>
  </si>
  <si>
    <t>Управление экономики администрации муниципального образования Павловский район</t>
  </si>
  <si>
    <t>Хозяйствующие субъекты (инвесторы)</t>
  </si>
  <si>
    <t>Отдел сельского хозяйства муниципального образования  Павловский район</t>
  </si>
  <si>
    <t>Изготовление проектно-сметной документации на Капитальный ремонт и ремонт автомобильных дорог общего пользования (ул. Октябрьской и ул. Матросова ст. Незамаевская)</t>
  </si>
  <si>
    <t>Северное поселение</t>
  </si>
  <si>
    <t>Глава муниципального образования</t>
  </si>
  <si>
    <t>Главы поселений</t>
  </si>
  <si>
    <t>Всего по с/п</t>
  </si>
  <si>
    <t>Главы поселений, ГКУ КК Центр занятости населения Павловского района</t>
  </si>
  <si>
    <t xml:space="preserve">Глава муниципального образования, ГКУ КК Центр занятости населения Павловского района </t>
  </si>
  <si>
    <t xml:space="preserve">Главы поселений, ГКУ КК Центр занятости населения Павловского района </t>
  </si>
  <si>
    <t>Исполнение плана 2013г, %</t>
  </si>
  <si>
    <t>Темп роста, %, 2013/2012</t>
  </si>
  <si>
    <t>2014 год</t>
  </si>
  <si>
    <t>Исполнение плана 2014г, %</t>
  </si>
  <si>
    <t>Темп роста, %, 2014/2013</t>
  </si>
  <si>
    <t>1/137</t>
  </si>
  <si>
    <t>1/20</t>
  </si>
  <si>
    <t>0</t>
  </si>
  <si>
    <t>3/843</t>
  </si>
  <si>
    <t>7000/516,7</t>
  </si>
  <si>
    <t>Мониторинг целевых индикаторов Программы социально-экономического развития 
муниципального образования на период до 2017 года за 2013-2014 годы</t>
  </si>
  <si>
    <t>документация не подготовлена в связи с отсутствием финансирования в сельском поселении</t>
  </si>
  <si>
    <t>Оплата в 2015г согласно акта выполненных работ</t>
  </si>
  <si>
    <t>не включены в распределение по краевой программе</t>
  </si>
  <si>
    <t>приобретение аккордиона</t>
  </si>
  <si>
    <t>Информация не предоставлена от ОАО "Кубаньэнерго"</t>
  </si>
  <si>
    <t>Отсутствие финансирования из краевого бюджета и недостаточность средств в бюджете с/п</t>
  </si>
  <si>
    <t>Мероприятие 2013 года перенесено на 2014г и исполнено</t>
  </si>
  <si>
    <t>В виду отсутствия финансирования из краевого бюджета и недостаточность средств в бюджете с/п в 2013 и 2014 годах мероприятия выполнены самостоятельно специалистом с/п без финансирования</t>
  </si>
  <si>
    <t xml:space="preserve">Заместитель главы муниципального образования Павловский район </t>
  </si>
  <si>
    <t>Н.И.Дерека</t>
  </si>
  <si>
    <t>Исп. Н.А.Буглак   тел: (86191)33670</t>
  </si>
  <si>
    <t>Отсутствие финансирования из краевого бюджета</t>
  </si>
  <si>
    <t>Финансирование перенесено на 2015г</t>
  </si>
  <si>
    <t>Строительство мясомолочного комплекса с законченным циклом выращивания и первичной переработки продукции</t>
  </si>
  <si>
    <t>Строитльство фермы по выращиванию кроликов</t>
  </si>
  <si>
    <t>Разведение кроликов для реализации населению района</t>
  </si>
  <si>
    <t>Приостановлен. Инвестор определяется с источниками финансирования данного инвестиционного проекта</t>
  </si>
  <si>
    <t>Строительство оросительных систем</t>
  </si>
  <si>
    <t>Создание оросительной системы с использованием новейшего оборудования</t>
  </si>
  <si>
    <t>Строительство завода глубокой переработки сои</t>
  </si>
  <si>
    <t>Создание современного высокотехнологичного производственного комплекса по переработке бобов сои и производству соевого масла, соевого лецитина, соевого пищевого концентрата, соевого изолированного протеина, соевой пищевой клетчатки.</t>
  </si>
  <si>
    <t>Распределение пара и горячей воды (тепловой энергии) (ОКВЭД 40)</t>
  </si>
  <si>
    <t>Строительство и модернизация котельных теплового комплекса»</t>
  </si>
  <si>
    <t>Модернизация систем теплоснабжения посредством строительства 10 и реконструкция 9 котельных с применением инновационного оборудования.</t>
  </si>
  <si>
    <t>Торговый центр</t>
  </si>
  <si>
    <t>Создание конкурентоспособного торгового центра</t>
  </si>
  <si>
    <t>5/852</t>
  </si>
  <si>
    <t>1393/85</t>
  </si>
  <si>
    <t>Отсутствие финансирования</t>
  </si>
  <si>
    <t>Отсутствие финансирования из бюджета с/п</t>
  </si>
  <si>
    <t>Отсутствие финансирования из краевого  бюджета</t>
  </si>
  <si>
    <t>Не включены в краевую программу</t>
  </si>
  <si>
    <t>Мероприятие перенесено на 2016 г</t>
  </si>
  <si>
    <t>Отсутсвие финансирования из краевого бюджета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</si>
</sst>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.00_р_."/>
    <numFmt numFmtId="166" formatCode="#,##0.0_р_."/>
  </numFmts>
  <fonts count="1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 wrapText="1"/>
    </xf>
    <xf numFmtId="17" fontId="0" fillId="0" borderId="0" xfId="0" applyNumberFormat="1"/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/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 applyAlignment="1">
      <alignment horizontal="left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2" applyNumberFormat="1" applyFont="1" applyBorder="1" applyAlignment="1">
      <alignment horizontal="center" vertical="top" wrapText="1"/>
    </xf>
    <xf numFmtId="165" fontId="1" fillId="0" borderId="0" xfId="0" applyNumberFormat="1" applyFont="1" applyFill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5" fontId="1" fillId="2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165" fontId="1" fillId="2" borderId="2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5" fontId="1" fillId="0" borderId="0" xfId="0" applyNumberFormat="1" applyFont="1" applyFill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/>
    </xf>
    <xf numFmtId="0" fontId="13" fillId="0" borderId="0" xfId="0" applyFont="1" applyFill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1" fillId="0" borderId="0" xfId="2" applyNumberFormat="1" applyFont="1" applyAlignment="1">
      <alignment horizontal="left" wrapText="1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1" xfId="2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5" fontId="10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" fontId="10" fillId="0" borderId="1" xfId="0" applyNumberFormat="1" applyFont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1" fillId="0" borderId="0" xfId="0" applyNumberFormat="1" applyFont="1" applyAlignment="1">
      <alignment horizontal="left" wrapText="1"/>
    </xf>
    <xf numFmtId="165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wrapText="1"/>
    </xf>
    <xf numFmtId="0" fontId="1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top" wrapText="1"/>
    </xf>
    <xf numFmtId="165" fontId="1" fillId="2" borderId="1" xfId="2" applyNumberFormat="1" applyFont="1" applyFill="1" applyBorder="1" applyAlignment="1">
      <alignment horizontal="left" vertical="top" wrapText="1"/>
    </xf>
    <xf numFmtId="165" fontId="1" fillId="0" borderId="1" xfId="2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justify"/>
    </xf>
    <xf numFmtId="165" fontId="1" fillId="0" borderId="1" xfId="2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top" wrapText="1"/>
    </xf>
    <xf numFmtId="165" fontId="1" fillId="2" borderId="2" xfId="2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center" vertical="top" wrapText="1"/>
    </xf>
    <xf numFmtId="165" fontId="1" fillId="2" borderId="1" xfId="2" applyNumberFormat="1" applyFont="1" applyFill="1" applyBorder="1" applyAlignment="1">
      <alignment horizontal="left" wrapText="1"/>
    </xf>
    <xf numFmtId="165" fontId="1" fillId="0" borderId="1" xfId="2" applyNumberFormat="1" applyFont="1" applyFill="1" applyBorder="1" applyAlignment="1">
      <alignment horizontal="left" wrapText="1"/>
    </xf>
    <xf numFmtId="165" fontId="1" fillId="0" borderId="1" xfId="2" applyNumberFormat="1" applyFont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1" fillId="0" borderId="1" xfId="1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165" fontId="1" fillId="0" borderId="2" xfId="0" applyNumberFormat="1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left" vertical="top" wrapText="1"/>
    </xf>
    <xf numFmtId="165" fontId="1" fillId="0" borderId="3" xfId="0" applyNumberFormat="1" applyFont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left" vertical="top" wrapText="1"/>
    </xf>
    <xf numFmtId="165" fontId="4" fillId="0" borderId="1" xfId="2" applyNumberFormat="1" applyFont="1" applyBorder="1" applyAlignment="1">
      <alignment horizontal="left" vertical="top" wrapText="1"/>
    </xf>
    <xf numFmtId="165" fontId="4" fillId="2" borderId="1" xfId="2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65" fontId="1" fillId="0" borderId="0" xfId="0" applyNumberFormat="1" applyFont="1" applyAlignment="1">
      <alignment horizontal="right" wrapText="1"/>
    </xf>
    <xf numFmtId="164" fontId="1" fillId="0" borderId="2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1" fillId="0" borderId="1" xfId="2" applyNumberFormat="1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165" fontId="4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165" fontId="1" fillId="4" borderId="1" xfId="2" applyNumberFormat="1" applyFont="1" applyFill="1" applyBorder="1" applyAlignment="1">
      <alignment horizontal="left" vertical="top" wrapText="1"/>
    </xf>
    <xf numFmtId="165" fontId="1" fillId="4" borderId="1" xfId="0" applyNumberFormat="1" applyFont="1" applyFill="1" applyBorder="1" applyAlignment="1">
      <alignment horizontal="left" vertical="top" wrapText="1"/>
    </xf>
    <xf numFmtId="166" fontId="1" fillId="4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5" fontId="1" fillId="4" borderId="1" xfId="2" applyNumberFormat="1" applyFont="1" applyFill="1" applyBorder="1" applyAlignment="1">
      <alignment horizontal="left" vertical="top" wrapText="1"/>
    </xf>
    <xf numFmtId="165" fontId="1" fillId="4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right" vertical="top" wrapText="1"/>
    </xf>
    <xf numFmtId="0" fontId="0" fillId="5" borderId="0" xfId="0" applyFill="1"/>
    <xf numFmtId="0" fontId="1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165" fontId="1" fillId="0" borderId="2" xfId="0" applyNumberFormat="1" applyFont="1" applyBorder="1" applyAlignment="1">
      <alignment vertical="top" wrapText="1"/>
    </xf>
    <xf numFmtId="165" fontId="1" fillId="0" borderId="4" xfId="0" applyNumberFormat="1" applyFont="1" applyBorder="1" applyAlignment="1">
      <alignment vertical="top" wrapText="1"/>
    </xf>
    <xf numFmtId="165" fontId="1" fillId="0" borderId="3" xfId="0" applyNumberFormat="1" applyFont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165" fontId="14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vertical="top" wrapText="1"/>
    </xf>
    <xf numFmtId="165" fontId="1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165" fontId="1" fillId="0" borderId="0" xfId="0" applyNumberFormat="1" applyFont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 wrapText="1"/>
    </xf>
    <xf numFmtId="44" fontId="4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17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" fontId="4" fillId="0" borderId="1" xfId="0" applyNumberFormat="1" applyFont="1" applyFill="1" applyBorder="1" applyAlignment="1">
      <alignment horizontal="center" vertical="top" wrapText="1"/>
    </xf>
    <xf numFmtId="16" fontId="4" fillId="0" borderId="1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16" fontId="8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16" fontId="10" fillId="0" borderId="1" xfId="0" applyNumberFormat="1" applyFont="1" applyBorder="1" applyAlignment="1">
      <alignment horizontal="center" vertical="top" wrapText="1"/>
    </xf>
    <xf numFmtId="16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16" fontId="4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165" fontId="1" fillId="0" borderId="2" xfId="0" applyNumberFormat="1" applyFont="1" applyFill="1" applyBorder="1" applyAlignment="1">
      <alignment horizontal="left" vertical="top" wrapText="1"/>
    </xf>
    <xf numFmtId="165" fontId="1" fillId="0" borderId="4" xfId="0" applyNumberFormat="1" applyFont="1" applyFill="1" applyBorder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1" xfId="2" applyNumberFormat="1" applyFont="1" applyBorder="1" applyAlignment="1">
      <alignment horizontal="left" vertical="top" wrapText="1"/>
    </xf>
    <xf numFmtId="165" fontId="1" fillId="0" borderId="2" xfId="2" applyNumberFormat="1" applyFont="1" applyBorder="1" applyAlignment="1">
      <alignment horizontal="center" vertical="top" wrapText="1"/>
    </xf>
    <xf numFmtId="165" fontId="1" fillId="0" borderId="3" xfId="2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top" wrapText="1"/>
    </xf>
    <xf numFmtId="0" fontId="15" fillId="0" borderId="1" xfId="0" applyFont="1" applyBorder="1"/>
    <xf numFmtId="165" fontId="1" fillId="4" borderId="1" xfId="2" applyNumberFormat="1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/>
    </xf>
    <xf numFmtId="165" fontId="1" fillId="4" borderId="2" xfId="2" applyNumberFormat="1" applyFont="1" applyFill="1" applyBorder="1" applyAlignment="1">
      <alignment horizontal="center" vertical="top" wrapText="1"/>
    </xf>
    <xf numFmtId="165" fontId="1" fillId="4" borderId="3" xfId="2" applyNumberFormat="1" applyFont="1" applyFill="1" applyBorder="1" applyAlignment="1">
      <alignment horizontal="center" vertical="top" wrapText="1"/>
    </xf>
    <xf numFmtId="165" fontId="6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165" fontId="1" fillId="0" borderId="5" xfId="2" applyNumberFormat="1" applyFont="1" applyBorder="1" applyAlignment="1">
      <alignment horizontal="center" vertical="center" wrapText="1"/>
    </xf>
    <xf numFmtId="165" fontId="1" fillId="0" borderId="6" xfId="2" applyNumberFormat="1" applyFont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left" vertical="top" wrapText="1"/>
    </xf>
    <xf numFmtId="165" fontId="1" fillId="4" borderId="2" xfId="0" applyNumberFormat="1" applyFont="1" applyFill="1" applyBorder="1" applyAlignment="1">
      <alignment horizontal="center" vertical="top" wrapText="1"/>
    </xf>
    <xf numFmtId="165" fontId="1" fillId="4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left" vertical="center" wrapText="1"/>
    </xf>
    <xf numFmtId="0" fontId="0" fillId="0" borderId="8" xfId="0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165" fontId="1" fillId="6" borderId="1" xfId="0" applyNumberFormat="1" applyFont="1" applyFill="1" applyBorder="1" applyAlignment="1">
      <alignment vertical="top" wrapText="1"/>
    </xf>
    <xf numFmtId="165" fontId="1" fillId="6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vertical="top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29"/>
  <sheetViews>
    <sheetView tabSelected="1" view="pageBreakPreview" zoomScale="80" zoomScaleSheetLayoutView="80" workbookViewId="0">
      <pane ySplit="7" topLeftCell="A129" activePane="bottomLeft" state="frozen"/>
      <selection pane="bottomLeft" activeCell="E137" sqref="E137"/>
    </sheetView>
  </sheetViews>
  <sheetFormatPr defaultColWidth="9.7109375" defaultRowHeight="15.75"/>
  <cols>
    <col min="1" max="1" width="9.7109375" style="70"/>
    <col min="2" max="2" width="54.42578125" style="70" customWidth="1"/>
    <col min="3" max="3" width="13" style="70" customWidth="1"/>
    <col min="4" max="4" width="12.140625" style="73" customWidth="1"/>
    <col min="5" max="5" width="18" style="54" customWidth="1"/>
    <col min="6" max="6" width="16.85546875" style="54" customWidth="1"/>
    <col min="7" max="7" width="18.5703125" style="54" customWidth="1"/>
    <col min="8" max="8" width="17.5703125" style="54" customWidth="1"/>
    <col min="9" max="9" width="16.42578125" style="54" customWidth="1"/>
    <col min="10" max="10" width="15.140625" style="54" customWidth="1"/>
    <col min="11" max="11" width="17.7109375" style="54" customWidth="1"/>
    <col min="12" max="12" width="16.85546875" style="54" customWidth="1"/>
    <col min="13" max="13" width="17" style="70" customWidth="1"/>
    <col min="14" max="14" width="15.140625" style="70" customWidth="1"/>
    <col min="15" max="15" width="9.7109375" style="28"/>
    <col min="16" max="16384" width="9.7109375" style="70"/>
  </cols>
  <sheetData>
    <row r="1" spans="1:15" ht="18" customHeight="1">
      <c r="A1" s="253" t="s">
        <v>605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5" ht="37.9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5" ht="15.6" customHeight="1"/>
    <row r="4" spans="1:15" ht="22.9" customHeight="1">
      <c r="A4" s="238" t="s">
        <v>88</v>
      </c>
      <c r="B4" s="238" t="s">
        <v>441</v>
      </c>
      <c r="C4" s="238" t="s">
        <v>442</v>
      </c>
      <c r="D4" s="254" t="s">
        <v>606</v>
      </c>
      <c r="E4" s="238" t="s">
        <v>443</v>
      </c>
      <c r="F4" s="238"/>
      <c r="G4" s="238"/>
      <c r="H4" s="238"/>
      <c r="I4" s="238"/>
      <c r="J4" s="238"/>
      <c r="K4" s="238"/>
      <c r="L4" s="55"/>
      <c r="M4" s="238" t="s">
        <v>607</v>
      </c>
      <c r="N4" s="238" t="s">
        <v>444</v>
      </c>
    </row>
    <row r="5" spans="1:15" ht="20.25" customHeight="1">
      <c r="A5" s="238"/>
      <c r="B5" s="238"/>
      <c r="C5" s="238"/>
      <c r="D5" s="254"/>
      <c r="E5" s="255" t="s">
        <v>445</v>
      </c>
      <c r="F5" s="255"/>
      <c r="G5" s="256" t="s">
        <v>89</v>
      </c>
      <c r="H5" s="257"/>
      <c r="I5" s="256" t="s">
        <v>90</v>
      </c>
      <c r="J5" s="257"/>
      <c r="K5" s="245" t="s">
        <v>93</v>
      </c>
      <c r="L5" s="246"/>
      <c r="M5" s="238"/>
      <c r="N5" s="238"/>
    </row>
    <row r="6" spans="1:15" ht="22.5" customHeight="1">
      <c r="A6" s="55"/>
      <c r="B6" s="55"/>
      <c r="C6" s="55"/>
      <c r="D6" s="74"/>
      <c r="E6" s="59" t="s">
        <v>446</v>
      </c>
      <c r="F6" s="59" t="s">
        <v>447</v>
      </c>
      <c r="G6" s="59" t="s">
        <v>446</v>
      </c>
      <c r="H6" s="59" t="s">
        <v>447</v>
      </c>
      <c r="I6" s="59" t="s">
        <v>446</v>
      </c>
      <c r="J6" s="59" t="s">
        <v>447</v>
      </c>
      <c r="K6" s="59" t="s">
        <v>446</v>
      </c>
      <c r="L6" s="59" t="s">
        <v>447</v>
      </c>
      <c r="M6" s="55"/>
      <c r="N6" s="55"/>
    </row>
    <row r="7" spans="1:15" s="32" customFormat="1" ht="18.75" customHeight="1">
      <c r="A7" s="29">
        <v>1</v>
      </c>
      <c r="B7" s="29">
        <v>2</v>
      </c>
      <c r="C7" s="29">
        <v>3</v>
      </c>
      <c r="D7" s="29">
        <v>4</v>
      </c>
      <c r="E7" s="30">
        <v>5</v>
      </c>
      <c r="F7" s="30"/>
      <c r="G7" s="30">
        <v>6</v>
      </c>
      <c r="H7" s="30"/>
      <c r="I7" s="30">
        <v>7</v>
      </c>
      <c r="J7" s="30"/>
      <c r="K7" s="29">
        <v>8</v>
      </c>
      <c r="L7" s="29"/>
      <c r="M7" s="29">
        <v>9</v>
      </c>
      <c r="N7" s="29">
        <v>10</v>
      </c>
      <c r="O7" s="31"/>
    </row>
    <row r="8" spans="1:15" ht="15.75" customHeight="1">
      <c r="A8" s="247" t="s">
        <v>448</v>
      </c>
      <c r="B8" s="247"/>
      <c r="C8" s="247"/>
      <c r="D8" s="247"/>
      <c r="E8" s="75">
        <f t="shared" ref="E8:L8" si="0">E10+E115+E195++E311+E443+E511+E687+E1168+E1356+E1376+E1396+E1523+E1878</f>
        <v>3972850.1069999998</v>
      </c>
      <c r="F8" s="75">
        <f t="shared" si="0"/>
        <v>322586.86</v>
      </c>
      <c r="G8" s="75">
        <f t="shared" si="0"/>
        <v>2145328.5990000004</v>
      </c>
      <c r="H8" s="75">
        <f t="shared" si="0"/>
        <v>228542.78</v>
      </c>
      <c r="I8" s="75">
        <f t="shared" si="0"/>
        <v>408610.80799999996</v>
      </c>
      <c r="J8" s="75">
        <f t="shared" si="0"/>
        <v>66568.099999999991</v>
      </c>
      <c r="K8" s="75">
        <f t="shared" si="0"/>
        <v>1419852</v>
      </c>
      <c r="L8" s="75">
        <f t="shared" si="0"/>
        <v>36702.37999999999</v>
      </c>
      <c r="M8" s="56"/>
      <c r="N8" s="56"/>
    </row>
    <row r="9" spans="1:15" ht="15.6" customHeight="1">
      <c r="A9" s="177" t="s">
        <v>94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</row>
    <row r="10" spans="1:15" ht="23.25" customHeight="1">
      <c r="A10" s="169" t="s">
        <v>449</v>
      </c>
      <c r="B10" s="169"/>
      <c r="C10" s="169"/>
      <c r="D10" s="169"/>
      <c r="E10" s="71">
        <f t="shared" ref="E10:L10" si="1">E11+E17+E95+E101+E107</f>
        <v>632894</v>
      </c>
      <c r="F10" s="71">
        <f t="shared" si="1"/>
        <v>12355.2</v>
      </c>
      <c r="G10" s="71">
        <f t="shared" si="1"/>
        <v>631894</v>
      </c>
      <c r="H10" s="71">
        <f t="shared" si="1"/>
        <v>11355.2</v>
      </c>
      <c r="I10" s="71">
        <f t="shared" si="1"/>
        <v>1000</v>
      </c>
      <c r="J10" s="71">
        <f t="shared" si="1"/>
        <v>381.3</v>
      </c>
      <c r="K10" s="71">
        <f t="shared" si="1"/>
        <v>0</v>
      </c>
      <c r="L10" s="71">
        <f t="shared" si="1"/>
        <v>0</v>
      </c>
      <c r="M10" s="58"/>
      <c r="N10" s="58"/>
    </row>
    <row r="11" spans="1:15" ht="19.899999999999999" customHeight="1">
      <c r="A11" s="182" t="s">
        <v>105</v>
      </c>
      <c r="B11" s="33" t="s">
        <v>608</v>
      </c>
      <c r="C11" s="180"/>
      <c r="D11" s="235" t="s">
        <v>609</v>
      </c>
      <c r="E11" s="76">
        <f t="shared" ref="E11:L11" si="2">E15+E16+E12</f>
        <v>153000</v>
      </c>
      <c r="F11" s="76">
        <f t="shared" si="2"/>
        <v>0</v>
      </c>
      <c r="G11" s="76">
        <f t="shared" si="2"/>
        <v>153000</v>
      </c>
      <c r="H11" s="76">
        <f t="shared" si="2"/>
        <v>0</v>
      </c>
      <c r="I11" s="76">
        <f t="shared" si="2"/>
        <v>0</v>
      </c>
      <c r="J11" s="76">
        <f t="shared" si="2"/>
        <v>0</v>
      </c>
      <c r="K11" s="76">
        <f t="shared" si="2"/>
        <v>0</v>
      </c>
      <c r="L11" s="76">
        <f t="shared" si="2"/>
        <v>0</v>
      </c>
      <c r="M11" s="182" t="s">
        <v>610</v>
      </c>
    </row>
    <row r="12" spans="1:15" ht="18" customHeight="1">
      <c r="A12" s="182"/>
      <c r="B12" s="34" t="s">
        <v>611</v>
      </c>
      <c r="C12" s="180"/>
      <c r="D12" s="235"/>
      <c r="E12" s="77">
        <f t="shared" ref="E12:L12" si="3">E13</f>
        <v>13000</v>
      </c>
      <c r="F12" s="77">
        <f t="shared" si="3"/>
        <v>0</v>
      </c>
      <c r="G12" s="77">
        <f t="shared" si="3"/>
        <v>13000</v>
      </c>
      <c r="H12" s="77">
        <f t="shared" si="3"/>
        <v>0</v>
      </c>
      <c r="I12" s="77">
        <f t="shared" si="3"/>
        <v>0</v>
      </c>
      <c r="J12" s="77">
        <f t="shared" si="3"/>
        <v>0</v>
      </c>
      <c r="K12" s="77">
        <f t="shared" si="3"/>
        <v>0</v>
      </c>
      <c r="L12" s="77">
        <f t="shared" si="3"/>
        <v>0</v>
      </c>
      <c r="M12" s="182"/>
      <c r="N12" s="128"/>
    </row>
    <row r="13" spans="1:15" ht="66" customHeight="1">
      <c r="A13" s="182" t="s">
        <v>460</v>
      </c>
      <c r="B13" s="180" t="s">
        <v>612</v>
      </c>
      <c r="C13" s="180" t="s">
        <v>462</v>
      </c>
      <c r="D13" s="237">
        <v>2014</v>
      </c>
      <c r="E13" s="249">
        <v>13000</v>
      </c>
      <c r="F13" s="251">
        <v>0</v>
      </c>
      <c r="G13" s="249">
        <v>13000</v>
      </c>
      <c r="H13" s="251">
        <v>0</v>
      </c>
      <c r="I13" s="249">
        <v>0</v>
      </c>
      <c r="J13" s="251">
        <v>0</v>
      </c>
      <c r="K13" s="258">
        <v>0</v>
      </c>
      <c r="L13" s="259">
        <v>0</v>
      </c>
      <c r="M13" s="182"/>
      <c r="N13" s="128" t="s">
        <v>1035</v>
      </c>
    </row>
    <row r="14" spans="1:15" ht="15" hidden="1" customHeight="1">
      <c r="A14" s="182"/>
      <c r="B14" s="180"/>
      <c r="C14" s="248"/>
      <c r="D14" s="237"/>
      <c r="E14" s="250"/>
      <c r="F14" s="252"/>
      <c r="G14" s="249"/>
      <c r="H14" s="252"/>
      <c r="I14" s="249"/>
      <c r="J14" s="252"/>
      <c r="K14" s="258"/>
      <c r="L14" s="260"/>
      <c r="M14" s="182"/>
      <c r="N14" s="128"/>
    </row>
    <row r="15" spans="1:15" ht="15.6" customHeight="1">
      <c r="A15" s="58" t="s">
        <v>463</v>
      </c>
      <c r="B15" s="34" t="s">
        <v>613</v>
      </c>
      <c r="C15" s="58" t="s">
        <v>462</v>
      </c>
      <c r="D15" s="29">
        <v>2015</v>
      </c>
      <c r="E15" s="78">
        <v>75000</v>
      </c>
      <c r="F15" s="78"/>
      <c r="G15" s="78">
        <v>75000</v>
      </c>
      <c r="H15" s="78"/>
      <c r="I15" s="77">
        <v>0</v>
      </c>
      <c r="J15" s="77"/>
      <c r="K15" s="34">
        <v>0</v>
      </c>
      <c r="L15" s="34"/>
      <c r="M15" s="182"/>
      <c r="N15" s="128"/>
    </row>
    <row r="16" spans="1:15" ht="15.6" customHeight="1">
      <c r="A16" s="58" t="s">
        <v>537</v>
      </c>
      <c r="B16" s="34" t="s">
        <v>613</v>
      </c>
      <c r="C16" s="34" t="s">
        <v>462</v>
      </c>
      <c r="D16" s="29">
        <v>2016</v>
      </c>
      <c r="E16" s="77">
        <v>65000</v>
      </c>
      <c r="F16" s="77"/>
      <c r="G16" s="77">
        <v>65000</v>
      </c>
      <c r="H16" s="77"/>
      <c r="I16" s="77">
        <v>0</v>
      </c>
      <c r="J16" s="77"/>
      <c r="K16" s="34">
        <v>0</v>
      </c>
      <c r="L16" s="34"/>
      <c r="M16" s="182"/>
      <c r="N16" s="128"/>
    </row>
    <row r="17" spans="1:14" ht="31.15" customHeight="1">
      <c r="A17" s="182" t="s">
        <v>106</v>
      </c>
      <c r="B17" s="33" t="s">
        <v>450</v>
      </c>
      <c r="C17" s="180"/>
      <c r="D17" s="235" t="s">
        <v>609</v>
      </c>
      <c r="E17" s="76">
        <f t="shared" ref="E17:L17" si="4">E21+E19+E22+E23+E25+E27+E28+E30+E32+E34+E36+E39+E41+E43+E45+E47+E49+E51+E53+E54+E55+E57+E58+E60+E62+E65+E67+E69+E71+E73+E75+E77+E80+E81+E82+E84+E86+E88+E89+E91+E93+E94+E18</f>
        <v>470894</v>
      </c>
      <c r="F17" s="76">
        <f t="shared" si="4"/>
        <v>3355.2</v>
      </c>
      <c r="G17" s="76">
        <f t="shared" si="4"/>
        <v>470894</v>
      </c>
      <c r="H17" s="76">
        <f t="shared" si="4"/>
        <v>3355.2</v>
      </c>
      <c r="I17" s="76">
        <f t="shared" si="4"/>
        <v>0</v>
      </c>
      <c r="J17" s="76">
        <f t="shared" si="4"/>
        <v>0</v>
      </c>
      <c r="K17" s="76">
        <f t="shared" si="4"/>
        <v>0</v>
      </c>
      <c r="L17" s="76">
        <f t="shared" si="4"/>
        <v>0</v>
      </c>
      <c r="M17" s="182" t="s">
        <v>610</v>
      </c>
      <c r="N17" s="128"/>
    </row>
    <row r="18" spans="1:14" ht="33" customHeight="1">
      <c r="A18" s="182"/>
      <c r="B18" s="34" t="s">
        <v>611</v>
      </c>
      <c r="C18" s="180"/>
      <c r="D18" s="235"/>
      <c r="E18" s="77">
        <f t="shared" ref="E18:L18" si="5">E24+E26+E29+E31+E35+E38+E40+E42+E44+E46+E48+E50+E59+E64+E66+E68+E70+E72+E74+E76+E78+E79+E83+E85+E87+E92+E90+E33+E52+E61</f>
        <v>27584.5</v>
      </c>
      <c r="F18" s="77">
        <f t="shared" si="5"/>
        <v>0</v>
      </c>
      <c r="G18" s="77">
        <f t="shared" si="5"/>
        <v>27584.5</v>
      </c>
      <c r="H18" s="77">
        <f t="shared" si="5"/>
        <v>0</v>
      </c>
      <c r="I18" s="77">
        <f t="shared" si="5"/>
        <v>0</v>
      </c>
      <c r="J18" s="77">
        <f t="shared" si="5"/>
        <v>0</v>
      </c>
      <c r="K18" s="77">
        <f t="shared" si="5"/>
        <v>0</v>
      </c>
      <c r="L18" s="77">
        <f t="shared" si="5"/>
        <v>0</v>
      </c>
      <c r="M18" s="182"/>
      <c r="N18" s="128"/>
    </row>
    <row r="19" spans="1:14" ht="36.75" customHeight="1">
      <c r="A19" s="182" t="s">
        <v>467</v>
      </c>
      <c r="B19" s="180" t="s">
        <v>614</v>
      </c>
      <c r="C19" s="239" t="s">
        <v>462</v>
      </c>
      <c r="D19" s="237">
        <v>2013</v>
      </c>
      <c r="E19" s="242">
        <v>0</v>
      </c>
      <c r="F19" s="243">
        <v>0</v>
      </c>
      <c r="G19" s="242">
        <v>0</v>
      </c>
      <c r="H19" s="243">
        <v>0</v>
      </c>
      <c r="I19" s="242">
        <v>0</v>
      </c>
      <c r="J19" s="243">
        <v>0</v>
      </c>
      <c r="K19" s="180">
        <v>0</v>
      </c>
      <c r="L19" s="239">
        <v>0</v>
      </c>
      <c r="M19" s="182"/>
      <c r="N19" s="128"/>
    </row>
    <row r="20" spans="1:14" ht="15.75" hidden="1" customHeight="1">
      <c r="A20" s="182"/>
      <c r="B20" s="180"/>
      <c r="C20" s="240"/>
      <c r="D20" s="237"/>
      <c r="E20" s="242"/>
      <c r="F20" s="244"/>
      <c r="G20" s="242"/>
      <c r="H20" s="244"/>
      <c r="I20" s="242"/>
      <c r="J20" s="244"/>
      <c r="K20" s="180"/>
      <c r="L20" s="241"/>
      <c r="M20" s="182"/>
      <c r="N20" s="128"/>
    </row>
    <row r="21" spans="1:14" ht="19.5" customHeight="1">
      <c r="A21" s="58" t="s">
        <v>451</v>
      </c>
      <c r="B21" s="34" t="s">
        <v>452</v>
      </c>
      <c r="C21" s="241"/>
      <c r="D21" s="237"/>
      <c r="E21" s="77">
        <v>4500</v>
      </c>
      <c r="F21" s="77">
        <v>3355.2</v>
      </c>
      <c r="G21" s="77">
        <v>4500</v>
      </c>
      <c r="H21" s="77">
        <v>3355.2</v>
      </c>
      <c r="I21" s="77">
        <v>0</v>
      </c>
      <c r="J21" s="77">
        <v>0</v>
      </c>
      <c r="K21" s="34">
        <v>0</v>
      </c>
      <c r="L21" s="34">
        <v>0</v>
      </c>
      <c r="M21" s="182"/>
      <c r="N21" s="128"/>
    </row>
    <row r="22" spans="1:14" ht="31.15" customHeight="1">
      <c r="A22" s="58" t="s">
        <v>470</v>
      </c>
      <c r="B22" s="34" t="s">
        <v>615</v>
      </c>
      <c r="C22" s="239" t="s">
        <v>462</v>
      </c>
      <c r="D22" s="227">
        <v>2014</v>
      </c>
      <c r="E22" s="129">
        <v>1630</v>
      </c>
      <c r="F22" s="129">
        <v>0</v>
      </c>
      <c r="G22" s="129">
        <v>1630</v>
      </c>
      <c r="H22" s="129">
        <v>0</v>
      </c>
      <c r="I22" s="129">
        <v>0</v>
      </c>
      <c r="J22" s="129">
        <v>0</v>
      </c>
      <c r="K22" s="130">
        <v>0</v>
      </c>
      <c r="L22" s="130">
        <v>0</v>
      </c>
      <c r="M22" s="182"/>
      <c r="N22" s="239" t="s">
        <v>1035</v>
      </c>
    </row>
    <row r="23" spans="1:14">
      <c r="A23" s="182" t="s">
        <v>472</v>
      </c>
      <c r="B23" s="34" t="s">
        <v>616</v>
      </c>
      <c r="C23" s="240"/>
      <c r="D23" s="228"/>
      <c r="E23" s="129">
        <v>40000</v>
      </c>
      <c r="F23" s="129">
        <v>0</v>
      </c>
      <c r="G23" s="129">
        <v>40000</v>
      </c>
      <c r="H23" s="129">
        <v>0</v>
      </c>
      <c r="I23" s="129">
        <v>0</v>
      </c>
      <c r="J23" s="129">
        <v>0</v>
      </c>
      <c r="K23" s="130">
        <v>0</v>
      </c>
      <c r="L23" s="130">
        <v>0</v>
      </c>
      <c r="M23" s="182"/>
      <c r="N23" s="240"/>
    </row>
    <row r="24" spans="1:14">
      <c r="A24" s="182"/>
      <c r="B24" s="34" t="s">
        <v>455</v>
      </c>
      <c r="C24" s="240"/>
      <c r="D24" s="228"/>
      <c r="E24" s="77">
        <v>4000</v>
      </c>
      <c r="F24" s="77">
        <v>0</v>
      </c>
      <c r="G24" s="77">
        <v>4000</v>
      </c>
      <c r="H24" s="77">
        <v>0</v>
      </c>
      <c r="I24" s="77">
        <v>0</v>
      </c>
      <c r="J24" s="77">
        <v>0</v>
      </c>
      <c r="K24" s="34">
        <v>0</v>
      </c>
      <c r="L24" s="34">
        <v>0</v>
      </c>
      <c r="M24" s="182"/>
      <c r="N24" s="240"/>
    </row>
    <row r="25" spans="1:14" ht="32.450000000000003" customHeight="1">
      <c r="A25" s="182" t="s">
        <v>475</v>
      </c>
      <c r="B25" s="34" t="s">
        <v>617</v>
      </c>
      <c r="C25" s="240"/>
      <c r="D25" s="228"/>
      <c r="E25" s="77">
        <v>9000</v>
      </c>
      <c r="F25" s="77">
        <v>0</v>
      </c>
      <c r="G25" s="77">
        <v>9000</v>
      </c>
      <c r="H25" s="77">
        <v>0</v>
      </c>
      <c r="I25" s="77">
        <v>0</v>
      </c>
      <c r="J25" s="77">
        <v>0</v>
      </c>
      <c r="K25" s="34">
        <v>0</v>
      </c>
      <c r="L25" s="34">
        <v>0</v>
      </c>
      <c r="M25" s="182"/>
      <c r="N25" s="240"/>
    </row>
    <row r="26" spans="1:14">
      <c r="A26" s="182"/>
      <c r="B26" s="34" t="s">
        <v>455</v>
      </c>
      <c r="C26" s="240"/>
      <c r="D26" s="228"/>
      <c r="E26" s="77">
        <v>900</v>
      </c>
      <c r="F26" s="77">
        <v>0</v>
      </c>
      <c r="G26" s="77">
        <v>900</v>
      </c>
      <c r="H26" s="77">
        <v>0</v>
      </c>
      <c r="I26" s="77">
        <v>0</v>
      </c>
      <c r="J26" s="77">
        <v>0</v>
      </c>
      <c r="K26" s="34">
        <v>0</v>
      </c>
      <c r="L26" s="34">
        <v>0</v>
      </c>
      <c r="M26" s="182"/>
      <c r="N26" s="240"/>
    </row>
    <row r="27" spans="1:14" ht="20.25" customHeight="1">
      <c r="A27" s="58"/>
      <c r="B27" s="34" t="s">
        <v>618</v>
      </c>
      <c r="C27" s="241"/>
      <c r="D27" s="229"/>
      <c r="E27" s="77">
        <v>10291</v>
      </c>
      <c r="F27" s="77">
        <v>0</v>
      </c>
      <c r="G27" s="77">
        <v>10291</v>
      </c>
      <c r="H27" s="77">
        <v>0</v>
      </c>
      <c r="I27" s="77">
        <v>0</v>
      </c>
      <c r="J27" s="77">
        <v>0</v>
      </c>
      <c r="K27" s="34">
        <v>0</v>
      </c>
      <c r="L27" s="34">
        <v>0</v>
      </c>
      <c r="M27" s="182"/>
      <c r="N27" s="241"/>
    </row>
    <row r="28" spans="1:14" ht="18.75" customHeight="1">
      <c r="A28" s="182" t="s">
        <v>548</v>
      </c>
      <c r="B28" s="34" t="s">
        <v>619</v>
      </c>
      <c r="C28" s="180" t="s">
        <v>552</v>
      </c>
      <c r="D28" s="237">
        <v>2015</v>
      </c>
      <c r="E28" s="77">
        <v>4300</v>
      </c>
      <c r="F28" s="77"/>
      <c r="G28" s="77">
        <v>4300</v>
      </c>
      <c r="H28" s="77"/>
      <c r="I28" s="77">
        <v>0</v>
      </c>
      <c r="J28" s="77"/>
      <c r="K28" s="34">
        <v>0</v>
      </c>
      <c r="L28" s="34"/>
      <c r="M28" s="182"/>
      <c r="N28" s="36"/>
    </row>
    <row r="29" spans="1:14" ht="23.25" customHeight="1">
      <c r="A29" s="182"/>
      <c r="B29" s="34" t="s">
        <v>455</v>
      </c>
      <c r="C29" s="180"/>
      <c r="D29" s="237"/>
      <c r="E29" s="77">
        <v>470</v>
      </c>
      <c r="F29" s="77"/>
      <c r="G29" s="77">
        <v>470</v>
      </c>
      <c r="H29" s="77"/>
      <c r="I29" s="77">
        <v>0</v>
      </c>
      <c r="J29" s="77"/>
      <c r="K29" s="34">
        <v>0</v>
      </c>
      <c r="L29" s="34"/>
      <c r="M29" s="182"/>
      <c r="N29" s="36"/>
    </row>
    <row r="30" spans="1:14">
      <c r="A30" s="182" t="s">
        <v>550</v>
      </c>
      <c r="B30" s="36" t="s">
        <v>620</v>
      </c>
      <c r="C30" s="239" t="s">
        <v>487</v>
      </c>
      <c r="D30" s="237"/>
      <c r="E30" s="77">
        <v>19870</v>
      </c>
      <c r="F30" s="77"/>
      <c r="G30" s="77">
        <v>19870</v>
      </c>
      <c r="H30" s="77"/>
      <c r="I30" s="77">
        <v>0</v>
      </c>
      <c r="J30" s="77"/>
      <c r="K30" s="34">
        <v>0</v>
      </c>
      <c r="L30" s="34"/>
      <c r="M30" s="182"/>
      <c r="N30" s="36"/>
    </row>
    <row r="31" spans="1:14" ht="25.5" customHeight="1">
      <c r="A31" s="182"/>
      <c r="B31" s="34" t="s">
        <v>455</v>
      </c>
      <c r="C31" s="240"/>
      <c r="D31" s="237"/>
      <c r="E31" s="77">
        <v>2000</v>
      </c>
      <c r="F31" s="77"/>
      <c r="G31" s="77">
        <v>2000</v>
      </c>
      <c r="H31" s="77"/>
      <c r="I31" s="77"/>
      <c r="J31" s="77"/>
      <c r="K31" s="34">
        <v>0</v>
      </c>
      <c r="L31" s="34"/>
      <c r="M31" s="182"/>
      <c r="N31" s="36"/>
    </row>
    <row r="32" spans="1:14" ht="23.25" customHeight="1">
      <c r="A32" s="182" t="s">
        <v>553</v>
      </c>
      <c r="B32" s="34" t="s">
        <v>621</v>
      </c>
      <c r="C32" s="240"/>
      <c r="D32" s="237"/>
      <c r="E32" s="77">
        <v>1500</v>
      </c>
      <c r="F32" s="77"/>
      <c r="G32" s="77">
        <v>1500</v>
      </c>
      <c r="H32" s="77"/>
      <c r="I32" s="77">
        <v>0</v>
      </c>
      <c r="J32" s="77"/>
      <c r="K32" s="34">
        <v>0</v>
      </c>
      <c r="L32" s="34"/>
      <c r="M32" s="182"/>
      <c r="N32" s="36"/>
    </row>
    <row r="33" spans="1:14">
      <c r="A33" s="182"/>
      <c r="B33" s="34" t="s">
        <v>455</v>
      </c>
      <c r="C33" s="240"/>
      <c r="D33" s="237"/>
      <c r="E33" s="77">
        <v>150</v>
      </c>
      <c r="F33" s="77"/>
      <c r="G33" s="77">
        <v>150</v>
      </c>
      <c r="H33" s="77"/>
      <c r="I33" s="77">
        <v>0</v>
      </c>
      <c r="J33" s="77"/>
      <c r="K33" s="34">
        <v>0</v>
      </c>
      <c r="L33" s="34"/>
      <c r="M33" s="182"/>
      <c r="N33" s="36"/>
    </row>
    <row r="34" spans="1:14" ht="20.25" customHeight="1">
      <c r="A34" s="182" t="s">
        <v>555</v>
      </c>
      <c r="B34" s="34" t="s">
        <v>622</v>
      </c>
      <c r="C34" s="240"/>
      <c r="D34" s="237"/>
      <c r="E34" s="77">
        <v>1800</v>
      </c>
      <c r="F34" s="77"/>
      <c r="G34" s="77">
        <v>1800</v>
      </c>
      <c r="H34" s="77"/>
      <c r="I34" s="77">
        <v>0</v>
      </c>
      <c r="J34" s="77"/>
      <c r="K34" s="34">
        <v>0</v>
      </c>
      <c r="L34" s="34"/>
      <c r="M34" s="182"/>
      <c r="N34" s="36"/>
    </row>
    <row r="35" spans="1:14" ht="18.75" customHeight="1">
      <c r="A35" s="182"/>
      <c r="B35" s="34" t="s">
        <v>455</v>
      </c>
      <c r="C35" s="241"/>
      <c r="D35" s="237"/>
      <c r="E35" s="77">
        <v>200</v>
      </c>
      <c r="F35" s="77"/>
      <c r="G35" s="77">
        <v>200</v>
      </c>
      <c r="H35" s="77"/>
      <c r="I35" s="77">
        <v>0</v>
      </c>
      <c r="J35" s="77"/>
      <c r="K35" s="34">
        <v>0</v>
      </c>
      <c r="L35" s="34"/>
      <c r="M35" s="182"/>
      <c r="N35" s="36"/>
    </row>
    <row r="36" spans="1:14">
      <c r="A36" s="182" t="s">
        <v>623</v>
      </c>
      <c r="B36" s="180" t="s">
        <v>624</v>
      </c>
      <c r="C36" s="180" t="s">
        <v>465</v>
      </c>
      <c r="D36" s="237"/>
      <c r="E36" s="242">
        <v>8829</v>
      </c>
      <c r="F36" s="243"/>
      <c r="G36" s="242">
        <v>8829</v>
      </c>
      <c r="H36" s="243"/>
      <c r="I36" s="242">
        <v>0</v>
      </c>
      <c r="J36" s="243"/>
      <c r="K36" s="180">
        <v>0</v>
      </c>
      <c r="L36" s="239"/>
      <c r="M36" s="182"/>
      <c r="N36" s="36"/>
    </row>
    <row r="37" spans="1:14" ht="21.75" customHeight="1">
      <c r="A37" s="182"/>
      <c r="B37" s="180"/>
      <c r="C37" s="180"/>
      <c r="D37" s="237"/>
      <c r="E37" s="242"/>
      <c r="F37" s="244"/>
      <c r="G37" s="242"/>
      <c r="H37" s="244"/>
      <c r="I37" s="242"/>
      <c r="J37" s="244"/>
      <c r="K37" s="180"/>
      <c r="L37" s="241"/>
      <c r="M37" s="182"/>
      <c r="N37" s="36"/>
    </row>
    <row r="38" spans="1:14">
      <c r="A38" s="182"/>
      <c r="B38" s="34" t="s">
        <v>455</v>
      </c>
      <c r="C38" s="180"/>
      <c r="D38" s="237"/>
      <c r="E38" s="77">
        <v>981</v>
      </c>
      <c r="F38" s="77"/>
      <c r="G38" s="77">
        <v>981</v>
      </c>
      <c r="H38" s="77"/>
      <c r="I38" s="77">
        <v>0</v>
      </c>
      <c r="J38" s="77"/>
      <c r="K38" s="34">
        <v>0</v>
      </c>
      <c r="L38" s="34"/>
      <c r="M38" s="182"/>
      <c r="N38" s="36"/>
    </row>
    <row r="39" spans="1:14">
      <c r="A39" s="182" t="s">
        <v>595</v>
      </c>
      <c r="B39" s="34" t="s">
        <v>625</v>
      </c>
      <c r="C39" s="180" t="s">
        <v>557</v>
      </c>
      <c r="D39" s="237"/>
      <c r="E39" s="77">
        <v>5430</v>
      </c>
      <c r="F39" s="77"/>
      <c r="G39" s="77">
        <v>5430</v>
      </c>
      <c r="H39" s="77"/>
      <c r="I39" s="77">
        <v>0</v>
      </c>
      <c r="J39" s="77"/>
      <c r="K39" s="34">
        <v>0</v>
      </c>
      <c r="L39" s="34"/>
      <c r="M39" s="182"/>
      <c r="N39" s="36"/>
    </row>
    <row r="40" spans="1:14" ht="22.5" customHeight="1">
      <c r="A40" s="182"/>
      <c r="B40" s="34" t="s">
        <v>455</v>
      </c>
      <c r="C40" s="180"/>
      <c r="D40" s="237"/>
      <c r="E40" s="77">
        <v>600</v>
      </c>
      <c r="F40" s="77"/>
      <c r="G40" s="77">
        <v>600</v>
      </c>
      <c r="H40" s="77"/>
      <c r="I40" s="77">
        <v>0</v>
      </c>
      <c r="J40" s="77"/>
      <c r="K40" s="34">
        <v>0</v>
      </c>
      <c r="L40" s="34"/>
      <c r="M40" s="182"/>
      <c r="N40" s="36"/>
    </row>
    <row r="41" spans="1:14" ht="19.5" customHeight="1">
      <c r="A41" s="182" t="s">
        <v>626</v>
      </c>
      <c r="B41" s="34" t="s">
        <v>627</v>
      </c>
      <c r="C41" s="182" t="s">
        <v>462</v>
      </c>
      <c r="D41" s="237"/>
      <c r="E41" s="77">
        <v>11461.5</v>
      </c>
      <c r="F41" s="77"/>
      <c r="G41" s="77">
        <v>11461.5</v>
      </c>
      <c r="H41" s="77"/>
      <c r="I41" s="77">
        <v>0</v>
      </c>
      <c r="J41" s="77"/>
      <c r="K41" s="34">
        <v>0</v>
      </c>
      <c r="L41" s="34"/>
      <c r="M41" s="182"/>
      <c r="N41" s="36"/>
    </row>
    <row r="42" spans="1:14">
      <c r="A42" s="182"/>
      <c r="B42" s="34" t="s">
        <v>455</v>
      </c>
      <c r="C42" s="182"/>
      <c r="D42" s="237"/>
      <c r="E42" s="77">
        <v>1273.5</v>
      </c>
      <c r="F42" s="77"/>
      <c r="G42" s="77">
        <v>1273.5</v>
      </c>
      <c r="H42" s="77"/>
      <c r="I42" s="77">
        <v>0</v>
      </c>
      <c r="J42" s="77"/>
      <c r="K42" s="34">
        <v>0</v>
      </c>
      <c r="L42" s="34"/>
      <c r="M42" s="182"/>
      <c r="N42" s="36"/>
    </row>
    <row r="43" spans="1:14" ht="22.5" customHeight="1">
      <c r="A43" s="182" t="s">
        <v>628</v>
      </c>
      <c r="B43" s="34" t="s">
        <v>629</v>
      </c>
      <c r="C43" s="182"/>
      <c r="D43" s="237"/>
      <c r="E43" s="77">
        <v>1500</v>
      </c>
      <c r="F43" s="77"/>
      <c r="G43" s="77">
        <v>1500</v>
      </c>
      <c r="H43" s="77"/>
      <c r="I43" s="77">
        <v>0</v>
      </c>
      <c r="J43" s="77"/>
      <c r="K43" s="34">
        <v>0</v>
      </c>
      <c r="L43" s="34"/>
      <c r="M43" s="182"/>
      <c r="N43" s="36"/>
    </row>
    <row r="44" spans="1:14" ht="21" customHeight="1">
      <c r="A44" s="182"/>
      <c r="B44" s="34" t="s">
        <v>455</v>
      </c>
      <c r="C44" s="182"/>
      <c r="D44" s="237"/>
      <c r="E44" s="77">
        <v>150</v>
      </c>
      <c r="F44" s="77"/>
      <c r="G44" s="77">
        <v>150</v>
      </c>
      <c r="H44" s="77"/>
      <c r="I44" s="77">
        <v>0</v>
      </c>
      <c r="J44" s="77"/>
      <c r="K44" s="34">
        <v>0</v>
      </c>
      <c r="L44" s="34"/>
      <c r="M44" s="182"/>
      <c r="N44" s="36"/>
    </row>
    <row r="45" spans="1:14" ht="22.5" customHeight="1">
      <c r="A45" s="182" t="s">
        <v>630</v>
      </c>
      <c r="B45" s="34" t="s">
        <v>631</v>
      </c>
      <c r="C45" s="180" t="s">
        <v>498</v>
      </c>
      <c r="D45" s="237"/>
      <c r="E45" s="77">
        <v>1500</v>
      </c>
      <c r="F45" s="77"/>
      <c r="G45" s="77">
        <v>1500</v>
      </c>
      <c r="H45" s="77"/>
      <c r="I45" s="77">
        <v>0</v>
      </c>
      <c r="J45" s="77"/>
      <c r="K45" s="34">
        <v>0</v>
      </c>
      <c r="L45" s="34"/>
      <c r="M45" s="182"/>
      <c r="N45" s="182"/>
    </row>
    <row r="46" spans="1:14" ht="25.5" customHeight="1">
      <c r="A46" s="182"/>
      <c r="B46" s="34" t="s">
        <v>455</v>
      </c>
      <c r="C46" s="180"/>
      <c r="D46" s="237"/>
      <c r="E46" s="77">
        <v>150</v>
      </c>
      <c r="F46" s="77"/>
      <c r="G46" s="77">
        <v>150</v>
      </c>
      <c r="H46" s="77"/>
      <c r="I46" s="77">
        <v>0</v>
      </c>
      <c r="J46" s="77"/>
      <c r="K46" s="34">
        <v>0</v>
      </c>
      <c r="L46" s="34"/>
      <c r="M46" s="182"/>
      <c r="N46" s="182"/>
    </row>
    <row r="47" spans="1:14" ht="35.25" customHeight="1">
      <c r="A47" s="182" t="s">
        <v>632</v>
      </c>
      <c r="B47" s="34" t="s">
        <v>633</v>
      </c>
      <c r="C47" s="180" t="s">
        <v>487</v>
      </c>
      <c r="D47" s="237"/>
      <c r="E47" s="79">
        <v>3000</v>
      </c>
      <c r="F47" s="79"/>
      <c r="G47" s="79">
        <v>3000</v>
      </c>
      <c r="H47" s="79"/>
      <c r="I47" s="77">
        <v>0</v>
      </c>
      <c r="J47" s="77"/>
      <c r="K47" s="34">
        <v>0</v>
      </c>
      <c r="L47" s="34"/>
      <c r="M47" s="182"/>
      <c r="N47" s="182"/>
    </row>
    <row r="48" spans="1:14" ht="15.75" customHeight="1">
      <c r="A48" s="182"/>
      <c r="B48" s="34" t="s">
        <v>455</v>
      </c>
      <c r="C48" s="180"/>
      <c r="D48" s="237"/>
      <c r="E48" s="79">
        <v>300</v>
      </c>
      <c r="F48" s="79"/>
      <c r="G48" s="79">
        <v>300</v>
      </c>
      <c r="H48" s="79"/>
      <c r="I48" s="77">
        <v>0</v>
      </c>
      <c r="J48" s="77"/>
      <c r="K48" s="34">
        <v>0</v>
      </c>
      <c r="L48" s="34"/>
      <c r="M48" s="182"/>
      <c r="N48" s="182"/>
    </row>
    <row r="49" spans="1:14" ht="15.6" customHeight="1">
      <c r="A49" s="182" t="s">
        <v>634</v>
      </c>
      <c r="B49" s="34" t="s">
        <v>635</v>
      </c>
      <c r="C49" s="180" t="s">
        <v>456</v>
      </c>
      <c r="D49" s="237"/>
      <c r="E49" s="77">
        <v>1500</v>
      </c>
      <c r="F49" s="77"/>
      <c r="G49" s="77">
        <v>1500</v>
      </c>
      <c r="H49" s="77"/>
      <c r="I49" s="77">
        <v>0</v>
      </c>
      <c r="J49" s="77"/>
      <c r="K49" s="34">
        <v>0</v>
      </c>
      <c r="L49" s="34"/>
      <c r="M49" s="182"/>
      <c r="N49" s="182"/>
    </row>
    <row r="50" spans="1:14" ht="19.5" customHeight="1">
      <c r="A50" s="182"/>
      <c r="B50" s="34" t="s">
        <v>455</v>
      </c>
      <c r="C50" s="180"/>
      <c r="D50" s="237"/>
      <c r="E50" s="77">
        <v>150</v>
      </c>
      <c r="F50" s="77"/>
      <c r="G50" s="77">
        <v>150</v>
      </c>
      <c r="H50" s="77"/>
      <c r="I50" s="77">
        <v>0</v>
      </c>
      <c r="J50" s="77"/>
      <c r="K50" s="34">
        <v>0</v>
      </c>
      <c r="L50" s="34"/>
      <c r="M50" s="182"/>
      <c r="N50" s="182"/>
    </row>
    <row r="51" spans="1:14" ht="17.25" customHeight="1">
      <c r="A51" s="58" t="s">
        <v>636</v>
      </c>
      <c r="B51" s="34" t="s">
        <v>637</v>
      </c>
      <c r="C51" s="34" t="s">
        <v>462</v>
      </c>
      <c r="D51" s="237"/>
      <c r="E51" s="77">
        <v>5000</v>
      </c>
      <c r="F51" s="77"/>
      <c r="G51" s="77">
        <v>5000</v>
      </c>
      <c r="H51" s="77"/>
      <c r="I51" s="77">
        <v>0</v>
      </c>
      <c r="J51" s="77"/>
      <c r="K51" s="34">
        <v>0</v>
      </c>
      <c r="L51" s="34"/>
      <c r="M51" s="182"/>
      <c r="N51" s="182"/>
    </row>
    <row r="52" spans="1:14" ht="31.5">
      <c r="A52" s="58" t="s">
        <v>638</v>
      </c>
      <c r="B52" s="34" t="s">
        <v>639</v>
      </c>
      <c r="C52" s="34" t="s">
        <v>640</v>
      </c>
      <c r="D52" s="237"/>
      <c r="E52" s="77">
        <v>2150</v>
      </c>
      <c r="F52" s="77"/>
      <c r="G52" s="77">
        <v>2150</v>
      </c>
      <c r="H52" s="77"/>
      <c r="I52" s="77">
        <v>0</v>
      </c>
      <c r="J52" s="77"/>
      <c r="K52" s="34">
        <v>0</v>
      </c>
      <c r="L52" s="34"/>
      <c r="M52" s="182"/>
      <c r="N52" s="182"/>
    </row>
    <row r="53" spans="1:14" ht="35.450000000000003" customHeight="1">
      <c r="A53" s="58" t="s">
        <v>641</v>
      </c>
      <c r="B53" s="34" t="s">
        <v>642</v>
      </c>
      <c r="C53" s="239" t="s">
        <v>462</v>
      </c>
      <c r="D53" s="237"/>
      <c r="E53" s="77">
        <v>50000</v>
      </c>
      <c r="F53" s="77"/>
      <c r="G53" s="77">
        <v>50000</v>
      </c>
      <c r="H53" s="77"/>
      <c r="I53" s="77">
        <v>0</v>
      </c>
      <c r="J53" s="77"/>
      <c r="K53" s="34">
        <v>0</v>
      </c>
      <c r="L53" s="34"/>
      <c r="M53" s="182"/>
      <c r="N53" s="182"/>
    </row>
    <row r="54" spans="1:14">
      <c r="A54" s="58" t="s">
        <v>643</v>
      </c>
      <c r="B54" s="34" t="s">
        <v>644</v>
      </c>
      <c r="C54" s="240"/>
      <c r="D54" s="29"/>
      <c r="E54" s="77">
        <v>19983</v>
      </c>
      <c r="F54" s="77"/>
      <c r="G54" s="77">
        <v>19983</v>
      </c>
      <c r="H54" s="77"/>
      <c r="I54" s="77">
        <v>0</v>
      </c>
      <c r="J54" s="77"/>
      <c r="K54" s="34">
        <v>0</v>
      </c>
      <c r="L54" s="34"/>
      <c r="M54" s="182"/>
      <c r="N54" s="182"/>
    </row>
    <row r="55" spans="1:14">
      <c r="A55" s="182" t="s">
        <v>645</v>
      </c>
      <c r="B55" s="180" t="s">
        <v>646</v>
      </c>
      <c r="C55" s="240"/>
      <c r="D55" s="237">
        <v>2016</v>
      </c>
      <c r="E55" s="242">
        <v>51500</v>
      </c>
      <c r="F55" s="243"/>
      <c r="G55" s="242">
        <v>51500</v>
      </c>
      <c r="H55" s="243"/>
      <c r="I55" s="242">
        <v>0</v>
      </c>
      <c r="J55" s="243"/>
      <c r="K55" s="180">
        <v>0</v>
      </c>
      <c r="L55" s="239"/>
      <c r="M55" s="182"/>
      <c r="N55" s="182"/>
    </row>
    <row r="56" spans="1:14">
      <c r="A56" s="182"/>
      <c r="B56" s="180"/>
      <c r="C56" s="241"/>
      <c r="D56" s="237"/>
      <c r="E56" s="242"/>
      <c r="F56" s="244"/>
      <c r="G56" s="242"/>
      <c r="H56" s="244"/>
      <c r="I56" s="242"/>
      <c r="J56" s="244"/>
      <c r="K56" s="180"/>
      <c r="L56" s="241"/>
      <c r="M56" s="182"/>
      <c r="N56" s="182"/>
    </row>
    <row r="57" spans="1:14" ht="34.5" customHeight="1">
      <c r="A57" s="58" t="s">
        <v>647</v>
      </c>
      <c r="B57" s="34" t="s">
        <v>648</v>
      </c>
      <c r="C57" s="34" t="s">
        <v>640</v>
      </c>
      <c r="D57" s="237"/>
      <c r="E57" s="77">
        <v>19350</v>
      </c>
      <c r="F57" s="77"/>
      <c r="G57" s="77">
        <v>19350</v>
      </c>
      <c r="H57" s="77"/>
      <c r="I57" s="77">
        <v>0</v>
      </c>
      <c r="J57" s="77"/>
      <c r="K57" s="34">
        <v>0</v>
      </c>
      <c r="L57" s="34"/>
      <c r="M57" s="182"/>
      <c r="N57" s="182"/>
    </row>
    <row r="58" spans="1:14" ht="18" customHeight="1">
      <c r="A58" s="182" t="s">
        <v>649</v>
      </c>
      <c r="B58" s="34" t="s">
        <v>650</v>
      </c>
      <c r="C58" s="239" t="s">
        <v>462</v>
      </c>
      <c r="D58" s="237"/>
      <c r="E58" s="77">
        <v>6210</v>
      </c>
      <c r="F58" s="77"/>
      <c r="G58" s="77">
        <v>6210</v>
      </c>
      <c r="H58" s="77"/>
      <c r="I58" s="77">
        <v>0</v>
      </c>
      <c r="J58" s="77"/>
      <c r="K58" s="34">
        <v>0</v>
      </c>
      <c r="L58" s="34"/>
      <c r="M58" s="182"/>
      <c r="N58" s="182"/>
    </row>
    <row r="59" spans="1:14" ht="15.75" customHeight="1">
      <c r="A59" s="182"/>
      <c r="B59" s="34" t="s">
        <v>455</v>
      </c>
      <c r="C59" s="240"/>
      <c r="D59" s="237"/>
      <c r="E59" s="77">
        <v>690</v>
      </c>
      <c r="F59" s="77"/>
      <c r="G59" s="77">
        <v>690</v>
      </c>
      <c r="H59" s="77"/>
      <c r="I59" s="77">
        <v>0</v>
      </c>
      <c r="J59" s="77"/>
      <c r="K59" s="34">
        <v>0</v>
      </c>
      <c r="L59" s="34"/>
      <c r="M59" s="182"/>
      <c r="N59" s="182"/>
    </row>
    <row r="60" spans="1:14" ht="15.75" customHeight="1">
      <c r="A60" s="58" t="s">
        <v>651</v>
      </c>
      <c r="B60" s="34" t="s">
        <v>637</v>
      </c>
      <c r="C60" s="241"/>
      <c r="D60" s="237"/>
      <c r="E60" s="77">
        <v>5000</v>
      </c>
      <c r="F60" s="77"/>
      <c r="G60" s="77">
        <v>5000</v>
      </c>
      <c r="H60" s="77"/>
      <c r="I60" s="77">
        <v>0</v>
      </c>
      <c r="J60" s="77"/>
      <c r="K60" s="34">
        <v>0</v>
      </c>
      <c r="L60" s="34"/>
      <c r="M60" s="182"/>
      <c r="N60" s="182"/>
    </row>
    <row r="61" spans="1:14" ht="18.600000000000001" customHeight="1">
      <c r="A61" s="58" t="s">
        <v>652</v>
      </c>
      <c r="B61" s="34" t="s">
        <v>653</v>
      </c>
      <c r="C61" s="182" t="s">
        <v>498</v>
      </c>
      <c r="D61" s="237"/>
      <c r="E61" s="77">
        <v>1250</v>
      </c>
      <c r="F61" s="77"/>
      <c r="G61" s="77">
        <v>1250</v>
      </c>
      <c r="H61" s="77"/>
      <c r="I61" s="77">
        <v>0</v>
      </c>
      <c r="J61" s="77"/>
      <c r="K61" s="34">
        <v>0</v>
      </c>
      <c r="L61" s="34"/>
      <c r="M61" s="182"/>
      <c r="N61" s="182"/>
    </row>
    <row r="62" spans="1:14">
      <c r="A62" s="182" t="s">
        <v>654</v>
      </c>
      <c r="B62" s="180" t="s">
        <v>655</v>
      </c>
      <c r="C62" s="182"/>
      <c r="D62" s="237"/>
      <c r="E62" s="242">
        <v>4200</v>
      </c>
      <c r="F62" s="243"/>
      <c r="G62" s="242">
        <v>4200</v>
      </c>
      <c r="H62" s="243"/>
      <c r="I62" s="242">
        <v>0</v>
      </c>
      <c r="J62" s="243"/>
      <c r="K62" s="180">
        <v>0</v>
      </c>
      <c r="L62" s="239"/>
      <c r="M62" s="182"/>
      <c r="N62" s="182"/>
    </row>
    <row r="63" spans="1:14" ht="23.25" customHeight="1">
      <c r="A63" s="182"/>
      <c r="B63" s="180"/>
      <c r="C63" s="182"/>
      <c r="D63" s="237"/>
      <c r="E63" s="242"/>
      <c r="F63" s="244"/>
      <c r="G63" s="242"/>
      <c r="H63" s="244"/>
      <c r="I63" s="242"/>
      <c r="J63" s="244"/>
      <c r="K63" s="180"/>
      <c r="L63" s="241"/>
      <c r="M63" s="182"/>
      <c r="N63" s="182"/>
    </row>
    <row r="64" spans="1:14">
      <c r="A64" s="182"/>
      <c r="B64" s="34" t="s">
        <v>455</v>
      </c>
      <c r="C64" s="182"/>
      <c r="D64" s="237"/>
      <c r="E64" s="77">
        <v>400</v>
      </c>
      <c r="F64" s="77"/>
      <c r="G64" s="77">
        <v>400</v>
      </c>
      <c r="H64" s="77"/>
      <c r="I64" s="77">
        <v>0</v>
      </c>
      <c r="J64" s="77"/>
      <c r="K64" s="34">
        <v>0</v>
      </c>
      <c r="L64" s="34"/>
      <c r="M64" s="182"/>
      <c r="N64" s="182"/>
    </row>
    <row r="65" spans="1:14" ht="24.75" customHeight="1">
      <c r="A65" s="182" t="s">
        <v>656</v>
      </c>
      <c r="B65" s="34" t="s">
        <v>657</v>
      </c>
      <c r="C65" s="180" t="s">
        <v>535</v>
      </c>
      <c r="D65" s="237"/>
      <c r="E65" s="77">
        <v>2350</v>
      </c>
      <c r="F65" s="77"/>
      <c r="G65" s="77">
        <v>2350</v>
      </c>
      <c r="H65" s="77"/>
      <c r="I65" s="77">
        <v>0</v>
      </c>
      <c r="J65" s="77"/>
      <c r="K65" s="34">
        <v>0</v>
      </c>
      <c r="L65" s="34"/>
      <c r="M65" s="182"/>
      <c r="N65" s="182"/>
    </row>
    <row r="66" spans="1:14">
      <c r="A66" s="182"/>
      <c r="B66" s="34" t="s">
        <v>455</v>
      </c>
      <c r="C66" s="180"/>
      <c r="D66" s="237"/>
      <c r="E66" s="77">
        <v>250</v>
      </c>
      <c r="F66" s="77"/>
      <c r="G66" s="77">
        <v>250</v>
      </c>
      <c r="H66" s="77"/>
      <c r="I66" s="77">
        <v>0</v>
      </c>
      <c r="J66" s="77"/>
      <c r="K66" s="34">
        <v>0</v>
      </c>
      <c r="L66" s="34"/>
      <c r="M66" s="182"/>
      <c r="N66" s="182"/>
    </row>
    <row r="67" spans="1:14" ht="22.5" customHeight="1">
      <c r="A67" s="182" t="s">
        <v>658</v>
      </c>
      <c r="B67" s="34" t="s">
        <v>659</v>
      </c>
      <c r="C67" s="180" t="s">
        <v>640</v>
      </c>
      <c r="D67" s="237"/>
      <c r="E67" s="77">
        <v>730</v>
      </c>
      <c r="F67" s="77"/>
      <c r="G67" s="77">
        <v>730</v>
      </c>
      <c r="H67" s="77"/>
      <c r="I67" s="77">
        <v>0</v>
      </c>
      <c r="J67" s="77"/>
      <c r="K67" s="34">
        <v>0</v>
      </c>
      <c r="L67" s="34"/>
      <c r="M67" s="182"/>
      <c r="N67" s="182"/>
    </row>
    <row r="68" spans="1:14">
      <c r="A68" s="182"/>
      <c r="B68" s="34" t="s">
        <v>455</v>
      </c>
      <c r="C68" s="180"/>
      <c r="D68" s="237"/>
      <c r="E68" s="77">
        <v>80</v>
      </c>
      <c r="F68" s="77"/>
      <c r="G68" s="77">
        <v>80</v>
      </c>
      <c r="H68" s="77"/>
      <c r="I68" s="77">
        <v>0</v>
      </c>
      <c r="J68" s="77"/>
      <c r="K68" s="34">
        <v>0</v>
      </c>
      <c r="L68" s="34"/>
      <c r="M68" s="182"/>
      <c r="N68" s="36"/>
    </row>
    <row r="69" spans="1:14">
      <c r="A69" s="182" t="s">
        <v>660</v>
      </c>
      <c r="B69" s="34" t="s">
        <v>661</v>
      </c>
      <c r="C69" s="239" t="s">
        <v>474</v>
      </c>
      <c r="D69" s="237"/>
      <c r="E69" s="77">
        <v>1500</v>
      </c>
      <c r="F69" s="77"/>
      <c r="G69" s="77">
        <v>1500</v>
      </c>
      <c r="H69" s="77"/>
      <c r="I69" s="77">
        <v>0</v>
      </c>
      <c r="J69" s="77"/>
      <c r="K69" s="34">
        <v>0</v>
      </c>
      <c r="L69" s="34"/>
      <c r="M69" s="182"/>
      <c r="N69" s="182"/>
    </row>
    <row r="70" spans="1:14">
      <c r="A70" s="182"/>
      <c r="B70" s="34" t="s">
        <v>455</v>
      </c>
      <c r="C70" s="240"/>
      <c r="D70" s="237"/>
      <c r="E70" s="77">
        <v>150</v>
      </c>
      <c r="F70" s="77"/>
      <c r="G70" s="77">
        <v>150</v>
      </c>
      <c r="H70" s="77"/>
      <c r="I70" s="77">
        <v>0</v>
      </c>
      <c r="J70" s="77"/>
      <c r="K70" s="34">
        <v>0</v>
      </c>
      <c r="L70" s="34"/>
      <c r="M70" s="182"/>
      <c r="N70" s="182"/>
    </row>
    <row r="71" spans="1:14">
      <c r="A71" s="182" t="s">
        <v>662</v>
      </c>
      <c r="B71" s="34" t="s">
        <v>663</v>
      </c>
      <c r="C71" s="240"/>
      <c r="D71" s="237"/>
      <c r="E71" s="77">
        <v>4860</v>
      </c>
      <c r="F71" s="77"/>
      <c r="G71" s="77">
        <v>4860</v>
      </c>
      <c r="H71" s="77"/>
      <c r="I71" s="77">
        <v>0</v>
      </c>
      <c r="J71" s="77"/>
      <c r="K71" s="34">
        <v>0</v>
      </c>
      <c r="L71" s="34"/>
      <c r="M71" s="182"/>
      <c r="N71" s="182"/>
    </row>
    <row r="72" spans="1:14">
      <c r="A72" s="182"/>
      <c r="B72" s="34" t="s">
        <v>455</v>
      </c>
      <c r="C72" s="241"/>
      <c r="D72" s="237"/>
      <c r="E72" s="77">
        <v>540</v>
      </c>
      <c r="F72" s="77"/>
      <c r="G72" s="77">
        <v>540</v>
      </c>
      <c r="H72" s="77"/>
      <c r="I72" s="77">
        <v>0</v>
      </c>
      <c r="J72" s="77"/>
      <c r="K72" s="34">
        <v>0</v>
      </c>
      <c r="L72" s="34"/>
      <c r="M72" s="182"/>
      <c r="N72" s="182"/>
    </row>
    <row r="73" spans="1:14">
      <c r="A73" s="182" t="s">
        <v>664</v>
      </c>
      <c r="B73" s="34" t="s">
        <v>665</v>
      </c>
      <c r="C73" s="239" t="s">
        <v>462</v>
      </c>
      <c r="D73" s="237"/>
      <c r="E73" s="77">
        <v>9000</v>
      </c>
      <c r="F73" s="77"/>
      <c r="G73" s="77">
        <v>9000</v>
      </c>
      <c r="H73" s="77"/>
      <c r="I73" s="77">
        <v>0</v>
      </c>
      <c r="J73" s="77"/>
      <c r="K73" s="34">
        <v>0</v>
      </c>
      <c r="L73" s="34"/>
      <c r="M73" s="182"/>
      <c r="N73" s="182"/>
    </row>
    <row r="74" spans="1:14">
      <c r="A74" s="182"/>
      <c r="B74" s="34" t="s">
        <v>455</v>
      </c>
      <c r="C74" s="240"/>
      <c r="D74" s="237"/>
      <c r="E74" s="77">
        <v>1000</v>
      </c>
      <c r="F74" s="77"/>
      <c r="G74" s="77">
        <v>1000</v>
      </c>
      <c r="H74" s="77"/>
      <c r="I74" s="77">
        <v>0</v>
      </c>
      <c r="J74" s="77"/>
      <c r="K74" s="34">
        <v>0</v>
      </c>
      <c r="L74" s="34"/>
      <c r="M74" s="182"/>
      <c r="N74" s="182"/>
    </row>
    <row r="75" spans="1:14" ht="31.5">
      <c r="A75" s="182" t="s">
        <v>666</v>
      </c>
      <c r="B75" s="34" t="s">
        <v>667</v>
      </c>
      <c r="C75" s="240"/>
      <c r="D75" s="237"/>
      <c r="E75" s="77">
        <v>4500</v>
      </c>
      <c r="F75" s="77"/>
      <c r="G75" s="77">
        <v>4500</v>
      </c>
      <c r="H75" s="77"/>
      <c r="I75" s="77">
        <v>0</v>
      </c>
      <c r="J75" s="77"/>
      <c r="K75" s="34">
        <v>0</v>
      </c>
      <c r="L75" s="34"/>
      <c r="M75" s="182"/>
      <c r="N75" s="182"/>
    </row>
    <row r="76" spans="1:14">
      <c r="A76" s="182"/>
      <c r="B76" s="34" t="s">
        <v>455</v>
      </c>
      <c r="C76" s="240"/>
      <c r="D76" s="237"/>
      <c r="E76" s="77">
        <v>500</v>
      </c>
      <c r="F76" s="77"/>
      <c r="G76" s="77">
        <v>500</v>
      </c>
      <c r="H76" s="77"/>
      <c r="I76" s="77">
        <v>0</v>
      </c>
      <c r="J76" s="77"/>
      <c r="K76" s="34">
        <v>0</v>
      </c>
      <c r="L76" s="34"/>
      <c r="M76" s="182"/>
      <c r="N76" s="182"/>
    </row>
    <row r="77" spans="1:14" ht="18.600000000000001" customHeight="1">
      <c r="A77" s="182" t="s">
        <v>668</v>
      </c>
      <c r="B77" s="34" t="s">
        <v>669</v>
      </c>
      <c r="C77" s="240"/>
      <c r="D77" s="237"/>
      <c r="E77" s="77">
        <v>1900</v>
      </c>
      <c r="F77" s="77"/>
      <c r="G77" s="77">
        <v>1900</v>
      </c>
      <c r="H77" s="77"/>
      <c r="I77" s="77">
        <v>0</v>
      </c>
      <c r="J77" s="77"/>
      <c r="K77" s="34">
        <v>0</v>
      </c>
      <c r="L77" s="34"/>
      <c r="M77" s="182"/>
      <c r="N77" s="182"/>
    </row>
    <row r="78" spans="1:14" ht="24.75" customHeight="1">
      <c r="A78" s="182"/>
      <c r="B78" s="34" t="s">
        <v>455</v>
      </c>
      <c r="C78" s="240"/>
      <c r="D78" s="237"/>
      <c r="E78" s="77">
        <v>200</v>
      </c>
      <c r="F78" s="77"/>
      <c r="G78" s="77">
        <v>200</v>
      </c>
      <c r="H78" s="77"/>
      <c r="I78" s="77">
        <v>0</v>
      </c>
      <c r="J78" s="77"/>
      <c r="K78" s="34">
        <v>0</v>
      </c>
      <c r="L78" s="34"/>
      <c r="M78" s="182"/>
      <c r="N78" s="182"/>
    </row>
    <row r="79" spans="1:14" ht="19.149999999999999" customHeight="1">
      <c r="A79" s="58" t="s">
        <v>670</v>
      </c>
      <c r="B79" s="34" t="s">
        <v>671</v>
      </c>
      <c r="C79" s="240"/>
      <c r="D79" s="237"/>
      <c r="E79" s="77">
        <v>5100</v>
      </c>
      <c r="F79" s="77"/>
      <c r="G79" s="77">
        <v>5100</v>
      </c>
      <c r="H79" s="77"/>
      <c r="I79" s="77">
        <v>0</v>
      </c>
      <c r="J79" s="77"/>
      <c r="K79" s="34">
        <v>0</v>
      </c>
      <c r="L79" s="34"/>
      <c r="M79" s="182"/>
      <c r="N79" s="182"/>
    </row>
    <row r="80" spans="1:14">
      <c r="A80" s="58"/>
      <c r="B80" s="34" t="s">
        <v>644</v>
      </c>
      <c r="C80" s="241"/>
      <c r="D80" s="29"/>
      <c r="E80" s="77">
        <v>15465</v>
      </c>
      <c r="F80" s="77"/>
      <c r="G80" s="77">
        <v>15465</v>
      </c>
      <c r="H80" s="77"/>
      <c r="I80" s="77">
        <v>0</v>
      </c>
      <c r="J80" s="77"/>
      <c r="K80" s="34">
        <v>0</v>
      </c>
      <c r="L80" s="34"/>
      <c r="M80" s="182"/>
      <c r="N80" s="182"/>
    </row>
    <row r="81" spans="1:14">
      <c r="A81" s="58" t="s">
        <v>672</v>
      </c>
      <c r="B81" s="34" t="s">
        <v>673</v>
      </c>
      <c r="C81" s="34" t="s">
        <v>462</v>
      </c>
      <c r="D81" s="237">
        <v>2017</v>
      </c>
      <c r="E81" s="77">
        <v>51000</v>
      </c>
      <c r="F81" s="77"/>
      <c r="G81" s="77">
        <v>51000</v>
      </c>
      <c r="H81" s="77"/>
      <c r="I81" s="77">
        <v>0</v>
      </c>
      <c r="J81" s="77"/>
      <c r="K81" s="34">
        <v>0</v>
      </c>
      <c r="L81" s="34"/>
      <c r="M81" s="182"/>
      <c r="N81" s="182"/>
    </row>
    <row r="82" spans="1:14" ht="15.75" customHeight="1">
      <c r="A82" s="182" t="s">
        <v>674</v>
      </c>
      <c r="B82" s="34" t="s">
        <v>675</v>
      </c>
      <c r="C82" s="180" t="s">
        <v>456</v>
      </c>
      <c r="D82" s="237"/>
      <c r="E82" s="77">
        <v>3600</v>
      </c>
      <c r="F82" s="77"/>
      <c r="G82" s="77">
        <v>3600</v>
      </c>
      <c r="H82" s="77"/>
      <c r="I82" s="77">
        <v>0</v>
      </c>
      <c r="J82" s="77"/>
      <c r="K82" s="34">
        <v>0</v>
      </c>
      <c r="L82" s="34"/>
      <c r="M82" s="182"/>
      <c r="N82" s="182"/>
    </row>
    <row r="83" spans="1:14" ht="15.75" customHeight="1">
      <c r="A83" s="182"/>
      <c r="B83" s="34" t="s">
        <v>455</v>
      </c>
      <c r="C83" s="180"/>
      <c r="D83" s="237"/>
      <c r="E83" s="77">
        <v>400</v>
      </c>
      <c r="F83" s="77"/>
      <c r="G83" s="77">
        <v>400</v>
      </c>
      <c r="H83" s="77"/>
      <c r="I83" s="77">
        <v>0</v>
      </c>
      <c r="J83" s="77"/>
      <c r="K83" s="34">
        <v>0</v>
      </c>
      <c r="L83" s="34"/>
      <c r="M83" s="182"/>
      <c r="N83" s="182"/>
    </row>
    <row r="84" spans="1:14">
      <c r="A84" s="182" t="s">
        <v>676</v>
      </c>
      <c r="B84" s="34" t="s">
        <v>677</v>
      </c>
      <c r="C84" s="180" t="s">
        <v>487</v>
      </c>
      <c r="D84" s="237"/>
      <c r="E84" s="77">
        <v>1500</v>
      </c>
      <c r="F84" s="77"/>
      <c r="G84" s="77">
        <v>1500</v>
      </c>
      <c r="H84" s="77"/>
      <c r="I84" s="77">
        <v>0</v>
      </c>
      <c r="J84" s="77"/>
      <c r="K84" s="34">
        <v>0</v>
      </c>
      <c r="L84" s="34"/>
      <c r="M84" s="182"/>
      <c r="N84" s="182"/>
    </row>
    <row r="85" spans="1:14" ht="24.75" customHeight="1">
      <c r="A85" s="182"/>
      <c r="B85" s="34" t="s">
        <v>455</v>
      </c>
      <c r="C85" s="180"/>
      <c r="D85" s="237"/>
      <c r="E85" s="77">
        <v>150</v>
      </c>
      <c r="F85" s="77"/>
      <c r="G85" s="77">
        <v>150</v>
      </c>
      <c r="H85" s="77"/>
      <c r="I85" s="77">
        <v>0</v>
      </c>
      <c r="J85" s="77"/>
      <c r="K85" s="34">
        <v>0</v>
      </c>
      <c r="L85" s="34"/>
      <c r="M85" s="182"/>
      <c r="N85" s="182"/>
    </row>
    <row r="86" spans="1:14" ht="18" customHeight="1">
      <c r="A86" s="182" t="s">
        <v>678</v>
      </c>
      <c r="B86" s="34" t="s">
        <v>679</v>
      </c>
      <c r="C86" s="239" t="s">
        <v>462</v>
      </c>
      <c r="D86" s="237"/>
      <c r="E86" s="77">
        <v>4500</v>
      </c>
      <c r="F86" s="77"/>
      <c r="G86" s="77">
        <v>4500</v>
      </c>
      <c r="H86" s="77"/>
      <c r="I86" s="77">
        <v>0</v>
      </c>
      <c r="J86" s="77"/>
      <c r="K86" s="34">
        <v>0</v>
      </c>
      <c r="L86" s="34"/>
      <c r="M86" s="182"/>
      <c r="N86" s="182"/>
    </row>
    <row r="87" spans="1:14">
      <c r="A87" s="182"/>
      <c r="B87" s="34" t="s">
        <v>455</v>
      </c>
      <c r="C87" s="240"/>
      <c r="D87" s="237"/>
      <c r="E87" s="77">
        <v>500</v>
      </c>
      <c r="F87" s="77"/>
      <c r="G87" s="77">
        <v>500</v>
      </c>
      <c r="H87" s="77"/>
      <c r="I87" s="77">
        <v>0</v>
      </c>
      <c r="J87" s="77"/>
      <c r="K87" s="34">
        <v>0</v>
      </c>
      <c r="L87" s="34"/>
      <c r="M87" s="182"/>
      <c r="N87" s="182"/>
    </row>
    <row r="88" spans="1:14">
      <c r="A88" s="58" t="s">
        <v>680</v>
      </c>
      <c r="B88" s="34" t="s">
        <v>637</v>
      </c>
      <c r="C88" s="240"/>
      <c r="D88" s="237"/>
      <c r="E88" s="77">
        <v>5000</v>
      </c>
      <c r="F88" s="77"/>
      <c r="G88" s="77">
        <v>5000</v>
      </c>
      <c r="H88" s="77"/>
      <c r="I88" s="77">
        <v>0</v>
      </c>
      <c r="J88" s="77"/>
      <c r="K88" s="34">
        <v>0</v>
      </c>
      <c r="L88" s="34"/>
      <c r="M88" s="182"/>
      <c r="N88" s="36"/>
    </row>
    <row r="89" spans="1:14">
      <c r="A89" s="182" t="s">
        <v>681</v>
      </c>
      <c r="B89" s="34" t="s">
        <v>682</v>
      </c>
      <c r="C89" s="240"/>
      <c r="D89" s="237"/>
      <c r="E89" s="77">
        <v>24800</v>
      </c>
      <c r="F89" s="77"/>
      <c r="G89" s="77">
        <v>24800</v>
      </c>
      <c r="H89" s="77"/>
      <c r="I89" s="77">
        <v>0</v>
      </c>
      <c r="J89" s="77"/>
      <c r="K89" s="34">
        <v>0</v>
      </c>
      <c r="L89" s="34"/>
      <c r="M89" s="182"/>
      <c r="N89" s="36"/>
    </row>
    <row r="90" spans="1:14">
      <c r="A90" s="182"/>
      <c r="B90" s="34" t="s">
        <v>455</v>
      </c>
      <c r="C90" s="240"/>
      <c r="D90" s="237"/>
      <c r="E90" s="77">
        <v>2500</v>
      </c>
      <c r="F90" s="77"/>
      <c r="G90" s="77">
        <v>2500</v>
      </c>
      <c r="H90" s="77"/>
      <c r="I90" s="77">
        <v>0</v>
      </c>
      <c r="J90" s="77"/>
      <c r="K90" s="34">
        <v>0</v>
      </c>
      <c r="L90" s="34"/>
      <c r="M90" s="182"/>
      <c r="N90" s="36"/>
    </row>
    <row r="91" spans="1:14" ht="15.75" customHeight="1">
      <c r="A91" s="182" t="s">
        <v>683</v>
      </c>
      <c r="B91" s="34" t="s">
        <v>684</v>
      </c>
      <c r="C91" s="240"/>
      <c r="D91" s="237"/>
      <c r="E91" s="77">
        <v>3600</v>
      </c>
      <c r="F91" s="77"/>
      <c r="G91" s="77">
        <v>3600</v>
      </c>
      <c r="H91" s="77"/>
      <c r="I91" s="77">
        <v>0</v>
      </c>
      <c r="J91" s="77"/>
      <c r="K91" s="34">
        <v>0</v>
      </c>
      <c r="L91" s="34"/>
      <c r="M91" s="182"/>
      <c r="N91" s="36"/>
    </row>
    <row r="92" spans="1:14" ht="15.6" customHeight="1">
      <c r="A92" s="182"/>
      <c r="B92" s="34" t="s">
        <v>455</v>
      </c>
      <c r="C92" s="241"/>
      <c r="D92" s="237"/>
      <c r="E92" s="77">
        <v>400</v>
      </c>
      <c r="F92" s="77"/>
      <c r="G92" s="77">
        <v>400</v>
      </c>
      <c r="H92" s="77"/>
      <c r="I92" s="77">
        <v>0</v>
      </c>
      <c r="J92" s="77"/>
      <c r="K92" s="34">
        <v>0</v>
      </c>
      <c r="L92" s="34"/>
      <c r="M92" s="182"/>
      <c r="N92" s="36"/>
    </row>
    <row r="93" spans="1:14" ht="18" customHeight="1">
      <c r="A93" s="58" t="s">
        <v>685</v>
      </c>
      <c r="B93" s="34" t="s">
        <v>686</v>
      </c>
      <c r="C93" s="34" t="s">
        <v>498</v>
      </c>
      <c r="D93" s="237"/>
      <c r="E93" s="77">
        <v>11250</v>
      </c>
      <c r="F93" s="77"/>
      <c r="G93" s="77">
        <v>11250</v>
      </c>
      <c r="H93" s="77"/>
      <c r="I93" s="77">
        <v>0</v>
      </c>
      <c r="J93" s="77"/>
      <c r="K93" s="34">
        <v>0</v>
      </c>
      <c r="L93" s="34"/>
      <c r="M93" s="58"/>
      <c r="N93" s="36"/>
    </row>
    <row r="94" spans="1:14" ht="24" customHeight="1">
      <c r="A94" s="58"/>
      <c r="B94" s="34" t="s">
        <v>644</v>
      </c>
      <c r="C94" s="34" t="s">
        <v>462</v>
      </c>
      <c r="D94" s="29"/>
      <c r="E94" s="77">
        <v>10400</v>
      </c>
      <c r="F94" s="77"/>
      <c r="G94" s="77">
        <v>10400</v>
      </c>
      <c r="H94" s="77"/>
      <c r="I94" s="77">
        <v>0</v>
      </c>
      <c r="J94" s="77"/>
      <c r="K94" s="34">
        <v>0</v>
      </c>
      <c r="L94" s="34"/>
      <c r="M94" s="58"/>
      <c r="N94" s="36"/>
    </row>
    <row r="95" spans="1:14" ht="15.6" customHeight="1">
      <c r="A95" s="68" t="s">
        <v>107</v>
      </c>
      <c r="B95" s="33" t="s">
        <v>453</v>
      </c>
      <c r="C95" s="33"/>
      <c r="D95" s="80" t="s">
        <v>609</v>
      </c>
      <c r="E95" s="76">
        <v>9000</v>
      </c>
      <c r="F95" s="76">
        <v>9000</v>
      </c>
      <c r="G95" s="76">
        <v>8000</v>
      </c>
      <c r="H95" s="76">
        <v>8000</v>
      </c>
      <c r="I95" s="76">
        <f>I96</f>
        <v>1000</v>
      </c>
      <c r="J95" s="76">
        <f>J96</f>
        <v>381.3</v>
      </c>
      <c r="K95" s="33">
        <v>0</v>
      </c>
      <c r="L95" s="33">
        <v>0</v>
      </c>
      <c r="M95" s="180" t="s">
        <v>610</v>
      </c>
      <c r="N95" s="36"/>
    </row>
    <row r="96" spans="1:14" ht="15.6" customHeight="1">
      <c r="A96" s="182" t="s">
        <v>454</v>
      </c>
      <c r="B96" s="34" t="s">
        <v>455</v>
      </c>
      <c r="C96" s="182" t="s">
        <v>456</v>
      </c>
      <c r="D96" s="81">
        <v>2013</v>
      </c>
      <c r="E96" s="77">
        <v>1000</v>
      </c>
      <c r="F96" s="77">
        <v>381.3</v>
      </c>
      <c r="G96" s="77">
        <v>0</v>
      </c>
      <c r="H96" s="77">
        <v>0</v>
      </c>
      <c r="I96" s="77">
        <v>1000</v>
      </c>
      <c r="J96" s="77">
        <v>381.3</v>
      </c>
      <c r="K96" s="34">
        <v>0</v>
      </c>
      <c r="L96" s="34">
        <v>0</v>
      </c>
      <c r="M96" s="180"/>
      <c r="N96" s="36"/>
    </row>
    <row r="97" spans="1:14" ht="69.75" customHeight="1">
      <c r="A97" s="182"/>
      <c r="B97" s="40" t="s">
        <v>687</v>
      </c>
      <c r="C97" s="182"/>
      <c r="D97" s="81">
        <v>2014</v>
      </c>
      <c r="E97" s="77">
        <v>8000</v>
      </c>
      <c r="F97" s="77">
        <v>0</v>
      </c>
      <c r="G97" s="77">
        <v>8000</v>
      </c>
      <c r="H97" s="77">
        <v>0</v>
      </c>
      <c r="I97" s="77">
        <v>0</v>
      </c>
      <c r="J97" s="77">
        <v>0</v>
      </c>
      <c r="K97" s="34">
        <v>0</v>
      </c>
      <c r="L97" s="34">
        <v>0</v>
      </c>
      <c r="M97" s="180"/>
      <c r="N97" s="36" t="s">
        <v>1035</v>
      </c>
    </row>
    <row r="98" spans="1:14" ht="17.45" customHeight="1">
      <c r="A98" s="182"/>
      <c r="B98" s="180"/>
      <c r="C98" s="182"/>
      <c r="D98" s="81">
        <v>2015</v>
      </c>
      <c r="E98" s="77">
        <v>0</v>
      </c>
      <c r="F98" s="77"/>
      <c r="G98" s="77">
        <v>0</v>
      </c>
      <c r="H98" s="77"/>
      <c r="I98" s="77">
        <v>0</v>
      </c>
      <c r="J98" s="77"/>
      <c r="K98" s="34">
        <v>0</v>
      </c>
      <c r="L98" s="34"/>
      <c r="M98" s="180"/>
      <c r="N98" s="36"/>
    </row>
    <row r="99" spans="1:14" ht="21" customHeight="1">
      <c r="A99" s="182"/>
      <c r="B99" s="180"/>
      <c r="C99" s="182"/>
      <c r="D99" s="81">
        <v>2016</v>
      </c>
      <c r="E99" s="77">
        <v>0</v>
      </c>
      <c r="F99" s="77"/>
      <c r="G99" s="77">
        <v>0</v>
      </c>
      <c r="H99" s="77"/>
      <c r="I99" s="77">
        <v>0</v>
      </c>
      <c r="J99" s="77"/>
      <c r="K99" s="34">
        <v>0</v>
      </c>
      <c r="L99" s="34"/>
      <c r="M99" s="180"/>
      <c r="N99" s="36"/>
    </row>
    <row r="100" spans="1:14" ht="18.75" customHeight="1">
      <c r="A100" s="182"/>
      <c r="B100" s="180"/>
      <c r="C100" s="182"/>
      <c r="D100" s="81">
        <v>2017</v>
      </c>
      <c r="E100" s="77">
        <v>0</v>
      </c>
      <c r="F100" s="77"/>
      <c r="G100" s="77">
        <v>0</v>
      </c>
      <c r="H100" s="77"/>
      <c r="I100" s="77">
        <v>0</v>
      </c>
      <c r="J100" s="77"/>
      <c r="K100" s="34">
        <v>0</v>
      </c>
      <c r="L100" s="34"/>
      <c r="M100" s="180"/>
      <c r="N100" s="36"/>
    </row>
    <row r="101" spans="1:14" ht="25.5" customHeight="1">
      <c r="A101" s="180" t="s">
        <v>121</v>
      </c>
      <c r="B101" s="181" t="s">
        <v>688</v>
      </c>
      <c r="C101" s="180" t="s">
        <v>530</v>
      </c>
      <c r="D101" s="81" t="s">
        <v>609</v>
      </c>
      <c r="E101" s="76">
        <f t="shared" ref="E101:L101" si="6">E102+E103+E104+E105+E106</f>
        <v>0</v>
      </c>
      <c r="F101" s="76">
        <f t="shared" si="6"/>
        <v>0</v>
      </c>
      <c r="G101" s="76">
        <f t="shared" si="6"/>
        <v>0</v>
      </c>
      <c r="H101" s="76">
        <f t="shared" si="6"/>
        <v>0</v>
      </c>
      <c r="I101" s="76">
        <f t="shared" si="6"/>
        <v>0</v>
      </c>
      <c r="J101" s="76">
        <f t="shared" si="6"/>
        <v>0</v>
      </c>
      <c r="K101" s="76">
        <f t="shared" si="6"/>
        <v>0</v>
      </c>
      <c r="L101" s="76">
        <f t="shared" si="6"/>
        <v>0</v>
      </c>
      <c r="M101" s="180" t="s">
        <v>689</v>
      </c>
      <c r="N101" s="182"/>
    </row>
    <row r="102" spans="1:14" ht="22.5" customHeight="1">
      <c r="A102" s="180"/>
      <c r="B102" s="181"/>
      <c r="C102" s="180"/>
      <c r="D102" s="81">
        <v>2013</v>
      </c>
      <c r="E102" s="77">
        <v>0</v>
      </c>
      <c r="F102" s="77">
        <v>0</v>
      </c>
      <c r="G102" s="77">
        <v>0</v>
      </c>
      <c r="H102" s="77">
        <v>0</v>
      </c>
      <c r="I102" s="77">
        <v>0</v>
      </c>
      <c r="J102" s="77">
        <v>0</v>
      </c>
      <c r="K102" s="34">
        <v>0</v>
      </c>
      <c r="L102" s="34">
        <v>0</v>
      </c>
      <c r="M102" s="180"/>
      <c r="N102" s="182"/>
    </row>
    <row r="103" spans="1:14" ht="21.6" customHeight="1">
      <c r="A103" s="180"/>
      <c r="B103" s="181"/>
      <c r="C103" s="180"/>
      <c r="D103" s="81">
        <v>2014</v>
      </c>
      <c r="E103" s="77">
        <v>0</v>
      </c>
      <c r="F103" s="77">
        <v>0</v>
      </c>
      <c r="G103" s="77">
        <v>0</v>
      </c>
      <c r="H103" s="77">
        <v>0</v>
      </c>
      <c r="I103" s="77">
        <v>0</v>
      </c>
      <c r="J103" s="77">
        <v>0</v>
      </c>
      <c r="K103" s="34">
        <v>0</v>
      </c>
      <c r="L103" s="34">
        <v>0</v>
      </c>
      <c r="M103" s="180"/>
      <c r="N103" s="182"/>
    </row>
    <row r="104" spans="1:14" ht="15.75" customHeight="1">
      <c r="A104" s="180"/>
      <c r="B104" s="181"/>
      <c r="C104" s="180"/>
      <c r="D104" s="81">
        <v>2015</v>
      </c>
      <c r="E104" s="77">
        <v>0</v>
      </c>
      <c r="F104" s="77"/>
      <c r="G104" s="77">
        <v>0</v>
      </c>
      <c r="H104" s="77"/>
      <c r="I104" s="77">
        <v>0</v>
      </c>
      <c r="J104" s="77"/>
      <c r="K104" s="34">
        <v>0</v>
      </c>
      <c r="L104" s="34"/>
      <c r="M104" s="180"/>
      <c r="N104" s="182"/>
    </row>
    <row r="105" spans="1:14" ht="19.5" customHeight="1">
      <c r="A105" s="180"/>
      <c r="B105" s="181"/>
      <c r="C105" s="180"/>
      <c r="D105" s="81">
        <v>2016</v>
      </c>
      <c r="E105" s="77">
        <v>0</v>
      </c>
      <c r="F105" s="77"/>
      <c r="G105" s="77">
        <v>0</v>
      </c>
      <c r="H105" s="77"/>
      <c r="I105" s="77">
        <v>0</v>
      </c>
      <c r="J105" s="77"/>
      <c r="K105" s="34">
        <v>0</v>
      </c>
      <c r="L105" s="34"/>
      <c r="M105" s="180"/>
      <c r="N105" s="182"/>
    </row>
    <row r="106" spans="1:14" ht="18.75" customHeight="1">
      <c r="A106" s="180"/>
      <c r="B106" s="181"/>
      <c r="C106" s="180"/>
      <c r="D106" s="81">
        <v>2017</v>
      </c>
      <c r="E106" s="77">
        <v>0</v>
      </c>
      <c r="F106" s="77"/>
      <c r="G106" s="77">
        <v>0</v>
      </c>
      <c r="H106" s="77"/>
      <c r="I106" s="77">
        <v>0</v>
      </c>
      <c r="J106" s="77"/>
      <c r="K106" s="34">
        <v>0</v>
      </c>
      <c r="L106" s="34"/>
      <c r="M106" s="180"/>
      <c r="N106" s="182"/>
    </row>
    <row r="107" spans="1:14" ht="21" customHeight="1">
      <c r="A107" s="180" t="s">
        <v>124</v>
      </c>
      <c r="B107" s="181" t="s">
        <v>690</v>
      </c>
      <c r="C107" s="180" t="s">
        <v>530</v>
      </c>
      <c r="D107" s="81" t="s">
        <v>609</v>
      </c>
      <c r="E107" s="68">
        <f t="shared" ref="E107:J107" si="7">E108+E109+E110+E111+E112</f>
        <v>0</v>
      </c>
      <c r="F107" s="68">
        <f t="shared" si="7"/>
        <v>0</v>
      </c>
      <c r="G107" s="68">
        <f t="shared" si="7"/>
        <v>0</v>
      </c>
      <c r="H107" s="68">
        <f t="shared" si="7"/>
        <v>0</v>
      </c>
      <c r="I107" s="68">
        <f t="shared" si="7"/>
        <v>0</v>
      </c>
      <c r="J107" s="68">
        <f t="shared" si="7"/>
        <v>0</v>
      </c>
      <c r="K107" s="33">
        <v>0</v>
      </c>
      <c r="L107" s="33">
        <v>0</v>
      </c>
      <c r="M107" s="180" t="s">
        <v>610</v>
      </c>
      <c r="N107" s="182"/>
    </row>
    <row r="108" spans="1:14" ht="21.75" customHeight="1">
      <c r="A108" s="180"/>
      <c r="B108" s="181"/>
      <c r="C108" s="180"/>
      <c r="D108" s="81">
        <v>2013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34">
        <v>0</v>
      </c>
      <c r="L108" s="34">
        <v>0</v>
      </c>
      <c r="M108" s="180"/>
      <c r="N108" s="182"/>
    </row>
    <row r="109" spans="1:14" ht="18.75" customHeight="1">
      <c r="A109" s="180"/>
      <c r="B109" s="181"/>
      <c r="C109" s="180"/>
      <c r="D109" s="81">
        <v>2014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34">
        <v>0</v>
      </c>
      <c r="L109" s="34">
        <v>0</v>
      </c>
      <c r="M109" s="180"/>
      <c r="N109" s="182"/>
    </row>
    <row r="110" spans="1:14" ht="18" customHeight="1">
      <c r="A110" s="180"/>
      <c r="B110" s="181"/>
      <c r="C110" s="180"/>
      <c r="D110" s="81">
        <v>2015</v>
      </c>
      <c r="E110" s="58">
        <v>0</v>
      </c>
      <c r="F110" s="58"/>
      <c r="G110" s="58">
        <v>0</v>
      </c>
      <c r="H110" s="58"/>
      <c r="I110" s="58">
        <v>0</v>
      </c>
      <c r="J110" s="58"/>
      <c r="K110" s="34">
        <v>0</v>
      </c>
      <c r="L110" s="34"/>
      <c r="M110" s="180"/>
      <c r="N110" s="182"/>
    </row>
    <row r="111" spans="1:14" ht="18" customHeight="1">
      <c r="A111" s="180"/>
      <c r="B111" s="181"/>
      <c r="C111" s="180"/>
      <c r="D111" s="81">
        <v>2016</v>
      </c>
      <c r="E111" s="58">
        <v>0</v>
      </c>
      <c r="F111" s="58"/>
      <c r="G111" s="58">
        <v>0</v>
      </c>
      <c r="H111" s="58"/>
      <c r="I111" s="58">
        <v>0</v>
      </c>
      <c r="J111" s="58"/>
      <c r="K111" s="34">
        <v>0</v>
      </c>
      <c r="L111" s="34"/>
      <c r="M111" s="180"/>
      <c r="N111" s="182"/>
    </row>
    <row r="112" spans="1:14" ht="18.75" customHeight="1">
      <c r="A112" s="180"/>
      <c r="B112" s="181"/>
      <c r="C112" s="180"/>
      <c r="D112" s="81">
        <v>2017</v>
      </c>
      <c r="E112" s="58">
        <v>0</v>
      </c>
      <c r="F112" s="58"/>
      <c r="G112" s="58">
        <v>0</v>
      </c>
      <c r="H112" s="58"/>
      <c r="I112" s="58">
        <v>0</v>
      </c>
      <c r="J112" s="58"/>
      <c r="K112" s="34">
        <v>0</v>
      </c>
      <c r="L112" s="34"/>
      <c r="M112" s="180"/>
      <c r="N112" s="182"/>
    </row>
    <row r="113" spans="1:14" ht="21" customHeight="1">
      <c r="A113" s="177" t="s">
        <v>457</v>
      </c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</row>
    <row r="114" spans="1:14" ht="23.25" customHeight="1">
      <c r="A114" s="177" t="s">
        <v>458</v>
      </c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</row>
    <row r="115" spans="1:14" ht="20.25" customHeight="1">
      <c r="A115" s="169" t="s">
        <v>449</v>
      </c>
      <c r="B115" s="169"/>
      <c r="C115" s="169"/>
      <c r="D115" s="169"/>
      <c r="E115" s="82">
        <f t="shared" ref="E115:L115" si="8">E116+E123+E133+E160+E168+E178</f>
        <v>99352.004000000001</v>
      </c>
      <c r="F115" s="82">
        <f t="shared" si="8"/>
        <v>53418.44</v>
      </c>
      <c r="G115" s="82">
        <f t="shared" si="8"/>
        <v>73696.004000000001</v>
      </c>
      <c r="H115" s="82">
        <f t="shared" si="8"/>
        <v>48066.3</v>
      </c>
      <c r="I115" s="82">
        <f t="shared" si="8"/>
        <v>27656.799999999999</v>
      </c>
      <c r="J115" s="82">
        <f t="shared" si="8"/>
        <v>7669.2400000000007</v>
      </c>
      <c r="K115" s="82">
        <f t="shared" si="8"/>
        <v>0</v>
      </c>
      <c r="L115" s="82">
        <f t="shared" si="8"/>
        <v>0</v>
      </c>
      <c r="M115" s="34"/>
      <c r="N115" s="34"/>
    </row>
    <row r="116" spans="1:14" ht="15.75" customHeight="1">
      <c r="A116" s="36" t="s">
        <v>105</v>
      </c>
      <c r="B116" s="35" t="s">
        <v>459</v>
      </c>
      <c r="C116" s="33"/>
      <c r="D116" s="80" t="s">
        <v>609</v>
      </c>
      <c r="E116" s="76">
        <f t="shared" ref="E116:L116" si="9">SUM(E117:E122)</f>
        <v>36927.800000000003</v>
      </c>
      <c r="F116" s="76">
        <f t="shared" si="9"/>
        <v>29253.3</v>
      </c>
      <c r="G116" s="76">
        <f t="shared" si="9"/>
        <v>32300</v>
      </c>
      <c r="H116" s="76">
        <f t="shared" si="9"/>
        <v>25975.5</v>
      </c>
      <c r="I116" s="76">
        <f t="shared" si="9"/>
        <v>6627.8</v>
      </c>
      <c r="J116" s="76">
        <f t="shared" si="9"/>
        <v>3277.8</v>
      </c>
      <c r="K116" s="76">
        <f t="shared" si="9"/>
        <v>0</v>
      </c>
      <c r="L116" s="76">
        <f t="shared" si="9"/>
        <v>0</v>
      </c>
      <c r="M116" s="34"/>
      <c r="N116" s="34"/>
    </row>
    <row r="117" spans="1:14" ht="17.45" customHeight="1">
      <c r="A117" s="36" t="s">
        <v>460</v>
      </c>
      <c r="B117" s="37" t="s">
        <v>461</v>
      </c>
      <c r="C117" s="34" t="s">
        <v>462</v>
      </c>
      <c r="D117" s="237">
        <v>2013</v>
      </c>
      <c r="E117" s="77">
        <v>32777.800000000003</v>
      </c>
      <c r="F117" s="77">
        <v>29253.3</v>
      </c>
      <c r="G117" s="77">
        <v>29500</v>
      </c>
      <c r="H117" s="77">
        <v>25975.5</v>
      </c>
      <c r="I117" s="77">
        <v>3277.8</v>
      </c>
      <c r="J117" s="77">
        <v>3277.8</v>
      </c>
      <c r="K117" s="34">
        <v>0</v>
      </c>
      <c r="L117" s="34">
        <v>0</v>
      </c>
      <c r="M117" s="182" t="s">
        <v>691</v>
      </c>
      <c r="N117" s="58"/>
    </row>
    <row r="118" spans="1:14" ht="34.15" customHeight="1">
      <c r="A118" s="36" t="s">
        <v>463</v>
      </c>
      <c r="B118" s="38" t="s">
        <v>464</v>
      </c>
      <c r="C118" s="182" t="s">
        <v>465</v>
      </c>
      <c r="D118" s="237"/>
      <c r="E118" s="77">
        <v>150</v>
      </c>
      <c r="F118" s="77">
        <v>0</v>
      </c>
      <c r="G118" s="77">
        <v>0</v>
      </c>
      <c r="H118" s="77">
        <v>0</v>
      </c>
      <c r="I118" s="77">
        <v>150</v>
      </c>
      <c r="J118" s="77">
        <v>0</v>
      </c>
      <c r="K118" s="34">
        <v>0</v>
      </c>
      <c r="L118" s="34">
        <v>0</v>
      </c>
      <c r="M118" s="182"/>
      <c r="N118" s="65"/>
    </row>
    <row r="119" spans="1:14" ht="65.25" customHeight="1">
      <c r="A119" s="36" t="s">
        <v>537</v>
      </c>
      <c r="B119" s="83" t="s">
        <v>692</v>
      </c>
      <c r="C119" s="182"/>
      <c r="D119" s="81">
        <v>2014</v>
      </c>
      <c r="E119" s="134">
        <v>4000</v>
      </c>
      <c r="F119" s="134">
        <v>0</v>
      </c>
      <c r="G119" s="134">
        <v>2800</v>
      </c>
      <c r="H119" s="134">
        <v>0</v>
      </c>
      <c r="I119" s="134">
        <v>1200</v>
      </c>
      <c r="J119" s="134">
        <v>0</v>
      </c>
      <c r="K119" s="135">
        <v>0</v>
      </c>
      <c r="L119" s="135">
        <v>0</v>
      </c>
      <c r="M119" s="182" t="s">
        <v>691</v>
      </c>
      <c r="N119" s="136" t="s">
        <v>1055</v>
      </c>
    </row>
    <row r="120" spans="1:14" ht="24.75" customHeight="1">
      <c r="A120" s="36"/>
      <c r="B120" s="36"/>
      <c r="C120" s="36"/>
      <c r="D120" s="81">
        <v>2015</v>
      </c>
      <c r="E120" s="77">
        <v>0</v>
      </c>
      <c r="F120" s="77"/>
      <c r="G120" s="77">
        <v>0</v>
      </c>
      <c r="H120" s="77"/>
      <c r="I120" s="77">
        <v>0</v>
      </c>
      <c r="J120" s="77"/>
      <c r="K120" s="34">
        <v>0</v>
      </c>
      <c r="L120" s="34"/>
      <c r="M120" s="182"/>
      <c r="N120" s="58"/>
    </row>
    <row r="121" spans="1:14" ht="32.25" customHeight="1">
      <c r="A121" s="36" t="s">
        <v>523</v>
      </c>
      <c r="B121" s="36" t="s">
        <v>693</v>
      </c>
      <c r="C121" s="34" t="s">
        <v>462</v>
      </c>
      <c r="D121" s="81">
        <v>2016</v>
      </c>
      <c r="E121" s="77">
        <v>0</v>
      </c>
      <c r="F121" s="77"/>
      <c r="G121" s="77">
        <v>0</v>
      </c>
      <c r="H121" s="77"/>
      <c r="I121" s="77">
        <v>2000</v>
      </c>
      <c r="J121" s="77"/>
      <c r="K121" s="34">
        <v>0</v>
      </c>
      <c r="L121" s="34"/>
      <c r="M121" s="182"/>
      <c r="N121" s="65"/>
    </row>
    <row r="122" spans="1:14" ht="19.5" customHeight="1">
      <c r="A122" s="36"/>
      <c r="B122" s="36"/>
      <c r="C122" s="36"/>
      <c r="D122" s="81">
        <v>2017</v>
      </c>
      <c r="E122" s="77">
        <v>0</v>
      </c>
      <c r="F122" s="77"/>
      <c r="G122" s="77">
        <v>0</v>
      </c>
      <c r="H122" s="77"/>
      <c r="I122" s="77">
        <v>0</v>
      </c>
      <c r="J122" s="77"/>
      <c r="K122" s="34">
        <v>0</v>
      </c>
      <c r="L122" s="34"/>
      <c r="M122" s="182"/>
      <c r="N122" s="36"/>
    </row>
    <row r="123" spans="1:14" ht="35.25" customHeight="1">
      <c r="A123" s="36" t="s">
        <v>106</v>
      </c>
      <c r="B123" s="35" t="s">
        <v>466</v>
      </c>
      <c r="C123" s="34"/>
      <c r="D123" s="81" t="s">
        <v>609</v>
      </c>
      <c r="E123" s="76">
        <f t="shared" ref="E123:L123" si="10">E124+E125+E126+E127+E128</f>
        <v>2037</v>
      </c>
      <c r="F123" s="76">
        <f t="shared" si="10"/>
        <v>1857.3</v>
      </c>
      <c r="G123" s="76">
        <f t="shared" si="10"/>
        <v>2037</v>
      </c>
      <c r="H123" s="76">
        <f t="shared" si="10"/>
        <v>1857.3</v>
      </c>
      <c r="I123" s="76">
        <f t="shared" si="10"/>
        <v>0</v>
      </c>
      <c r="J123" s="76">
        <f t="shared" si="10"/>
        <v>0</v>
      </c>
      <c r="K123" s="76">
        <f t="shared" si="10"/>
        <v>0</v>
      </c>
      <c r="L123" s="76">
        <f t="shared" si="10"/>
        <v>0</v>
      </c>
      <c r="M123" s="34"/>
      <c r="N123" s="34"/>
    </row>
    <row r="124" spans="1:14" ht="33" customHeight="1">
      <c r="A124" s="36" t="s">
        <v>467</v>
      </c>
      <c r="B124" s="37" t="s">
        <v>468</v>
      </c>
      <c r="C124" s="182" t="s">
        <v>462</v>
      </c>
      <c r="D124" s="235">
        <v>2013</v>
      </c>
      <c r="E124" s="77">
        <v>327</v>
      </c>
      <c r="F124" s="77">
        <v>320</v>
      </c>
      <c r="G124" s="77">
        <v>327</v>
      </c>
      <c r="H124" s="77">
        <v>320</v>
      </c>
      <c r="I124" s="77">
        <v>0</v>
      </c>
      <c r="J124" s="77">
        <v>0</v>
      </c>
      <c r="K124" s="77">
        <v>0</v>
      </c>
      <c r="L124" s="34">
        <v>0</v>
      </c>
      <c r="M124" s="180" t="s">
        <v>694</v>
      </c>
      <c r="N124" s="239"/>
    </row>
    <row r="125" spans="1:14" ht="33" customHeight="1">
      <c r="A125" s="36" t="s">
        <v>451</v>
      </c>
      <c r="B125" s="37" t="s">
        <v>469</v>
      </c>
      <c r="C125" s="182"/>
      <c r="D125" s="235"/>
      <c r="E125" s="77">
        <v>440</v>
      </c>
      <c r="F125" s="77">
        <v>270.10000000000002</v>
      </c>
      <c r="G125" s="77">
        <v>440</v>
      </c>
      <c r="H125" s="77">
        <v>270.10000000000002</v>
      </c>
      <c r="I125" s="77">
        <v>0</v>
      </c>
      <c r="J125" s="77">
        <v>0</v>
      </c>
      <c r="K125" s="77">
        <v>0</v>
      </c>
      <c r="L125" s="34">
        <v>0</v>
      </c>
      <c r="M125" s="180"/>
      <c r="N125" s="240"/>
    </row>
    <row r="126" spans="1:14" ht="36" customHeight="1">
      <c r="A126" s="36" t="s">
        <v>470</v>
      </c>
      <c r="B126" s="37" t="s">
        <v>471</v>
      </c>
      <c r="C126" s="182"/>
      <c r="D126" s="235"/>
      <c r="E126" s="77">
        <v>480</v>
      </c>
      <c r="F126" s="77">
        <v>480</v>
      </c>
      <c r="G126" s="77">
        <v>480</v>
      </c>
      <c r="H126" s="77">
        <v>480</v>
      </c>
      <c r="I126" s="77">
        <v>0</v>
      </c>
      <c r="J126" s="77">
        <v>0</v>
      </c>
      <c r="K126" s="77">
        <v>0</v>
      </c>
      <c r="L126" s="34">
        <v>0</v>
      </c>
      <c r="M126" s="180"/>
      <c r="N126" s="240"/>
    </row>
    <row r="127" spans="1:14" ht="34.5" customHeight="1">
      <c r="A127" s="36" t="s">
        <v>472</v>
      </c>
      <c r="B127" s="37" t="s">
        <v>473</v>
      </c>
      <c r="C127" s="34" t="s">
        <v>474</v>
      </c>
      <c r="D127" s="235"/>
      <c r="E127" s="77">
        <v>460</v>
      </c>
      <c r="F127" s="77">
        <v>460</v>
      </c>
      <c r="G127" s="77">
        <v>460</v>
      </c>
      <c r="H127" s="77">
        <v>460</v>
      </c>
      <c r="I127" s="77">
        <v>0</v>
      </c>
      <c r="J127" s="77">
        <v>0</v>
      </c>
      <c r="K127" s="77">
        <v>0</v>
      </c>
      <c r="L127" s="34">
        <v>0</v>
      </c>
      <c r="M127" s="180"/>
      <c r="N127" s="240"/>
    </row>
    <row r="128" spans="1:14" ht="34.5" customHeight="1">
      <c r="A128" s="36" t="s">
        <v>475</v>
      </c>
      <c r="B128" s="37" t="s">
        <v>476</v>
      </c>
      <c r="C128" s="34" t="s">
        <v>462</v>
      </c>
      <c r="D128" s="235"/>
      <c r="E128" s="77">
        <v>330</v>
      </c>
      <c r="F128" s="77">
        <v>327.2</v>
      </c>
      <c r="G128" s="77">
        <v>330</v>
      </c>
      <c r="H128" s="77">
        <v>327.2</v>
      </c>
      <c r="I128" s="77">
        <v>0</v>
      </c>
      <c r="J128" s="77">
        <v>0</v>
      </c>
      <c r="K128" s="77">
        <v>0</v>
      </c>
      <c r="L128" s="34">
        <v>0</v>
      </c>
      <c r="M128" s="180"/>
      <c r="N128" s="241"/>
    </row>
    <row r="129" spans="1:14" ht="30" customHeight="1">
      <c r="A129" s="182"/>
      <c r="B129" s="182"/>
      <c r="C129" s="180"/>
      <c r="D129" s="81">
        <v>2014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34">
        <v>0</v>
      </c>
      <c r="L129" s="34">
        <v>0</v>
      </c>
      <c r="M129" s="180"/>
      <c r="N129" s="180"/>
    </row>
    <row r="130" spans="1:14" ht="24" customHeight="1">
      <c r="A130" s="182"/>
      <c r="B130" s="182"/>
      <c r="C130" s="180"/>
      <c r="D130" s="81">
        <v>2015</v>
      </c>
      <c r="E130" s="77">
        <v>0</v>
      </c>
      <c r="F130" s="77"/>
      <c r="G130" s="77">
        <v>0</v>
      </c>
      <c r="H130" s="77"/>
      <c r="I130" s="77">
        <v>0</v>
      </c>
      <c r="J130" s="77"/>
      <c r="K130" s="34">
        <v>0</v>
      </c>
      <c r="L130" s="34"/>
      <c r="M130" s="180"/>
      <c r="N130" s="180"/>
    </row>
    <row r="131" spans="1:14" ht="18.75" customHeight="1">
      <c r="A131" s="182"/>
      <c r="B131" s="182"/>
      <c r="C131" s="180"/>
      <c r="D131" s="81">
        <v>2016</v>
      </c>
      <c r="E131" s="77">
        <v>0</v>
      </c>
      <c r="F131" s="77"/>
      <c r="G131" s="77">
        <v>0</v>
      </c>
      <c r="H131" s="77"/>
      <c r="I131" s="77">
        <v>0</v>
      </c>
      <c r="J131" s="77"/>
      <c r="K131" s="34">
        <v>0</v>
      </c>
      <c r="L131" s="34"/>
      <c r="M131" s="180"/>
      <c r="N131" s="180"/>
    </row>
    <row r="132" spans="1:14" ht="20.25" customHeight="1">
      <c r="A132" s="182"/>
      <c r="B132" s="182"/>
      <c r="C132" s="180"/>
      <c r="D132" s="81">
        <v>2017</v>
      </c>
      <c r="E132" s="77">
        <v>0</v>
      </c>
      <c r="F132" s="77"/>
      <c r="G132" s="77">
        <v>0</v>
      </c>
      <c r="H132" s="77"/>
      <c r="I132" s="77">
        <v>0</v>
      </c>
      <c r="J132" s="77"/>
      <c r="K132" s="34">
        <v>0</v>
      </c>
      <c r="L132" s="34"/>
      <c r="M132" s="180"/>
      <c r="N132" s="180"/>
    </row>
    <row r="133" spans="1:14" ht="36.75" customHeight="1">
      <c r="A133" s="36" t="s">
        <v>107</v>
      </c>
      <c r="B133" s="35" t="s">
        <v>477</v>
      </c>
      <c r="C133" s="33"/>
      <c r="D133" s="80" t="s">
        <v>609</v>
      </c>
      <c r="E133" s="76">
        <f t="shared" ref="E133:L133" si="11">SUM(E134:E159)</f>
        <v>49196.504000000001</v>
      </c>
      <c r="F133" s="76">
        <f>SUM(F134:F159)</f>
        <v>14883.34</v>
      </c>
      <c r="G133" s="76">
        <f t="shared" si="11"/>
        <v>35480.504000000001</v>
      </c>
      <c r="H133" s="76">
        <f t="shared" si="11"/>
        <v>14116</v>
      </c>
      <c r="I133" s="76">
        <f t="shared" si="11"/>
        <v>13716</v>
      </c>
      <c r="J133" s="76">
        <f t="shared" si="11"/>
        <v>3084.9400000000005</v>
      </c>
      <c r="K133" s="76">
        <f t="shared" si="11"/>
        <v>0</v>
      </c>
      <c r="L133" s="76">
        <f t="shared" si="11"/>
        <v>0</v>
      </c>
      <c r="M133" s="34"/>
      <c r="N133" s="34"/>
    </row>
    <row r="134" spans="1:14" ht="34.5" customHeight="1">
      <c r="A134" s="36" t="s">
        <v>454</v>
      </c>
      <c r="B134" s="37" t="s">
        <v>478</v>
      </c>
      <c r="C134" s="34" t="s">
        <v>465</v>
      </c>
      <c r="D134" s="237">
        <v>2013</v>
      </c>
      <c r="E134" s="77">
        <v>417</v>
      </c>
      <c r="F134" s="77">
        <v>417</v>
      </c>
      <c r="G134" s="77">
        <v>0</v>
      </c>
      <c r="H134" s="77">
        <v>0</v>
      </c>
      <c r="I134" s="77">
        <v>417</v>
      </c>
      <c r="J134" s="77">
        <v>417</v>
      </c>
      <c r="K134" s="34">
        <v>0</v>
      </c>
      <c r="L134" s="34">
        <v>0</v>
      </c>
      <c r="M134" s="182" t="s">
        <v>695</v>
      </c>
      <c r="N134" s="65"/>
    </row>
    <row r="135" spans="1:14" ht="33" customHeight="1">
      <c r="A135" s="36" t="s">
        <v>479</v>
      </c>
      <c r="B135" s="37" t="s">
        <v>480</v>
      </c>
      <c r="C135" s="182" t="s">
        <v>462</v>
      </c>
      <c r="D135" s="237"/>
      <c r="E135" s="77">
        <v>315</v>
      </c>
      <c r="F135" s="77">
        <v>287.89999999999998</v>
      </c>
      <c r="G135" s="77">
        <v>315</v>
      </c>
      <c r="H135" s="77">
        <v>287.89999999999998</v>
      </c>
      <c r="I135" s="77">
        <v>0</v>
      </c>
      <c r="J135" s="77">
        <v>0</v>
      </c>
      <c r="K135" s="34">
        <v>0</v>
      </c>
      <c r="L135" s="34">
        <v>0</v>
      </c>
      <c r="M135" s="182"/>
      <c r="N135" s="58"/>
    </row>
    <row r="136" spans="1:14" ht="33.75" customHeight="1">
      <c r="A136" s="36" t="s">
        <v>481</v>
      </c>
      <c r="B136" s="37" t="s">
        <v>482</v>
      </c>
      <c r="C136" s="182"/>
      <c r="D136" s="237"/>
      <c r="E136" s="79">
        <v>2792.5430000000001</v>
      </c>
      <c r="F136" s="79">
        <v>2782.54</v>
      </c>
      <c r="G136" s="79">
        <v>2792.54</v>
      </c>
      <c r="H136" s="79">
        <v>2782.54</v>
      </c>
      <c r="I136" s="79">
        <v>0</v>
      </c>
      <c r="J136" s="79">
        <v>0</v>
      </c>
      <c r="K136" s="37">
        <v>0</v>
      </c>
      <c r="L136" s="37">
        <v>0</v>
      </c>
      <c r="M136" s="182"/>
      <c r="N136" s="182"/>
    </row>
    <row r="137" spans="1:14" ht="32.25" customHeight="1">
      <c r="A137" s="273" t="s">
        <v>483</v>
      </c>
      <c r="B137" s="274" t="s">
        <v>484</v>
      </c>
      <c r="C137" s="182"/>
      <c r="D137" s="237"/>
      <c r="E137" s="79">
        <v>5200.08</v>
      </c>
      <c r="F137" s="79">
        <v>5200.08</v>
      </c>
      <c r="G137" s="79">
        <v>5200.08</v>
      </c>
      <c r="H137" s="79">
        <v>5200.08</v>
      </c>
      <c r="I137" s="79">
        <v>0</v>
      </c>
      <c r="J137" s="79">
        <v>0</v>
      </c>
      <c r="K137" s="37">
        <v>0</v>
      </c>
      <c r="L137" s="37">
        <v>0</v>
      </c>
      <c r="M137" s="182"/>
      <c r="N137" s="182"/>
    </row>
    <row r="138" spans="1:14" ht="36" customHeight="1">
      <c r="A138" s="36" t="s">
        <v>485</v>
      </c>
      <c r="B138" s="38" t="s">
        <v>486</v>
      </c>
      <c r="C138" s="34" t="s">
        <v>487</v>
      </c>
      <c r="D138" s="237"/>
      <c r="E138" s="79">
        <v>2369.1770000000001</v>
      </c>
      <c r="F138" s="79">
        <v>2369.1799999999998</v>
      </c>
      <c r="G138" s="79">
        <v>2369.1799999999998</v>
      </c>
      <c r="H138" s="79">
        <v>2369.1799999999998</v>
      </c>
      <c r="I138" s="79">
        <v>0</v>
      </c>
      <c r="J138" s="79">
        <v>0</v>
      </c>
      <c r="K138" s="37">
        <v>0</v>
      </c>
      <c r="L138" s="37">
        <v>0</v>
      </c>
      <c r="M138" s="182"/>
      <c r="N138" s="182"/>
    </row>
    <row r="139" spans="1:14" ht="33" customHeight="1">
      <c r="A139" s="36" t="s">
        <v>488</v>
      </c>
      <c r="B139" s="37" t="s">
        <v>489</v>
      </c>
      <c r="C139" s="182" t="s">
        <v>462</v>
      </c>
      <c r="D139" s="237"/>
      <c r="E139" s="79">
        <v>2439.4</v>
      </c>
      <c r="F139" s="79" t="s">
        <v>696</v>
      </c>
      <c r="G139" s="79">
        <v>1604.4</v>
      </c>
      <c r="H139" s="79">
        <v>1604.4</v>
      </c>
      <c r="I139" s="79">
        <v>835</v>
      </c>
      <c r="J139" s="79">
        <v>713.2</v>
      </c>
      <c r="K139" s="37">
        <v>0</v>
      </c>
      <c r="L139" s="37">
        <v>0</v>
      </c>
      <c r="M139" s="182"/>
      <c r="N139" s="65"/>
    </row>
    <row r="140" spans="1:14" ht="15.75" customHeight="1">
      <c r="A140" s="36" t="s">
        <v>490</v>
      </c>
      <c r="B140" s="37" t="s">
        <v>491</v>
      </c>
      <c r="C140" s="182"/>
      <c r="D140" s="237"/>
      <c r="E140" s="79">
        <v>600</v>
      </c>
      <c r="F140" s="79">
        <v>584.44000000000005</v>
      </c>
      <c r="G140" s="79">
        <v>0</v>
      </c>
      <c r="H140" s="79">
        <v>0</v>
      </c>
      <c r="I140" s="79">
        <v>600</v>
      </c>
      <c r="J140" s="79">
        <v>584.44000000000005</v>
      </c>
      <c r="K140" s="37">
        <v>0</v>
      </c>
      <c r="L140" s="37">
        <v>0</v>
      </c>
      <c r="M140" s="182"/>
      <c r="N140" s="236"/>
    </row>
    <row r="141" spans="1:14" ht="33" customHeight="1">
      <c r="A141" s="36" t="s">
        <v>492</v>
      </c>
      <c r="B141" s="37" t="s">
        <v>493</v>
      </c>
      <c r="C141" s="182"/>
      <c r="D141" s="237"/>
      <c r="E141" s="79">
        <v>70</v>
      </c>
      <c r="F141" s="79">
        <v>0</v>
      </c>
      <c r="G141" s="79">
        <v>0</v>
      </c>
      <c r="H141" s="79">
        <v>0</v>
      </c>
      <c r="I141" s="79">
        <v>70</v>
      </c>
      <c r="J141" s="79">
        <v>0</v>
      </c>
      <c r="K141" s="37">
        <v>0</v>
      </c>
      <c r="L141" s="37">
        <v>0</v>
      </c>
      <c r="M141" s="182"/>
      <c r="N141" s="236"/>
    </row>
    <row r="142" spans="1:14" ht="34.5" customHeight="1">
      <c r="A142" s="36" t="s">
        <v>494</v>
      </c>
      <c r="B142" s="37" t="s">
        <v>495</v>
      </c>
      <c r="C142" s="58" t="s">
        <v>487</v>
      </c>
      <c r="D142" s="237"/>
      <c r="E142" s="79">
        <v>215</v>
      </c>
      <c r="F142" s="79">
        <v>0</v>
      </c>
      <c r="G142" s="79">
        <v>0</v>
      </c>
      <c r="H142" s="79">
        <v>0</v>
      </c>
      <c r="I142" s="79">
        <v>215</v>
      </c>
      <c r="J142" s="79">
        <v>0</v>
      </c>
      <c r="K142" s="37">
        <v>0</v>
      </c>
      <c r="L142" s="37">
        <v>0</v>
      </c>
      <c r="M142" s="182"/>
      <c r="N142" s="236"/>
    </row>
    <row r="143" spans="1:14" ht="33" customHeight="1">
      <c r="A143" s="36" t="s">
        <v>496</v>
      </c>
      <c r="B143" s="37" t="s">
        <v>497</v>
      </c>
      <c r="C143" s="39" t="s">
        <v>498</v>
      </c>
      <c r="D143" s="237"/>
      <c r="E143" s="79">
        <v>60</v>
      </c>
      <c r="F143" s="79">
        <v>0</v>
      </c>
      <c r="G143" s="79">
        <v>0</v>
      </c>
      <c r="H143" s="79">
        <v>0</v>
      </c>
      <c r="I143" s="79">
        <v>60</v>
      </c>
      <c r="J143" s="79">
        <v>0</v>
      </c>
      <c r="K143" s="37">
        <v>0</v>
      </c>
      <c r="L143" s="37">
        <v>0</v>
      </c>
      <c r="M143" s="182"/>
      <c r="N143" s="58"/>
    </row>
    <row r="144" spans="1:14" ht="36" customHeight="1">
      <c r="A144" s="38" t="s">
        <v>499</v>
      </c>
      <c r="B144" s="37" t="s">
        <v>500</v>
      </c>
      <c r="C144" s="39" t="s">
        <v>501</v>
      </c>
      <c r="D144" s="237"/>
      <c r="E144" s="77">
        <v>600</v>
      </c>
      <c r="F144" s="77">
        <v>58.5</v>
      </c>
      <c r="G144" s="77">
        <v>0</v>
      </c>
      <c r="H144" s="77">
        <v>0</v>
      </c>
      <c r="I144" s="77">
        <v>600</v>
      </c>
      <c r="J144" s="77">
        <v>58.5</v>
      </c>
      <c r="K144" s="34">
        <v>0</v>
      </c>
      <c r="L144" s="34">
        <v>0</v>
      </c>
      <c r="M144" s="58" t="s">
        <v>697</v>
      </c>
      <c r="N144" s="34"/>
    </row>
    <row r="145" spans="1:14" ht="36" customHeight="1">
      <c r="A145" s="38" t="s">
        <v>502</v>
      </c>
      <c r="B145" s="37" t="s">
        <v>503</v>
      </c>
      <c r="C145" s="39" t="s">
        <v>474</v>
      </c>
      <c r="D145" s="237"/>
      <c r="E145" s="79">
        <v>499.30399999999997</v>
      </c>
      <c r="F145" s="79">
        <v>499.3</v>
      </c>
      <c r="G145" s="79">
        <v>499.30399999999997</v>
      </c>
      <c r="H145" s="79">
        <v>499.3</v>
      </c>
      <c r="I145" s="79">
        <v>0</v>
      </c>
      <c r="J145" s="79">
        <v>0</v>
      </c>
      <c r="K145" s="37">
        <v>0</v>
      </c>
      <c r="L145" s="37">
        <v>0</v>
      </c>
      <c r="M145" s="39" t="s">
        <v>695</v>
      </c>
      <c r="N145" s="39"/>
    </row>
    <row r="146" spans="1:14" ht="34.9" customHeight="1">
      <c r="A146" s="36" t="s">
        <v>15</v>
      </c>
      <c r="B146" s="37" t="s">
        <v>698</v>
      </c>
      <c r="C146" s="34" t="s">
        <v>699</v>
      </c>
      <c r="D146" s="237">
        <v>2014</v>
      </c>
      <c r="E146" s="77">
        <v>700</v>
      </c>
      <c r="F146" s="77">
        <v>723.5</v>
      </c>
      <c r="G146" s="77">
        <v>0</v>
      </c>
      <c r="H146" s="77">
        <v>0</v>
      </c>
      <c r="I146" s="77">
        <v>700</v>
      </c>
      <c r="J146" s="77">
        <v>723.5</v>
      </c>
      <c r="K146" s="34">
        <v>0</v>
      </c>
      <c r="L146" s="34">
        <v>0</v>
      </c>
      <c r="M146" s="238" t="s">
        <v>695</v>
      </c>
      <c r="N146" s="58"/>
    </row>
    <row r="147" spans="1:14" ht="35.25" customHeight="1">
      <c r="A147" s="36" t="s">
        <v>17</v>
      </c>
      <c r="B147" s="37" t="s">
        <v>700</v>
      </c>
      <c r="C147" s="34" t="s">
        <v>487</v>
      </c>
      <c r="D147" s="237"/>
      <c r="E147" s="77">
        <v>3000</v>
      </c>
      <c r="F147" s="77">
        <v>1960.9</v>
      </c>
      <c r="G147" s="77">
        <v>2100</v>
      </c>
      <c r="H147" s="77">
        <v>1372.6</v>
      </c>
      <c r="I147" s="77">
        <v>900</v>
      </c>
      <c r="J147" s="77">
        <v>588.29999999999995</v>
      </c>
      <c r="K147" s="34">
        <v>0</v>
      </c>
      <c r="L147" s="34">
        <v>0</v>
      </c>
      <c r="M147" s="238"/>
      <c r="N147" s="58"/>
    </row>
    <row r="148" spans="1:14" ht="86.25" customHeight="1">
      <c r="A148" s="36" t="s">
        <v>19</v>
      </c>
      <c r="B148" s="37" t="s">
        <v>701</v>
      </c>
      <c r="C148" s="34" t="s">
        <v>501</v>
      </c>
      <c r="D148" s="237"/>
      <c r="E148" s="134">
        <v>12000</v>
      </c>
      <c r="F148" s="134">
        <v>0</v>
      </c>
      <c r="G148" s="134">
        <v>11500</v>
      </c>
      <c r="H148" s="134">
        <v>0</v>
      </c>
      <c r="I148" s="134">
        <v>500</v>
      </c>
      <c r="J148" s="134">
        <v>0</v>
      </c>
      <c r="K148" s="135">
        <v>0</v>
      </c>
      <c r="L148" s="135">
        <v>0</v>
      </c>
      <c r="M148" s="238"/>
      <c r="N148" s="38" t="s">
        <v>1035</v>
      </c>
    </row>
    <row r="149" spans="1:14" ht="34.5" customHeight="1">
      <c r="A149" s="36" t="s">
        <v>702</v>
      </c>
      <c r="B149" s="37" t="s">
        <v>703</v>
      </c>
      <c r="C149" s="36" t="s">
        <v>501</v>
      </c>
      <c r="D149" s="237"/>
      <c r="E149" s="134">
        <v>100</v>
      </c>
      <c r="F149" s="134">
        <v>0</v>
      </c>
      <c r="G149" s="134">
        <v>0</v>
      </c>
      <c r="H149" s="134">
        <v>0</v>
      </c>
      <c r="I149" s="134">
        <v>100</v>
      </c>
      <c r="J149" s="134">
        <v>0</v>
      </c>
      <c r="K149" s="135">
        <v>0</v>
      </c>
      <c r="L149" s="135">
        <v>0</v>
      </c>
      <c r="M149" s="238"/>
      <c r="N149" s="239" t="s">
        <v>1056</v>
      </c>
    </row>
    <row r="150" spans="1:14" ht="36.75" customHeight="1">
      <c r="A150" s="36" t="s">
        <v>704</v>
      </c>
      <c r="B150" s="37" t="s">
        <v>705</v>
      </c>
      <c r="C150" s="36" t="s">
        <v>462</v>
      </c>
      <c r="D150" s="237"/>
      <c r="E150" s="134">
        <v>215</v>
      </c>
      <c r="F150" s="134">
        <v>0</v>
      </c>
      <c r="G150" s="134">
        <v>0</v>
      </c>
      <c r="H150" s="134">
        <v>0</v>
      </c>
      <c r="I150" s="134">
        <v>215</v>
      </c>
      <c r="J150" s="134">
        <v>0</v>
      </c>
      <c r="K150" s="135">
        <v>0</v>
      </c>
      <c r="L150" s="135">
        <v>0</v>
      </c>
      <c r="M150" s="238"/>
      <c r="N150" s="240"/>
    </row>
    <row r="151" spans="1:14" ht="38.25" customHeight="1">
      <c r="A151" s="36" t="s">
        <v>706</v>
      </c>
      <c r="B151" s="37" t="s">
        <v>707</v>
      </c>
      <c r="C151" s="36" t="s">
        <v>498</v>
      </c>
      <c r="D151" s="237"/>
      <c r="E151" s="134">
        <v>800</v>
      </c>
      <c r="F151" s="134">
        <v>0</v>
      </c>
      <c r="G151" s="134">
        <v>0</v>
      </c>
      <c r="H151" s="134">
        <v>0</v>
      </c>
      <c r="I151" s="134">
        <v>800</v>
      </c>
      <c r="J151" s="134">
        <v>0</v>
      </c>
      <c r="K151" s="135">
        <v>0</v>
      </c>
      <c r="L151" s="135">
        <v>0</v>
      </c>
      <c r="M151" s="238"/>
      <c r="N151" s="241"/>
    </row>
    <row r="152" spans="1:14" ht="35.25" customHeight="1">
      <c r="A152" s="36" t="s">
        <v>708</v>
      </c>
      <c r="B152" s="37" t="s">
        <v>709</v>
      </c>
      <c r="C152" s="36" t="s">
        <v>604</v>
      </c>
      <c r="D152" s="237">
        <v>2015</v>
      </c>
      <c r="E152" s="79">
        <v>1400</v>
      </c>
      <c r="F152" s="79"/>
      <c r="G152" s="79">
        <v>0</v>
      </c>
      <c r="H152" s="79"/>
      <c r="I152" s="79">
        <v>1400</v>
      </c>
      <c r="J152" s="79"/>
      <c r="K152" s="37">
        <v>0</v>
      </c>
      <c r="L152" s="37"/>
      <c r="M152" s="182" t="s">
        <v>695</v>
      </c>
      <c r="N152" s="58"/>
    </row>
    <row r="153" spans="1:14" ht="34.5" customHeight="1">
      <c r="A153" s="36" t="s">
        <v>710</v>
      </c>
      <c r="B153" s="84" t="s">
        <v>711</v>
      </c>
      <c r="C153" s="58" t="s">
        <v>462</v>
      </c>
      <c r="D153" s="237"/>
      <c r="E153" s="77">
        <v>3000</v>
      </c>
      <c r="F153" s="77"/>
      <c r="G153" s="77">
        <v>2100</v>
      </c>
      <c r="H153" s="77"/>
      <c r="I153" s="77">
        <v>900</v>
      </c>
      <c r="J153" s="77"/>
      <c r="K153" s="34">
        <v>0</v>
      </c>
      <c r="L153" s="34"/>
      <c r="M153" s="182"/>
      <c r="N153" s="58"/>
    </row>
    <row r="154" spans="1:14" ht="37.5" customHeight="1">
      <c r="A154" s="36" t="s">
        <v>712</v>
      </c>
      <c r="B154" s="37" t="s">
        <v>713</v>
      </c>
      <c r="C154" s="58" t="s">
        <v>498</v>
      </c>
      <c r="D154" s="237"/>
      <c r="E154" s="77">
        <v>430</v>
      </c>
      <c r="F154" s="77"/>
      <c r="G154" s="77">
        <v>0</v>
      </c>
      <c r="H154" s="77"/>
      <c r="I154" s="77">
        <v>430</v>
      </c>
      <c r="J154" s="77"/>
      <c r="K154" s="34">
        <v>0</v>
      </c>
      <c r="L154" s="34"/>
      <c r="M154" s="182"/>
      <c r="N154" s="58"/>
    </row>
    <row r="155" spans="1:14" ht="37.5" customHeight="1">
      <c r="A155" s="36" t="s">
        <v>714</v>
      </c>
      <c r="B155" s="37" t="s">
        <v>715</v>
      </c>
      <c r="C155" s="58" t="s">
        <v>716</v>
      </c>
      <c r="D155" s="237"/>
      <c r="E155" s="77">
        <v>84</v>
      </c>
      <c r="F155" s="77"/>
      <c r="G155" s="77">
        <v>0</v>
      </c>
      <c r="H155" s="77"/>
      <c r="I155" s="77">
        <v>84</v>
      </c>
      <c r="J155" s="77"/>
      <c r="K155" s="34">
        <v>0</v>
      </c>
      <c r="L155" s="34"/>
      <c r="M155" s="182"/>
      <c r="N155" s="58"/>
    </row>
    <row r="156" spans="1:14" ht="37.5" customHeight="1">
      <c r="A156" s="36" t="s">
        <v>717</v>
      </c>
      <c r="B156" s="37" t="s">
        <v>718</v>
      </c>
      <c r="C156" s="58" t="s">
        <v>498</v>
      </c>
      <c r="D156" s="237">
        <v>2016</v>
      </c>
      <c r="E156" s="77">
        <v>6000</v>
      </c>
      <c r="F156" s="77"/>
      <c r="G156" s="77">
        <v>4200</v>
      </c>
      <c r="H156" s="77"/>
      <c r="I156" s="77">
        <v>1800</v>
      </c>
      <c r="J156" s="77"/>
      <c r="K156" s="34">
        <v>0</v>
      </c>
      <c r="L156" s="34"/>
      <c r="M156" s="182" t="s">
        <v>695</v>
      </c>
      <c r="N156" s="58"/>
    </row>
    <row r="157" spans="1:14" ht="35.25" customHeight="1">
      <c r="A157" s="36" t="s">
        <v>719</v>
      </c>
      <c r="B157" s="37" t="s">
        <v>720</v>
      </c>
      <c r="C157" s="34" t="s">
        <v>535</v>
      </c>
      <c r="D157" s="237"/>
      <c r="E157" s="77">
        <v>1600</v>
      </c>
      <c r="F157" s="77"/>
      <c r="G157" s="77">
        <v>0</v>
      </c>
      <c r="H157" s="77"/>
      <c r="I157" s="77">
        <v>1600</v>
      </c>
      <c r="J157" s="77"/>
      <c r="K157" s="34">
        <v>0</v>
      </c>
      <c r="L157" s="34"/>
      <c r="M157" s="182"/>
      <c r="N157" s="182"/>
    </row>
    <row r="158" spans="1:14" ht="39.75" customHeight="1">
      <c r="A158" s="36" t="s">
        <v>721</v>
      </c>
      <c r="B158" s="37" t="s">
        <v>722</v>
      </c>
      <c r="C158" s="34" t="s">
        <v>487</v>
      </c>
      <c r="D158" s="237"/>
      <c r="E158" s="77">
        <v>290</v>
      </c>
      <c r="F158" s="77"/>
      <c r="G158" s="77">
        <v>0</v>
      </c>
      <c r="H158" s="77"/>
      <c r="I158" s="77">
        <v>290</v>
      </c>
      <c r="J158" s="77"/>
      <c r="K158" s="34">
        <v>0</v>
      </c>
      <c r="L158" s="34"/>
      <c r="M158" s="182"/>
      <c r="N158" s="182"/>
    </row>
    <row r="159" spans="1:14" ht="36" customHeight="1">
      <c r="A159" s="36" t="s">
        <v>723</v>
      </c>
      <c r="B159" s="37" t="s">
        <v>724</v>
      </c>
      <c r="C159" s="34" t="s">
        <v>487</v>
      </c>
      <c r="D159" s="81">
        <v>2017</v>
      </c>
      <c r="E159" s="77">
        <v>4000</v>
      </c>
      <c r="F159" s="77"/>
      <c r="G159" s="77">
        <v>2800</v>
      </c>
      <c r="H159" s="77"/>
      <c r="I159" s="77">
        <v>1200</v>
      </c>
      <c r="J159" s="77"/>
      <c r="K159" s="34">
        <v>0</v>
      </c>
      <c r="L159" s="34"/>
      <c r="M159" s="58" t="s">
        <v>695</v>
      </c>
      <c r="N159" s="58"/>
    </row>
    <row r="160" spans="1:14" ht="36" customHeight="1">
      <c r="A160" s="36" t="s">
        <v>121</v>
      </c>
      <c r="B160" s="35" t="s">
        <v>504</v>
      </c>
      <c r="C160" s="34"/>
      <c r="D160" s="80" t="s">
        <v>609</v>
      </c>
      <c r="E160" s="76">
        <f t="shared" ref="E160:L160" si="12">SUM(E161:E167)</f>
        <v>2900</v>
      </c>
      <c r="F160" s="76">
        <f t="shared" si="12"/>
        <v>120</v>
      </c>
      <c r="G160" s="76">
        <f t="shared" si="12"/>
        <v>0</v>
      </c>
      <c r="H160" s="76">
        <f t="shared" si="12"/>
        <v>0</v>
      </c>
      <c r="I160" s="76">
        <f t="shared" si="12"/>
        <v>2900</v>
      </c>
      <c r="J160" s="76">
        <f t="shared" si="12"/>
        <v>120</v>
      </c>
      <c r="K160" s="76">
        <f t="shared" si="12"/>
        <v>0</v>
      </c>
      <c r="L160" s="76">
        <f t="shared" si="12"/>
        <v>0</v>
      </c>
      <c r="M160" s="34"/>
      <c r="N160" s="34"/>
    </row>
    <row r="161" spans="1:14" ht="34.5" customHeight="1">
      <c r="A161" s="36" t="s">
        <v>505</v>
      </c>
      <c r="B161" s="34" t="s">
        <v>506</v>
      </c>
      <c r="C161" s="182" t="s">
        <v>462</v>
      </c>
      <c r="D161" s="81">
        <v>2013</v>
      </c>
      <c r="E161" s="77">
        <v>100</v>
      </c>
      <c r="F161" s="77">
        <v>0</v>
      </c>
      <c r="G161" s="77">
        <v>0</v>
      </c>
      <c r="H161" s="77">
        <v>0</v>
      </c>
      <c r="I161" s="77">
        <v>100</v>
      </c>
      <c r="J161" s="77">
        <v>0</v>
      </c>
      <c r="K161" s="34">
        <v>0</v>
      </c>
      <c r="L161" s="34">
        <v>0</v>
      </c>
      <c r="M161" s="182" t="s">
        <v>725</v>
      </c>
      <c r="N161" s="148"/>
    </row>
    <row r="162" spans="1:14" ht="33.75" customHeight="1">
      <c r="A162" s="36" t="s">
        <v>529</v>
      </c>
      <c r="B162" s="34" t="s">
        <v>726</v>
      </c>
      <c r="C162" s="182"/>
      <c r="D162" s="235">
        <v>2014</v>
      </c>
      <c r="E162" s="134">
        <v>900</v>
      </c>
      <c r="F162" s="134">
        <v>120</v>
      </c>
      <c r="G162" s="134">
        <v>0</v>
      </c>
      <c r="H162" s="134">
        <v>0</v>
      </c>
      <c r="I162" s="134">
        <v>900</v>
      </c>
      <c r="J162" s="134">
        <v>120</v>
      </c>
      <c r="K162" s="135">
        <v>0</v>
      </c>
      <c r="L162" s="135">
        <v>0</v>
      </c>
      <c r="M162" s="182"/>
      <c r="N162" s="149" t="s">
        <v>1057</v>
      </c>
    </row>
    <row r="163" spans="1:14" ht="35.450000000000003" customHeight="1">
      <c r="A163" s="36" t="s">
        <v>727</v>
      </c>
      <c r="B163" s="34" t="s">
        <v>728</v>
      </c>
      <c r="C163" s="34" t="s">
        <v>545</v>
      </c>
      <c r="D163" s="235"/>
      <c r="E163" s="134">
        <v>100</v>
      </c>
      <c r="F163" s="134">
        <v>0</v>
      </c>
      <c r="G163" s="134">
        <v>0</v>
      </c>
      <c r="H163" s="134">
        <v>0</v>
      </c>
      <c r="I163" s="134">
        <v>100</v>
      </c>
      <c r="J163" s="134">
        <v>0</v>
      </c>
      <c r="K163" s="135">
        <v>0</v>
      </c>
      <c r="L163" s="135">
        <v>0</v>
      </c>
      <c r="M163" s="182"/>
      <c r="N163" s="149" t="s">
        <v>1055</v>
      </c>
    </row>
    <row r="164" spans="1:14" ht="36" customHeight="1">
      <c r="A164" s="36" t="s">
        <v>729</v>
      </c>
      <c r="B164" s="34" t="s">
        <v>730</v>
      </c>
      <c r="C164" s="34" t="s">
        <v>640</v>
      </c>
      <c r="D164" s="235">
        <v>2015</v>
      </c>
      <c r="E164" s="77">
        <v>300</v>
      </c>
      <c r="F164" s="77"/>
      <c r="G164" s="77">
        <v>0</v>
      </c>
      <c r="H164" s="77"/>
      <c r="I164" s="77">
        <v>300</v>
      </c>
      <c r="J164" s="77"/>
      <c r="K164" s="34">
        <v>0</v>
      </c>
      <c r="L164" s="34"/>
      <c r="M164" s="182"/>
      <c r="N164" s="149"/>
    </row>
    <row r="165" spans="1:14" ht="33.75" customHeight="1">
      <c r="A165" s="36" t="s">
        <v>731</v>
      </c>
      <c r="B165" s="34" t="s">
        <v>732</v>
      </c>
      <c r="C165" s="34" t="s">
        <v>545</v>
      </c>
      <c r="D165" s="235"/>
      <c r="E165" s="77">
        <v>600</v>
      </c>
      <c r="F165" s="77"/>
      <c r="G165" s="77">
        <v>0</v>
      </c>
      <c r="H165" s="77"/>
      <c r="I165" s="77">
        <v>600</v>
      </c>
      <c r="J165" s="77"/>
      <c r="K165" s="34">
        <v>0</v>
      </c>
      <c r="L165" s="34"/>
      <c r="M165" s="182"/>
      <c r="N165" s="149"/>
    </row>
    <row r="166" spans="1:14" ht="15.75" customHeight="1">
      <c r="A166" s="180" t="s">
        <v>733</v>
      </c>
      <c r="B166" s="180" t="s">
        <v>734</v>
      </c>
      <c r="C166" s="182" t="s">
        <v>640</v>
      </c>
      <c r="D166" s="81">
        <v>2016</v>
      </c>
      <c r="E166" s="77">
        <v>900</v>
      </c>
      <c r="F166" s="77"/>
      <c r="G166" s="77">
        <v>0</v>
      </c>
      <c r="H166" s="77"/>
      <c r="I166" s="77">
        <v>900</v>
      </c>
      <c r="J166" s="77"/>
      <c r="K166" s="34">
        <v>0</v>
      </c>
      <c r="L166" s="34"/>
      <c r="M166" s="182"/>
      <c r="N166" s="149"/>
    </row>
    <row r="167" spans="1:14" ht="23.25" customHeight="1">
      <c r="A167" s="180"/>
      <c r="B167" s="180"/>
      <c r="C167" s="182"/>
      <c r="D167" s="81">
        <v>2017</v>
      </c>
      <c r="E167" s="77">
        <v>0</v>
      </c>
      <c r="F167" s="77"/>
      <c r="G167" s="77">
        <v>0</v>
      </c>
      <c r="H167" s="77"/>
      <c r="I167" s="77">
        <v>0</v>
      </c>
      <c r="J167" s="77"/>
      <c r="K167" s="34">
        <v>0</v>
      </c>
      <c r="L167" s="34"/>
      <c r="M167" s="182"/>
      <c r="N167" s="150"/>
    </row>
    <row r="168" spans="1:14" ht="33.75" customHeight="1">
      <c r="A168" s="36" t="s">
        <v>124</v>
      </c>
      <c r="B168" s="35" t="s">
        <v>507</v>
      </c>
      <c r="C168" s="33"/>
      <c r="D168" s="80" t="s">
        <v>609</v>
      </c>
      <c r="E168" s="76">
        <f t="shared" ref="E168:L168" si="13">SUM(E169:E177)</f>
        <v>6976</v>
      </c>
      <c r="F168" s="76">
        <f t="shared" si="13"/>
        <v>4124.9000000000005</v>
      </c>
      <c r="G168" s="76">
        <f t="shared" si="13"/>
        <v>3363.8</v>
      </c>
      <c r="H168" s="76">
        <f t="shared" si="13"/>
        <v>3363.3</v>
      </c>
      <c r="I168" s="76">
        <f t="shared" si="13"/>
        <v>3613</v>
      </c>
      <c r="J168" s="76">
        <f t="shared" si="13"/>
        <v>761.1</v>
      </c>
      <c r="K168" s="76">
        <f t="shared" si="13"/>
        <v>0</v>
      </c>
      <c r="L168" s="76">
        <f t="shared" si="13"/>
        <v>0</v>
      </c>
      <c r="M168" s="182" t="s">
        <v>695</v>
      </c>
      <c r="N168" s="182"/>
    </row>
    <row r="169" spans="1:14" ht="36.75" customHeight="1">
      <c r="A169" s="36" t="s">
        <v>508</v>
      </c>
      <c r="B169" s="34" t="s">
        <v>509</v>
      </c>
      <c r="C169" s="34" t="s">
        <v>462</v>
      </c>
      <c r="D169" s="227">
        <v>2013</v>
      </c>
      <c r="E169" s="77">
        <v>1983</v>
      </c>
      <c r="F169" s="77">
        <v>1983.8</v>
      </c>
      <c r="G169" s="77">
        <v>1570.8</v>
      </c>
      <c r="H169" s="77">
        <v>1570.3</v>
      </c>
      <c r="I169" s="77">
        <v>413</v>
      </c>
      <c r="J169" s="77">
        <v>413</v>
      </c>
      <c r="K169" s="34">
        <v>0</v>
      </c>
      <c r="L169" s="34">
        <v>0</v>
      </c>
      <c r="M169" s="182"/>
      <c r="N169" s="182"/>
    </row>
    <row r="170" spans="1:14" ht="49.5" customHeight="1">
      <c r="A170" s="36" t="s">
        <v>510</v>
      </c>
      <c r="B170" s="34" t="s">
        <v>511</v>
      </c>
      <c r="C170" s="34" t="s">
        <v>474</v>
      </c>
      <c r="D170" s="228"/>
      <c r="E170" s="77">
        <v>100</v>
      </c>
      <c r="F170" s="77">
        <v>100</v>
      </c>
      <c r="G170" s="77">
        <v>100</v>
      </c>
      <c r="H170" s="77">
        <v>100</v>
      </c>
      <c r="I170" s="77">
        <v>0</v>
      </c>
      <c r="J170" s="77">
        <v>0</v>
      </c>
      <c r="K170" s="34">
        <v>0</v>
      </c>
      <c r="L170" s="34">
        <v>0</v>
      </c>
      <c r="M170" s="182"/>
      <c r="N170" s="182"/>
    </row>
    <row r="171" spans="1:14" ht="48" customHeight="1">
      <c r="A171" s="36" t="s">
        <v>512</v>
      </c>
      <c r="B171" s="34" t="s">
        <v>513</v>
      </c>
      <c r="C171" s="34" t="s">
        <v>514</v>
      </c>
      <c r="D171" s="228"/>
      <c r="E171" s="77">
        <v>100</v>
      </c>
      <c r="F171" s="77">
        <v>100</v>
      </c>
      <c r="G171" s="77">
        <v>100</v>
      </c>
      <c r="H171" s="77">
        <v>100</v>
      </c>
      <c r="I171" s="77">
        <v>0</v>
      </c>
      <c r="J171" s="77">
        <v>0</v>
      </c>
      <c r="K171" s="34">
        <v>0</v>
      </c>
      <c r="L171" s="34">
        <v>0</v>
      </c>
      <c r="M171" s="182"/>
      <c r="N171" s="182"/>
    </row>
    <row r="172" spans="1:14" ht="36" customHeight="1">
      <c r="A172" s="36" t="s">
        <v>515</v>
      </c>
      <c r="B172" s="40" t="s">
        <v>516</v>
      </c>
      <c r="C172" s="34" t="s">
        <v>501</v>
      </c>
      <c r="D172" s="229"/>
      <c r="E172" s="77">
        <v>1793</v>
      </c>
      <c r="F172" s="77">
        <v>1593</v>
      </c>
      <c r="G172" s="77">
        <v>1593</v>
      </c>
      <c r="H172" s="77">
        <v>1593</v>
      </c>
      <c r="I172" s="77">
        <v>200</v>
      </c>
      <c r="J172" s="77">
        <v>0</v>
      </c>
      <c r="K172" s="34">
        <v>0</v>
      </c>
      <c r="L172" s="34">
        <v>0</v>
      </c>
      <c r="M172" s="182"/>
      <c r="N172" s="182"/>
    </row>
    <row r="173" spans="1:14" ht="37.5" customHeight="1">
      <c r="A173" s="36" t="s">
        <v>735</v>
      </c>
      <c r="B173" s="84" t="s">
        <v>736</v>
      </c>
      <c r="C173" s="37" t="s">
        <v>501</v>
      </c>
      <c r="D173" s="85">
        <v>2014</v>
      </c>
      <c r="E173" s="79">
        <v>100</v>
      </c>
      <c r="F173" s="79">
        <v>348.1</v>
      </c>
      <c r="G173" s="79">
        <v>0</v>
      </c>
      <c r="H173" s="79">
        <v>0</v>
      </c>
      <c r="I173" s="79">
        <v>100</v>
      </c>
      <c r="J173" s="79">
        <v>348.1</v>
      </c>
      <c r="K173" s="37">
        <v>0</v>
      </c>
      <c r="L173" s="37">
        <v>0</v>
      </c>
      <c r="M173" s="182"/>
      <c r="N173" s="182"/>
    </row>
    <row r="174" spans="1:14" ht="36" customHeight="1">
      <c r="A174" s="36" t="s">
        <v>737</v>
      </c>
      <c r="B174" s="84" t="s">
        <v>736</v>
      </c>
      <c r="C174" s="37" t="s">
        <v>501</v>
      </c>
      <c r="D174" s="230">
        <v>2015</v>
      </c>
      <c r="E174" s="79">
        <v>100</v>
      </c>
      <c r="F174" s="79"/>
      <c r="G174" s="79">
        <v>0</v>
      </c>
      <c r="H174" s="79"/>
      <c r="I174" s="79">
        <v>100</v>
      </c>
      <c r="J174" s="79"/>
      <c r="K174" s="37">
        <v>0</v>
      </c>
      <c r="L174" s="37"/>
      <c r="M174" s="182"/>
      <c r="N174" s="182"/>
    </row>
    <row r="175" spans="1:14" ht="36.75" customHeight="1">
      <c r="A175" s="36" t="s">
        <v>738</v>
      </c>
      <c r="B175" s="38" t="s">
        <v>739</v>
      </c>
      <c r="C175" s="38" t="s">
        <v>474</v>
      </c>
      <c r="D175" s="230"/>
      <c r="E175" s="79">
        <v>2600</v>
      </c>
      <c r="F175" s="79"/>
      <c r="G175" s="79">
        <v>0</v>
      </c>
      <c r="H175" s="79"/>
      <c r="I175" s="79">
        <v>2600</v>
      </c>
      <c r="J175" s="79"/>
      <c r="K175" s="37">
        <v>0</v>
      </c>
      <c r="L175" s="37"/>
      <c r="M175" s="182"/>
      <c r="N175" s="182"/>
    </row>
    <row r="176" spans="1:14" ht="33" customHeight="1">
      <c r="A176" s="36" t="s">
        <v>740</v>
      </c>
      <c r="B176" s="84" t="s">
        <v>736</v>
      </c>
      <c r="C176" s="37" t="s">
        <v>501</v>
      </c>
      <c r="D176" s="85">
        <v>2016</v>
      </c>
      <c r="E176" s="79">
        <v>100</v>
      </c>
      <c r="F176" s="79"/>
      <c r="G176" s="79">
        <v>0</v>
      </c>
      <c r="H176" s="79"/>
      <c r="I176" s="79">
        <v>100</v>
      </c>
      <c r="J176" s="79"/>
      <c r="K176" s="37">
        <v>0</v>
      </c>
      <c r="L176" s="37"/>
      <c r="M176" s="182"/>
      <c r="N176" s="182"/>
    </row>
    <row r="177" spans="1:14" ht="40.5" customHeight="1">
      <c r="A177" s="36" t="s">
        <v>741</v>
      </c>
      <c r="B177" s="84" t="s">
        <v>736</v>
      </c>
      <c r="C177" s="37" t="s">
        <v>501</v>
      </c>
      <c r="D177" s="85">
        <v>2017</v>
      </c>
      <c r="E177" s="79">
        <v>100</v>
      </c>
      <c r="F177" s="79"/>
      <c r="G177" s="79">
        <v>0</v>
      </c>
      <c r="H177" s="79"/>
      <c r="I177" s="79">
        <v>100</v>
      </c>
      <c r="J177" s="79"/>
      <c r="K177" s="37">
        <v>0</v>
      </c>
      <c r="L177" s="37"/>
      <c r="M177" s="182"/>
      <c r="N177" s="182"/>
    </row>
    <row r="178" spans="1:14" ht="52.5" customHeight="1">
      <c r="A178" s="60" t="s">
        <v>127</v>
      </c>
      <c r="B178" s="41" t="s">
        <v>517</v>
      </c>
      <c r="C178" s="180" t="s">
        <v>501</v>
      </c>
      <c r="D178" s="86" t="s">
        <v>609</v>
      </c>
      <c r="E178" s="87">
        <f t="shared" ref="E178:L178" si="14">SUM(E179:E193)</f>
        <v>1314.7</v>
      </c>
      <c r="F178" s="87">
        <f t="shared" si="14"/>
        <v>3179.6</v>
      </c>
      <c r="G178" s="87">
        <f t="shared" si="14"/>
        <v>514.70000000000005</v>
      </c>
      <c r="H178" s="87">
        <f t="shared" si="14"/>
        <v>2754.2</v>
      </c>
      <c r="I178" s="87">
        <f t="shared" si="14"/>
        <v>800</v>
      </c>
      <c r="J178" s="87">
        <f t="shared" si="14"/>
        <v>425.4</v>
      </c>
      <c r="K178" s="87">
        <f t="shared" si="14"/>
        <v>0</v>
      </c>
      <c r="L178" s="87">
        <f t="shared" si="14"/>
        <v>0</v>
      </c>
      <c r="M178" s="182" t="s">
        <v>742</v>
      </c>
      <c r="N178" s="160"/>
    </row>
    <row r="179" spans="1:14" ht="18" customHeight="1">
      <c r="A179" s="182" t="s">
        <v>518</v>
      </c>
      <c r="B179" s="231" t="s">
        <v>519</v>
      </c>
      <c r="C179" s="180"/>
      <c r="D179" s="81">
        <v>2013</v>
      </c>
      <c r="E179" s="77">
        <v>514.70000000000005</v>
      </c>
      <c r="F179" s="77">
        <v>514.70000000000005</v>
      </c>
      <c r="G179" s="77">
        <v>514.70000000000005</v>
      </c>
      <c r="H179" s="77">
        <v>514.70000000000005</v>
      </c>
      <c r="I179" s="77">
        <v>0</v>
      </c>
      <c r="J179" s="77">
        <v>0</v>
      </c>
      <c r="K179" s="34">
        <v>0</v>
      </c>
      <c r="L179" s="34">
        <v>0</v>
      </c>
      <c r="M179" s="182"/>
      <c r="N179" s="160"/>
    </row>
    <row r="180" spans="1:14" ht="22.5" customHeight="1">
      <c r="A180" s="182"/>
      <c r="B180" s="231"/>
      <c r="C180" s="180"/>
      <c r="D180" s="81">
        <v>2014</v>
      </c>
      <c r="E180" s="77">
        <v>0</v>
      </c>
      <c r="F180" s="77">
        <v>1639.3</v>
      </c>
      <c r="G180" s="77">
        <v>0</v>
      </c>
      <c r="H180" s="77">
        <v>1428.8</v>
      </c>
      <c r="I180" s="77">
        <v>0</v>
      </c>
      <c r="J180" s="77">
        <v>210.5</v>
      </c>
      <c r="K180" s="34">
        <v>0</v>
      </c>
      <c r="L180" s="34">
        <v>0</v>
      </c>
      <c r="M180" s="182"/>
      <c r="N180" s="160"/>
    </row>
    <row r="181" spans="1:14" ht="24" customHeight="1">
      <c r="A181" s="182"/>
      <c r="B181" s="231"/>
      <c r="C181" s="180"/>
      <c r="D181" s="81">
        <v>2015</v>
      </c>
      <c r="E181" s="77">
        <v>0</v>
      </c>
      <c r="F181" s="77"/>
      <c r="G181" s="77">
        <v>0</v>
      </c>
      <c r="H181" s="77"/>
      <c r="I181" s="77">
        <v>0</v>
      </c>
      <c r="J181" s="77"/>
      <c r="K181" s="34">
        <v>0</v>
      </c>
      <c r="L181" s="34"/>
      <c r="M181" s="182"/>
      <c r="N181" s="160"/>
    </row>
    <row r="182" spans="1:14" ht="23.25" customHeight="1">
      <c r="A182" s="182"/>
      <c r="B182" s="231"/>
      <c r="C182" s="180"/>
      <c r="D182" s="81">
        <v>2016</v>
      </c>
      <c r="E182" s="77">
        <v>0</v>
      </c>
      <c r="F182" s="77"/>
      <c r="G182" s="77">
        <v>0</v>
      </c>
      <c r="H182" s="77"/>
      <c r="I182" s="77">
        <v>0</v>
      </c>
      <c r="J182" s="77"/>
      <c r="K182" s="34">
        <v>0</v>
      </c>
      <c r="L182" s="34"/>
      <c r="M182" s="182"/>
      <c r="N182" s="160"/>
    </row>
    <row r="183" spans="1:14" ht="21" customHeight="1">
      <c r="A183" s="182"/>
      <c r="B183" s="231"/>
      <c r="C183" s="180"/>
      <c r="D183" s="81">
        <v>2017</v>
      </c>
      <c r="E183" s="77">
        <v>0</v>
      </c>
      <c r="F183" s="77"/>
      <c r="G183" s="77">
        <v>0</v>
      </c>
      <c r="H183" s="77"/>
      <c r="I183" s="77">
        <v>0</v>
      </c>
      <c r="J183" s="77"/>
      <c r="K183" s="34">
        <v>0</v>
      </c>
      <c r="L183" s="34"/>
      <c r="M183" s="182"/>
      <c r="N183" s="160"/>
    </row>
    <row r="184" spans="1:14" ht="21" customHeight="1">
      <c r="A184" s="182" t="s">
        <v>743</v>
      </c>
      <c r="B184" s="231" t="s">
        <v>744</v>
      </c>
      <c r="C184" s="180"/>
      <c r="D184" s="81">
        <v>2013</v>
      </c>
      <c r="E184" s="79">
        <v>0</v>
      </c>
      <c r="F184" s="79">
        <v>0</v>
      </c>
      <c r="G184" s="79">
        <v>0</v>
      </c>
      <c r="H184" s="79">
        <v>0</v>
      </c>
      <c r="I184" s="79">
        <v>0</v>
      </c>
      <c r="J184" s="79">
        <v>0</v>
      </c>
      <c r="K184" s="37">
        <v>0</v>
      </c>
      <c r="L184" s="37">
        <v>0</v>
      </c>
      <c r="M184" s="182"/>
      <c r="N184" s="160"/>
    </row>
    <row r="185" spans="1:14" ht="21.75" customHeight="1">
      <c r="A185" s="182"/>
      <c r="B185" s="231"/>
      <c r="C185" s="180"/>
      <c r="D185" s="81">
        <v>2014</v>
      </c>
      <c r="E185" s="79">
        <v>100</v>
      </c>
      <c r="F185" s="79">
        <v>82.2</v>
      </c>
      <c r="G185" s="79">
        <v>0</v>
      </c>
      <c r="H185" s="79">
        <v>0</v>
      </c>
      <c r="I185" s="79">
        <v>100</v>
      </c>
      <c r="J185" s="79">
        <v>82.2</v>
      </c>
      <c r="K185" s="37">
        <v>0</v>
      </c>
      <c r="L185" s="37"/>
      <c r="M185" s="182"/>
      <c r="N185" s="160"/>
    </row>
    <row r="186" spans="1:14" ht="20.25" customHeight="1">
      <c r="A186" s="182"/>
      <c r="B186" s="231"/>
      <c r="C186" s="180"/>
      <c r="D186" s="81">
        <v>2015</v>
      </c>
      <c r="E186" s="79">
        <v>100</v>
      </c>
      <c r="F186" s="79"/>
      <c r="G186" s="79">
        <v>0</v>
      </c>
      <c r="H186" s="79"/>
      <c r="I186" s="79">
        <v>100</v>
      </c>
      <c r="J186" s="79"/>
      <c r="K186" s="37">
        <v>0</v>
      </c>
      <c r="L186" s="37"/>
      <c r="M186" s="182"/>
      <c r="N186" s="160"/>
    </row>
    <row r="187" spans="1:14" ht="17.25" customHeight="1">
      <c r="A187" s="182"/>
      <c r="B187" s="231"/>
      <c r="C187" s="180"/>
      <c r="D187" s="81">
        <v>2016</v>
      </c>
      <c r="E187" s="79">
        <v>100</v>
      </c>
      <c r="F187" s="79"/>
      <c r="G187" s="79">
        <v>0</v>
      </c>
      <c r="H187" s="79"/>
      <c r="I187" s="79">
        <v>100</v>
      </c>
      <c r="J187" s="79"/>
      <c r="K187" s="37">
        <v>0</v>
      </c>
      <c r="L187" s="37"/>
      <c r="M187" s="182"/>
      <c r="N187" s="160"/>
    </row>
    <row r="188" spans="1:14" ht="15.75" customHeight="1">
      <c r="A188" s="182"/>
      <c r="B188" s="231"/>
      <c r="C188" s="180"/>
      <c r="D188" s="81">
        <v>2017</v>
      </c>
      <c r="E188" s="79">
        <v>100</v>
      </c>
      <c r="F188" s="79"/>
      <c r="G188" s="79">
        <v>0</v>
      </c>
      <c r="H188" s="79"/>
      <c r="I188" s="79">
        <v>100</v>
      </c>
      <c r="J188" s="79"/>
      <c r="K188" s="37">
        <v>0</v>
      </c>
      <c r="L188" s="37"/>
      <c r="M188" s="182"/>
      <c r="N188" s="160"/>
    </row>
    <row r="189" spans="1:14" ht="15.75" customHeight="1">
      <c r="A189" s="182" t="s">
        <v>745</v>
      </c>
      <c r="B189" s="232" t="s">
        <v>746</v>
      </c>
      <c r="C189" s="180"/>
      <c r="D189" s="81">
        <v>2013</v>
      </c>
      <c r="E189" s="79">
        <v>0</v>
      </c>
      <c r="F189" s="79">
        <v>0</v>
      </c>
      <c r="G189" s="79">
        <v>0</v>
      </c>
      <c r="H189" s="79">
        <v>0</v>
      </c>
      <c r="I189" s="79">
        <v>0</v>
      </c>
      <c r="J189" s="79">
        <v>0</v>
      </c>
      <c r="K189" s="37">
        <v>0</v>
      </c>
      <c r="L189" s="37">
        <v>0</v>
      </c>
      <c r="M189" s="182"/>
      <c r="N189" s="160"/>
    </row>
    <row r="190" spans="1:14" ht="15.6" customHeight="1">
      <c r="A190" s="182"/>
      <c r="B190" s="233"/>
      <c r="C190" s="180"/>
      <c r="D190" s="81">
        <v>2014</v>
      </c>
      <c r="E190" s="79">
        <v>100</v>
      </c>
      <c r="F190" s="79">
        <v>943.4</v>
      </c>
      <c r="G190" s="79">
        <v>0</v>
      </c>
      <c r="H190" s="79">
        <v>810.7</v>
      </c>
      <c r="I190" s="79">
        <v>100</v>
      </c>
      <c r="J190" s="79">
        <v>132.69999999999999</v>
      </c>
      <c r="K190" s="37">
        <v>0</v>
      </c>
      <c r="L190" s="37">
        <v>0</v>
      </c>
      <c r="M190" s="182"/>
      <c r="N190" s="160"/>
    </row>
    <row r="191" spans="1:14" ht="22.9" customHeight="1">
      <c r="A191" s="182"/>
      <c r="B191" s="233"/>
      <c r="C191" s="180"/>
      <c r="D191" s="81">
        <v>2015</v>
      </c>
      <c r="E191" s="79">
        <v>100</v>
      </c>
      <c r="F191" s="79"/>
      <c r="G191" s="79">
        <v>0</v>
      </c>
      <c r="H191" s="79"/>
      <c r="I191" s="79">
        <v>100</v>
      </c>
      <c r="J191" s="79"/>
      <c r="K191" s="37">
        <v>0</v>
      </c>
      <c r="L191" s="37"/>
      <c r="M191" s="182"/>
      <c r="N191" s="160"/>
    </row>
    <row r="192" spans="1:14" ht="21" customHeight="1">
      <c r="A192" s="182"/>
      <c r="B192" s="233"/>
      <c r="C192" s="180"/>
      <c r="D192" s="81">
        <v>2016</v>
      </c>
      <c r="E192" s="79">
        <v>100</v>
      </c>
      <c r="F192" s="79"/>
      <c r="G192" s="79">
        <v>0</v>
      </c>
      <c r="H192" s="79"/>
      <c r="I192" s="79">
        <v>100</v>
      </c>
      <c r="J192" s="79"/>
      <c r="K192" s="37">
        <v>0</v>
      </c>
      <c r="L192" s="37"/>
      <c r="M192" s="182"/>
      <c r="N192" s="160"/>
    </row>
    <row r="193" spans="1:14" ht="21" customHeight="1">
      <c r="A193" s="182"/>
      <c r="B193" s="234"/>
      <c r="C193" s="180"/>
      <c r="D193" s="81">
        <v>2017</v>
      </c>
      <c r="E193" s="79">
        <v>100</v>
      </c>
      <c r="F193" s="79"/>
      <c r="G193" s="79">
        <v>0</v>
      </c>
      <c r="H193" s="79"/>
      <c r="I193" s="79">
        <v>100</v>
      </c>
      <c r="J193" s="79"/>
      <c r="K193" s="37">
        <v>0</v>
      </c>
      <c r="L193" s="37"/>
      <c r="M193" s="182"/>
      <c r="N193" s="160"/>
    </row>
    <row r="194" spans="1:14" ht="20.25" customHeight="1">
      <c r="A194" s="177" t="s">
        <v>95</v>
      </c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177"/>
    </row>
    <row r="195" spans="1:14" ht="22.5" customHeight="1">
      <c r="A195" s="169" t="s">
        <v>449</v>
      </c>
      <c r="B195" s="169"/>
      <c r="C195" s="169"/>
      <c r="D195" s="169"/>
      <c r="E195" s="88">
        <f t="shared" ref="E195:L195" si="15">E196+E226+E256+E292</f>
        <v>303960.93</v>
      </c>
      <c r="F195" s="88">
        <f>F196+F226+F256+F292</f>
        <v>7822.4</v>
      </c>
      <c r="G195" s="88">
        <f t="shared" si="15"/>
        <v>252794.78</v>
      </c>
      <c r="H195" s="88">
        <f t="shared" si="15"/>
        <v>2282</v>
      </c>
      <c r="I195" s="88">
        <f t="shared" si="15"/>
        <v>51166.15</v>
      </c>
      <c r="J195" s="88">
        <f t="shared" si="15"/>
        <v>5540.4</v>
      </c>
      <c r="K195" s="88">
        <f t="shared" si="15"/>
        <v>0</v>
      </c>
      <c r="L195" s="88">
        <f t="shared" si="15"/>
        <v>0</v>
      </c>
      <c r="M195" s="36"/>
      <c r="N195" s="36"/>
    </row>
    <row r="196" spans="1:14" ht="21" customHeight="1">
      <c r="A196" s="214" t="s">
        <v>105</v>
      </c>
      <c r="B196" s="176" t="s">
        <v>520</v>
      </c>
      <c r="C196" s="207"/>
      <c r="D196" s="42" t="s">
        <v>609</v>
      </c>
      <c r="E196" s="33">
        <f t="shared" ref="E196:L196" si="16">SUM(E197:E201)</f>
        <v>283511.18</v>
      </c>
      <c r="F196" s="33">
        <f t="shared" si="16"/>
        <v>3000</v>
      </c>
      <c r="G196" s="33">
        <f t="shared" si="16"/>
        <v>243612.78</v>
      </c>
      <c r="H196" s="33">
        <f t="shared" si="16"/>
        <v>0</v>
      </c>
      <c r="I196" s="33">
        <f t="shared" si="16"/>
        <v>39898.400000000001</v>
      </c>
      <c r="J196" s="33">
        <f t="shared" si="16"/>
        <v>3000</v>
      </c>
      <c r="K196" s="33">
        <f t="shared" si="16"/>
        <v>0</v>
      </c>
      <c r="L196" s="33">
        <f t="shared" si="16"/>
        <v>0</v>
      </c>
      <c r="M196" s="180"/>
      <c r="N196" s="180"/>
    </row>
    <row r="197" spans="1:14" ht="21" customHeight="1">
      <c r="A197" s="214"/>
      <c r="B197" s="176"/>
      <c r="C197" s="207"/>
      <c r="D197" s="57">
        <v>2013</v>
      </c>
      <c r="E197" s="34">
        <f t="shared" ref="E197:K201" si="17">E203+E209+E215+E221</f>
        <v>72634.080000000002</v>
      </c>
      <c r="F197" s="34">
        <f t="shared" si="17"/>
        <v>0</v>
      </c>
      <c r="G197" s="34">
        <f t="shared" si="17"/>
        <v>63612.78</v>
      </c>
      <c r="H197" s="34">
        <f t="shared" si="17"/>
        <v>0</v>
      </c>
      <c r="I197" s="34">
        <f t="shared" si="17"/>
        <v>9021.2999999999993</v>
      </c>
      <c r="J197" s="34">
        <f t="shared" si="17"/>
        <v>0</v>
      </c>
      <c r="K197" s="34">
        <v>0</v>
      </c>
      <c r="L197" s="34">
        <v>0</v>
      </c>
      <c r="M197" s="180"/>
      <c r="N197" s="180"/>
    </row>
    <row r="198" spans="1:14" ht="16.5" customHeight="1">
      <c r="A198" s="214"/>
      <c r="B198" s="176"/>
      <c r="C198" s="207"/>
      <c r="D198" s="57">
        <v>2014</v>
      </c>
      <c r="E198" s="34">
        <f>E204+E210+E216+E222</f>
        <v>1399.6</v>
      </c>
      <c r="F198" s="115">
        <f t="shared" ref="F198:L198" si="18">F204+F210+F216+F222</f>
        <v>3000</v>
      </c>
      <c r="G198" s="115">
        <f t="shared" si="18"/>
        <v>0</v>
      </c>
      <c r="H198" s="115">
        <f t="shared" si="18"/>
        <v>0</v>
      </c>
      <c r="I198" s="115">
        <f t="shared" si="18"/>
        <v>1399.6</v>
      </c>
      <c r="J198" s="115">
        <f t="shared" si="18"/>
        <v>3000</v>
      </c>
      <c r="K198" s="115">
        <f t="shared" si="18"/>
        <v>0</v>
      </c>
      <c r="L198" s="115">
        <f t="shared" si="18"/>
        <v>0</v>
      </c>
      <c r="M198" s="180"/>
      <c r="N198" s="180"/>
    </row>
    <row r="199" spans="1:14" ht="19.5" customHeight="1">
      <c r="A199" s="214"/>
      <c r="B199" s="176"/>
      <c r="C199" s="207"/>
      <c r="D199" s="57">
        <v>2015</v>
      </c>
      <c r="E199" s="34">
        <f t="shared" si="17"/>
        <v>206155</v>
      </c>
      <c r="F199" s="34"/>
      <c r="G199" s="34">
        <f t="shared" si="17"/>
        <v>180000</v>
      </c>
      <c r="H199" s="34"/>
      <c r="I199" s="34">
        <f t="shared" si="17"/>
        <v>26155</v>
      </c>
      <c r="J199" s="34"/>
      <c r="K199" s="34">
        <f t="shared" si="17"/>
        <v>0</v>
      </c>
      <c r="L199" s="34"/>
      <c r="M199" s="180"/>
      <c r="N199" s="180"/>
    </row>
    <row r="200" spans="1:14" ht="16.5" customHeight="1">
      <c r="A200" s="214"/>
      <c r="B200" s="176"/>
      <c r="C200" s="207"/>
      <c r="D200" s="57">
        <v>2016</v>
      </c>
      <c r="E200" s="34">
        <f t="shared" si="17"/>
        <v>2622.5</v>
      </c>
      <c r="F200" s="34"/>
      <c r="G200" s="34">
        <f t="shared" si="17"/>
        <v>0</v>
      </c>
      <c r="H200" s="34"/>
      <c r="I200" s="34">
        <f t="shared" si="17"/>
        <v>2622.5</v>
      </c>
      <c r="J200" s="34"/>
      <c r="K200" s="34">
        <f t="shared" si="17"/>
        <v>0</v>
      </c>
      <c r="L200" s="34"/>
      <c r="M200" s="180"/>
      <c r="N200" s="180"/>
    </row>
    <row r="201" spans="1:14" ht="20.25" customHeight="1">
      <c r="A201" s="214"/>
      <c r="B201" s="176"/>
      <c r="C201" s="207"/>
      <c r="D201" s="57">
        <v>2017</v>
      </c>
      <c r="E201" s="34">
        <f t="shared" si="17"/>
        <v>700</v>
      </c>
      <c r="F201" s="34"/>
      <c r="G201" s="34">
        <f t="shared" si="17"/>
        <v>0</v>
      </c>
      <c r="H201" s="34"/>
      <c r="I201" s="34">
        <f t="shared" si="17"/>
        <v>700</v>
      </c>
      <c r="J201" s="34"/>
      <c r="K201" s="34">
        <f t="shared" si="17"/>
        <v>0</v>
      </c>
      <c r="L201" s="34"/>
      <c r="M201" s="180"/>
      <c r="N201" s="180"/>
    </row>
    <row r="202" spans="1:14" ht="24.75" customHeight="1">
      <c r="A202" s="214" t="s">
        <v>460</v>
      </c>
      <c r="B202" s="167" t="s">
        <v>521</v>
      </c>
      <c r="C202" s="207" t="s">
        <v>528</v>
      </c>
      <c r="D202" s="57" t="s">
        <v>609</v>
      </c>
      <c r="E202" s="34">
        <v>3000</v>
      </c>
      <c r="F202" s="34">
        <v>0</v>
      </c>
      <c r="G202" s="34">
        <v>0</v>
      </c>
      <c r="H202" s="34">
        <v>0</v>
      </c>
      <c r="I202" s="34">
        <v>3000</v>
      </c>
      <c r="J202" s="34">
        <v>0</v>
      </c>
      <c r="K202" s="34">
        <v>0</v>
      </c>
      <c r="L202" s="34">
        <v>0</v>
      </c>
      <c r="M202" s="207" t="s">
        <v>747</v>
      </c>
      <c r="N202" s="157"/>
    </row>
    <row r="203" spans="1:14" ht="15.6" customHeight="1">
      <c r="A203" s="214"/>
      <c r="B203" s="167"/>
      <c r="C203" s="207"/>
      <c r="D203" s="57">
        <v>2013</v>
      </c>
      <c r="E203" s="34">
        <v>3000</v>
      </c>
      <c r="F203" s="34">
        <v>0</v>
      </c>
      <c r="G203" s="34">
        <v>0</v>
      </c>
      <c r="H203" s="34">
        <v>0</v>
      </c>
      <c r="I203" s="34">
        <v>3000</v>
      </c>
      <c r="J203" s="34">
        <v>0</v>
      </c>
      <c r="K203" s="34">
        <v>0</v>
      </c>
      <c r="L203" s="34">
        <v>0</v>
      </c>
      <c r="M203" s="207"/>
      <c r="N203" s="157"/>
    </row>
    <row r="204" spans="1:14" ht="21.6" customHeight="1">
      <c r="A204" s="214"/>
      <c r="B204" s="167"/>
      <c r="C204" s="207"/>
      <c r="D204" s="57">
        <v>2014</v>
      </c>
      <c r="E204" s="34">
        <v>0</v>
      </c>
      <c r="F204" s="34">
        <v>3000</v>
      </c>
      <c r="G204" s="34">
        <v>0</v>
      </c>
      <c r="H204" s="34">
        <v>0</v>
      </c>
      <c r="I204" s="34">
        <v>0</v>
      </c>
      <c r="J204" s="34">
        <v>3000</v>
      </c>
      <c r="K204" s="34">
        <v>0</v>
      </c>
      <c r="L204" s="34">
        <v>0</v>
      </c>
      <c r="M204" s="207"/>
      <c r="N204" s="157"/>
    </row>
    <row r="205" spans="1:14" ht="19.149999999999999" customHeight="1">
      <c r="A205" s="214"/>
      <c r="B205" s="167"/>
      <c r="C205" s="207"/>
      <c r="D205" s="57">
        <v>2015</v>
      </c>
      <c r="E205" s="34">
        <v>0</v>
      </c>
      <c r="F205" s="34"/>
      <c r="G205" s="34">
        <v>0</v>
      </c>
      <c r="H205" s="34"/>
      <c r="I205" s="34">
        <v>0</v>
      </c>
      <c r="J205" s="34"/>
      <c r="K205" s="34">
        <v>0</v>
      </c>
      <c r="L205" s="34"/>
      <c r="M205" s="207"/>
      <c r="N205" s="157"/>
    </row>
    <row r="206" spans="1:14" ht="19.899999999999999" customHeight="1">
      <c r="A206" s="214"/>
      <c r="B206" s="167"/>
      <c r="C206" s="207"/>
      <c r="D206" s="57">
        <v>2016</v>
      </c>
      <c r="E206" s="34">
        <v>0</v>
      </c>
      <c r="F206" s="34"/>
      <c r="G206" s="34">
        <v>0</v>
      </c>
      <c r="H206" s="34"/>
      <c r="I206" s="34">
        <v>0</v>
      </c>
      <c r="J206" s="34"/>
      <c r="K206" s="34">
        <v>0</v>
      </c>
      <c r="L206" s="34"/>
      <c r="M206" s="207"/>
      <c r="N206" s="157"/>
    </row>
    <row r="207" spans="1:14" ht="21.75" customHeight="1">
      <c r="A207" s="214"/>
      <c r="B207" s="167"/>
      <c r="C207" s="207"/>
      <c r="D207" s="57">
        <v>2017</v>
      </c>
      <c r="E207" s="34">
        <v>0</v>
      </c>
      <c r="F207" s="34"/>
      <c r="G207" s="34">
        <v>0</v>
      </c>
      <c r="H207" s="34"/>
      <c r="I207" s="34">
        <v>0</v>
      </c>
      <c r="J207" s="34"/>
      <c r="K207" s="34">
        <v>0</v>
      </c>
      <c r="L207" s="34"/>
      <c r="M207" s="207"/>
      <c r="N207" s="157"/>
    </row>
    <row r="208" spans="1:14" ht="18.75" customHeight="1">
      <c r="A208" s="214" t="s">
        <v>463</v>
      </c>
      <c r="B208" s="167" t="s">
        <v>522</v>
      </c>
      <c r="C208" s="207" t="s">
        <v>528</v>
      </c>
      <c r="D208" s="57" t="s">
        <v>609</v>
      </c>
      <c r="E208" s="34">
        <v>69534.080000000002</v>
      </c>
      <c r="F208" s="34">
        <v>0</v>
      </c>
      <c r="G208" s="37">
        <v>63612.78</v>
      </c>
      <c r="H208" s="37">
        <v>0</v>
      </c>
      <c r="I208" s="37">
        <v>5921.3</v>
      </c>
      <c r="J208" s="37">
        <v>0</v>
      </c>
      <c r="K208" s="37">
        <v>0</v>
      </c>
      <c r="L208" s="37">
        <v>0</v>
      </c>
      <c r="M208" s="207" t="s">
        <v>748</v>
      </c>
      <c r="N208" s="157"/>
    </row>
    <row r="209" spans="1:14" ht="22.15" customHeight="1">
      <c r="A209" s="214"/>
      <c r="B209" s="167"/>
      <c r="C209" s="207"/>
      <c r="D209" s="57">
        <v>2013</v>
      </c>
      <c r="E209" s="34">
        <v>69534.080000000002</v>
      </c>
      <c r="F209" s="34">
        <v>0</v>
      </c>
      <c r="G209" s="37">
        <v>63612.78</v>
      </c>
      <c r="H209" s="37">
        <v>0</v>
      </c>
      <c r="I209" s="37">
        <v>5921.3</v>
      </c>
      <c r="J209" s="37">
        <v>0</v>
      </c>
      <c r="K209" s="37">
        <v>0</v>
      </c>
      <c r="L209" s="37">
        <v>0</v>
      </c>
      <c r="M209" s="207"/>
      <c r="N209" s="157"/>
    </row>
    <row r="210" spans="1:14" ht="22.15" customHeight="1">
      <c r="A210" s="214"/>
      <c r="B210" s="167"/>
      <c r="C210" s="207"/>
      <c r="D210" s="63">
        <v>2014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207"/>
      <c r="N210" s="157"/>
    </row>
    <row r="211" spans="1:14">
      <c r="A211" s="214"/>
      <c r="B211" s="167"/>
      <c r="C211" s="207"/>
      <c r="D211" s="57">
        <v>2015</v>
      </c>
      <c r="E211" s="34">
        <v>0</v>
      </c>
      <c r="F211" s="34"/>
      <c r="G211" s="34">
        <v>0</v>
      </c>
      <c r="H211" s="34"/>
      <c r="I211" s="34">
        <v>0</v>
      </c>
      <c r="J211" s="34"/>
      <c r="K211" s="34">
        <v>0</v>
      </c>
      <c r="L211" s="34"/>
      <c r="M211" s="207"/>
      <c r="N211" s="157"/>
    </row>
    <row r="212" spans="1:14" ht="18" customHeight="1">
      <c r="A212" s="214"/>
      <c r="B212" s="167"/>
      <c r="C212" s="207"/>
      <c r="D212" s="57">
        <v>2016</v>
      </c>
      <c r="E212" s="34">
        <v>0</v>
      </c>
      <c r="F212" s="34"/>
      <c r="G212" s="34">
        <v>0</v>
      </c>
      <c r="H212" s="34"/>
      <c r="I212" s="34">
        <v>0</v>
      </c>
      <c r="J212" s="34"/>
      <c r="K212" s="34">
        <v>0</v>
      </c>
      <c r="L212" s="34"/>
      <c r="M212" s="207"/>
      <c r="N212" s="157"/>
    </row>
    <row r="213" spans="1:14" ht="19.5" customHeight="1">
      <c r="A213" s="214"/>
      <c r="B213" s="167"/>
      <c r="C213" s="207"/>
      <c r="D213" s="57">
        <v>2017</v>
      </c>
      <c r="E213" s="34">
        <v>0</v>
      </c>
      <c r="F213" s="34"/>
      <c r="G213" s="34">
        <v>0</v>
      </c>
      <c r="H213" s="34"/>
      <c r="I213" s="34">
        <v>0</v>
      </c>
      <c r="J213" s="34"/>
      <c r="K213" s="34">
        <v>0</v>
      </c>
      <c r="L213" s="34"/>
      <c r="M213" s="207"/>
      <c r="N213" s="157"/>
    </row>
    <row r="214" spans="1:14">
      <c r="A214" s="214" t="s">
        <v>537</v>
      </c>
      <c r="B214" s="167" t="s">
        <v>749</v>
      </c>
      <c r="C214" s="207" t="s">
        <v>528</v>
      </c>
      <c r="D214" s="57" t="s">
        <v>609</v>
      </c>
      <c r="E214" s="34">
        <v>200000</v>
      </c>
      <c r="F214" s="34">
        <v>0</v>
      </c>
      <c r="G214" s="34">
        <v>180000</v>
      </c>
      <c r="H214" s="34">
        <v>0</v>
      </c>
      <c r="I214" s="34">
        <v>20000</v>
      </c>
      <c r="J214" s="34">
        <v>0</v>
      </c>
      <c r="K214" s="34">
        <v>0</v>
      </c>
      <c r="L214" s="34">
        <v>0</v>
      </c>
      <c r="M214" s="207" t="s">
        <v>747</v>
      </c>
      <c r="N214" s="157"/>
    </row>
    <row r="215" spans="1:14">
      <c r="A215" s="214"/>
      <c r="B215" s="167"/>
      <c r="C215" s="207"/>
      <c r="D215" s="57">
        <v>2013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207"/>
      <c r="N215" s="157"/>
    </row>
    <row r="216" spans="1:14" ht="15.6" customHeight="1">
      <c r="A216" s="214"/>
      <c r="B216" s="167"/>
      <c r="C216" s="207"/>
      <c r="D216" s="57">
        <v>2014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207"/>
      <c r="N216" s="157"/>
    </row>
    <row r="217" spans="1:14" ht="19.149999999999999" customHeight="1">
      <c r="A217" s="214"/>
      <c r="B217" s="167"/>
      <c r="C217" s="207"/>
      <c r="D217" s="57">
        <v>2015</v>
      </c>
      <c r="E217" s="34">
        <v>200000</v>
      </c>
      <c r="F217" s="34"/>
      <c r="G217" s="34">
        <v>180000</v>
      </c>
      <c r="H217" s="34"/>
      <c r="I217" s="34">
        <v>20000</v>
      </c>
      <c r="J217" s="34"/>
      <c r="K217" s="34">
        <v>0</v>
      </c>
      <c r="L217" s="34"/>
      <c r="M217" s="207"/>
      <c r="N217" s="157"/>
    </row>
    <row r="218" spans="1:14" ht="19.899999999999999" customHeight="1">
      <c r="A218" s="214"/>
      <c r="B218" s="167"/>
      <c r="C218" s="207"/>
      <c r="D218" s="57">
        <v>2016</v>
      </c>
      <c r="E218" s="34">
        <v>0</v>
      </c>
      <c r="F218" s="34"/>
      <c r="G218" s="34">
        <v>0</v>
      </c>
      <c r="H218" s="34"/>
      <c r="I218" s="34">
        <v>0</v>
      </c>
      <c r="J218" s="34"/>
      <c r="K218" s="34">
        <v>0</v>
      </c>
      <c r="L218" s="34"/>
      <c r="M218" s="207"/>
      <c r="N218" s="157"/>
    </row>
    <row r="219" spans="1:14" ht="19.5" customHeight="1">
      <c r="A219" s="214"/>
      <c r="B219" s="167"/>
      <c r="C219" s="207"/>
      <c r="D219" s="57">
        <v>2017</v>
      </c>
      <c r="E219" s="34">
        <v>0</v>
      </c>
      <c r="F219" s="34"/>
      <c r="G219" s="34">
        <v>0</v>
      </c>
      <c r="H219" s="34"/>
      <c r="I219" s="34">
        <v>0</v>
      </c>
      <c r="J219" s="34"/>
      <c r="K219" s="34">
        <v>0</v>
      </c>
      <c r="L219" s="34"/>
      <c r="M219" s="207"/>
      <c r="N219" s="157"/>
    </row>
    <row r="220" spans="1:14" ht="22.5" customHeight="1">
      <c r="A220" s="89" t="s">
        <v>523</v>
      </c>
      <c r="B220" s="61" t="s">
        <v>750</v>
      </c>
      <c r="C220" s="207" t="s">
        <v>528</v>
      </c>
      <c r="D220" s="57" t="s">
        <v>609</v>
      </c>
      <c r="E220" s="34">
        <v>10977.1</v>
      </c>
      <c r="F220" s="34">
        <v>0</v>
      </c>
      <c r="G220" s="34">
        <v>0</v>
      </c>
      <c r="H220" s="34">
        <v>0</v>
      </c>
      <c r="I220" s="34">
        <v>10977.1</v>
      </c>
      <c r="J220" s="34">
        <v>0</v>
      </c>
      <c r="K220" s="34">
        <v>0</v>
      </c>
      <c r="L220" s="34">
        <v>0</v>
      </c>
      <c r="M220" s="207" t="s">
        <v>751</v>
      </c>
      <c r="N220" s="132"/>
    </row>
    <row r="221" spans="1:14" ht="21" customHeight="1">
      <c r="A221" s="207"/>
      <c r="B221" s="61" t="s">
        <v>752</v>
      </c>
      <c r="C221" s="207"/>
      <c r="D221" s="57">
        <v>2013</v>
      </c>
      <c r="E221" s="34">
        <v>100</v>
      </c>
      <c r="F221" s="34">
        <v>0</v>
      </c>
      <c r="G221" s="34">
        <v>0</v>
      </c>
      <c r="H221" s="34">
        <v>0</v>
      </c>
      <c r="I221" s="34">
        <v>100</v>
      </c>
      <c r="J221" s="34">
        <v>0</v>
      </c>
      <c r="K221" s="34">
        <v>0</v>
      </c>
      <c r="L221" s="34">
        <v>0</v>
      </c>
      <c r="M221" s="207"/>
      <c r="N221" s="132"/>
    </row>
    <row r="222" spans="1:14" ht="48.75" customHeight="1">
      <c r="A222" s="207"/>
      <c r="B222" s="61" t="s">
        <v>753</v>
      </c>
      <c r="C222" s="207"/>
      <c r="D222" s="57">
        <v>2014</v>
      </c>
      <c r="E222" s="135">
        <v>1399.6</v>
      </c>
      <c r="F222" s="135">
        <v>0</v>
      </c>
      <c r="G222" s="135">
        <v>0</v>
      </c>
      <c r="H222" s="135">
        <v>0</v>
      </c>
      <c r="I222" s="135">
        <v>1399.6</v>
      </c>
      <c r="J222" s="135">
        <v>0</v>
      </c>
      <c r="K222" s="135">
        <v>0</v>
      </c>
      <c r="L222" s="135">
        <v>0</v>
      </c>
      <c r="M222" s="207"/>
      <c r="N222" s="132" t="s">
        <v>1052</v>
      </c>
    </row>
    <row r="223" spans="1:14" ht="18.75" customHeight="1">
      <c r="A223" s="207"/>
      <c r="B223" s="61" t="s">
        <v>754</v>
      </c>
      <c r="C223" s="207"/>
      <c r="D223" s="57">
        <v>2015</v>
      </c>
      <c r="E223" s="34">
        <v>6155</v>
      </c>
      <c r="F223" s="34"/>
      <c r="G223" s="34">
        <v>0</v>
      </c>
      <c r="H223" s="34"/>
      <c r="I223" s="34">
        <v>6155</v>
      </c>
      <c r="J223" s="34"/>
      <c r="K223" s="34">
        <v>0</v>
      </c>
      <c r="L223" s="34"/>
      <c r="M223" s="207"/>
      <c r="N223" s="132"/>
    </row>
    <row r="224" spans="1:14" ht="20.25" customHeight="1">
      <c r="A224" s="207"/>
      <c r="B224" s="61" t="s">
        <v>755</v>
      </c>
      <c r="C224" s="207"/>
      <c r="D224" s="57">
        <v>2016</v>
      </c>
      <c r="E224" s="34">
        <v>2622.5</v>
      </c>
      <c r="F224" s="34"/>
      <c r="G224" s="34">
        <v>0</v>
      </c>
      <c r="H224" s="34"/>
      <c r="I224" s="34">
        <v>2622.5</v>
      </c>
      <c r="J224" s="34"/>
      <c r="K224" s="34">
        <v>0</v>
      </c>
      <c r="L224" s="34"/>
      <c r="M224" s="207"/>
      <c r="N224" s="132"/>
    </row>
    <row r="225" spans="1:14" ht="21" customHeight="1">
      <c r="A225" s="207"/>
      <c r="B225" s="61" t="s">
        <v>756</v>
      </c>
      <c r="C225" s="207"/>
      <c r="D225" s="57">
        <v>2017</v>
      </c>
      <c r="E225" s="34">
        <v>700</v>
      </c>
      <c r="F225" s="34"/>
      <c r="G225" s="34">
        <v>0</v>
      </c>
      <c r="H225" s="34"/>
      <c r="I225" s="34">
        <v>700</v>
      </c>
      <c r="J225" s="34"/>
      <c r="K225" s="34">
        <v>0</v>
      </c>
      <c r="L225" s="34"/>
      <c r="M225" s="207"/>
      <c r="N225" s="132"/>
    </row>
    <row r="226" spans="1:14" ht="21" customHeight="1">
      <c r="A226" s="207" t="s">
        <v>106</v>
      </c>
      <c r="B226" s="218" t="s">
        <v>757</v>
      </c>
      <c r="C226" s="207" t="s">
        <v>530</v>
      </c>
      <c r="D226" s="42" t="s">
        <v>609</v>
      </c>
      <c r="E226" s="33">
        <f t="shared" ref="E226:L226" si="19">SUM(E227:E231)</f>
        <v>295</v>
      </c>
      <c r="F226" s="33">
        <f t="shared" si="19"/>
        <v>0</v>
      </c>
      <c r="G226" s="33">
        <f t="shared" si="19"/>
        <v>0</v>
      </c>
      <c r="H226" s="33">
        <f t="shared" si="19"/>
        <v>0</v>
      </c>
      <c r="I226" s="33">
        <f t="shared" si="19"/>
        <v>295</v>
      </c>
      <c r="J226" s="33">
        <f t="shared" si="19"/>
        <v>0</v>
      </c>
      <c r="K226" s="33">
        <f t="shared" si="19"/>
        <v>0</v>
      </c>
      <c r="L226" s="33">
        <f t="shared" si="19"/>
        <v>0</v>
      </c>
      <c r="M226" s="207"/>
      <c r="N226" s="226"/>
    </row>
    <row r="227" spans="1:14" ht="18.75" customHeight="1">
      <c r="A227" s="207"/>
      <c r="B227" s="218"/>
      <c r="C227" s="207"/>
      <c r="D227" s="57">
        <v>2013</v>
      </c>
      <c r="E227" s="34">
        <f>E233+E239+E245+E251</f>
        <v>0</v>
      </c>
      <c r="F227" s="34">
        <v>0</v>
      </c>
      <c r="G227" s="34">
        <v>0</v>
      </c>
      <c r="H227" s="34">
        <v>0</v>
      </c>
      <c r="I227" s="34">
        <f>I233+I239+I245+I251</f>
        <v>0</v>
      </c>
      <c r="J227" s="34">
        <v>0</v>
      </c>
      <c r="K227" s="34">
        <f>K233+K239+K245+K251</f>
        <v>0</v>
      </c>
      <c r="L227" s="34">
        <v>0</v>
      </c>
      <c r="M227" s="207"/>
      <c r="N227" s="226"/>
    </row>
    <row r="228" spans="1:14" ht="15.6" customHeight="1">
      <c r="A228" s="207"/>
      <c r="B228" s="218"/>
      <c r="C228" s="207"/>
      <c r="D228" s="57">
        <v>2014</v>
      </c>
      <c r="E228" s="34">
        <f>E234+E240+E246+E252</f>
        <v>70</v>
      </c>
      <c r="F228" s="115">
        <f t="shared" ref="F228:L228" si="20">F234+F240+F246+F252</f>
        <v>0</v>
      </c>
      <c r="G228" s="115">
        <f t="shared" si="20"/>
        <v>0</v>
      </c>
      <c r="H228" s="115">
        <f t="shared" si="20"/>
        <v>0</v>
      </c>
      <c r="I228" s="115">
        <f t="shared" si="20"/>
        <v>70</v>
      </c>
      <c r="J228" s="115">
        <f t="shared" si="20"/>
        <v>0</v>
      </c>
      <c r="K228" s="115">
        <f t="shared" si="20"/>
        <v>0</v>
      </c>
      <c r="L228" s="115">
        <f t="shared" si="20"/>
        <v>0</v>
      </c>
      <c r="M228" s="207"/>
      <c r="N228" s="226"/>
    </row>
    <row r="229" spans="1:14" ht="19.149999999999999" customHeight="1">
      <c r="A229" s="207"/>
      <c r="B229" s="218"/>
      <c r="C229" s="207"/>
      <c r="D229" s="57">
        <v>2015</v>
      </c>
      <c r="E229" s="34">
        <f t="shared" ref="E229:K231" si="21">E235+E241+E247+E253</f>
        <v>70</v>
      </c>
      <c r="F229" s="34"/>
      <c r="G229" s="34">
        <f t="shared" si="21"/>
        <v>0</v>
      </c>
      <c r="H229" s="34"/>
      <c r="I229" s="34">
        <f t="shared" si="21"/>
        <v>70</v>
      </c>
      <c r="J229" s="34"/>
      <c r="K229" s="34">
        <f t="shared" si="21"/>
        <v>0</v>
      </c>
      <c r="L229" s="34"/>
      <c r="M229" s="207"/>
      <c r="N229" s="226"/>
    </row>
    <row r="230" spans="1:14" ht="22.15" customHeight="1">
      <c r="A230" s="207"/>
      <c r="B230" s="218"/>
      <c r="C230" s="207"/>
      <c r="D230" s="57">
        <v>2016</v>
      </c>
      <c r="E230" s="34">
        <f t="shared" si="21"/>
        <v>65</v>
      </c>
      <c r="F230" s="34"/>
      <c r="G230" s="34">
        <f t="shared" si="21"/>
        <v>0</v>
      </c>
      <c r="H230" s="34"/>
      <c r="I230" s="34">
        <f t="shared" si="21"/>
        <v>65</v>
      </c>
      <c r="J230" s="34"/>
      <c r="K230" s="34">
        <f t="shared" si="21"/>
        <v>0</v>
      </c>
      <c r="L230" s="34"/>
      <c r="M230" s="207"/>
      <c r="N230" s="226"/>
    </row>
    <row r="231" spans="1:14" ht="19.5" customHeight="1">
      <c r="A231" s="207"/>
      <c r="B231" s="218"/>
      <c r="C231" s="207"/>
      <c r="D231" s="57">
        <v>2017</v>
      </c>
      <c r="E231" s="34">
        <f t="shared" si="21"/>
        <v>90</v>
      </c>
      <c r="F231" s="34"/>
      <c r="G231" s="34">
        <f t="shared" si="21"/>
        <v>0</v>
      </c>
      <c r="H231" s="34"/>
      <c r="I231" s="34">
        <f t="shared" si="21"/>
        <v>90</v>
      </c>
      <c r="J231" s="34"/>
      <c r="K231" s="34">
        <f t="shared" si="21"/>
        <v>0</v>
      </c>
      <c r="L231" s="34"/>
      <c r="M231" s="207"/>
      <c r="N231" s="226"/>
    </row>
    <row r="232" spans="1:14" ht="21" customHeight="1">
      <c r="A232" s="207" t="s">
        <v>467</v>
      </c>
      <c r="B232" s="224" t="s">
        <v>758</v>
      </c>
      <c r="C232" s="207" t="s">
        <v>528</v>
      </c>
      <c r="D232" s="57" t="s">
        <v>609</v>
      </c>
      <c r="E232" s="34">
        <v>90</v>
      </c>
      <c r="F232" s="34">
        <v>0</v>
      </c>
      <c r="G232" s="34">
        <v>0</v>
      </c>
      <c r="H232" s="34">
        <v>0</v>
      </c>
      <c r="I232" s="34">
        <v>90</v>
      </c>
      <c r="J232" s="34">
        <v>0</v>
      </c>
      <c r="K232" s="34">
        <v>0</v>
      </c>
      <c r="L232" s="34">
        <v>0</v>
      </c>
      <c r="M232" s="207" t="s">
        <v>759</v>
      </c>
      <c r="N232" s="157"/>
    </row>
    <row r="233" spans="1:14" ht="17.25" customHeight="1">
      <c r="A233" s="207"/>
      <c r="B233" s="224"/>
      <c r="C233" s="207"/>
      <c r="D233" s="57">
        <v>2013</v>
      </c>
      <c r="E233" s="34">
        <v>0</v>
      </c>
      <c r="F233" s="34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207"/>
      <c r="N233" s="157"/>
    </row>
    <row r="234" spans="1:14" ht="20.25" customHeight="1">
      <c r="A234" s="207"/>
      <c r="B234" s="224"/>
      <c r="C234" s="207"/>
      <c r="D234" s="57">
        <v>2014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207"/>
      <c r="N234" s="157"/>
    </row>
    <row r="235" spans="1:14" ht="21" customHeight="1">
      <c r="A235" s="207"/>
      <c r="B235" s="224"/>
      <c r="C235" s="207"/>
      <c r="D235" s="57">
        <v>2015</v>
      </c>
      <c r="E235" s="34">
        <v>0</v>
      </c>
      <c r="F235" s="34"/>
      <c r="G235" s="34">
        <v>0</v>
      </c>
      <c r="H235" s="34"/>
      <c r="I235" s="34">
        <v>0</v>
      </c>
      <c r="J235" s="34"/>
      <c r="K235" s="34">
        <v>0</v>
      </c>
      <c r="L235" s="34"/>
      <c r="M235" s="207"/>
      <c r="N235" s="157"/>
    </row>
    <row r="236" spans="1:14" ht="22.5" customHeight="1">
      <c r="A236" s="207"/>
      <c r="B236" s="224"/>
      <c r="C236" s="207"/>
      <c r="D236" s="57">
        <v>2016</v>
      </c>
      <c r="E236" s="34">
        <v>0</v>
      </c>
      <c r="F236" s="34"/>
      <c r="G236" s="34">
        <v>0</v>
      </c>
      <c r="H236" s="34"/>
      <c r="I236" s="34">
        <v>0</v>
      </c>
      <c r="J236" s="34"/>
      <c r="K236" s="34">
        <v>0</v>
      </c>
      <c r="L236" s="34"/>
      <c r="M236" s="207"/>
      <c r="N236" s="157"/>
    </row>
    <row r="237" spans="1:14" ht="21.75" customHeight="1">
      <c r="A237" s="207"/>
      <c r="B237" s="224"/>
      <c r="C237" s="207"/>
      <c r="D237" s="57">
        <v>2017</v>
      </c>
      <c r="E237" s="34">
        <v>90</v>
      </c>
      <c r="F237" s="34"/>
      <c r="G237" s="34">
        <v>0</v>
      </c>
      <c r="H237" s="34"/>
      <c r="I237" s="34">
        <v>90</v>
      </c>
      <c r="J237" s="34"/>
      <c r="K237" s="34">
        <v>0</v>
      </c>
      <c r="L237" s="34"/>
      <c r="M237" s="207"/>
      <c r="N237" s="157"/>
    </row>
    <row r="238" spans="1:14" ht="20.25" customHeight="1">
      <c r="A238" s="207" t="s">
        <v>451</v>
      </c>
      <c r="B238" s="224" t="s">
        <v>760</v>
      </c>
      <c r="C238" s="207" t="s">
        <v>3</v>
      </c>
      <c r="D238" s="57" t="s">
        <v>609</v>
      </c>
      <c r="E238" s="34">
        <v>65</v>
      </c>
      <c r="F238" s="34">
        <v>0</v>
      </c>
      <c r="G238" s="34">
        <v>0</v>
      </c>
      <c r="H238" s="34">
        <v>0</v>
      </c>
      <c r="I238" s="34">
        <v>65</v>
      </c>
      <c r="J238" s="34">
        <v>0</v>
      </c>
      <c r="K238" s="34">
        <v>0</v>
      </c>
      <c r="L238" s="34">
        <v>0</v>
      </c>
      <c r="M238" s="207" t="s">
        <v>761</v>
      </c>
      <c r="N238" s="157"/>
    </row>
    <row r="239" spans="1:14" ht="18" customHeight="1">
      <c r="A239" s="207"/>
      <c r="B239" s="224"/>
      <c r="C239" s="207"/>
      <c r="D239" s="57">
        <v>2013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207"/>
      <c r="N239" s="157"/>
    </row>
    <row r="240" spans="1:14" ht="15.6" customHeight="1">
      <c r="A240" s="207"/>
      <c r="B240" s="224"/>
      <c r="C240" s="207"/>
      <c r="D240" s="57">
        <v>2014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207"/>
      <c r="N240" s="157"/>
    </row>
    <row r="241" spans="1:14" ht="15.6" customHeight="1">
      <c r="A241" s="207"/>
      <c r="B241" s="224"/>
      <c r="C241" s="207"/>
      <c r="D241" s="57">
        <v>2015</v>
      </c>
      <c r="E241" s="34">
        <v>0</v>
      </c>
      <c r="F241" s="34"/>
      <c r="G241" s="34">
        <v>0</v>
      </c>
      <c r="H241" s="34"/>
      <c r="I241" s="34">
        <v>0</v>
      </c>
      <c r="J241" s="34"/>
      <c r="K241" s="34">
        <v>0</v>
      </c>
      <c r="L241" s="34"/>
      <c r="M241" s="207"/>
      <c r="N241" s="157"/>
    </row>
    <row r="242" spans="1:14" ht="19.149999999999999" customHeight="1">
      <c r="A242" s="207"/>
      <c r="B242" s="224"/>
      <c r="C242" s="207"/>
      <c r="D242" s="57">
        <v>2016</v>
      </c>
      <c r="E242" s="34">
        <v>65</v>
      </c>
      <c r="F242" s="34"/>
      <c r="G242" s="34">
        <v>0</v>
      </c>
      <c r="H242" s="34"/>
      <c r="I242" s="34">
        <v>65</v>
      </c>
      <c r="J242" s="34"/>
      <c r="K242" s="34">
        <v>0</v>
      </c>
      <c r="L242" s="34"/>
      <c r="M242" s="207"/>
      <c r="N242" s="157"/>
    </row>
    <row r="243" spans="1:14" ht="21" customHeight="1">
      <c r="A243" s="207"/>
      <c r="B243" s="224"/>
      <c r="C243" s="207"/>
      <c r="D243" s="57">
        <v>2017</v>
      </c>
      <c r="E243" s="34">
        <v>0</v>
      </c>
      <c r="F243" s="34"/>
      <c r="G243" s="34">
        <v>0</v>
      </c>
      <c r="H243" s="34"/>
      <c r="I243" s="34">
        <v>0</v>
      </c>
      <c r="J243" s="34"/>
      <c r="K243" s="34">
        <v>0</v>
      </c>
      <c r="L243" s="34"/>
      <c r="M243" s="207"/>
      <c r="N243" s="157"/>
    </row>
    <row r="244" spans="1:14" ht="24" customHeight="1">
      <c r="A244" s="214" t="s">
        <v>470</v>
      </c>
      <c r="B244" s="224" t="s">
        <v>762</v>
      </c>
      <c r="C244" s="207" t="s">
        <v>557</v>
      </c>
      <c r="D244" s="57" t="s">
        <v>609</v>
      </c>
      <c r="E244" s="34">
        <v>70</v>
      </c>
      <c r="F244" s="34">
        <v>0</v>
      </c>
      <c r="G244" s="34">
        <v>0</v>
      </c>
      <c r="H244" s="34">
        <v>0</v>
      </c>
      <c r="I244" s="34">
        <v>70</v>
      </c>
      <c r="J244" s="34">
        <v>0</v>
      </c>
      <c r="K244" s="34">
        <v>0</v>
      </c>
      <c r="L244" s="34">
        <v>0</v>
      </c>
      <c r="M244" s="207" t="s">
        <v>763</v>
      </c>
      <c r="N244" s="157"/>
    </row>
    <row r="245" spans="1:14" ht="17.25" customHeight="1">
      <c r="A245" s="207"/>
      <c r="B245" s="224"/>
      <c r="C245" s="207"/>
      <c r="D245" s="57">
        <v>2013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207"/>
      <c r="N245" s="157"/>
    </row>
    <row r="246" spans="1:14" ht="21" customHeight="1">
      <c r="A246" s="207"/>
      <c r="B246" s="224"/>
      <c r="C246" s="207"/>
      <c r="D246" s="57">
        <v>2014</v>
      </c>
      <c r="E246" s="34">
        <v>0</v>
      </c>
      <c r="F246" s="34">
        <v>0</v>
      </c>
      <c r="G246" s="34">
        <v>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207"/>
      <c r="N246" s="157"/>
    </row>
    <row r="247" spans="1:14" ht="21" customHeight="1">
      <c r="A247" s="207"/>
      <c r="B247" s="224"/>
      <c r="C247" s="207"/>
      <c r="D247" s="57">
        <v>2015</v>
      </c>
      <c r="E247" s="34">
        <v>70</v>
      </c>
      <c r="F247" s="34"/>
      <c r="G247" s="34">
        <v>0</v>
      </c>
      <c r="H247" s="34"/>
      <c r="I247" s="34">
        <v>70</v>
      </c>
      <c r="J247" s="34"/>
      <c r="K247" s="34">
        <v>0</v>
      </c>
      <c r="L247" s="34"/>
      <c r="M247" s="207"/>
      <c r="N247" s="157"/>
    </row>
    <row r="248" spans="1:14">
      <c r="A248" s="207"/>
      <c r="B248" s="224"/>
      <c r="C248" s="207"/>
      <c r="D248" s="57">
        <v>2016</v>
      </c>
      <c r="E248" s="34">
        <v>0</v>
      </c>
      <c r="F248" s="34"/>
      <c r="G248" s="34">
        <v>0</v>
      </c>
      <c r="H248" s="34"/>
      <c r="I248" s="34">
        <v>0</v>
      </c>
      <c r="J248" s="34"/>
      <c r="K248" s="34">
        <v>0</v>
      </c>
      <c r="L248" s="34"/>
      <c r="M248" s="207"/>
      <c r="N248" s="157"/>
    </row>
    <row r="249" spans="1:14" ht="16.5" customHeight="1">
      <c r="A249" s="207"/>
      <c r="B249" s="224"/>
      <c r="C249" s="207"/>
      <c r="D249" s="57">
        <v>2017</v>
      </c>
      <c r="E249" s="34">
        <v>0</v>
      </c>
      <c r="F249" s="34"/>
      <c r="G249" s="34">
        <v>0</v>
      </c>
      <c r="H249" s="34"/>
      <c r="I249" s="34">
        <v>0</v>
      </c>
      <c r="J249" s="34"/>
      <c r="K249" s="34">
        <v>0</v>
      </c>
      <c r="L249" s="34"/>
      <c r="M249" s="207"/>
      <c r="N249" s="157"/>
    </row>
    <row r="250" spans="1:14" ht="22.5" customHeight="1">
      <c r="A250" s="207" t="s">
        <v>472</v>
      </c>
      <c r="B250" s="224" t="s">
        <v>764</v>
      </c>
      <c r="C250" s="207" t="s">
        <v>552</v>
      </c>
      <c r="D250" s="57" t="s">
        <v>609</v>
      </c>
      <c r="E250" s="34">
        <v>70</v>
      </c>
      <c r="F250" s="34">
        <v>0</v>
      </c>
      <c r="G250" s="34">
        <v>0</v>
      </c>
      <c r="H250" s="34">
        <v>0</v>
      </c>
      <c r="I250" s="34">
        <v>70</v>
      </c>
      <c r="J250" s="34">
        <v>0</v>
      </c>
      <c r="K250" s="34">
        <v>0</v>
      </c>
      <c r="L250" s="34">
        <v>0</v>
      </c>
      <c r="M250" s="207" t="s">
        <v>765</v>
      </c>
      <c r="N250" s="157" t="s">
        <v>1024</v>
      </c>
    </row>
    <row r="251" spans="1:14" ht="20.25" customHeight="1">
      <c r="A251" s="207"/>
      <c r="B251" s="224"/>
      <c r="C251" s="207"/>
      <c r="D251" s="57">
        <v>2013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207"/>
      <c r="N251" s="157"/>
    </row>
    <row r="252" spans="1:14" ht="21" customHeight="1">
      <c r="A252" s="207"/>
      <c r="B252" s="224"/>
      <c r="C252" s="207"/>
      <c r="D252" s="57">
        <v>2014</v>
      </c>
      <c r="E252" s="34">
        <v>70</v>
      </c>
      <c r="F252" s="34">
        <v>0</v>
      </c>
      <c r="G252" s="34">
        <v>0</v>
      </c>
      <c r="H252" s="34">
        <v>0</v>
      </c>
      <c r="I252" s="34">
        <v>70</v>
      </c>
      <c r="J252" s="34">
        <v>0</v>
      </c>
      <c r="K252" s="34">
        <v>0</v>
      </c>
      <c r="L252" s="34">
        <v>0</v>
      </c>
      <c r="M252" s="207"/>
      <c r="N252" s="157"/>
    </row>
    <row r="253" spans="1:14" ht="15.75" customHeight="1">
      <c r="A253" s="207"/>
      <c r="B253" s="224"/>
      <c r="C253" s="207"/>
      <c r="D253" s="57">
        <v>2015</v>
      </c>
      <c r="E253" s="34">
        <v>0</v>
      </c>
      <c r="F253" s="34"/>
      <c r="G253" s="34">
        <v>0</v>
      </c>
      <c r="H253" s="34"/>
      <c r="I253" s="34">
        <v>0</v>
      </c>
      <c r="J253" s="34"/>
      <c r="K253" s="34">
        <v>0</v>
      </c>
      <c r="L253" s="34"/>
      <c r="M253" s="207"/>
      <c r="N253" s="157"/>
    </row>
    <row r="254" spans="1:14" ht="15.75" customHeight="1">
      <c r="A254" s="207"/>
      <c r="B254" s="224"/>
      <c r="C254" s="207"/>
      <c r="D254" s="57">
        <v>2016</v>
      </c>
      <c r="E254" s="34">
        <v>0</v>
      </c>
      <c r="F254" s="34"/>
      <c r="G254" s="34">
        <v>0</v>
      </c>
      <c r="H254" s="34"/>
      <c r="I254" s="34">
        <v>0</v>
      </c>
      <c r="J254" s="34"/>
      <c r="K254" s="34">
        <v>0</v>
      </c>
      <c r="L254" s="34"/>
      <c r="M254" s="207"/>
      <c r="N254" s="157"/>
    </row>
    <row r="255" spans="1:14" ht="15.6" customHeight="1">
      <c r="A255" s="207"/>
      <c r="B255" s="224"/>
      <c r="C255" s="207"/>
      <c r="D255" s="57">
        <v>2017</v>
      </c>
      <c r="E255" s="34">
        <v>0</v>
      </c>
      <c r="F255" s="34"/>
      <c r="G255" s="34">
        <v>0</v>
      </c>
      <c r="H255" s="34"/>
      <c r="I255" s="34">
        <v>0</v>
      </c>
      <c r="J255" s="34"/>
      <c r="K255" s="34">
        <v>0</v>
      </c>
      <c r="L255" s="34"/>
      <c r="M255" s="207"/>
      <c r="N255" s="157"/>
    </row>
    <row r="256" spans="1:14" ht="21" customHeight="1">
      <c r="A256" s="207">
        <v>3</v>
      </c>
      <c r="B256" s="215" t="s">
        <v>524</v>
      </c>
      <c r="C256" s="207" t="s">
        <v>530</v>
      </c>
      <c r="D256" s="42" t="s">
        <v>609</v>
      </c>
      <c r="E256" s="33">
        <f t="shared" ref="E256:L256" si="22">SUM(E257:E261)</f>
        <v>17400</v>
      </c>
      <c r="F256" s="33">
        <f t="shared" si="22"/>
        <v>3600</v>
      </c>
      <c r="G256" s="33">
        <f t="shared" si="22"/>
        <v>8700</v>
      </c>
      <c r="H256" s="33">
        <f t="shared" si="22"/>
        <v>1800</v>
      </c>
      <c r="I256" s="33">
        <f t="shared" si="22"/>
        <v>8700</v>
      </c>
      <c r="J256" s="33">
        <f t="shared" si="22"/>
        <v>1800</v>
      </c>
      <c r="K256" s="33">
        <f t="shared" si="22"/>
        <v>0</v>
      </c>
      <c r="L256" s="33">
        <f t="shared" si="22"/>
        <v>0</v>
      </c>
      <c r="M256" s="207"/>
      <c r="N256" s="157"/>
    </row>
    <row r="257" spans="1:14" ht="19.149999999999999" customHeight="1">
      <c r="A257" s="207"/>
      <c r="B257" s="216"/>
      <c r="C257" s="207"/>
      <c r="D257" s="57">
        <v>2013</v>
      </c>
      <c r="E257" s="34">
        <f>E263+E269+E275+E281+E287</f>
        <v>3600</v>
      </c>
      <c r="F257" s="34">
        <v>3600</v>
      </c>
      <c r="G257" s="34">
        <f>G263+G269+G275+G281+G287</f>
        <v>1800</v>
      </c>
      <c r="H257" s="34">
        <v>1800</v>
      </c>
      <c r="I257" s="34">
        <f>I263+I269+I275+I281+I287</f>
        <v>1800</v>
      </c>
      <c r="J257" s="34">
        <v>1800</v>
      </c>
      <c r="K257" s="34">
        <f>K263+K269+K275+K281+K287</f>
        <v>0</v>
      </c>
      <c r="L257" s="34">
        <v>0</v>
      </c>
      <c r="M257" s="207"/>
      <c r="N257" s="157"/>
    </row>
    <row r="258" spans="1:14" ht="17.25" customHeight="1">
      <c r="A258" s="207"/>
      <c r="B258" s="216"/>
      <c r="C258" s="207"/>
      <c r="D258" s="57">
        <v>2014</v>
      </c>
      <c r="E258" s="34">
        <f>E264+E270+E276+E282+E288</f>
        <v>0</v>
      </c>
      <c r="F258" s="115">
        <f t="shared" ref="F258:L258" si="23">F264+F270+F276+F282+F288</f>
        <v>0</v>
      </c>
      <c r="G258" s="115">
        <f t="shared" si="23"/>
        <v>0</v>
      </c>
      <c r="H258" s="115">
        <f t="shared" si="23"/>
        <v>0</v>
      </c>
      <c r="I258" s="115">
        <f t="shared" si="23"/>
        <v>0</v>
      </c>
      <c r="J258" s="115">
        <f t="shared" si="23"/>
        <v>0</v>
      </c>
      <c r="K258" s="115">
        <f t="shared" si="23"/>
        <v>0</v>
      </c>
      <c r="L258" s="115">
        <f t="shared" si="23"/>
        <v>0</v>
      </c>
      <c r="M258" s="207"/>
      <c r="N258" s="157"/>
    </row>
    <row r="259" spans="1:14" ht="20.25" customHeight="1">
      <c r="A259" s="207"/>
      <c r="B259" s="216"/>
      <c r="C259" s="207"/>
      <c r="D259" s="57">
        <v>2015</v>
      </c>
      <c r="E259" s="34">
        <f t="shared" ref="E259:K261" si="24">E265+E271+E277+E283+E289</f>
        <v>3600</v>
      </c>
      <c r="F259" s="34"/>
      <c r="G259" s="34">
        <f t="shared" si="24"/>
        <v>1800</v>
      </c>
      <c r="H259" s="34"/>
      <c r="I259" s="34">
        <f t="shared" si="24"/>
        <v>1800</v>
      </c>
      <c r="J259" s="34"/>
      <c r="K259" s="34">
        <f t="shared" si="24"/>
        <v>0</v>
      </c>
      <c r="L259" s="34"/>
      <c r="M259" s="207"/>
      <c r="N259" s="157"/>
    </row>
    <row r="260" spans="1:14" ht="18.75" customHeight="1">
      <c r="A260" s="207"/>
      <c r="B260" s="216"/>
      <c r="C260" s="207"/>
      <c r="D260" s="57">
        <v>2016</v>
      </c>
      <c r="E260" s="34">
        <f t="shared" si="24"/>
        <v>3600</v>
      </c>
      <c r="F260" s="34"/>
      <c r="G260" s="34">
        <f t="shared" si="24"/>
        <v>1800</v>
      </c>
      <c r="H260" s="34"/>
      <c r="I260" s="34">
        <f t="shared" si="24"/>
        <v>1800</v>
      </c>
      <c r="J260" s="34"/>
      <c r="K260" s="34">
        <f t="shared" si="24"/>
        <v>0</v>
      </c>
      <c r="L260" s="34"/>
      <c r="M260" s="207"/>
      <c r="N260" s="157"/>
    </row>
    <row r="261" spans="1:14" ht="18" customHeight="1">
      <c r="A261" s="207"/>
      <c r="B261" s="217"/>
      <c r="C261" s="207"/>
      <c r="D261" s="63">
        <v>2017</v>
      </c>
      <c r="E261" s="34">
        <f t="shared" si="24"/>
        <v>6600</v>
      </c>
      <c r="F261" s="34"/>
      <c r="G261" s="34">
        <f t="shared" si="24"/>
        <v>3300</v>
      </c>
      <c r="H261" s="34"/>
      <c r="I261" s="34">
        <f t="shared" si="24"/>
        <v>3300</v>
      </c>
      <c r="J261" s="34"/>
      <c r="K261" s="34">
        <f t="shared" si="24"/>
        <v>0</v>
      </c>
      <c r="L261" s="34"/>
      <c r="M261" s="207"/>
      <c r="N261" s="157"/>
    </row>
    <row r="262" spans="1:14" ht="21.75" customHeight="1">
      <c r="A262" s="207" t="s">
        <v>454</v>
      </c>
      <c r="B262" s="224" t="s">
        <v>525</v>
      </c>
      <c r="C262" s="182" t="s">
        <v>474</v>
      </c>
      <c r="D262" s="57" t="s">
        <v>609</v>
      </c>
      <c r="E262" s="34">
        <v>3600</v>
      </c>
      <c r="F262" s="34">
        <v>3600</v>
      </c>
      <c r="G262" s="34">
        <v>1800</v>
      </c>
      <c r="H262" s="34">
        <v>1800</v>
      </c>
      <c r="I262" s="34">
        <v>1800</v>
      </c>
      <c r="J262" s="34">
        <v>1800</v>
      </c>
      <c r="K262" s="34">
        <v>0</v>
      </c>
      <c r="L262" s="34">
        <v>0</v>
      </c>
      <c r="M262" s="207" t="s">
        <v>766</v>
      </c>
      <c r="N262" s="157"/>
    </row>
    <row r="263" spans="1:14" ht="19.5" customHeight="1">
      <c r="A263" s="207"/>
      <c r="B263" s="224"/>
      <c r="C263" s="182"/>
      <c r="D263" s="57">
        <v>2013</v>
      </c>
      <c r="E263" s="34">
        <v>3600</v>
      </c>
      <c r="F263" s="34">
        <v>3600</v>
      </c>
      <c r="G263" s="34">
        <v>1800</v>
      </c>
      <c r="H263" s="34">
        <v>1800</v>
      </c>
      <c r="I263" s="34">
        <v>1800</v>
      </c>
      <c r="J263" s="34">
        <v>1800</v>
      </c>
      <c r="K263" s="34">
        <v>0</v>
      </c>
      <c r="L263" s="34">
        <v>0</v>
      </c>
      <c r="M263" s="207"/>
      <c r="N263" s="157"/>
    </row>
    <row r="264" spans="1:14" ht="20.25" customHeight="1">
      <c r="A264" s="207"/>
      <c r="B264" s="224"/>
      <c r="C264" s="182"/>
      <c r="D264" s="57">
        <v>2014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207"/>
      <c r="N264" s="157"/>
    </row>
    <row r="265" spans="1:14" ht="17.25" customHeight="1">
      <c r="A265" s="207"/>
      <c r="B265" s="224"/>
      <c r="C265" s="182"/>
      <c r="D265" s="57">
        <v>2015</v>
      </c>
      <c r="E265" s="34">
        <v>0</v>
      </c>
      <c r="F265" s="34"/>
      <c r="G265" s="34">
        <v>0</v>
      </c>
      <c r="H265" s="34"/>
      <c r="I265" s="34">
        <v>0</v>
      </c>
      <c r="J265" s="34"/>
      <c r="K265" s="34">
        <v>0</v>
      </c>
      <c r="L265" s="34"/>
      <c r="M265" s="207"/>
      <c r="N265" s="157"/>
    </row>
    <row r="266" spans="1:14" ht="20.25" customHeight="1">
      <c r="A266" s="207"/>
      <c r="B266" s="224"/>
      <c r="C266" s="182"/>
      <c r="D266" s="57">
        <v>2016</v>
      </c>
      <c r="E266" s="34">
        <v>0</v>
      </c>
      <c r="F266" s="34"/>
      <c r="G266" s="34">
        <v>0</v>
      </c>
      <c r="H266" s="34"/>
      <c r="I266" s="34">
        <v>0</v>
      </c>
      <c r="J266" s="34"/>
      <c r="K266" s="34">
        <v>0</v>
      </c>
      <c r="L266" s="34"/>
      <c r="M266" s="207"/>
      <c r="N266" s="157"/>
    </row>
    <row r="267" spans="1:14" ht="15.6" customHeight="1">
      <c r="A267" s="207"/>
      <c r="B267" s="224"/>
      <c r="C267" s="182"/>
      <c r="D267" s="57">
        <v>2017</v>
      </c>
      <c r="E267" s="34">
        <v>0</v>
      </c>
      <c r="F267" s="34"/>
      <c r="G267" s="34">
        <v>0</v>
      </c>
      <c r="H267" s="34"/>
      <c r="I267" s="34">
        <v>0</v>
      </c>
      <c r="J267" s="34"/>
      <c r="K267" s="34">
        <v>0</v>
      </c>
      <c r="L267" s="34"/>
      <c r="M267" s="207"/>
      <c r="N267" s="157"/>
    </row>
    <row r="268" spans="1:14" ht="19.899999999999999" customHeight="1">
      <c r="A268" s="207" t="s">
        <v>479</v>
      </c>
      <c r="B268" s="224" t="s">
        <v>767</v>
      </c>
      <c r="C268" s="182" t="s">
        <v>462</v>
      </c>
      <c r="D268" s="57" t="s">
        <v>609</v>
      </c>
      <c r="E268" s="34">
        <v>3000</v>
      </c>
      <c r="F268" s="34">
        <v>0</v>
      </c>
      <c r="G268" s="34">
        <v>1500</v>
      </c>
      <c r="H268" s="34">
        <v>0</v>
      </c>
      <c r="I268" s="34">
        <v>1500</v>
      </c>
      <c r="J268" s="34">
        <v>0</v>
      </c>
      <c r="K268" s="34">
        <v>0</v>
      </c>
      <c r="L268" s="34">
        <v>0</v>
      </c>
      <c r="M268" s="207" t="s">
        <v>759</v>
      </c>
      <c r="N268" s="157"/>
    </row>
    <row r="269" spans="1:14" ht="21.6" customHeight="1">
      <c r="A269" s="207"/>
      <c r="B269" s="224"/>
      <c r="C269" s="182"/>
      <c r="D269" s="57">
        <v>2013</v>
      </c>
      <c r="E269" s="34">
        <v>0</v>
      </c>
      <c r="F269" s="34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207"/>
      <c r="N269" s="157"/>
    </row>
    <row r="270" spans="1:14" ht="22.15" customHeight="1">
      <c r="A270" s="207"/>
      <c r="B270" s="224"/>
      <c r="C270" s="182"/>
      <c r="D270" s="57">
        <v>2014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0</v>
      </c>
      <c r="K270" s="34">
        <v>0</v>
      </c>
      <c r="L270" s="34">
        <v>0</v>
      </c>
      <c r="M270" s="207"/>
      <c r="N270" s="157"/>
    </row>
    <row r="271" spans="1:14" ht="29.45" customHeight="1">
      <c r="A271" s="207"/>
      <c r="B271" s="224"/>
      <c r="C271" s="182"/>
      <c r="D271" s="57">
        <v>2015</v>
      </c>
      <c r="E271" s="34">
        <v>0</v>
      </c>
      <c r="F271" s="34"/>
      <c r="G271" s="34">
        <v>0</v>
      </c>
      <c r="H271" s="34"/>
      <c r="I271" s="34">
        <v>0</v>
      </c>
      <c r="J271" s="34"/>
      <c r="K271" s="34">
        <v>0</v>
      </c>
      <c r="L271" s="34"/>
      <c r="M271" s="207"/>
      <c r="N271" s="157"/>
    </row>
    <row r="272" spans="1:14" ht="30" customHeight="1">
      <c r="A272" s="207"/>
      <c r="B272" s="224"/>
      <c r="C272" s="182"/>
      <c r="D272" s="57">
        <v>2016</v>
      </c>
      <c r="E272" s="34">
        <v>0</v>
      </c>
      <c r="F272" s="34"/>
      <c r="G272" s="34">
        <v>0</v>
      </c>
      <c r="H272" s="34"/>
      <c r="I272" s="34">
        <v>0</v>
      </c>
      <c r="J272" s="34"/>
      <c r="K272" s="34">
        <v>0</v>
      </c>
      <c r="L272" s="34"/>
      <c r="M272" s="207"/>
      <c r="N272" s="157"/>
    </row>
    <row r="273" spans="1:14" ht="20.45" customHeight="1">
      <c r="A273" s="207"/>
      <c r="B273" s="224"/>
      <c r="C273" s="182"/>
      <c r="D273" s="63">
        <v>2017</v>
      </c>
      <c r="E273" s="34">
        <v>3000</v>
      </c>
      <c r="F273" s="34"/>
      <c r="G273" s="34">
        <v>1500</v>
      </c>
      <c r="H273" s="34"/>
      <c r="I273" s="34">
        <v>1500</v>
      </c>
      <c r="J273" s="34"/>
      <c r="K273" s="34">
        <v>0</v>
      </c>
      <c r="L273" s="34"/>
      <c r="M273" s="207"/>
      <c r="N273" s="157"/>
    </row>
    <row r="274" spans="1:14" ht="21" customHeight="1">
      <c r="A274" s="207" t="s">
        <v>481</v>
      </c>
      <c r="B274" s="224" t="s">
        <v>768</v>
      </c>
      <c r="C274" s="207" t="s">
        <v>543</v>
      </c>
      <c r="D274" s="57" t="s">
        <v>609</v>
      </c>
      <c r="E274" s="34">
        <v>3600</v>
      </c>
      <c r="F274" s="34">
        <v>0</v>
      </c>
      <c r="G274" s="34">
        <v>1800</v>
      </c>
      <c r="H274" s="34">
        <v>0</v>
      </c>
      <c r="I274" s="34">
        <v>1800</v>
      </c>
      <c r="J274" s="34">
        <v>0</v>
      </c>
      <c r="K274" s="34">
        <v>0</v>
      </c>
      <c r="L274" s="34">
        <v>0</v>
      </c>
      <c r="M274" s="207" t="s">
        <v>769</v>
      </c>
      <c r="N274" s="157"/>
    </row>
    <row r="275" spans="1:14" ht="31.9" customHeight="1">
      <c r="A275" s="207"/>
      <c r="B275" s="224"/>
      <c r="C275" s="207"/>
      <c r="D275" s="57">
        <v>2013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207"/>
      <c r="N275" s="157"/>
    </row>
    <row r="276" spans="1:14" ht="31.15" customHeight="1">
      <c r="A276" s="207"/>
      <c r="B276" s="224"/>
      <c r="C276" s="207"/>
      <c r="D276" s="57">
        <v>2014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207"/>
      <c r="N276" s="157"/>
    </row>
    <row r="277" spans="1:14" ht="31.9" customHeight="1">
      <c r="A277" s="207"/>
      <c r="B277" s="224"/>
      <c r="C277" s="207"/>
      <c r="D277" s="57">
        <v>2015</v>
      </c>
      <c r="E277" s="34">
        <v>0</v>
      </c>
      <c r="F277" s="34"/>
      <c r="G277" s="34">
        <v>0</v>
      </c>
      <c r="H277" s="34"/>
      <c r="I277" s="34">
        <v>0</v>
      </c>
      <c r="J277" s="34"/>
      <c r="K277" s="34">
        <v>0</v>
      </c>
      <c r="L277" s="34"/>
      <c r="M277" s="207"/>
      <c r="N277" s="157"/>
    </row>
    <row r="278" spans="1:14" ht="30" customHeight="1">
      <c r="A278" s="207"/>
      <c r="B278" s="224"/>
      <c r="C278" s="207"/>
      <c r="D278" s="57">
        <v>2016</v>
      </c>
      <c r="E278" s="34">
        <v>0</v>
      </c>
      <c r="F278" s="34"/>
      <c r="G278" s="34">
        <v>0</v>
      </c>
      <c r="H278" s="34"/>
      <c r="I278" s="34">
        <v>0</v>
      </c>
      <c r="J278" s="34"/>
      <c r="K278" s="34">
        <v>0</v>
      </c>
      <c r="L278" s="34"/>
      <c r="M278" s="207"/>
      <c r="N278" s="157"/>
    </row>
    <row r="279" spans="1:14" ht="33.6" customHeight="1">
      <c r="A279" s="207"/>
      <c r="B279" s="224"/>
      <c r="C279" s="207"/>
      <c r="D279" s="57">
        <v>2017</v>
      </c>
      <c r="E279" s="34">
        <v>3600</v>
      </c>
      <c r="F279" s="34"/>
      <c r="G279" s="34">
        <v>1800</v>
      </c>
      <c r="H279" s="34"/>
      <c r="I279" s="34">
        <v>1800</v>
      </c>
      <c r="J279" s="34"/>
      <c r="K279" s="34">
        <v>0</v>
      </c>
      <c r="L279" s="34"/>
      <c r="M279" s="207"/>
      <c r="N279" s="157"/>
    </row>
    <row r="280" spans="1:14">
      <c r="A280" s="207" t="s">
        <v>483</v>
      </c>
      <c r="B280" s="224" t="s">
        <v>770</v>
      </c>
      <c r="C280" s="207" t="s">
        <v>557</v>
      </c>
      <c r="D280" s="57" t="s">
        <v>609</v>
      </c>
      <c r="E280" s="34">
        <v>3600</v>
      </c>
      <c r="F280" s="34">
        <v>0</v>
      </c>
      <c r="G280" s="34">
        <v>1800</v>
      </c>
      <c r="H280" s="34">
        <v>0</v>
      </c>
      <c r="I280" s="34">
        <v>1800</v>
      </c>
      <c r="J280" s="34">
        <v>0</v>
      </c>
      <c r="K280" s="34">
        <v>0</v>
      </c>
      <c r="L280" s="34">
        <v>0</v>
      </c>
      <c r="M280" s="207" t="s">
        <v>763</v>
      </c>
      <c r="N280" s="157"/>
    </row>
    <row r="281" spans="1:14">
      <c r="A281" s="207"/>
      <c r="B281" s="224"/>
      <c r="C281" s="207"/>
      <c r="D281" s="57">
        <v>2013</v>
      </c>
      <c r="E281" s="34">
        <v>0</v>
      </c>
      <c r="F281" s="34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207"/>
      <c r="N281" s="157"/>
    </row>
    <row r="282" spans="1:14">
      <c r="A282" s="207"/>
      <c r="B282" s="224"/>
      <c r="C282" s="207"/>
      <c r="D282" s="57">
        <v>2014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207"/>
      <c r="N282" s="157"/>
    </row>
    <row r="283" spans="1:14" ht="32.450000000000003" customHeight="1">
      <c r="A283" s="207"/>
      <c r="B283" s="224"/>
      <c r="C283" s="207"/>
      <c r="D283" s="57">
        <v>2015</v>
      </c>
      <c r="E283" s="34">
        <v>0</v>
      </c>
      <c r="F283" s="34"/>
      <c r="G283" s="34">
        <v>0</v>
      </c>
      <c r="H283" s="34"/>
      <c r="I283" s="34">
        <v>0</v>
      </c>
      <c r="J283" s="34"/>
      <c r="K283" s="34">
        <v>0</v>
      </c>
      <c r="L283" s="34"/>
      <c r="M283" s="207"/>
      <c r="N283" s="157"/>
    </row>
    <row r="284" spans="1:14">
      <c r="A284" s="207"/>
      <c r="B284" s="224"/>
      <c r="C284" s="207"/>
      <c r="D284" s="57">
        <v>2016</v>
      </c>
      <c r="E284" s="34">
        <v>3600</v>
      </c>
      <c r="F284" s="34"/>
      <c r="G284" s="34">
        <v>1800</v>
      </c>
      <c r="H284" s="34"/>
      <c r="I284" s="34">
        <v>1800</v>
      </c>
      <c r="J284" s="34"/>
      <c r="K284" s="34">
        <v>0</v>
      </c>
      <c r="L284" s="34"/>
      <c r="M284" s="207"/>
      <c r="N284" s="157"/>
    </row>
    <row r="285" spans="1:14">
      <c r="A285" s="207"/>
      <c r="B285" s="224"/>
      <c r="C285" s="207"/>
      <c r="D285" s="63">
        <v>2017</v>
      </c>
      <c r="E285" s="34">
        <v>0</v>
      </c>
      <c r="F285" s="34"/>
      <c r="G285" s="34">
        <v>0</v>
      </c>
      <c r="H285" s="34"/>
      <c r="I285" s="34">
        <v>0</v>
      </c>
      <c r="J285" s="34"/>
      <c r="K285" s="34">
        <v>0</v>
      </c>
      <c r="L285" s="34"/>
      <c r="M285" s="207"/>
      <c r="N285" s="157"/>
    </row>
    <row r="286" spans="1:14">
      <c r="A286" s="207" t="s">
        <v>485</v>
      </c>
      <c r="B286" s="224" t="s">
        <v>771</v>
      </c>
      <c r="C286" s="207" t="s">
        <v>552</v>
      </c>
      <c r="D286" s="57" t="s">
        <v>609</v>
      </c>
      <c r="E286" s="34">
        <v>3600</v>
      </c>
      <c r="F286" s="34">
        <v>0</v>
      </c>
      <c r="G286" s="34">
        <v>0</v>
      </c>
      <c r="H286" s="34">
        <v>0</v>
      </c>
      <c r="I286" s="34">
        <v>3600</v>
      </c>
      <c r="J286" s="34">
        <v>0</v>
      </c>
      <c r="K286" s="34">
        <v>0</v>
      </c>
      <c r="L286" s="34">
        <v>0</v>
      </c>
      <c r="M286" s="207" t="s">
        <v>765</v>
      </c>
      <c r="N286" s="157"/>
    </row>
    <row r="287" spans="1:14">
      <c r="A287" s="207"/>
      <c r="B287" s="224"/>
      <c r="C287" s="207"/>
      <c r="D287" s="57">
        <v>2013</v>
      </c>
      <c r="E287" s="34">
        <v>0</v>
      </c>
      <c r="F287" s="34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207"/>
      <c r="N287" s="157"/>
    </row>
    <row r="288" spans="1:14">
      <c r="A288" s="207"/>
      <c r="B288" s="224"/>
      <c r="C288" s="207"/>
      <c r="D288" s="57">
        <v>2014</v>
      </c>
      <c r="E288" s="34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207"/>
      <c r="N288" s="157"/>
    </row>
    <row r="289" spans="1:14">
      <c r="A289" s="207"/>
      <c r="B289" s="224"/>
      <c r="C289" s="207"/>
      <c r="D289" s="57">
        <v>2015</v>
      </c>
      <c r="E289" s="34">
        <v>3600</v>
      </c>
      <c r="F289" s="34"/>
      <c r="G289" s="34">
        <v>1800</v>
      </c>
      <c r="H289" s="34"/>
      <c r="I289" s="34">
        <v>1800</v>
      </c>
      <c r="J289" s="34"/>
      <c r="K289" s="34">
        <v>0</v>
      </c>
      <c r="L289" s="34"/>
      <c r="M289" s="207"/>
      <c r="N289" s="157"/>
    </row>
    <row r="290" spans="1:14">
      <c r="A290" s="207"/>
      <c r="B290" s="224"/>
      <c r="C290" s="207"/>
      <c r="D290" s="57">
        <v>2016</v>
      </c>
      <c r="E290" s="34">
        <v>0</v>
      </c>
      <c r="F290" s="34"/>
      <c r="G290" s="34">
        <v>0</v>
      </c>
      <c r="H290" s="34"/>
      <c r="I290" s="34">
        <v>0</v>
      </c>
      <c r="J290" s="34"/>
      <c r="K290" s="34">
        <v>0</v>
      </c>
      <c r="L290" s="34"/>
      <c r="M290" s="207"/>
      <c r="N290" s="157"/>
    </row>
    <row r="291" spans="1:14">
      <c r="A291" s="207"/>
      <c r="B291" s="224"/>
      <c r="C291" s="207"/>
      <c r="D291" s="57">
        <v>2017</v>
      </c>
      <c r="E291" s="34">
        <v>0</v>
      </c>
      <c r="F291" s="34"/>
      <c r="G291" s="34">
        <v>0</v>
      </c>
      <c r="H291" s="34"/>
      <c r="I291" s="34">
        <v>0</v>
      </c>
      <c r="J291" s="34"/>
      <c r="K291" s="34">
        <v>0</v>
      </c>
      <c r="L291" s="34"/>
      <c r="M291" s="207"/>
      <c r="N291" s="157"/>
    </row>
    <row r="292" spans="1:14">
      <c r="A292" s="207" t="s">
        <v>121</v>
      </c>
      <c r="B292" s="196" t="s">
        <v>526</v>
      </c>
      <c r="C292" s="219"/>
      <c r="D292" s="42" t="s">
        <v>609</v>
      </c>
      <c r="E292" s="90">
        <f t="shared" ref="E292:L292" si="25">SUM(E293:E297)</f>
        <v>2754.75</v>
      </c>
      <c r="F292" s="90">
        <f t="shared" si="25"/>
        <v>1222.4000000000001</v>
      </c>
      <c r="G292" s="90">
        <f t="shared" si="25"/>
        <v>482</v>
      </c>
      <c r="H292" s="90">
        <f t="shared" si="25"/>
        <v>482</v>
      </c>
      <c r="I292" s="90">
        <f t="shared" si="25"/>
        <v>2272.75</v>
      </c>
      <c r="J292" s="90">
        <f t="shared" si="25"/>
        <v>740.4</v>
      </c>
      <c r="K292" s="90">
        <f t="shared" si="25"/>
        <v>0</v>
      </c>
      <c r="L292" s="90">
        <f t="shared" si="25"/>
        <v>0</v>
      </c>
      <c r="M292" s="219"/>
      <c r="N292" s="225"/>
    </row>
    <row r="293" spans="1:14">
      <c r="A293" s="207"/>
      <c r="B293" s="196"/>
      <c r="C293" s="219"/>
      <c r="D293" s="57">
        <v>2013</v>
      </c>
      <c r="E293" s="91">
        <f t="shared" ref="E293:L297" si="26">E299+E305</f>
        <v>762.5</v>
      </c>
      <c r="F293" s="91">
        <f t="shared" si="26"/>
        <v>602.5</v>
      </c>
      <c r="G293" s="91">
        <f t="shared" si="26"/>
        <v>482</v>
      </c>
      <c r="H293" s="91">
        <f t="shared" si="26"/>
        <v>482</v>
      </c>
      <c r="I293" s="91">
        <f t="shared" si="26"/>
        <v>280.5</v>
      </c>
      <c r="J293" s="91">
        <f t="shared" si="26"/>
        <v>120.5</v>
      </c>
      <c r="K293" s="92">
        <f t="shared" si="26"/>
        <v>0</v>
      </c>
      <c r="L293" s="92">
        <f t="shared" si="26"/>
        <v>0</v>
      </c>
      <c r="M293" s="219"/>
      <c r="N293" s="225"/>
    </row>
    <row r="294" spans="1:14">
      <c r="A294" s="207"/>
      <c r="B294" s="196"/>
      <c r="C294" s="219"/>
      <c r="D294" s="57">
        <v>2014</v>
      </c>
      <c r="E294" s="91">
        <f>E300+E306</f>
        <v>470.25</v>
      </c>
      <c r="F294" s="91">
        <f t="shared" ref="F294:L294" si="27">F300+F306</f>
        <v>619.9</v>
      </c>
      <c r="G294" s="91">
        <f t="shared" si="27"/>
        <v>0</v>
      </c>
      <c r="H294" s="91">
        <f t="shared" si="27"/>
        <v>0</v>
      </c>
      <c r="I294" s="91">
        <f t="shared" si="27"/>
        <v>470.25</v>
      </c>
      <c r="J294" s="91">
        <f t="shared" si="27"/>
        <v>619.9</v>
      </c>
      <c r="K294" s="91">
        <f t="shared" si="27"/>
        <v>0</v>
      </c>
      <c r="L294" s="91">
        <f t="shared" si="27"/>
        <v>0</v>
      </c>
      <c r="M294" s="219"/>
      <c r="N294" s="225"/>
    </row>
    <row r="295" spans="1:14">
      <c r="A295" s="207"/>
      <c r="B295" s="196"/>
      <c r="C295" s="219"/>
      <c r="D295" s="57">
        <v>2015</v>
      </c>
      <c r="E295" s="91">
        <f t="shared" si="26"/>
        <v>490.25</v>
      </c>
      <c r="F295" s="91"/>
      <c r="G295" s="91">
        <f t="shared" si="26"/>
        <v>0</v>
      </c>
      <c r="H295" s="91"/>
      <c r="I295" s="91">
        <f t="shared" si="26"/>
        <v>490.25</v>
      </c>
      <c r="J295" s="91"/>
      <c r="K295" s="92">
        <f t="shared" si="26"/>
        <v>0</v>
      </c>
      <c r="L295" s="92"/>
      <c r="M295" s="219"/>
      <c r="N295" s="225"/>
    </row>
    <row r="296" spans="1:14">
      <c r="A296" s="207"/>
      <c r="B296" s="196"/>
      <c r="C296" s="219"/>
      <c r="D296" s="57">
        <v>2016</v>
      </c>
      <c r="E296" s="91">
        <f t="shared" si="26"/>
        <v>490.25</v>
      </c>
      <c r="F296" s="91"/>
      <c r="G296" s="91">
        <f t="shared" si="26"/>
        <v>0</v>
      </c>
      <c r="H296" s="91"/>
      <c r="I296" s="91">
        <f t="shared" si="26"/>
        <v>490.25</v>
      </c>
      <c r="J296" s="91"/>
      <c r="K296" s="92">
        <f t="shared" si="26"/>
        <v>0</v>
      </c>
      <c r="L296" s="92"/>
      <c r="M296" s="219"/>
      <c r="N296" s="225"/>
    </row>
    <row r="297" spans="1:14">
      <c r="A297" s="207"/>
      <c r="B297" s="196"/>
      <c r="C297" s="219"/>
      <c r="D297" s="57">
        <v>2017</v>
      </c>
      <c r="E297" s="91">
        <f t="shared" si="26"/>
        <v>541.5</v>
      </c>
      <c r="F297" s="91"/>
      <c r="G297" s="91">
        <f t="shared" si="26"/>
        <v>0</v>
      </c>
      <c r="H297" s="91"/>
      <c r="I297" s="91">
        <f t="shared" si="26"/>
        <v>541.5</v>
      </c>
      <c r="J297" s="91"/>
      <c r="K297" s="92">
        <f t="shared" si="26"/>
        <v>0</v>
      </c>
      <c r="L297" s="92"/>
      <c r="M297" s="219"/>
      <c r="N297" s="225"/>
    </row>
    <row r="298" spans="1:14">
      <c r="A298" s="207" t="s">
        <v>505</v>
      </c>
      <c r="B298" s="224" t="s">
        <v>527</v>
      </c>
      <c r="C298" s="207" t="s">
        <v>528</v>
      </c>
      <c r="D298" s="57" t="s">
        <v>609</v>
      </c>
      <c r="E298" s="37">
        <v>860</v>
      </c>
      <c r="F298" s="37">
        <v>0</v>
      </c>
      <c r="G298" s="37">
        <v>0</v>
      </c>
      <c r="H298" s="37">
        <v>0</v>
      </c>
      <c r="I298" s="37">
        <v>860</v>
      </c>
      <c r="J298" s="37">
        <v>0</v>
      </c>
      <c r="K298" s="34">
        <v>0</v>
      </c>
      <c r="L298" s="34">
        <v>0</v>
      </c>
      <c r="M298" s="207" t="s">
        <v>759</v>
      </c>
      <c r="N298" s="157"/>
    </row>
    <row r="299" spans="1:14">
      <c r="A299" s="207"/>
      <c r="B299" s="224"/>
      <c r="C299" s="207"/>
      <c r="D299" s="57">
        <v>2013</v>
      </c>
      <c r="E299" s="37">
        <v>160</v>
      </c>
      <c r="F299" s="37">
        <v>0</v>
      </c>
      <c r="G299" s="37">
        <v>0</v>
      </c>
      <c r="H299" s="37">
        <v>0</v>
      </c>
      <c r="I299" s="37">
        <v>160</v>
      </c>
      <c r="J299" s="37">
        <v>0</v>
      </c>
      <c r="K299" s="34">
        <v>0</v>
      </c>
      <c r="L299" s="34">
        <v>0</v>
      </c>
      <c r="M299" s="207"/>
      <c r="N299" s="157"/>
    </row>
    <row r="300" spans="1:14">
      <c r="A300" s="207"/>
      <c r="B300" s="224"/>
      <c r="C300" s="207"/>
      <c r="D300" s="57">
        <v>2014</v>
      </c>
      <c r="E300" s="37">
        <v>160</v>
      </c>
      <c r="F300" s="37">
        <v>198</v>
      </c>
      <c r="G300" s="37">
        <v>0</v>
      </c>
      <c r="H300" s="37">
        <v>0</v>
      </c>
      <c r="I300" s="37">
        <v>160</v>
      </c>
      <c r="J300" s="37">
        <v>198</v>
      </c>
      <c r="K300" s="34">
        <v>0</v>
      </c>
      <c r="L300" s="34">
        <v>0</v>
      </c>
      <c r="M300" s="207"/>
      <c r="N300" s="157"/>
    </row>
    <row r="301" spans="1:14">
      <c r="A301" s="207"/>
      <c r="B301" s="224"/>
      <c r="C301" s="207"/>
      <c r="D301" s="57">
        <v>2015</v>
      </c>
      <c r="E301" s="37">
        <v>180</v>
      </c>
      <c r="F301" s="37"/>
      <c r="G301" s="37">
        <v>0</v>
      </c>
      <c r="H301" s="37"/>
      <c r="I301" s="37">
        <v>180</v>
      </c>
      <c r="J301" s="37"/>
      <c r="K301" s="34">
        <v>0</v>
      </c>
      <c r="L301" s="34"/>
      <c r="M301" s="207"/>
      <c r="N301" s="157"/>
    </row>
    <row r="302" spans="1:14">
      <c r="A302" s="207"/>
      <c r="B302" s="224"/>
      <c r="C302" s="207"/>
      <c r="D302" s="57">
        <v>2016</v>
      </c>
      <c r="E302" s="37">
        <v>180</v>
      </c>
      <c r="F302" s="37"/>
      <c r="G302" s="37">
        <v>0</v>
      </c>
      <c r="H302" s="37"/>
      <c r="I302" s="37">
        <v>180</v>
      </c>
      <c r="J302" s="37"/>
      <c r="K302" s="34">
        <v>0</v>
      </c>
      <c r="L302" s="34"/>
      <c r="M302" s="207"/>
      <c r="N302" s="157"/>
    </row>
    <row r="303" spans="1:14">
      <c r="A303" s="207"/>
      <c r="B303" s="224"/>
      <c r="C303" s="207"/>
      <c r="D303" s="57">
        <v>2017</v>
      </c>
      <c r="E303" s="37">
        <v>180</v>
      </c>
      <c r="F303" s="37"/>
      <c r="G303" s="37">
        <v>0</v>
      </c>
      <c r="H303" s="37"/>
      <c r="I303" s="37">
        <v>180</v>
      </c>
      <c r="J303" s="37"/>
      <c r="K303" s="34">
        <v>0</v>
      </c>
      <c r="L303" s="34"/>
      <c r="M303" s="207"/>
      <c r="N303" s="157"/>
    </row>
    <row r="304" spans="1:14">
      <c r="A304" s="207" t="s">
        <v>529</v>
      </c>
      <c r="B304" s="224" t="s">
        <v>530</v>
      </c>
      <c r="C304" s="182" t="s">
        <v>501</v>
      </c>
      <c r="D304" s="57" t="s">
        <v>609</v>
      </c>
      <c r="E304" s="37">
        <v>1894.75</v>
      </c>
      <c r="F304" s="37">
        <v>602.5</v>
      </c>
      <c r="G304" s="37">
        <v>482</v>
      </c>
      <c r="H304" s="37">
        <v>482</v>
      </c>
      <c r="I304" s="37">
        <v>1412.75</v>
      </c>
      <c r="J304" s="37">
        <v>120.5</v>
      </c>
      <c r="K304" s="34">
        <v>0</v>
      </c>
      <c r="L304" s="34">
        <v>0</v>
      </c>
      <c r="M304" s="207" t="s">
        <v>747</v>
      </c>
      <c r="N304" s="157"/>
    </row>
    <row r="305" spans="1:14">
      <c r="A305" s="207"/>
      <c r="B305" s="224"/>
      <c r="C305" s="182"/>
      <c r="D305" s="57">
        <v>2013</v>
      </c>
      <c r="E305" s="37">
        <v>602.5</v>
      </c>
      <c r="F305" s="37">
        <v>602.5</v>
      </c>
      <c r="G305" s="37">
        <v>482</v>
      </c>
      <c r="H305" s="37">
        <v>482</v>
      </c>
      <c r="I305" s="37">
        <v>120.5</v>
      </c>
      <c r="J305" s="37">
        <v>120.5</v>
      </c>
      <c r="K305" s="34">
        <v>0</v>
      </c>
      <c r="L305" s="34">
        <v>0</v>
      </c>
      <c r="M305" s="207"/>
      <c r="N305" s="157"/>
    </row>
    <row r="306" spans="1:14">
      <c r="A306" s="207"/>
      <c r="B306" s="224"/>
      <c r="C306" s="182"/>
      <c r="D306" s="57">
        <v>2014</v>
      </c>
      <c r="E306" s="37">
        <v>310.25</v>
      </c>
      <c r="F306" s="37">
        <v>421.9</v>
      </c>
      <c r="G306" s="37">
        <v>0</v>
      </c>
      <c r="H306" s="37">
        <v>0</v>
      </c>
      <c r="I306" s="37">
        <v>310.25</v>
      </c>
      <c r="J306" s="37">
        <v>421.9</v>
      </c>
      <c r="K306" s="34">
        <v>0</v>
      </c>
      <c r="L306" s="34">
        <v>0</v>
      </c>
      <c r="M306" s="207"/>
      <c r="N306" s="157"/>
    </row>
    <row r="307" spans="1:14">
      <c r="A307" s="207"/>
      <c r="B307" s="224"/>
      <c r="C307" s="182"/>
      <c r="D307" s="57">
        <v>2015</v>
      </c>
      <c r="E307" s="37">
        <v>310.25</v>
      </c>
      <c r="F307" s="37"/>
      <c r="G307" s="37">
        <v>0</v>
      </c>
      <c r="H307" s="37"/>
      <c r="I307" s="37">
        <v>310.25</v>
      </c>
      <c r="J307" s="37"/>
      <c r="K307" s="34">
        <v>0</v>
      </c>
      <c r="L307" s="34"/>
      <c r="M307" s="207"/>
      <c r="N307" s="157"/>
    </row>
    <row r="308" spans="1:14">
      <c r="A308" s="207"/>
      <c r="B308" s="224"/>
      <c r="C308" s="182"/>
      <c r="D308" s="57">
        <v>2016</v>
      </c>
      <c r="E308" s="37">
        <v>310.25</v>
      </c>
      <c r="F308" s="37"/>
      <c r="G308" s="37">
        <v>0</v>
      </c>
      <c r="H308" s="37"/>
      <c r="I308" s="37">
        <v>310.25</v>
      </c>
      <c r="J308" s="37"/>
      <c r="K308" s="34">
        <v>0</v>
      </c>
      <c r="L308" s="34"/>
      <c r="M308" s="207"/>
      <c r="N308" s="157"/>
    </row>
    <row r="309" spans="1:14">
      <c r="A309" s="207"/>
      <c r="B309" s="224"/>
      <c r="C309" s="182"/>
      <c r="D309" s="57">
        <v>2017</v>
      </c>
      <c r="E309" s="37">
        <v>361.5</v>
      </c>
      <c r="F309" s="37"/>
      <c r="G309" s="37">
        <v>0</v>
      </c>
      <c r="H309" s="37"/>
      <c r="I309" s="37">
        <v>361.5</v>
      </c>
      <c r="J309" s="37"/>
      <c r="K309" s="34">
        <v>0</v>
      </c>
      <c r="L309" s="34"/>
      <c r="M309" s="207"/>
      <c r="N309" s="157"/>
    </row>
    <row r="310" spans="1:14">
      <c r="A310" s="162" t="s">
        <v>531</v>
      </c>
      <c r="B310" s="162"/>
      <c r="C310" s="162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</row>
    <row r="311" spans="1:14">
      <c r="A311" s="169" t="s">
        <v>449</v>
      </c>
      <c r="B311" s="169"/>
      <c r="C311" s="169"/>
      <c r="D311" s="169"/>
      <c r="E311" s="71">
        <f t="shared" ref="E311:L311" si="28">E312+E354+E405+E424+E436</f>
        <v>320984.90000000002</v>
      </c>
      <c r="F311" s="71">
        <f>F312+F354+F405+F424+F436</f>
        <v>18851.100000000002</v>
      </c>
      <c r="G311" s="71">
        <f t="shared" si="28"/>
        <v>239318.5</v>
      </c>
      <c r="H311" s="71">
        <f t="shared" si="28"/>
        <v>11439</v>
      </c>
      <c r="I311" s="71">
        <f t="shared" si="28"/>
        <v>78679.399999999994</v>
      </c>
      <c r="J311" s="71">
        <f t="shared" si="28"/>
        <v>5933.3</v>
      </c>
      <c r="K311" s="71">
        <f t="shared" si="28"/>
        <v>1987</v>
      </c>
      <c r="L311" s="71">
        <f t="shared" si="28"/>
        <v>1478.8</v>
      </c>
      <c r="M311" s="44"/>
      <c r="N311" s="44"/>
    </row>
    <row r="312" spans="1:14">
      <c r="A312" s="214" t="s">
        <v>105</v>
      </c>
      <c r="B312" s="218" t="s">
        <v>532</v>
      </c>
      <c r="C312" s="207"/>
      <c r="D312" s="42" t="s">
        <v>609</v>
      </c>
      <c r="E312" s="33">
        <f t="shared" ref="E312:L312" si="29">SUM(E313:E317)</f>
        <v>119459.20000000001</v>
      </c>
      <c r="F312" s="33">
        <f>SUM(F313:F317)</f>
        <v>15188.1</v>
      </c>
      <c r="G312" s="33">
        <f t="shared" si="29"/>
        <v>95998.1</v>
      </c>
      <c r="H312" s="33">
        <f t="shared" si="29"/>
        <v>11000</v>
      </c>
      <c r="I312" s="33">
        <f t="shared" si="29"/>
        <v>22221.1</v>
      </c>
      <c r="J312" s="33">
        <f t="shared" si="29"/>
        <v>4188.1000000000004</v>
      </c>
      <c r="K312" s="33">
        <f t="shared" si="29"/>
        <v>240</v>
      </c>
      <c r="L312" s="33">
        <f t="shared" si="29"/>
        <v>0</v>
      </c>
      <c r="M312" s="223"/>
      <c r="N312" s="223"/>
    </row>
    <row r="313" spans="1:14">
      <c r="A313" s="214"/>
      <c r="B313" s="218"/>
      <c r="C313" s="207"/>
      <c r="D313" s="57">
        <v>2013</v>
      </c>
      <c r="E313" s="34">
        <f t="shared" ref="E313:L313" si="30">E318+E319+E320+E321+E322</f>
        <v>14044</v>
      </c>
      <c r="F313" s="34">
        <f t="shared" si="30"/>
        <v>14841.1</v>
      </c>
      <c r="G313" s="34">
        <f t="shared" si="30"/>
        <v>11000</v>
      </c>
      <c r="H313" s="34">
        <f t="shared" si="30"/>
        <v>11000</v>
      </c>
      <c r="I313" s="34">
        <f t="shared" si="30"/>
        <v>3044</v>
      </c>
      <c r="J313" s="34">
        <f t="shared" si="30"/>
        <v>3841.1</v>
      </c>
      <c r="K313" s="34">
        <f t="shared" si="30"/>
        <v>0</v>
      </c>
      <c r="L313" s="34">
        <f t="shared" si="30"/>
        <v>0</v>
      </c>
      <c r="M313" s="223"/>
      <c r="N313" s="223"/>
    </row>
    <row r="314" spans="1:14">
      <c r="A314" s="214"/>
      <c r="B314" s="218"/>
      <c r="C314" s="207"/>
      <c r="D314" s="57">
        <v>2014</v>
      </c>
      <c r="E314" s="34">
        <f>E323+E324+E325+E326+E327+E328+E329</f>
        <v>24034</v>
      </c>
      <c r="F314" s="115">
        <f t="shared" ref="F314:L314" si="31">F323+F324+F325+F326+F327+F328+F329</f>
        <v>347</v>
      </c>
      <c r="G314" s="115">
        <f t="shared" si="31"/>
        <v>17229.599999999999</v>
      </c>
      <c r="H314" s="115">
        <f t="shared" si="31"/>
        <v>0</v>
      </c>
      <c r="I314" s="115">
        <f t="shared" si="31"/>
        <v>6664.4</v>
      </c>
      <c r="J314" s="115">
        <f t="shared" si="31"/>
        <v>347</v>
      </c>
      <c r="K314" s="115">
        <f t="shared" si="31"/>
        <v>140</v>
      </c>
      <c r="L314" s="115">
        <f t="shared" si="31"/>
        <v>0</v>
      </c>
      <c r="M314" s="223"/>
      <c r="N314" s="223"/>
    </row>
    <row r="315" spans="1:14">
      <c r="A315" s="214"/>
      <c r="B315" s="218"/>
      <c r="C315" s="207"/>
      <c r="D315" s="57">
        <v>2015</v>
      </c>
      <c r="E315" s="34">
        <f>E330+E333+E334+E335+E336+E337+E338+E339+E340</f>
        <v>24744.400000000001</v>
      </c>
      <c r="F315" s="34"/>
      <c r="G315" s="34">
        <f>G330+G333+G334+G335+G336+G337+G338+G339+G340</f>
        <v>20339.5</v>
      </c>
      <c r="H315" s="34"/>
      <c r="I315" s="34">
        <f>SUM(I330:I340)</f>
        <v>4204.8999999999996</v>
      </c>
      <c r="J315" s="34"/>
      <c r="K315" s="34">
        <f>K330+K333+K334+K335+K336+K337+K338+K339+K340</f>
        <v>0</v>
      </c>
      <c r="L315" s="34"/>
      <c r="M315" s="223"/>
      <c r="N315" s="223"/>
    </row>
    <row r="316" spans="1:14">
      <c r="A316" s="214"/>
      <c r="B316" s="218"/>
      <c r="C316" s="207"/>
      <c r="D316" s="57">
        <v>2016</v>
      </c>
      <c r="E316" s="34">
        <f>SUM(E341:E347)</f>
        <v>25552.400000000001</v>
      </c>
      <c r="F316" s="34"/>
      <c r="G316" s="34">
        <f>SUM(G341:G347)</f>
        <v>20441.5</v>
      </c>
      <c r="H316" s="34"/>
      <c r="I316" s="34">
        <f>SUM(I341:I347)</f>
        <v>4310.8999999999996</v>
      </c>
      <c r="J316" s="34"/>
      <c r="K316" s="34">
        <f>SUM(K341:K347)</f>
        <v>0</v>
      </c>
      <c r="L316" s="34"/>
      <c r="M316" s="223"/>
      <c r="N316" s="223"/>
    </row>
    <row r="317" spans="1:14">
      <c r="A317" s="214"/>
      <c r="B317" s="218"/>
      <c r="C317" s="207"/>
      <c r="D317" s="57">
        <v>2017</v>
      </c>
      <c r="E317" s="34">
        <f>SUM(E348:E353)</f>
        <v>31084.400000000001</v>
      </c>
      <c r="F317" s="34"/>
      <c r="G317" s="34">
        <f>SUM(G348:G353)</f>
        <v>26987.5</v>
      </c>
      <c r="H317" s="34"/>
      <c r="I317" s="34">
        <f>SUM(I348:I353)</f>
        <v>3996.9</v>
      </c>
      <c r="J317" s="34"/>
      <c r="K317" s="34">
        <f>SUM(K348:K353)</f>
        <v>100</v>
      </c>
      <c r="L317" s="34"/>
      <c r="M317" s="223"/>
      <c r="N317" s="223"/>
    </row>
    <row r="318" spans="1:14" ht="47.25">
      <c r="A318" s="61" t="s">
        <v>460</v>
      </c>
      <c r="B318" s="61" t="s">
        <v>533</v>
      </c>
      <c r="C318" s="57" t="s">
        <v>528</v>
      </c>
      <c r="D318" s="207">
        <v>2013</v>
      </c>
      <c r="E318" s="34">
        <v>34</v>
      </c>
      <c r="F318" s="34">
        <v>0</v>
      </c>
      <c r="G318" s="34">
        <v>0</v>
      </c>
      <c r="H318" s="34">
        <v>0</v>
      </c>
      <c r="I318" s="34">
        <v>34</v>
      </c>
      <c r="J318" s="34">
        <v>0</v>
      </c>
      <c r="K318" s="34">
        <v>0</v>
      </c>
      <c r="L318" s="34">
        <v>0</v>
      </c>
      <c r="M318" s="57" t="s">
        <v>527</v>
      </c>
      <c r="N318" s="57"/>
    </row>
    <row r="319" spans="1:14" ht="31.5">
      <c r="A319" s="222" t="s">
        <v>463</v>
      </c>
      <c r="B319" s="61" t="s">
        <v>534</v>
      </c>
      <c r="C319" s="207" t="s">
        <v>535</v>
      </c>
      <c r="D319" s="207"/>
      <c r="E319" s="34">
        <v>10</v>
      </c>
      <c r="F319" s="34">
        <v>1035.0999999999999</v>
      </c>
      <c r="G319" s="34">
        <v>0</v>
      </c>
      <c r="H319" s="34">
        <v>0</v>
      </c>
      <c r="I319" s="34">
        <v>10</v>
      </c>
      <c r="J319" s="34">
        <v>1035.0999999999999</v>
      </c>
      <c r="K319" s="34">
        <v>0</v>
      </c>
      <c r="L319" s="34">
        <v>0</v>
      </c>
      <c r="M319" s="207" t="s">
        <v>772</v>
      </c>
      <c r="N319" s="207"/>
    </row>
    <row r="320" spans="1:14" ht="31.5">
      <c r="A320" s="222"/>
      <c r="B320" s="61" t="s">
        <v>536</v>
      </c>
      <c r="C320" s="207"/>
      <c r="D320" s="207"/>
      <c r="E320" s="34">
        <v>100</v>
      </c>
      <c r="F320" s="34">
        <v>0</v>
      </c>
      <c r="G320" s="34">
        <v>0</v>
      </c>
      <c r="H320" s="34">
        <v>0</v>
      </c>
      <c r="I320" s="34">
        <v>100</v>
      </c>
      <c r="J320" s="34">
        <v>0</v>
      </c>
      <c r="K320" s="34">
        <v>0</v>
      </c>
      <c r="L320" s="34">
        <v>0</v>
      </c>
      <c r="M320" s="207"/>
      <c r="N320" s="207"/>
    </row>
    <row r="321" spans="1:15" s="47" customFormat="1" ht="47.25">
      <c r="A321" s="61" t="s">
        <v>537</v>
      </c>
      <c r="B321" s="45" t="s">
        <v>538</v>
      </c>
      <c r="C321" s="57" t="s">
        <v>465</v>
      </c>
      <c r="D321" s="207"/>
      <c r="E321" s="34">
        <v>200</v>
      </c>
      <c r="F321" s="34">
        <v>59</v>
      </c>
      <c r="G321" s="34">
        <v>0</v>
      </c>
      <c r="H321" s="34">
        <v>0</v>
      </c>
      <c r="I321" s="34">
        <v>200</v>
      </c>
      <c r="J321" s="34">
        <v>59</v>
      </c>
      <c r="K321" s="34">
        <v>0</v>
      </c>
      <c r="L321" s="34">
        <v>0</v>
      </c>
      <c r="M321" s="57" t="s">
        <v>575</v>
      </c>
      <c r="N321" s="57"/>
      <c r="O321" s="46"/>
    </row>
    <row r="322" spans="1:15" ht="47.25">
      <c r="A322" s="61" t="s">
        <v>523</v>
      </c>
      <c r="B322" s="61" t="s">
        <v>539</v>
      </c>
      <c r="C322" s="57" t="s">
        <v>462</v>
      </c>
      <c r="D322" s="93"/>
      <c r="E322" s="34">
        <v>13700</v>
      </c>
      <c r="F322" s="34">
        <v>13747</v>
      </c>
      <c r="G322" s="34">
        <v>11000</v>
      </c>
      <c r="H322" s="34">
        <v>11000</v>
      </c>
      <c r="I322" s="34">
        <v>2700</v>
      </c>
      <c r="J322" s="34">
        <v>2747</v>
      </c>
      <c r="K322" s="34">
        <v>0</v>
      </c>
      <c r="L322" s="34">
        <v>0</v>
      </c>
      <c r="M322" s="57" t="s">
        <v>527</v>
      </c>
      <c r="N322" s="57"/>
    </row>
    <row r="323" spans="1:15" ht="63">
      <c r="A323" s="94" t="s">
        <v>573</v>
      </c>
      <c r="B323" s="61" t="s">
        <v>773</v>
      </c>
      <c r="C323" s="57" t="s">
        <v>594</v>
      </c>
      <c r="D323" s="207">
        <v>2014</v>
      </c>
      <c r="E323" s="135">
        <v>20</v>
      </c>
      <c r="F323" s="135">
        <v>0</v>
      </c>
      <c r="G323" s="135">
        <v>0</v>
      </c>
      <c r="H323" s="135">
        <v>0</v>
      </c>
      <c r="I323" s="135">
        <v>20</v>
      </c>
      <c r="J323" s="135">
        <v>0</v>
      </c>
      <c r="K323" s="135">
        <v>0</v>
      </c>
      <c r="L323" s="135">
        <v>0</v>
      </c>
      <c r="M323" s="57" t="s">
        <v>774</v>
      </c>
      <c r="N323" s="133" t="s">
        <v>1053</v>
      </c>
    </row>
    <row r="324" spans="1:15" ht="47.25">
      <c r="A324" s="275" t="s">
        <v>581</v>
      </c>
      <c r="B324" s="275" t="s">
        <v>775</v>
      </c>
      <c r="C324" s="276" t="s">
        <v>557</v>
      </c>
      <c r="D324" s="207"/>
      <c r="E324" s="34">
        <v>500</v>
      </c>
      <c r="F324" s="34">
        <v>347</v>
      </c>
      <c r="G324" s="34">
        <v>0</v>
      </c>
      <c r="H324" s="34">
        <v>0</v>
      </c>
      <c r="I324" s="34">
        <v>500</v>
      </c>
      <c r="J324" s="34">
        <v>347</v>
      </c>
      <c r="K324" s="34">
        <v>0</v>
      </c>
      <c r="L324" s="34">
        <v>0</v>
      </c>
      <c r="M324" s="57" t="s">
        <v>776</v>
      </c>
      <c r="N324" s="63"/>
    </row>
    <row r="325" spans="1:15" ht="78.75">
      <c r="A325" s="61" t="s">
        <v>53</v>
      </c>
      <c r="B325" s="61" t="s">
        <v>777</v>
      </c>
      <c r="C325" s="57" t="s">
        <v>545</v>
      </c>
      <c r="D325" s="207"/>
      <c r="E325" s="135">
        <v>1578</v>
      </c>
      <c r="F325" s="135">
        <v>0</v>
      </c>
      <c r="G325" s="135">
        <v>1262.4000000000001</v>
      </c>
      <c r="H325" s="135">
        <v>0</v>
      </c>
      <c r="I325" s="135">
        <v>315.60000000000002</v>
      </c>
      <c r="J325" s="135">
        <v>0</v>
      </c>
      <c r="K325" s="135">
        <v>0</v>
      </c>
      <c r="L325" s="135">
        <v>0</v>
      </c>
      <c r="M325" s="57" t="s">
        <v>778</v>
      </c>
      <c r="N325" s="133" t="s">
        <v>1035</v>
      </c>
    </row>
    <row r="326" spans="1:15" ht="63">
      <c r="A326" s="61" t="s">
        <v>55</v>
      </c>
      <c r="B326" s="61" t="s">
        <v>779</v>
      </c>
      <c r="C326" s="57" t="s">
        <v>35</v>
      </c>
      <c r="D326" s="207"/>
      <c r="E326" s="135">
        <v>500</v>
      </c>
      <c r="F326" s="135">
        <v>0</v>
      </c>
      <c r="G326" s="135">
        <v>0</v>
      </c>
      <c r="H326" s="135">
        <v>0</v>
      </c>
      <c r="I326" s="135">
        <v>500</v>
      </c>
      <c r="J326" s="135">
        <v>0</v>
      </c>
      <c r="K326" s="135">
        <v>0</v>
      </c>
      <c r="L326" s="135">
        <v>0</v>
      </c>
      <c r="M326" s="57" t="s">
        <v>780</v>
      </c>
      <c r="N326" s="133" t="s">
        <v>1053</v>
      </c>
    </row>
    <row r="327" spans="1:15" ht="78.75">
      <c r="A327" s="61" t="s">
        <v>57</v>
      </c>
      <c r="B327" s="61" t="s">
        <v>781</v>
      </c>
      <c r="C327" s="57" t="s">
        <v>498</v>
      </c>
      <c r="D327" s="207"/>
      <c r="E327" s="34">
        <v>9096</v>
      </c>
      <c r="F327" s="34">
        <v>0</v>
      </c>
      <c r="G327" s="34">
        <v>6367.2</v>
      </c>
      <c r="H327" s="34">
        <v>0</v>
      </c>
      <c r="I327" s="34">
        <v>2728.8</v>
      </c>
      <c r="J327" s="34">
        <v>0</v>
      </c>
      <c r="K327" s="34">
        <v>0</v>
      </c>
      <c r="L327" s="34">
        <v>0</v>
      </c>
      <c r="M327" s="57" t="s">
        <v>575</v>
      </c>
      <c r="N327" s="114" t="s">
        <v>1025</v>
      </c>
    </row>
    <row r="328" spans="1:15" ht="63">
      <c r="A328" s="61" t="s">
        <v>59</v>
      </c>
      <c r="B328" s="45" t="s">
        <v>782</v>
      </c>
      <c r="C328" s="207" t="s">
        <v>462</v>
      </c>
      <c r="D328" s="207"/>
      <c r="E328" s="135">
        <v>340</v>
      </c>
      <c r="F328" s="135">
        <v>0</v>
      </c>
      <c r="G328" s="135">
        <v>0</v>
      </c>
      <c r="H328" s="135">
        <v>0</v>
      </c>
      <c r="I328" s="135">
        <v>200</v>
      </c>
      <c r="J328" s="135">
        <v>0</v>
      </c>
      <c r="K328" s="135">
        <v>140</v>
      </c>
      <c r="L328" s="135">
        <v>0</v>
      </c>
      <c r="M328" s="207" t="s">
        <v>527</v>
      </c>
      <c r="N328" s="133" t="s">
        <v>1053</v>
      </c>
    </row>
    <row r="329" spans="1:15" ht="78.75">
      <c r="A329" s="61" t="s">
        <v>583</v>
      </c>
      <c r="B329" s="61" t="s">
        <v>783</v>
      </c>
      <c r="C329" s="207"/>
      <c r="D329" s="207"/>
      <c r="E329" s="135">
        <v>12000</v>
      </c>
      <c r="F329" s="135">
        <v>0</v>
      </c>
      <c r="G329" s="135">
        <v>9600</v>
      </c>
      <c r="H329" s="135">
        <v>0</v>
      </c>
      <c r="I329" s="135">
        <v>2400</v>
      </c>
      <c r="J329" s="135">
        <v>0</v>
      </c>
      <c r="K329" s="135">
        <v>0</v>
      </c>
      <c r="L329" s="135">
        <v>0</v>
      </c>
      <c r="M329" s="207"/>
      <c r="N329" s="133" t="s">
        <v>1035</v>
      </c>
    </row>
    <row r="330" spans="1:15">
      <c r="A330" s="222" t="s">
        <v>585</v>
      </c>
      <c r="B330" s="167" t="s">
        <v>784</v>
      </c>
      <c r="C330" s="207" t="s">
        <v>785</v>
      </c>
      <c r="D330" s="207">
        <v>2015</v>
      </c>
      <c r="E330" s="180">
        <v>600</v>
      </c>
      <c r="F330" s="34"/>
      <c r="G330" s="180">
        <v>0</v>
      </c>
      <c r="H330" s="34"/>
      <c r="I330" s="180">
        <v>600</v>
      </c>
      <c r="J330" s="34"/>
      <c r="K330" s="180">
        <v>0</v>
      </c>
      <c r="L330" s="34"/>
      <c r="M330" s="207" t="s">
        <v>786</v>
      </c>
      <c r="N330" s="157"/>
    </row>
    <row r="331" spans="1:15">
      <c r="A331" s="222"/>
      <c r="B331" s="167"/>
      <c r="C331" s="207"/>
      <c r="D331" s="207"/>
      <c r="E331" s="180"/>
      <c r="F331" s="34"/>
      <c r="G331" s="180"/>
      <c r="H331" s="34"/>
      <c r="I331" s="180"/>
      <c r="J331" s="34"/>
      <c r="K331" s="180"/>
      <c r="L331" s="34"/>
      <c r="M331" s="207"/>
      <c r="N331" s="157"/>
    </row>
    <row r="332" spans="1:15">
      <c r="A332" s="222"/>
      <c r="B332" s="167"/>
      <c r="C332" s="207"/>
      <c r="D332" s="207"/>
      <c r="E332" s="180"/>
      <c r="F332" s="34"/>
      <c r="G332" s="180"/>
      <c r="H332" s="34"/>
      <c r="I332" s="180"/>
      <c r="J332" s="34"/>
      <c r="K332" s="180"/>
      <c r="L332" s="34"/>
      <c r="M332" s="207"/>
      <c r="N332" s="157"/>
    </row>
    <row r="333" spans="1:15" ht="47.25">
      <c r="A333" s="61" t="s">
        <v>587</v>
      </c>
      <c r="B333" s="61" t="s">
        <v>787</v>
      </c>
      <c r="C333" s="57" t="s">
        <v>594</v>
      </c>
      <c r="D333" s="207"/>
      <c r="E333" s="34">
        <v>20</v>
      </c>
      <c r="F333" s="34"/>
      <c r="G333" s="34">
        <v>0</v>
      </c>
      <c r="H333" s="34"/>
      <c r="I333" s="34">
        <v>20</v>
      </c>
      <c r="J333" s="34"/>
      <c r="K333" s="34">
        <v>0</v>
      </c>
      <c r="L333" s="34"/>
      <c r="M333" s="57" t="s">
        <v>774</v>
      </c>
      <c r="N333" s="63"/>
    </row>
    <row r="334" spans="1:15" ht="47.25">
      <c r="A334" s="61" t="s">
        <v>64</v>
      </c>
      <c r="B334" s="61" t="s">
        <v>788</v>
      </c>
      <c r="C334" s="57" t="s">
        <v>557</v>
      </c>
      <c r="D334" s="207"/>
      <c r="E334" s="34">
        <v>1000</v>
      </c>
      <c r="F334" s="34"/>
      <c r="G334" s="34">
        <v>800</v>
      </c>
      <c r="H334" s="34"/>
      <c r="I334" s="34">
        <v>200</v>
      </c>
      <c r="J334" s="34"/>
      <c r="K334" s="34">
        <v>0</v>
      </c>
      <c r="L334" s="34"/>
      <c r="M334" s="57" t="s">
        <v>776</v>
      </c>
      <c r="N334" s="157"/>
    </row>
    <row r="335" spans="1:15" ht="47.25">
      <c r="A335" s="95" t="s">
        <v>66</v>
      </c>
      <c r="B335" s="45" t="s">
        <v>789</v>
      </c>
      <c r="C335" s="57" t="s">
        <v>498</v>
      </c>
      <c r="D335" s="207"/>
      <c r="E335" s="34">
        <v>5234.3999999999996</v>
      </c>
      <c r="F335" s="34"/>
      <c r="G335" s="34">
        <v>4187.5</v>
      </c>
      <c r="H335" s="34"/>
      <c r="I335" s="34">
        <v>1046.9000000000001</v>
      </c>
      <c r="J335" s="34"/>
      <c r="K335" s="34">
        <v>0</v>
      </c>
      <c r="L335" s="34"/>
      <c r="M335" s="57" t="s">
        <v>575</v>
      </c>
      <c r="N335" s="157"/>
    </row>
    <row r="336" spans="1:15" ht="47.25">
      <c r="A336" s="61" t="s">
        <v>68</v>
      </c>
      <c r="B336" s="61" t="s">
        <v>790</v>
      </c>
      <c r="C336" s="57" t="s">
        <v>640</v>
      </c>
      <c r="D336" s="207"/>
      <c r="E336" s="34">
        <v>14000</v>
      </c>
      <c r="F336" s="34"/>
      <c r="G336" s="34">
        <v>12600</v>
      </c>
      <c r="H336" s="34"/>
      <c r="I336" s="34">
        <v>1400</v>
      </c>
      <c r="J336" s="34"/>
      <c r="K336" s="34">
        <v>0</v>
      </c>
      <c r="L336" s="34"/>
      <c r="M336" s="57" t="s">
        <v>791</v>
      </c>
      <c r="N336" s="157"/>
    </row>
    <row r="337" spans="1:14" ht="63">
      <c r="A337" s="61" t="s">
        <v>70</v>
      </c>
      <c r="B337" s="61" t="s">
        <v>792</v>
      </c>
      <c r="C337" s="57" t="s">
        <v>456</v>
      </c>
      <c r="D337" s="207"/>
      <c r="E337" s="34">
        <v>250</v>
      </c>
      <c r="F337" s="34"/>
      <c r="G337" s="34">
        <v>0</v>
      </c>
      <c r="H337" s="34"/>
      <c r="I337" s="34">
        <v>250</v>
      </c>
      <c r="J337" s="34"/>
      <c r="K337" s="34">
        <v>0</v>
      </c>
      <c r="L337" s="34"/>
      <c r="M337" s="57" t="s">
        <v>780</v>
      </c>
      <c r="N337" s="63"/>
    </row>
    <row r="338" spans="1:14" ht="47.25">
      <c r="A338" s="61" t="s">
        <v>72</v>
      </c>
      <c r="B338" s="61" t="s">
        <v>793</v>
      </c>
      <c r="C338" s="57" t="s">
        <v>594</v>
      </c>
      <c r="D338" s="207"/>
      <c r="E338" s="34">
        <v>200</v>
      </c>
      <c r="F338" s="34"/>
      <c r="G338" s="34">
        <v>0</v>
      </c>
      <c r="H338" s="34"/>
      <c r="I338" s="34" t="s">
        <v>794</v>
      </c>
      <c r="J338" s="34"/>
      <c r="K338" s="40">
        <v>0</v>
      </c>
      <c r="L338" s="40"/>
      <c r="M338" s="57" t="s">
        <v>774</v>
      </c>
      <c r="N338" s="63"/>
    </row>
    <row r="339" spans="1:14" ht="47.25">
      <c r="A339" s="61" t="s">
        <v>74</v>
      </c>
      <c r="B339" s="61" t="s">
        <v>795</v>
      </c>
      <c r="C339" s="57" t="s">
        <v>640</v>
      </c>
      <c r="D339" s="207"/>
      <c r="E339" s="34">
        <v>2000</v>
      </c>
      <c r="F339" s="34"/>
      <c r="G339" s="34">
        <v>1600</v>
      </c>
      <c r="H339" s="34"/>
      <c r="I339" s="34">
        <v>400</v>
      </c>
      <c r="J339" s="34"/>
      <c r="K339" s="34">
        <v>0</v>
      </c>
      <c r="L339" s="34"/>
      <c r="M339" s="57" t="s">
        <v>791</v>
      </c>
      <c r="N339" s="157"/>
    </row>
    <row r="340" spans="1:14" ht="47.25">
      <c r="A340" s="61" t="s">
        <v>76</v>
      </c>
      <c r="B340" s="61" t="s">
        <v>796</v>
      </c>
      <c r="C340" s="57" t="s">
        <v>545</v>
      </c>
      <c r="D340" s="207"/>
      <c r="E340" s="34">
        <v>1440</v>
      </c>
      <c r="F340" s="34"/>
      <c r="G340" s="34">
        <v>1152</v>
      </c>
      <c r="H340" s="34"/>
      <c r="I340" s="34">
        <v>288</v>
      </c>
      <c r="J340" s="34"/>
      <c r="K340" s="34">
        <v>0</v>
      </c>
      <c r="L340" s="34"/>
      <c r="M340" s="57" t="s">
        <v>778</v>
      </c>
      <c r="N340" s="157"/>
    </row>
    <row r="341" spans="1:14" ht="47.25">
      <c r="A341" s="61" t="s">
        <v>797</v>
      </c>
      <c r="B341" s="61" t="s">
        <v>798</v>
      </c>
      <c r="C341" s="57" t="s">
        <v>640</v>
      </c>
      <c r="D341" s="207">
        <v>2016</v>
      </c>
      <c r="E341" s="34">
        <v>6000</v>
      </c>
      <c r="F341" s="34"/>
      <c r="G341" s="34">
        <v>5400</v>
      </c>
      <c r="H341" s="34"/>
      <c r="I341" s="34">
        <v>600</v>
      </c>
      <c r="J341" s="34"/>
      <c r="K341" s="34">
        <v>0</v>
      </c>
      <c r="L341" s="34"/>
      <c r="M341" s="57" t="s">
        <v>791</v>
      </c>
      <c r="N341" s="157"/>
    </row>
    <row r="342" spans="1:14" ht="94.5">
      <c r="A342" s="61" t="s">
        <v>799</v>
      </c>
      <c r="B342" s="45" t="s">
        <v>800</v>
      </c>
      <c r="C342" s="57" t="s">
        <v>545</v>
      </c>
      <c r="D342" s="207"/>
      <c r="E342" s="34">
        <v>6818</v>
      </c>
      <c r="F342" s="34"/>
      <c r="G342" s="34">
        <v>5454</v>
      </c>
      <c r="H342" s="34"/>
      <c r="I342" s="34">
        <v>1364</v>
      </c>
      <c r="J342" s="34"/>
      <c r="K342" s="34">
        <v>0</v>
      </c>
      <c r="L342" s="34"/>
      <c r="M342" s="57" t="s">
        <v>778</v>
      </c>
      <c r="N342" s="157"/>
    </row>
    <row r="343" spans="1:14" ht="47.25">
      <c r="A343" s="61" t="s">
        <v>801</v>
      </c>
      <c r="B343" s="45" t="s">
        <v>802</v>
      </c>
      <c r="C343" s="57" t="s">
        <v>543</v>
      </c>
      <c r="D343" s="207"/>
      <c r="E343" s="34">
        <v>6000</v>
      </c>
      <c r="F343" s="34"/>
      <c r="G343" s="34">
        <v>5400</v>
      </c>
      <c r="H343" s="34"/>
      <c r="I343" s="34">
        <v>600</v>
      </c>
      <c r="J343" s="34"/>
      <c r="K343" s="34">
        <v>0</v>
      </c>
      <c r="L343" s="34"/>
      <c r="M343" s="57" t="s">
        <v>786</v>
      </c>
      <c r="N343" s="157"/>
    </row>
    <row r="344" spans="1:14" ht="47.25">
      <c r="A344" s="61" t="s">
        <v>803</v>
      </c>
      <c r="B344" s="61" t="s">
        <v>804</v>
      </c>
      <c r="C344" s="57" t="s">
        <v>498</v>
      </c>
      <c r="D344" s="207"/>
      <c r="E344" s="34">
        <v>5234.3999999999996</v>
      </c>
      <c r="F344" s="34"/>
      <c r="G344" s="34">
        <v>4187.5</v>
      </c>
      <c r="H344" s="34"/>
      <c r="I344" s="34">
        <v>1046.9000000000001</v>
      </c>
      <c r="J344" s="34"/>
      <c r="K344" s="34">
        <v>0</v>
      </c>
      <c r="L344" s="34"/>
      <c r="M344" s="57" t="s">
        <v>575</v>
      </c>
      <c r="N344" s="157"/>
    </row>
    <row r="345" spans="1:14" ht="47.25">
      <c r="A345" s="61" t="s">
        <v>805</v>
      </c>
      <c r="B345" s="61" t="s">
        <v>806</v>
      </c>
      <c r="C345" s="57" t="s">
        <v>557</v>
      </c>
      <c r="D345" s="207"/>
      <c r="E345" s="34">
        <v>1000</v>
      </c>
      <c r="F345" s="34"/>
      <c r="G345" s="34" t="s">
        <v>807</v>
      </c>
      <c r="H345" s="34"/>
      <c r="I345" s="34">
        <v>200</v>
      </c>
      <c r="J345" s="34"/>
      <c r="K345" s="34">
        <v>0</v>
      </c>
      <c r="L345" s="34"/>
      <c r="M345" s="57" t="s">
        <v>776</v>
      </c>
      <c r="N345" s="157"/>
    </row>
    <row r="346" spans="1:14" ht="47.25">
      <c r="A346" s="61" t="s">
        <v>808</v>
      </c>
      <c r="B346" s="61" t="s">
        <v>809</v>
      </c>
      <c r="C346" s="57" t="s">
        <v>456</v>
      </c>
      <c r="D346" s="207"/>
      <c r="E346" s="34">
        <v>300</v>
      </c>
      <c r="F346" s="34"/>
      <c r="G346" s="34">
        <v>0</v>
      </c>
      <c r="H346" s="34"/>
      <c r="I346" s="34">
        <v>300</v>
      </c>
      <c r="J346" s="34"/>
      <c r="K346" s="34">
        <v>0</v>
      </c>
      <c r="L346" s="34"/>
      <c r="M346" s="57" t="s">
        <v>780</v>
      </c>
      <c r="N346" s="157"/>
    </row>
    <row r="347" spans="1:14" ht="47.25">
      <c r="A347" s="61" t="s">
        <v>810</v>
      </c>
      <c r="B347" s="61" t="s">
        <v>811</v>
      </c>
      <c r="C347" s="57" t="s">
        <v>594</v>
      </c>
      <c r="D347" s="207"/>
      <c r="E347" s="34">
        <v>200</v>
      </c>
      <c r="F347" s="34"/>
      <c r="G347" s="34">
        <v>0</v>
      </c>
      <c r="H347" s="34"/>
      <c r="I347" s="34">
        <v>200</v>
      </c>
      <c r="J347" s="34"/>
      <c r="K347" s="34">
        <v>0</v>
      </c>
      <c r="L347" s="34"/>
      <c r="M347" s="57" t="s">
        <v>774</v>
      </c>
      <c r="N347" s="157"/>
    </row>
    <row r="348" spans="1:14" ht="47.25">
      <c r="A348" s="61" t="s">
        <v>812</v>
      </c>
      <c r="B348" s="45" t="s">
        <v>813</v>
      </c>
      <c r="C348" s="57" t="s">
        <v>594</v>
      </c>
      <c r="D348" s="207">
        <v>2017</v>
      </c>
      <c r="E348" s="34">
        <v>100</v>
      </c>
      <c r="F348" s="34"/>
      <c r="G348" s="34">
        <v>0</v>
      </c>
      <c r="H348" s="34"/>
      <c r="I348" s="34">
        <v>0</v>
      </c>
      <c r="J348" s="34"/>
      <c r="K348" s="34">
        <v>100</v>
      </c>
      <c r="L348" s="34"/>
      <c r="M348" s="57" t="s">
        <v>774</v>
      </c>
      <c r="N348" s="63"/>
    </row>
    <row r="349" spans="1:14" ht="47.25">
      <c r="A349" s="61" t="s">
        <v>814</v>
      </c>
      <c r="B349" s="45" t="s">
        <v>815</v>
      </c>
      <c r="C349" s="57" t="s">
        <v>557</v>
      </c>
      <c r="D349" s="207"/>
      <c r="E349" s="34">
        <v>1000</v>
      </c>
      <c r="F349" s="34"/>
      <c r="G349" s="34">
        <v>800</v>
      </c>
      <c r="H349" s="34"/>
      <c r="I349" s="34">
        <v>200</v>
      </c>
      <c r="J349" s="34"/>
      <c r="K349" s="34">
        <v>0</v>
      </c>
      <c r="L349" s="34"/>
      <c r="M349" s="57" t="s">
        <v>776</v>
      </c>
      <c r="N349" s="157"/>
    </row>
    <row r="350" spans="1:14" ht="63">
      <c r="A350" s="61" t="s">
        <v>816</v>
      </c>
      <c r="B350" s="278" t="s">
        <v>817</v>
      </c>
      <c r="C350" s="57" t="s">
        <v>498</v>
      </c>
      <c r="D350" s="207"/>
      <c r="E350" s="34">
        <v>5234.3999999999996</v>
      </c>
      <c r="F350" s="34"/>
      <c r="G350" s="34">
        <v>4187.5</v>
      </c>
      <c r="H350" s="34"/>
      <c r="I350" s="34">
        <v>1046.9000000000001</v>
      </c>
      <c r="J350" s="34"/>
      <c r="K350" s="34">
        <v>0</v>
      </c>
      <c r="L350" s="34"/>
      <c r="M350" s="57" t="s">
        <v>575</v>
      </c>
      <c r="N350" s="157"/>
    </row>
    <row r="351" spans="1:14" ht="63">
      <c r="A351" s="61" t="s">
        <v>818</v>
      </c>
      <c r="B351" s="45" t="s">
        <v>819</v>
      </c>
      <c r="C351" s="57" t="s">
        <v>640</v>
      </c>
      <c r="D351" s="207"/>
      <c r="E351" s="34">
        <v>22000</v>
      </c>
      <c r="F351" s="34"/>
      <c r="G351" s="34">
        <v>20000</v>
      </c>
      <c r="H351" s="34"/>
      <c r="I351" s="34">
        <v>2000</v>
      </c>
      <c r="J351" s="34"/>
      <c r="K351" s="34">
        <v>0</v>
      </c>
      <c r="L351" s="34"/>
      <c r="M351" s="57" t="s">
        <v>791</v>
      </c>
      <c r="N351" s="157"/>
    </row>
    <row r="352" spans="1:14" ht="63">
      <c r="A352" s="61" t="s">
        <v>820</v>
      </c>
      <c r="B352" s="61" t="s">
        <v>821</v>
      </c>
      <c r="C352" s="57" t="s">
        <v>456</v>
      </c>
      <c r="D352" s="207"/>
      <c r="E352" s="34">
        <v>250</v>
      </c>
      <c r="F352" s="34"/>
      <c r="G352" s="34">
        <v>0</v>
      </c>
      <c r="H352" s="34"/>
      <c r="I352" s="34">
        <v>250</v>
      </c>
      <c r="J352" s="34"/>
      <c r="K352" s="34">
        <v>0</v>
      </c>
      <c r="L352" s="34"/>
      <c r="M352" s="57" t="s">
        <v>780</v>
      </c>
      <c r="N352" s="157"/>
    </row>
    <row r="353" spans="1:14" ht="47.25">
      <c r="A353" s="61" t="s">
        <v>822</v>
      </c>
      <c r="B353" s="61" t="s">
        <v>823</v>
      </c>
      <c r="C353" s="57" t="s">
        <v>545</v>
      </c>
      <c r="D353" s="207"/>
      <c r="E353" s="34">
        <v>2500</v>
      </c>
      <c r="F353" s="34"/>
      <c r="G353" s="34">
        <v>2000</v>
      </c>
      <c r="H353" s="34"/>
      <c r="I353" s="34">
        <v>500</v>
      </c>
      <c r="J353" s="34"/>
      <c r="K353" s="34">
        <v>0</v>
      </c>
      <c r="L353" s="34"/>
      <c r="M353" s="57" t="s">
        <v>778</v>
      </c>
      <c r="N353" s="157"/>
    </row>
    <row r="354" spans="1:14">
      <c r="A354" s="214" t="s">
        <v>106</v>
      </c>
      <c r="B354" s="218" t="s">
        <v>540</v>
      </c>
      <c r="C354" s="207"/>
      <c r="D354" s="42" t="s">
        <v>609</v>
      </c>
      <c r="E354" s="33">
        <f t="shared" ref="E354:L354" si="32">SUM(E355:E359)</f>
        <v>41102</v>
      </c>
      <c r="F354" s="33">
        <f t="shared" si="32"/>
        <v>1090.2</v>
      </c>
      <c r="G354" s="33">
        <f t="shared" si="32"/>
        <v>28817.9</v>
      </c>
      <c r="H354" s="33">
        <f t="shared" si="32"/>
        <v>219</v>
      </c>
      <c r="I354" s="33">
        <f t="shared" si="32"/>
        <v>11626.099999999999</v>
      </c>
      <c r="J354" s="33">
        <f t="shared" si="32"/>
        <v>764.2</v>
      </c>
      <c r="K354" s="33">
        <f t="shared" si="32"/>
        <v>658</v>
      </c>
      <c r="L354" s="33">
        <f t="shared" si="32"/>
        <v>107</v>
      </c>
      <c r="M354" s="220"/>
      <c r="N354" s="221"/>
    </row>
    <row r="355" spans="1:14">
      <c r="A355" s="214"/>
      <c r="B355" s="218"/>
      <c r="C355" s="207"/>
      <c r="D355" s="57">
        <v>2013</v>
      </c>
      <c r="E355" s="34">
        <f t="shared" ref="E355:L355" si="33">SUM(E360:E368)</f>
        <v>1175.7</v>
      </c>
      <c r="F355" s="34">
        <f t="shared" si="33"/>
        <v>1090.2</v>
      </c>
      <c r="G355" s="34">
        <f t="shared" si="33"/>
        <v>172</v>
      </c>
      <c r="H355" s="34">
        <f t="shared" si="33"/>
        <v>219</v>
      </c>
      <c r="I355" s="34">
        <f t="shared" si="33"/>
        <v>835.69999999999993</v>
      </c>
      <c r="J355" s="34">
        <f t="shared" si="33"/>
        <v>764.2</v>
      </c>
      <c r="K355" s="34">
        <f t="shared" si="33"/>
        <v>168</v>
      </c>
      <c r="L355" s="34">
        <f t="shared" si="33"/>
        <v>107</v>
      </c>
      <c r="M355" s="220"/>
      <c r="N355" s="221"/>
    </row>
    <row r="356" spans="1:14">
      <c r="A356" s="214"/>
      <c r="B356" s="218"/>
      <c r="C356" s="207"/>
      <c r="D356" s="57">
        <v>2014</v>
      </c>
      <c r="E356" s="34">
        <f>SUM(E369:E375)</f>
        <v>2082</v>
      </c>
      <c r="F356" s="115">
        <f t="shared" ref="F356:L356" si="34">SUM(F369:F375)</f>
        <v>0</v>
      </c>
      <c r="G356" s="115">
        <f t="shared" si="34"/>
        <v>966.5</v>
      </c>
      <c r="H356" s="115">
        <f t="shared" si="34"/>
        <v>0</v>
      </c>
      <c r="I356" s="115">
        <f t="shared" si="34"/>
        <v>1085.5</v>
      </c>
      <c r="J356" s="115">
        <f t="shared" si="34"/>
        <v>0</v>
      </c>
      <c r="K356" s="115">
        <f t="shared" si="34"/>
        <v>30</v>
      </c>
      <c r="L356" s="115">
        <f t="shared" si="34"/>
        <v>0</v>
      </c>
      <c r="M356" s="220"/>
      <c r="N356" s="221"/>
    </row>
    <row r="357" spans="1:14">
      <c r="A357" s="214"/>
      <c r="B357" s="218"/>
      <c r="C357" s="207"/>
      <c r="D357" s="57">
        <v>2015</v>
      </c>
      <c r="E357" s="34">
        <f>SUM(E376:E385)</f>
        <v>13507.599999999999</v>
      </c>
      <c r="F357" s="34"/>
      <c r="G357" s="34">
        <f>SUM(G376:G385)</f>
        <v>10039</v>
      </c>
      <c r="H357" s="34"/>
      <c r="I357" s="34">
        <f>SUM(I376:I385)</f>
        <v>3308.6</v>
      </c>
      <c r="J357" s="34"/>
      <c r="K357" s="34">
        <f>SUM(K376:K385)</f>
        <v>160</v>
      </c>
      <c r="L357" s="34"/>
      <c r="M357" s="220"/>
      <c r="N357" s="221"/>
    </row>
    <row r="358" spans="1:14">
      <c r="A358" s="214"/>
      <c r="B358" s="218"/>
      <c r="C358" s="207"/>
      <c r="D358" s="57">
        <v>2016</v>
      </c>
      <c r="E358" s="34">
        <f>SUM(E386:E395)</f>
        <v>20087.100000000002</v>
      </c>
      <c r="F358" s="34"/>
      <c r="G358" s="34">
        <f>SUM(G386:G395)</f>
        <v>15263.2</v>
      </c>
      <c r="H358" s="34"/>
      <c r="I358" s="34">
        <f>SUM(I386:I395)</f>
        <v>4653.8999999999996</v>
      </c>
      <c r="J358" s="34"/>
      <c r="K358" s="34">
        <f>SUM(K386:K395)</f>
        <v>170</v>
      </c>
      <c r="L358" s="34"/>
      <c r="M358" s="220"/>
      <c r="N358" s="221"/>
    </row>
    <row r="359" spans="1:14">
      <c r="A359" s="214"/>
      <c r="B359" s="218"/>
      <c r="C359" s="207"/>
      <c r="D359" s="57">
        <v>2017</v>
      </c>
      <c r="E359" s="34">
        <f>SUM(E396:E404)</f>
        <v>4249.6000000000004</v>
      </c>
      <c r="F359" s="34"/>
      <c r="G359" s="34">
        <f>SUM(G396:G404)</f>
        <v>2377.1999999999998</v>
      </c>
      <c r="H359" s="34"/>
      <c r="I359" s="34">
        <f>SUM(I396:I404)</f>
        <v>1742.4</v>
      </c>
      <c r="J359" s="34"/>
      <c r="K359" s="34">
        <f>SUM(K396:K404)</f>
        <v>130</v>
      </c>
      <c r="L359" s="34"/>
      <c r="M359" s="220"/>
      <c r="N359" s="221"/>
    </row>
    <row r="360" spans="1:14" ht="47.25">
      <c r="A360" s="43" t="s">
        <v>467</v>
      </c>
      <c r="B360" s="48" t="s">
        <v>541</v>
      </c>
      <c r="C360" s="57" t="s">
        <v>474</v>
      </c>
      <c r="D360" s="207">
        <v>2013</v>
      </c>
      <c r="E360" s="34">
        <v>108</v>
      </c>
      <c r="F360" s="34">
        <v>89</v>
      </c>
      <c r="G360" s="34">
        <v>0</v>
      </c>
      <c r="H360" s="34">
        <v>0</v>
      </c>
      <c r="I360" s="34">
        <v>108</v>
      </c>
      <c r="J360" s="34">
        <v>89</v>
      </c>
      <c r="K360" s="34">
        <v>0</v>
      </c>
      <c r="L360" s="34">
        <v>0</v>
      </c>
      <c r="M360" s="57" t="s">
        <v>824</v>
      </c>
      <c r="N360" s="57"/>
    </row>
    <row r="361" spans="1:14" ht="47.25">
      <c r="A361" s="43" t="s">
        <v>451</v>
      </c>
      <c r="B361" s="48" t="s">
        <v>542</v>
      </c>
      <c r="C361" s="57" t="s">
        <v>543</v>
      </c>
      <c r="D361" s="207"/>
      <c r="E361" s="34">
        <v>244</v>
      </c>
      <c r="F361" s="34">
        <v>214.5</v>
      </c>
      <c r="G361" s="34">
        <v>150</v>
      </c>
      <c r="H361" s="34">
        <v>150</v>
      </c>
      <c r="I361" s="34">
        <v>94</v>
      </c>
      <c r="J361" s="34">
        <v>64.5</v>
      </c>
      <c r="K361" s="34">
        <v>0</v>
      </c>
      <c r="L361" s="34">
        <v>0</v>
      </c>
      <c r="M361" s="57" t="s">
        <v>786</v>
      </c>
      <c r="N361" s="57"/>
    </row>
    <row r="362" spans="1:14" ht="47.25">
      <c r="A362" s="43" t="s">
        <v>470</v>
      </c>
      <c r="B362" s="48" t="s">
        <v>544</v>
      </c>
      <c r="C362" s="57" t="s">
        <v>545</v>
      </c>
      <c r="D362" s="207"/>
      <c r="E362" s="34">
        <v>78</v>
      </c>
      <c r="F362" s="34">
        <v>124.1</v>
      </c>
      <c r="G362" s="34">
        <v>0</v>
      </c>
      <c r="H362" s="34">
        <v>0</v>
      </c>
      <c r="I362" s="34">
        <v>40</v>
      </c>
      <c r="J362" s="34">
        <v>124.1</v>
      </c>
      <c r="K362" s="34">
        <v>38</v>
      </c>
      <c r="L362" s="34">
        <v>0</v>
      </c>
      <c r="M362" s="57" t="s">
        <v>778</v>
      </c>
      <c r="N362" s="57"/>
    </row>
    <row r="363" spans="1:14" ht="47.25">
      <c r="A363" s="43" t="s">
        <v>472</v>
      </c>
      <c r="B363" s="48" t="s">
        <v>546</v>
      </c>
      <c r="C363" s="207" t="s">
        <v>462</v>
      </c>
      <c r="D363" s="207"/>
      <c r="E363" s="34">
        <v>289</v>
      </c>
      <c r="F363" s="34">
        <v>276</v>
      </c>
      <c r="G363" s="34">
        <v>0</v>
      </c>
      <c r="H363" s="34">
        <v>61</v>
      </c>
      <c r="I363" s="34">
        <v>289</v>
      </c>
      <c r="J363" s="34">
        <v>215</v>
      </c>
      <c r="K363" s="34">
        <v>0</v>
      </c>
      <c r="L363" s="34">
        <v>0</v>
      </c>
      <c r="M363" s="207" t="s">
        <v>527</v>
      </c>
      <c r="N363" s="57"/>
    </row>
    <row r="364" spans="1:14" ht="31.5">
      <c r="A364" s="43" t="s">
        <v>475</v>
      </c>
      <c r="B364" s="48" t="s">
        <v>547</v>
      </c>
      <c r="C364" s="207"/>
      <c r="D364" s="207"/>
      <c r="E364" s="34">
        <v>212</v>
      </c>
      <c r="F364" s="34">
        <v>107</v>
      </c>
      <c r="G364" s="34">
        <v>22</v>
      </c>
      <c r="H364" s="34">
        <v>0</v>
      </c>
      <c r="I364" s="34">
        <v>60</v>
      </c>
      <c r="J364" s="34">
        <v>0</v>
      </c>
      <c r="K364" s="34">
        <v>130</v>
      </c>
      <c r="L364" s="34">
        <v>107</v>
      </c>
      <c r="M364" s="207"/>
      <c r="N364" s="57"/>
    </row>
    <row r="365" spans="1:14" ht="47.25">
      <c r="A365" s="43" t="s">
        <v>548</v>
      </c>
      <c r="B365" s="48" t="s">
        <v>549</v>
      </c>
      <c r="C365" s="57" t="s">
        <v>535</v>
      </c>
      <c r="D365" s="207"/>
      <c r="E365" s="34">
        <v>0.4</v>
      </c>
      <c r="F365" s="34">
        <v>4.4000000000000004</v>
      </c>
      <c r="G365" s="34">
        <v>0</v>
      </c>
      <c r="H365" s="34">
        <v>4</v>
      </c>
      <c r="I365" s="34">
        <v>0.4</v>
      </c>
      <c r="J365" s="34">
        <v>0.4</v>
      </c>
      <c r="K365" s="34">
        <v>0</v>
      </c>
      <c r="L365" s="34">
        <v>0</v>
      </c>
      <c r="M365" s="57" t="s">
        <v>772</v>
      </c>
      <c r="N365" s="63"/>
    </row>
    <row r="366" spans="1:14" ht="47.25">
      <c r="A366" s="43" t="s">
        <v>550</v>
      </c>
      <c r="B366" s="48" t="s">
        <v>551</v>
      </c>
      <c r="C366" s="57" t="s">
        <v>552</v>
      </c>
      <c r="D366" s="207"/>
      <c r="E366" s="34">
        <v>0.4</v>
      </c>
      <c r="F366" s="34">
        <v>4.4000000000000004</v>
      </c>
      <c r="G366" s="34">
        <v>0</v>
      </c>
      <c r="H366" s="34">
        <v>4</v>
      </c>
      <c r="I366" s="34">
        <v>0.4</v>
      </c>
      <c r="J366" s="34">
        <v>0.4</v>
      </c>
      <c r="K366" s="34">
        <v>0</v>
      </c>
      <c r="L366" s="34">
        <v>0</v>
      </c>
      <c r="M366" s="57" t="s">
        <v>825</v>
      </c>
      <c r="N366" s="63"/>
    </row>
    <row r="367" spans="1:14" ht="47.25">
      <c r="A367" s="43" t="s">
        <v>553</v>
      </c>
      <c r="B367" s="277" t="s">
        <v>554</v>
      </c>
      <c r="C367" s="276" t="s">
        <v>498</v>
      </c>
      <c r="D367" s="207"/>
      <c r="E367" s="34">
        <v>198.9</v>
      </c>
      <c r="F367" s="34">
        <v>229.8</v>
      </c>
      <c r="G367" s="34">
        <v>0</v>
      </c>
      <c r="H367" s="34">
        <v>0</v>
      </c>
      <c r="I367" s="34">
        <v>198.9</v>
      </c>
      <c r="J367" s="34">
        <v>229.8</v>
      </c>
      <c r="K367" s="34">
        <v>0</v>
      </c>
      <c r="L367" s="34">
        <v>0</v>
      </c>
      <c r="M367" s="57" t="s">
        <v>575</v>
      </c>
      <c r="N367" s="63"/>
    </row>
    <row r="368" spans="1:14" ht="47.25">
      <c r="A368" s="43" t="s">
        <v>555</v>
      </c>
      <c r="B368" s="48" t="s">
        <v>556</v>
      </c>
      <c r="C368" s="57" t="s">
        <v>557</v>
      </c>
      <c r="D368" s="207"/>
      <c r="E368" s="34">
        <v>45</v>
      </c>
      <c r="F368" s="34">
        <v>41</v>
      </c>
      <c r="G368" s="34">
        <v>0</v>
      </c>
      <c r="H368" s="34">
        <v>0</v>
      </c>
      <c r="I368" s="34">
        <v>45</v>
      </c>
      <c r="J368" s="34">
        <v>41</v>
      </c>
      <c r="K368" s="34">
        <v>0</v>
      </c>
      <c r="L368" s="34">
        <v>0</v>
      </c>
      <c r="M368" s="57" t="s">
        <v>776</v>
      </c>
      <c r="N368" s="63"/>
    </row>
    <row r="369" spans="1:14" ht="63">
      <c r="A369" s="43" t="s">
        <v>623</v>
      </c>
      <c r="B369" s="48" t="s">
        <v>826</v>
      </c>
      <c r="C369" s="57" t="s">
        <v>474</v>
      </c>
      <c r="D369" s="207">
        <v>2014</v>
      </c>
      <c r="E369" s="135">
        <v>50</v>
      </c>
      <c r="F369" s="135">
        <v>0</v>
      </c>
      <c r="G369" s="135">
        <v>0</v>
      </c>
      <c r="H369" s="135">
        <v>0</v>
      </c>
      <c r="I369" s="135">
        <v>50</v>
      </c>
      <c r="J369" s="135">
        <v>0</v>
      </c>
      <c r="K369" s="135">
        <v>0</v>
      </c>
      <c r="L369" s="135">
        <v>0</v>
      </c>
      <c r="M369" s="57" t="s">
        <v>824</v>
      </c>
      <c r="N369" s="133" t="s">
        <v>1053</v>
      </c>
    </row>
    <row r="370" spans="1:14" ht="63">
      <c r="A370" s="43" t="s">
        <v>595</v>
      </c>
      <c r="B370" s="48" t="s">
        <v>542</v>
      </c>
      <c r="C370" s="57" t="s">
        <v>543</v>
      </c>
      <c r="D370" s="207"/>
      <c r="E370" s="135">
        <v>100</v>
      </c>
      <c r="F370" s="135">
        <v>0</v>
      </c>
      <c r="G370" s="135" t="s">
        <v>827</v>
      </c>
      <c r="H370" s="135">
        <v>0</v>
      </c>
      <c r="I370" s="135">
        <v>100</v>
      </c>
      <c r="J370" s="135">
        <v>0</v>
      </c>
      <c r="K370" s="135" t="s">
        <v>827</v>
      </c>
      <c r="L370" s="135">
        <v>0</v>
      </c>
      <c r="M370" s="57" t="s">
        <v>786</v>
      </c>
      <c r="N370" s="133" t="s">
        <v>1053</v>
      </c>
    </row>
    <row r="371" spans="1:14" ht="78.75">
      <c r="A371" s="43" t="s">
        <v>626</v>
      </c>
      <c r="B371" s="48" t="s">
        <v>544</v>
      </c>
      <c r="C371" s="57" t="s">
        <v>545</v>
      </c>
      <c r="D371" s="207"/>
      <c r="E371" s="135">
        <v>260</v>
      </c>
      <c r="F371" s="135">
        <v>0</v>
      </c>
      <c r="G371" s="135">
        <v>182</v>
      </c>
      <c r="H371" s="135">
        <v>0</v>
      </c>
      <c r="I371" s="135">
        <v>48</v>
      </c>
      <c r="J371" s="135">
        <v>0</v>
      </c>
      <c r="K371" s="135">
        <v>30</v>
      </c>
      <c r="L371" s="135">
        <v>0</v>
      </c>
      <c r="M371" s="57" t="s">
        <v>778</v>
      </c>
      <c r="N371" s="133" t="s">
        <v>1035</v>
      </c>
    </row>
    <row r="372" spans="1:14" ht="63">
      <c r="A372" s="43" t="s">
        <v>628</v>
      </c>
      <c r="B372" s="48" t="s">
        <v>546</v>
      </c>
      <c r="C372" s="57" t="s">
        <v>462</v>
      </c>
      <c r="D372" s="207"/>
      <c r="E372" s="135">
        <v>488</v>
      </c>
      <c r="F372" s="135">
        <v>0</v>
      </c>
      <c r="G372" s="135">
        <v>0</v>
      </c>
      <c r="H372" s="135">
        <v>0</v>
      </c>
      <c r="I372" s="135">
        <v>488</v>
      </c>
      <c r="J372" s="135">
        <v>0</v>
      </c>
      <c r="K372" s="135">
        <v>0</v>
      </c>
      <c r="L372" s="135">
        <v>0</v>
      </c>
      <c r="M372" s="57" t="s">
        <v>527</v>
      </c>
      <c r="N372" s="133" t="s">
        <v>1053</v>
      </c>
    </row>
    <row r="373" spans="1:14" ht="63">
      <c r="A373" s="43" t="s">
        <v>630</v>
      </c>
      <c r="B373" s="277" t="s">
        <v>549</v>
      </c>
      <c r="C373" s="57" t="s">
        <v>535</v>
      </c>
      <c r="D373" s="207"/>
      <c r="E373" s="135">
        <v>0.4</v>
      </c>
      <c r="F373" s="135">
        <v>0</v>
      </c>
      <c r="G373" s="135">
        <v>0</v>
      </c>
      <c r="H373" s="135">
        <v>0</v>
      </c>
      <c r="I373" s="135">
        <v>0.4</v>
      </c>
      <c r="J373" s="135">
        <v>0</v>
      </c>
      <c r="K373" s="135">
        <v>0</v>
      </c>
      <c r="L373" s="135">
        <v>0</v>
      </c>
      <c r="M373" s="57" t="s">
        <v>772</v>
      </c>
      <c r="N373" s="133" t="s">
        <v>1053</v>
      </c>
    </row>
    <row r="374" spans="1:14" ht="78.75">
      <c r="A374" s="43" t="s">
        <v>632</v>
      </c>
      <c r="B374" s="48" t="s">
        <v>828</v>
      </c>
      <c r="C374" s="57" t="s">
        <v>552</v>
      </c>
      <c r="D374" s="207"/>
      <c r="E374" s="135">
        <v>108.4</v>
      </c>
      <c r="F374" s="135">
        <v>0</v>
      </c>
      <c r="G374" s="135">
        <v>88.2</v>
      </c>
      <c r="H374" s="135">
        <v>0</v>
      </c>
      <c r="I374" s="135">
        <v>20.2</v>
      </c>
      <c r="J374" s="135">
        <v>0</v>
      </c>
      <c r="K374" s="135">
        <v>0</v>
      </c>
      <c r="L374" s="135">
        <v>0</v>
      </c>
      <c r="M374" s="57" t="s">
        <v>825</v>
      </c>
      <c r="N374" s="133" t="s">
        <v>1035</v>
      </c>
    </row>
    <row r="375" spans="1:14" ht="78.75">
      <c r="A375" s="43" t="s">
        <v>634</v>
      </c>
      <c r="B375" s="48" t="s">
        <v>829</v>
      </c>
      <c r="C375" s="57" t="s">
        <v>498</v>
      </c>
      <c r="D375" s="207"/>
      <c r="E375" s="135">
        <v>1075.2</v>
      </c>
      <c r="F375" s="135">
        <v>0</v>
      </c>
      <c r="G375" s="135">
        <v>696.3</v>
      </c>
      <c r="H375" s="135">
        <v>0</v>
      </c>
      <c r="I375" s="135">
        <v>378.9</v>
      </c>
      <c r="J375" s="135">
        <v>0</v>
      </c>
      <c r="K375" s="135">
        <v>0</v>
      </c>
      <c r="L375" s="135">
        <v>0</v>
      </c>
      <c r="M375" s="57" t="s">
        <v>575</v>
      </c>
      <c r="N375" s="133" t="s">
        <v>1035</v>
      </c>
    </row>
    <row r="376" spans="1:14" ht="47.25">
      <c r="A376" s="43" t="s">
        <v>636</v>
      </c>
      <c r="B376" s="48" t="s">
        <v>830</v>
      </c>
      <c r="C376" s="57" t="s">
        <v>535</v>
      </c>
      <c r="D376" s="207">
        <v>2015</v>
      </c>
      <c r="E376" s="34">
        <v>50</v>
      </c>
      <c r="F376" s="34"/>
      <c r="G376" s="34">
        <v>0</v>
      </c>
      <c r="H376" s="34"/>
      <c r="I376" s="34">
        <v>50</v>
      </c>
      <c r="J376" s="34"/>
      <c r="K376" s="34">
        <v>0</v>
      </c>
      <c r="L376" s="34"/>
      <c r="M376" s="57" t="s">
        <v>772</v>
      </c>
      <c r="N376" s="63"/>
    </row>
    <row r="377" spans="1:14" ht="47.25">
      <c r="A377" s="43" t="s">
        <v>638</v>
      </c>
      <c r="B377" s="48" t="s">
        <v>831</v>
      </c>
      <c r="C377" s="57" t="s">
        <v>498</v>
      </c>
      <c r="D377" s="207"/>
      <c r="E377" s="34">
        <v>1377.8</v>
      </c>
      <c r="F377" s="34"/>
      <c r="G377" s="34">
        <v>1102.2</v>
      </c>
      <c r="H377" s="34"/>
      <c r="I377" s="34">
        <v>275.60000000000002</v>
      </c>
      <c r="J377" s="34"/>
      <c r="K377" s="34">
        <v>0</v>
      </c>
      <c r="L377" s="34"/>
      <c r="M377" s="57" t="s">
        <v>575</v>
      </c>
      <c r="N377" s="63"/>
    </row>
    <row r="378" spans="1:14" ht="47.25">
      <c r="A378" s="43" t="s">
        <v>641</v>
      </c>
      <c r="B378" s="48" t="s">
        <v>832</v>
      </c>
      <c r="C378" s="57" t="s">
        <v>462</v>
      </c>
      <c r="D378" s="207"/>
      <c r="E378" s="34">
        <v>11000</v>
      </c>
      <c r="F378" s="34"/>
      <c r="G378" s="34">
        <v>8800</v>
      </c>
      <c r="H378" s="34"/>
      <c r="I378" s="34">
        <v>2200</v>
      </c>
      <c r="J378" s="34"/>
      <c r="K378" s="34">
        <v>0</v>
      </c>
      <c r="L378" s="34"/>
      <c r="M378" s="57" t="s">
        <v>527</v>
      </c>
      <c r="N378" s="63"/>
    </row>
    <row r="379" spans="1:14" ht="47.25">
      <c r="A379" s="43" t="s">
        <v>645</v>
      </c>
      <c r="B379" s="48" t="s">
        <v>541</v>
      </c>
      <c r="C379" s="57" t="s">
        <v>474</v>
      </c>
      <c r="D379" s="207"/>
      <c r="E379" s="34">
        <v>50</v>
      </c>
      <c r="F379" s="34"/>
      <c r="G379" s="34">
        <v>0</v>
      </c>
      <c r="H379" s="34"/>
      <c r="I379" s="34">
        <v>50</v>
      </c>
      <c r="J379" s="34"/>
      <c r="K379" s="34">
        <v>0</v>
      </c>
      <c r="L379" s="34"/>
      <c r="M379" s="57" t="s">
        <v>824</v>
      </c>
      <c r="N379" s="63"/>
    </row>
    <row r="380" spans="1:14" ht="47.25">
      <c r="A380" s="43" t="s">
        <v>647</v>
      </c>
      <c r="B380" s="48" t="s">
        <v>544</v>
      </c>
      <c r="C380" s="57" t="s">
        <v>545</v>
      </c>
      <c r="D380" s="207"/>
      <c r="E380" s="34">
        <v>70</v>
      </c>
      <c r="F380" s="34"/>
      <c r="G380" s="34">
        <v>0</v>
      </c>
      <c r="H380" s="34"/>
      <c r="I380" s="34">
        <v>40</v>
      </c>
      <c r="J380" s="34"/>
      <c r="K380" s="34">
        <v>30</v>
      </c>
      <c r="L380" s="34"/>
      <c r="M380" s="57" t="s">
        <v>778</v>
      </c>
      <c r="N380" s="63"/>
    </row>
    <row r="381" spans="1:14" ht="47.25">
      <c r="A381" s="43" t="s">
        <v>649</v>
      </c>
      <c r="B381" s="48" t="s">
        <v>546</v>
      </c>
      <c r="C381" s="207" t="s">
        <v>462</v>
      </c>
      <c r="D381" s="207"/>
      <c r="E381" s="34">
        <v>308</v>
      </c>
      <c r="F381" s="34"/>
      <c r="G381" s="34">
        <v>0</v>
      </c>
      <c r="H381" s="34"/>
      <c r="I381" s="34">
        <v>308</v>
      </c>
      <c r="J381" s="34"/>
      <c r="K381" s="34">
        <v>0</v>
      </c>
      <c r="L381" s="34"/>
      <c r="M381" s="207" t="s">
        <v>527</v>
      </c>
      <c r="N381" s="157"/>
    </row>
    <row r="382" spans="1:14" ht="31.5">
      <c r="A382" s="43" t="s">
        <v>651</v>
      </c>
      <c r="B382" s="48" t="s">
        <v>547</v>
      </c>
      <c r="C382" s="207"/>
      <c r="D382" s="207"/>
      <c r="E382" s="34">
        <v>410</v>
      </c>
      <c r="F382" s="34"/>
      <c r="G382" s="34">
        <v>0</v>
      </c>
      <c r="H382" s="34"/>
      <c r="I382" s="34">
        <v>280</v>
      </c>
      <c r="J382" s="34"/>
      <c r="K382" s="34">
        <v>130</v>
      </c>
      <c r="L382" s="34"/>
      <c r="M382" s="207"/>
      <c r="N382" s="157"/>
    </row>
    <row r="383" spans="1:14" ht="47.25">
      <c r="A383" s="43" t="s">
        <v>652</v>
      </c>
      <c r="B383" s="48" t="s">
        <v>549</v>
      </c>
      <c r="C383" s="57" t="s">
        <v>535</v>
      </c>
      <c r="D383" s="207"/>
      <c r="E383" s="34">
        <v>0.4</v>
      </c>
      <c r="F383" s="34"/>
      <c r="G383" s="34">
        <v>0</v>
      </c>
      <c r="H383" s="34"/>
      <c r="I383" s="34">
        <v>0.4</v>
      </c>
      <c r="J383" s="34"/>
      <c r="K383" s="34">
        <v>0</v>
      </c>
      <c r="L383" s="34"/>
      <c r="M383" s="57" t="s">
        <v>772</v>
      </c>
      <c r="N383" s="63"/>
    </row>
    <row r="384" spans="1:14" ht="47.25">
      <c r="A384" s="43" t="s">
        <v>654</v>
      </c>
      <c r="B384" s="48" t="s">
        <v>828</v>
      </c>
      <c r="C384" s="57" t="s">
        <v>552</v>
      </c>
      <c r="D384" s="207"/>
      <c r="E384" s="34">
        <v>158.4</v>
      </c>
      <c r="F384" s="34"/>
      <c r="G384" s="34">
        <v>136.80000000000001</v>
      </c>
      <c r="H384" s="34"/>
      <c r="I384" s="34">
        <v>21.6</v>
      </c>
      <c r="J384" s="34"/>
      <c r="K384" s="34">
        <v>0</v>
      </c>
      <c r="L384" s="34"/>
      <c r="M384" s="57" t="s">
        <v>825</v>
      </c>
      <c r="N384" s="63"/>
    </row>
    <row r="385" spans="1:14" ht="47.25">
      <c r="A385" s="43" t="s">
        <v>656</v>
      </c>
      <c r="B385" s="48" t="s">
        <v>833</v>
      </c>
      <c r="C385" s="57" t="s">
        <v>498</v>
      </c>
      <c r="D385" s="207"/>
      <c r="E385" s="34">
        <v>83</v>
      </c>
      <c r="F385" s="34"/>
      <c r="G385" s="34">
        <v>0</v>
      </c>
      <c r="H385" s="34"/>
      <c r="I385" s="34">
        <v>83</v>
      </c>
      <c r="J385" s="34"/>
      <c r="K385" s="34">
        <v>0</v>
      </c>
      <c r="L385" s="34"/>
      <c r="M385" s="57" t="s">
        <v>575</v>
      </c>
      <c r="N385" s="63"/>
    </row>
    <row r="386" spans="1:14" ht="47.25">
      <c r="A386" s="43" t="s">
        <v>658</v>
      </c>
      <c r="B386" s="48" t="s">
        <v>834</v>
      </c>
      <c r="C386" s="57" t="s">
        <v>535</v>
      </c>
      <c r="D386" s="207">
        <v>2016</v>
      </c>
      <c r="E386" s="34">
        <v>60.4</v>
      </c>
      <c r="F386" s="34"/>
      <c r="G386" s="34">
        <v>0</v>
      </c>
      <c r="H386" s="34"/>
      <c r="I386" s="34">
        <v>60.4</v>
      </c>
      <c r="J386" s="34"/>
      <c r="K386" s="34">
        <v>0</v>
      </c>
      <c r="L386" s="34"/>
      <c r="M386" s="57" t="s">
        <v>772</v>
      </c>
      <c r="N386" s="63"/>
    </row>
    <row r="387" spans="1:14" ht="47.25">
      <c r="A387" s="43" t="s">
        <v>660</v>
      </c>
      <c r="B387" s="48" t="s">
        <v>835</v>
      </c>
      <c r="C387" s="57" t="s">
        <v>552</v>
      </c>
      <c r="D387" s="207"/>
      <c r="E387" s="34">
        <v>500</v>
      </c>
      <c r="F387" s="34"/>
      <c r="G387" s="34">
        <v>450</v>
      </c>
      <c r="H387" s="34"/>
      <c r="I387" s="34">
        <v>50</v>
      </c>
      <c r="J387" s="34"/>
      <c r="K387" s="34">
        <v>0</v>
      </c>
      <c r="L387" s="34"/>
      <c r="M387" s="57" t="s">
        <v>825</v>
      </c>
      <c r="N387" s="157"/>
    </row>
    <row r="388" spans="1:14" ht="47.25">
      <c r="A388" s="43" t="s">
        <v>662</v>
      </c>
      <c r="B388" s="48" t="s">
        <v>836</v>
      </c>
      <c r="C388" s="57" t="s">
        <v>498</v>
      </c>
      <c r="D388" s="207"/>
      <c r="E388" s="34">
        <v>1377.8</v>
      </c>
      <c r="F388" s="34"/>
      <c r="G388" s="34">
        <v>1102.2</v>
      </c>
      <c r="H388" s="34"/>
      <c r="I388" s="34">
        <v>275.60000000000002</v>
      </c>
      <c r="J388" s="34"/>
      <c r="K388" s="34">
        <v>0</v>
      </c>
      <c r="L388" s="34"/>
      <c r="M388" s="57" t="s">
        <v>575</v>
      </c>
      <c r="N388" s="157"/>
    </row>
    <row r="389" spans="1:14" ht="47.25">
      <c r="A389" s="43" t="s">
        <v>664</v>
      </c>
      <c r="B389" s="48" t="s">
        <v>837</v>
      </c>
      <c r="C389" s="57" t="s">
        <v>462</v>
      </c>
      <c r="D389" s="207"/>
      <c r="E389" s="34">
        <v>16850</v>
      </c>
      <c r="F389" s="34"/>
      <c r="G389" s="34">
        <v>13480</v>
      </c>
      <c r="H389" s="34"/>
      <c r="I389" s="34">
        <v>3370</v>
      </c>
      <c r="J389" s="34"/>
      <c r="K389" s="34">
        <v>0</v>
      </c>
      <c r="L389" s="34"/>
      <c r="M389" s="57" t="s">
        <v>527</v>
      </c>
      <c r="N389" s="63"/>
    </row>
    <row r="390" spans="1:14" ht="47.25">
      <c r="A390" s="43" t="s">
        <v>666</v>
      </c>
      <c r="B390" s="48" t="s">
        <v>541</v>
      </c>
      <c r="C390" s="57" t="s">
        <v>474</v>
      </c>
      <c r="D390" s="207"/>
      <c r="E390" s="34">
        <v>50</v>
      </c>
      <c r="F390" s="34"/>
      <c r="G390" s="34">
        <v>0</v>
      </c>
      <c r="H390" s="34"/>
      <c r="I390" s="34">
        <v>50</v>
      </c>
      <c r="J390" s="34"/>
      <c r="K390" s="34">
        <v>0</v>
      </c>
      <c r="L390" s="34"/>
      <c r="M390" s="57" t="s">
        <v>824</v>
      </c>
      <c r="N390" s="63"/>
    </row>
    <row r="391" spans="1:14" ht="47.25">
      <c r="A391" s="43" t="s">
        <v>668</v>
      </c>
      <c r="B391" s="48" t="s">
        <v>544</v>
      </c>
      <c r="C391" s="57" t="s">
        <v>545</v>
      </c>
      <c r="D391" s="207"/>
      <c r="E391" s="34">
        <v>330</v>
      </c>
      <c r="F391" s="34"/>
      <c r="G391" s="34">
        <v>231</v>
      </c>
      <c r="H391" s="34"/>
      <c r="I391" s="34">
        <v>69</v>
      </c>
      <c r="J391" s="34"/>
      <c r="K391" s="34">
        <v>30</v>
      </c>
      <c r="L391" s="34"/>
      <c r="M391" s="58" t="s">
        <v>778</v>
      </c>
      <c r="N391" s="63"/>
    </row>
    <row r="392" spans="1:14" ht="47.25">
      <c r="A392" s="43" t="s">
        <v>670</v>
      </c>
      <c r="B392" s="48" t="s">
        <v>838</v>
      </c>
      <c r="C392" s="207" t="s">
        <v>462</v>
      </c>
      <c r="D392" s="207"/>
      <c r="E392" s="34">
        <v>288</v>
      </c>
      <c r="F392" s="34"/>
      <c r="G392" s="34">
        <v>0</v>
      </c>
      <c r="H392" s="34"/>
      <c r="I392" s="34">
        <v>288</v>
      </c>
      <c r="J392" s="34"/>
      <c r="K392" s="34">
        <v>0</v>
      </c>
      <c r="L392" s="34"/>
      <c r="M392" s="182" t="s">
        <v>527</v>
      </c>
      <c r="N392" s="157"/>
    </row>
    <row r="393" spans="1:14" ht="31.5">
      <c r="A393" s="43" t="s">
        <v>672</v>
      </c>
      <c r="B393" s="48" t="s">
        <v>547</v>
      </c>
      <c r="C393" s="207"/>
      <c r="D393" s="207"/>
      <c r="E393" s="34">
        <v>540</v>
      </c>
      <c r="F393" s="34"/>
      <c r="G393" s="34">
        <v>0</v>
      </c>
      <c r="H393" s="34"/>
      <c r="I393" s="34">
        <v>400</v>
      </c>
      <c r="J393" s="34"/>
      <c r="K393" s="34">
        <v>140</v>
      </c>
      <c r="L393" s="34"/>
      <c r="M393" s="182"/>
      <c r="N393" s="157"/>
    </row>
    <row r="394" spans="1:14" ht="47.25">
      <c r="A394" s="43" t="s">
        <v>674</v>
      </c>
      <c r="B394" s="48" t="s">
        <v>551</v>
      </c>
      <c r="C394" s="57" t="s">
        <v>552</v>
      </c>
      <c r="D394" s="207"/>
      <c r="E394" s="34">
        <v>5.4</v>
      </c>
      <c r="F394" s="34"/>
      <c r="G394" s="34">
        <v>0</v>
      </c>
      <c r="H394" s="34"/>
      <c r="I394" s="34">
        <v>5.4</v>
      </c>
      <c r="J394" s="34"/>
      <c r="K394" s="34">
        <v>0</v>
      </c>
      <c r="L394" s="34"/>
      <c r="M394" s="58" t="s">
        <v>825</v>
      </c>
      <c r="N394" s="65"/>
    </row>
    <row r="395" spans="1:14" ht="47.25">
      <c r="A395" s="43" t="s">
        <v>676</v>
      </c>
      <c r="B395" s="48" t="s">
        <v>833</v>
      </c>
      <c r="C395" s="57" t="s">
        <v>498</v>
      </c>
      <c r="D395" s="207"/>
      <c r="E395" s="34">
        <v>85.5</v>
      </c>
      <c r="F395" s="34"/>
      <c r="G395" s="34">
        <v>0</v>
      </c>
      <c r="H395" s="34"/>
      <c r="I395" s="34">
        <v>85.5</v>
      </c>
      <c r="J395" s="34"/>
      <c r="K395" s="34">
        <v>0</v>
      </c>
      <c r="L395" s="34"/>
      <c r="M395" s="58" t="s">
        <v>575</v>
      </c>
      <c r="N395" s="65"/>
    </row>
    <row r="396" spans="1:14" ht="47.25">
      <c r="A396" s="43" t="s">
        <v>678</v>
      </c>
      <c r="B396" s="48" t="s">
        <v>839</v>
      </c>
      <c r="C396" s="57" t="s">
        <v>456</v>
      </c>
      <c r="D396" s="207">
        <v>2017</v>
      </c>
      <c r="E396" s="34">
        <v>100</v>
      </c>
      <c r="F396" s="34"/>
      <c r="G396" s="34">
        <v>0</v>
      </c>
      <c r="H396" s="34"/>
      <c r="I396" s="34">
        <v>100</v>
      </c>
      <c r="J396" s="34"/>
      <c r="K396" s="34">
        <v>0</v>
      </c>
      <c r="L396" s="34"/>
      <c r="M396" s="58" t="s">
        <v>780</v>
      </c>
      <c r="N396" s="63"/>
    </row>
    <row r="397" spans="1:14" ht="47.25">
      <c r="A397" s="43" t="s">
        <v>680</v>
      </c>
      <c r="B397" s="48" t="s">
        <v>840</v>
      </c>
      <c r="C397" s="57" t="s">
        <v>545</v>
      </c>
      <c r="D397" s="207"/>
      <c r="E397" s="34">
        <v>1500</v>
      </c>
      <c r="F397" s="34"/>
      <c r="G397" s="34">
        <v>1050</v>
      </c>
      <c r="H397" s="34"/>
      <c r="I397" s="34">
        <v>420</v>
      </c>
      <c r="J397" s="34"/>
      <c r="K397" s="34">
        <v>30</v>
      </c>
      <c r="L397" s="34"/>
      <c r="M397" s="58" t="s">
        <v>778</v>
      </c>
      <c r="N397" s="63"/>
    </row>
    <row r="398" spans="1:14" ht="47.25">
      <c r="A398" s="43" t="s">
        <v>681</v>
      </c>
      <c r="B398" s="48" t="s">
        <v>830</v>
      </c>
      <c r="C398" s="57" t="s">
        <v>535</v>
      </c>
      <c r="D398" s="207"/>
      <c r="E398" s="34">
        <v>60.4</v>
      </c>
      <c r="F398" s="34"/>
      <c r="G398" s="34">
        <v>0</v>
      </c>
      <c r="H398" s="34"/>
      <c r="I398" s="34">
        <v>60.4</v>
      </c>
      <c r="J398" s="34"/>
      <c r="K398" s="34">
        <v>0</v>
      </c>
      <c r="L398" s="34"/>
      <c r="M398" s="58" t="s">
        <v>772</v>
      </c>
      <c r="N398" s="66"/>
    </row>
    <row r="399" spans="1:14" ht="47.25">
      <c r="A399" s="43" t="s">
        <v>683</v>
      </c>
      <c r="B399" s="48" t="s">
        <v>841</v>
      </c>
      <c r="C399" s="57" t="s">
        <v>456</v>
      </c>
      <c r="D399" s="207"/>
      <c r="E399" s="34">
        <v>150</v>
      </c>
      <c r="F399" s="34"/>
      <c r="G399" s="34">
        <v>0</v>
      </c>
      <c r="H399" s="34"/>
      <c r="I399" s="34">
        <v>150</v>
      </c>
      <c r="J399" s="34"/>
      <c r="K399" s="34">
        <v>0</v>
      </c>
      <c r="L399" s="34"/>
      <c r="M399" s="58" t="s">
        <v>780</v>
      </c>
      <c r="N399" s="63"/>
    </row>
    <row r="400" spans="1:14" ht="47.25">
      <c r="A400" s="43" t="s">
        <v>685</v>
      </c>
      <c r="B400" s="48" t="s">
        <v>541</v>
      </c>
      <c r="C400" s="57" t="s">
        <v>474</v>
      </c>
      <c r="D400" s="207"/>
      <c r="E400" s="34">
        <v>50</v>
      </c>
      <c r="F400" s="34"/>
      <c r="G400" s="34">
        <v>0</v>
      </c>
      <c r="H400" s="34"/>
      <c r="I400" s="34">
        <v>50</v>
      </c>
      <c r="J400" s="34"/>
      <c r="K400" s="34">
        <v>0</v>
      </c>
      <c r="L400" s="34"/>
      <c r="M400" s="58" t="s">
        <v>824</v>
      </c>
      <c r="N400" s="65"/>
    </row>
    <row r="401" spans="1:14" ht="47.25">
      <c r="A401" s="43" t="s">
        <v>842</v>
      </c>
      <c r="B401" s="48" t="s">
        <v>838</v>
      </c>
      <c r="C401" s="207" t="s">
        <v>462</v>
      </c>
      <c r="D401" s="207"/>
      <c r="E401" s="34">
        <v>293</v>
      </c>
      <c r="F401" s="34"/>
      <c r="G401" s="34">
        <v>0</v>
      </c>
      <c r="H401" s="34"/>
      <c r="I401" s="34">
        <v>293</v>
      </c>
      <c r="J401" s="34"/>
      <c r="K401" s="34">
        <v>0</v>
      </c>
      <c r="L401" s="34"/>
      <c r="M401" s="182" t="s">
        <v>527</v>
      </c>
      <c r="N401" s="160"/>
    </row>
    <row r="402" spans="1:14" ht="31.5">
      <c r="A402" s="43" t="s">
        <v>843</v>
      </c>
      <c r="B402" s="48" t="s">
        <v>547</v>
      </c>
      <c r="C402" s="207"/>
      <c r="D402" s="207"/>
      <c r="E402" s="34">
        <v>400</v>
      </c>
      <c r="F402" s="34"/>
      <c r="G402" s="34">
        <v>0</v>
      </c>
      <c r="H402" s="34"/>
      <c r="I402" s="34">
        <v>300</v>
      </c>
      <c r="J402" s="34"/>
      <c r="K402" s="34">
        <v>100</v>
      </c>
      <c r="L402" s="34"/>
      <c r="M402" s="182"/>
      <c r="N402" s="160"/>
    </row>
    <row r="403" spans="1:14" ht="47.25">
      <c r="A403" s="43" t="s">
        <v>844</v>
      </c>
      <c r="B403" s="48" t="s">
        <v>828</v>
      </c>
      <c r="C403" s="57" t="s">
        <v>552</v>
      </c>
      <c r="D403" s="207"/>
      <c r="E403" s="34">
        <v>254.4</v>
      </c>
      <c r="F403" s="34"/>
      <c r="G403" s="34">
        <v>225</v>
      </c>
      <c r="H403" s="34"/>
      <c r="I403" s="34">
        <v>29.4</v>
      </c>
      <c r="J403" s="34"/>
      <c r="K403" s="34">
        <v>0</v>
      </c>
      <c r="L403" s="34"/>
      <c r="M403" s="58" t="s">
        <v>825</v>
      </c>
      <c r="N403" s="157"/>
    </row>
    <row r="404" spans="1:14" ht="47.25">
      <c r="A404" s="43" t="s">
        <v>845</v>
      </c>
      <c r="B404" s="48" t="s">
        <v>554</v>
      </c>
      <c r="C404" s="57" t="s">
        <v>498</v>
      </c>
      <c r="D404" s="207"/>
      <c r="E404" s="34">
        <v>1441.8</v>
      </c>
      <c r="F404" s="34"/>
      <c r="G404" s="34">
        <v>1102.2</v>
      </c>
      <c r="H404" s="34"/>
      <c r="I404" s="34">
        <v>339.6</v>
      </c>
      <c r="J404" s="34"/>
      <c r="K404" s="34">
        <v>0</v>
      </c>
      <c r="L404" s="34"/>
      <c r="M404" s="58" t="s">
        <v>575</v>
      </c>
      <c r="N404" s="157"/>
    </row>
    <row r="405" spans="1:14">
      <c r="A405" s="214" t="s">
        <v>107</v>
      </c>
      <c r="B405" s="218" t="s">
        <v>558</v>
      </c>
      <c r="C405" s="207"/>
      <c r="D405" s="42" t="s">
        <v>609</v>
      </c>
      <c r="E405" s="33">
        <f t="shared" ref="E405:L405" si="35">SUM(E406:E410)</f>
        <v>120561.7</v>
      </c>
      <c r="F405" s="33">
        <f t="shared" si="35"/>
        <v>506</v>
      </c>
      <c r="G405" s="33">
        <f t="shared" si="35"/>
        <v>84102.5</v>
      </c>
      <c r="H405" s="33">
        <f t="shared" si="35"/>
        <v>220</v>
      </c>
      <c r="I405" s="33">
        <f t="shared" si="35"/>
        <v>36384.199999999997</v>
      </c>
      <c r="J405" s="33">
        <f t="shared" si="35"/>
        <v>286</v>
      </c>
      <c r="K405" s="33">
        <f t="shared" si="35"/>
        <v>75</v>
      </c>
      <c r="L405" s="33">
        <f t="shared" si="35"/>
        <v>0</v>
      </c>
      <c r="M405" s="219"/>
      <c r="N405" s="219"/>
    </row>
    <row r="406" spans="1:14">
      <c r="A406" s="214"/>
      <c r="B406" s="218"/>
      <c r="C406" s="207"/>
      <c r="D406" s="57">
        <v>2013</v>
      </c>
      <c r="E406" s="34">
        <f t="shared" ref="E406:L406" si="36">SUM(E411)</f>
        <v>264</v>
      </c>
      <c r="F406" s="34">
        <f t="shared" si="36"/>
        <v>0</v>
      </c>
      <c r="G406" s="34">
        <f t="shared" si="36"/>
        <v>0</v>
      </c>
      <c r="H406" s="34">
        <f t="shared" si="36"/>
        <v>0</v>
      </c>
      <c r="I406" s="34">
        <f t="shared" si="36"/>
        <v>264</v>
      </c>
      <c r="J406" s="34">
        <f t="shared" si="36"/>
        <v>0</v>
      </c>
      <c r="K406" s="34">
        <f t="shared" si="36"/>
        <v>0</v>
      </c>
      <c r="L406" s="34">
        <f t="shared" si="36"/>
        <v>0</v>
      </c>
      <c r="M406" s="219"/>
      <c r="N406" s="219"/>
    </row>
    <row r="407" spans="1:14">
      <c r="A407" s="214"/>
      <c r="B407" s="218"/>
      <c r="C407" s="207"/>
      <c r="D407" s="57">
        <v>2014</v>
      </c>
      <c r="E407" s="34">
        <f>SUM(E412:E415)</f>
        <v>12597.800000000001</v>
      </c>
      <c r="F407" s="115">
        <f t="shared" ref="F407:L407" si="37">SUM(F412:F415)</f>
        <v>506</v>
      </c>
      <c r="G407" s="115">
        <f t="shared" si="37"/>
        <v>8854.5</v>
      </c>
      <c r="H407" s="115">
        <f t="shared" si="37"/>
        <v>220</v>
      </c>
      <c r="I407" s="115">
        <f t="shared" si="37"/>
        <v>3743.2999999999997</v>
      </c>
      <c r="J407" s="115">
        <f t="shared" si="37"/>
        <v>286</v>
      </c>
      <c r="K407" s="115">
        <f t="shared" si="37"/>
        <v>0</v>
      </c>
      <c r="L407" s="115">
        <f t="shared" si="37"/>
        <v>0</v>
      </c>
      <c r="M407" s="219"/>
      <c r="N407" s="219"/>
    </row>
    <row r="408" spans="1:14">
      <c r="A408" s="214"/>
      <c r="B408" s="218"/>
      <c r="C408" s="207"/>
      <c r="D408" s="57">
        <v>2015</v>
      </c>
      <c r="E408" s="34">
        <f>SUM(E416:E418)</f>
        <v>21755.499999999996</v>
      </c>
      <c r="F408" s="34"/>
      <c r="G408" s="34">
        <f>SUM(G416:G418)</f>
        <v>15097.9</v>
      </c>
      <c r="H408" s="34"/>
      <c r="I408" s="34">
        <f>SUM(I416:I418)</f>
        <v>6657.6</v>
      </c>
      <c r="J408" s="34"/>
      <c r="K408" s="34">
        <f>SUM(K416:K418)</f>
        <v>0</v>
      </c>
      <c r="L408" s="34"/>
      <c r="M408" s="219"/>
      <c r="N408" s="219"/>
    </row>
    <row r="409" spans="1:14">
      <c r="A409" s="214"/>
      <c r="B409" s="218"/>
      <c r="C409" s="207"/>
      <c r="D409" s="57">
        <v>2016</v>
      </c>
      <c r="E409" s="34">
        <f>SUM(E419:E420)</f>
        <v>27873.4</v>
      </c>
      <c r="F409" s="34"/>
      <c r="G409" s="34">
        <f>SUM(G419:G420)</f>
        <v>19605.400000000001</v>
      </c>
      <c r="H409" s="34"/>
      <c r="I409" s="34">
        <f>SUM(I419:I420)</f>
        <v>8268</v>
      </c>
      <c r="J409" s="34"/>
      <c r="K409" s="34">
        <f>SUM(K419:K420)</f>
        <v>0</v>
      </c>
      <c r="L409" s="34"/>
      <c r="M409" s="219"/>
      <c r="N409" s="219"/>
    </row>
    <row r="410" spans="1:14">
      <c r="A410" s="214"/>
      <c r="B410" s="218"/>
      <c r="C410" s="207"/>
      <c r="D410" s="57">
        <v>2017</v>
      </c>
      <c r="E410" s="34">
        <f>SUM(E421:E423)</f>
        <v>58071</v>
      </c>
      <c r="F410" s="34"/>
      <c r="G410" s="34">
        <f>SUM(G421:G423)</f>
        <v>40544.699999999997</v>
      </c>
      <c r="H410" s="34"/>
      <c r="I410" s="34">
        <f>SUM(I421:I423)</f>
        <v>17451.3</v>
      </c>
      <c r="J410" s="34"/>
      <c r="K410" s="34">
        <f>SUM(K421:K423)</f>
        <v>75</v>
      </c>
      <c r="L410" s="34"/>
      <c r="M410" s="219"/>
      <c r="N410" s="219"/>
    </row>
    <row r="411" spans="1:14" ht="47.25">
      <c r="A411" s="48" t="s">
        <v>454</v>
      </c>
      <c r="B411" s="48" t="s">
        <v>559</v>
      </c>
      <c r="C411" s="57" t="s">
        <v>545</v>
      </c>
      <c r="D411" s="57">
        <v>2013</v>
      </c>
      <c r="E411" s="34">
        <v>264</v>
      </c>
      <c r="F411" s="34">
        <v>0</v>
      </c>
      <c r="G411" s="34">
        <v>0</v>
      </c>
      <c r="H411" s="34">
        <v>0</v>
      </c>
      <c r="I411" s="34">
        <v>264</v>
      </c>
      <c r="J411" s="34">
        <v>0</v>
      </c>
      <c r="K411" s="34">
        <v>0</v>
      </c>
      <c r="L411" s="34">
        <v>0</v>
      </c>
      <c r="M411" s="57" t="s">
        <v>846</v>
      </c>
      <c r="N411" s="57"/>
    </row>
    <row r="412" spans="1:14" ht="78.75">
      <c r="A412" s="48" t="s">
        <v>479</v>
      </c>
      <c r="B412" s="48" t="s">
        <v>847</v>
      </c>
      <c r="C412" s="57" t="s">
        <v>462</v>
      </c>
      <c r="D412" s="207">
        <v>2014</v>
      </c>
      <c r="E412" s="34">
        <v>11013.2</v>
      </c>
      <c r="F412" s="34">
        <v>0</v>
      </c>
      <c r="G412" s="34">
        <v>7709.2</v>
      </c>
      <c r="H412" s="34">
        <v>0</v>
      </c>
      <c r="I412" s="34">
        <v>3304</v>
      </c>
      <c r="J412" s="34">
        <v>0</v>
      </c>
      <c r="K412" s="34">
        <v>0</v>
      </c>
      <c r="L412" s="34">
        <v>0</v>
      </c>
      <c r="M412" s="57" t="s">
        <v>846</v>
      </c>
      <c r="N412" s="114" t="s">
        <v>1026</v>
      </c>
    </row>
    <row r="413" spans="1:14" ht="63">
      <c r="A413" s="48" t="s">
        <v>481</v>
      </c>
      <c r="B413" s="48" t="s">
        <v>848</v>
      </c>
      <c r="C413" s="57" t="s">
        <v>456</v>
      </c>
      <c r="D413" s="207"/>
      <c r="E413" s="34">
        <v>250</v>
      </c>
      <c r="F413" s="34">
        <v>264</v>
      </c>
      <c r="G413" s="34">
        <v>0</v>
      </c>
      <c r="H413" s="34">
        <v>0</v>
      </c>
      <c r="I413" s="34">
        <v>250</v>
      </c>
      <c r="J413" s="34">
        <v>264</v>
      </c>
      <c r="K413" s="34">
        <v>0</v>
      </c>
      <c r="L413" s="34">
        <v>0</v>
      </c>
      <c r="M413" s="57" t="s">
        <v>849</v>
      </c>
      <c r="N413" s="63"/>
    </row>
    <row r="414" spans="1:14" ht="78.75">
      <c r="A414" s="48" t="s">
        <v>483</v>
      </c>
      <c r="B414" s="48" t="s">
        <v>850</v>
      </c>
      <c r="C414" s="57" t="s">
        <v>640</v>
      </c>
      <c r="D414" s="207"/>
      <c r="E414" s="135">
        <v>278.89999999999998</v>
      </c>
      <c r="F414" s="135">
        <v>0</v>
      </c>
      <c r="G414" s="135">
        <v>195.2</v>
      </c>
      <c r="H414" s="135">
        <v>0</v>
      </c>
      <c r="I414" s="135">
        <v>83.7</v>
      </c>
      <c r="J414" s="135">
        <v>0</v>
      </c>
      <c r="K414" s="135">
        <v>0</v>
      </c>
      <c r="L414" s="135">
        <v>0</v>
      </c>
      <c r="M414" s="143" t="s">
        <v>851</v>
      </c>
      <c r="N414" s="144" t="s">
        <v>1035</v>
      </c>
    </row>
    <row r="415" spans="1:14" ht="47.25">
      <c r="A415" s="48" t="s">
        <v>485</v>
      </c>
      <c r="B415" s="48" t="s">
        <v>852</v>
      </c>
      <c r="C415" s="57" t="s">
        <v>462</v>
      </c>
      <c r="D415" s="207"/>
      <c r="E415" s="135">
        <v>1055.7</v>
      </c>
      <c r="F415" s="135">
        <v>242</v>
      </c>
      <c r="G415" s="135">
        <v>950.1</v>
      </c>
      <c r="H415" s="135">
        <v>220</v>
      </c>
      <c r="I415" s="135">
        <v>105.6</v>
      </c>
      <c r="J415" s="135">
        <v>22</v>
      </c>
      <c r="K415" s="135">
        <v>0</v>
      </c>
      <c r="L415" s="135">
        <v>0</v>
      </c>
      <c r="M415" s="143" t="s">
        <v>846</v>
      </c>
      <c r="N415" s="144" t="s">
        <v>1027</v>
      </c>
    </row>
    <row r="416" spans="1:14" ht="47.25">
      <c r="A416" s="48" t="s">
        <v>488</v>
      </c>
      <c r="B416" s="48" t="s">
        <v>853</v>
      </c>
      <c r="C416" s="57" t="s">
        <v>462</v>
      </c>
      <c r="D416" s="207">
        <v>2015</v>
      </c>
      <c r="E416" s="34">
        <v>21118.3</v>
      </c>
      <c r="F416" s="34"/>
      <c r="G416" s="34">
        <v>14782.8</v>
      </c>
      <c r="H416" s="34"/>
      <c r="I416" s="34">
        <v>6335.5</v>
      </c>
      <c r="J416" s="34"/>
      <c r="K416" s="34">
        <v>0</v>
      </c>
      <c r="L416" s="34"/>
      <c r="M416" s="57" t="s">
        <v>846</v>
      </c>
      <c r="N416" s="63"/>
    </row>
    <row r="417" spans="1:14" ht="63">
      <c r="A417" s="48" t="s">
        <v>490</v>
      </c>
      <c r="B417" s="48" t="s">
        <v>854</v>
      </c>
      <c r="C417" s="57" t="s">
        <v>456</v>
      </c>
      <c r="D417" s="207"/>
      <c r="E417" s="34">
        <v>450.1</v>
      </c>
      <c r="F417" s="34"/>
      <c r="G417" s="34">
        <v>315.10000000000002</v>
      </c>
      <c r="H417" s="34"/>
      <c r="I417" s="34">
        <v>135</v>
      </c>
      <c r="J417" s="34"/>
      <c r="K417" s="34">
        <v>0</v>
      </c>
      <c r="L417" s="34"/>
      <c r="M417" s="57" t="s">
        <v>849</v>
      </c>
      <c r="N417" s="63"/>
    </row>
    <row r="418" spans="1:14" ht="63">
      <c r="A418" s="48" t="s">
        <v>492</v>
      </c>
      <c r="B418" s="48" t="s">
        <v>855</v>
      </c>
      <c r="C418" s="57" t="s">
        <v>640</v>
      </c>
      <c r="D418" s="207"/>
      <c r="E418" s="34">
        <v>187.1</v>
      </c>
      <c r="F418" s="34"/>
      <c r="G418" s="34">
        <v>0</v>
      </c>
      <c r="H418" s="34"/>
      <c r="I418" s="34">
        <v>187.1</v>
      </c>
      <c r="J418" s="34"/>
      <c r="K418" s="34">
        <v>0</v>
      </c>
      <c r="L418" s="34"/>
      <c r="M418" s="57" t="s">
        <v>851</v>
      </c>
      <c r="N418" s="63"/>
    </row>
    <row r="419" spans="1:14" ht="63">
      <c r="A419" s="48" t="s">
        <v>494</v>
      </c>
      <c r="B419" s="48" t="s">
        <v>856</v>
      </c>
      <c r="C419" s="57" t="s">
        <v>462</v>
      </c>
      <c r="D419" s="207">
        <v>2016</v>
      </c>
      <c r="E419" s="34">
        <v>27403.4</v>
      </c>
      <c r="F419" s="34"/>
      <c r="G419" s="34">
        <v>19182.400000000001</v>
      </c>
      <c r="H419" s="34"/>
      <c r="I419" s="34">
        <v>8221</v>
      </c>
      <c r="J419" s="34"/>
      <c r="K419" s="34">
        <v>0</v>
      </c>
      <c r="L419" s="34"/>
      <c r="M419" s="57" t="s">
        <v>846</v>
      </c>
      <c r="N419" s="63"/>
    </row>
    <row r="420" spans="1:14" ht="63">
      <c r="A420" s="48" t="s">
        <v>496</v>
      </c>
      <c r="B420" s="48" t="s">
        <v>857</v>
      </c>
      <c r="C420" s="57" t="s">
        <v>640</v>
      </c>
      <c r="D420" s="207"/>
      <c r="E420" s="34">
        <v>470</v>
      </c>
      <c r="F420" s="34"/>
      <c r="G420" s="34">
        <v>423</v>
      </c>
      <c r="H420" s="34"/>
      <c r="I420" s="34">
        <v>47</v>
      </c>
      <c r="J420" s="34"/>
      <c r="K420" s="34">
        <v>0</v>
      </c>
      <c r="L420" s="34"/>
      <c r="M420" s="57" t="s">
        <v>851</v>
      </c>
      <c r="N420" s="63"/>
    </row>
    <row r="421" spans="1:14" ht="47.25">
      <c r="A421" s="48" t="s">
        <v>499</v>
      </c>
      <c r="B421" s="48" t="s">
        <v>858</v>
      </c>
      <c r="C421" s="207" t="s">
        <v>462</v>
      </c>
      <c r="D421" s="207">
        <v>2017</v>
      </c>
      <c r="E421" s="34">
        <v>53421</v>
      </c>
      <c r="F421" s="34"/>
      <c r="G421" s="34">
        <v>37394.699999999997</v>
      </c>
      <c r="H421" s="34"/>
      <c r="I421" s="34">
        <v>16026.3</v>
      </c>
      <c r="J421" s="34"/>
      <c r="K421" s="34">
        <v>0</v>
      </c>
      <c r="L421" s="34"/>
      <c r="M421" s="207" t="s">
        <v>846</v>
      </c>
      <c r="N421" s="63"/>
    </row>
    <row r="422" spans="1:14" ht="31.5">
      <c r="A422" s="48" t="s">
        <v>502</v>
      </c>
      <c r="B422" s="48" t="s">
        <v>859</v>
      </c>
      <c r="C422" s="207"/>
      <c r="D422" s="207"/>
      <c r="E422" s="34">
        <v>150</v>
      </c>
      <c r="F422" s="34"/>
      <c r="G422" s="34">
        <v>0</v>
      </c>
      <c r="H422" s="34"/>
      <c r="I422" s="34">
        <v>75</v>
      </c>
      <c r="J422" s="34"/>
      <c r="K422" s="34">
        <v>75</v>
      </c>
      <c r="L422" s="34"/>
      <c r="M422" s="207"/>
      <c r="N422" s="63"/>
    </row>
    <row r="423" spans="1:14" ht="31.5">
      <c r="A423" s="48" t="s">
        <v>15</v>
      </c>
      <c r="B423" s="48" t="s">
        <v>852</v>
      </c>
      <c r="C423" s="207"/>
      <c r="D423" s="207"/>
      <c r="E423" s="34">
        <v>4500</v>
      </c>
      <c r="F423" s="34"/>
      <c r="G423" s="34">
        <v>3150</v>
      </c>
      <c r="H423" s="34"/>
      <c r="I423" s="34">
        <v>1350</v>
      </c>
      <c r="J423" s="34"/>
      <c r="K423" s="34">
        <v>0</v>
      </c>
      <c r="L423" s="34"/>
      <c r="M423" s="207"/>
      <c r="N423" s="63"/>
    </row>
    <row r="424" spans="1:14">
      <c r="A424" s="214" t="s">
        <v>121</v>
      </c>
      <c r="B424" s="218" t="s">
        <v>560</v>
      </c>
      <c r="C424" s="207"/>
      <c r="D424" s="42" t="s">
        <v>609</v>
      </c>
      <c r="E424" s="33">
        <f t="shared" ref="E424:L424" si="38">SUM(E425:E429)</f>
        <v>39334</v>
      </c>
      <c r="F424" s="33">
        <f t="shared" si="38"/>
        <v>1984.8</v>
      </c>
      <c r="G424" s="33">
        <f t="shared" si="38"/>
        <v>30400</v>
      </c>
      <c r="H424" s="33">
        <f t="shared" si="38"/>
        <v>0</v>
      </c>
      <c r="I424" s="33">
        <f t="shared" si="38"/>
        <v>8250</v>
      </c>
      <c r="J424" s="33">
        <f t="shared" si="38"/>
        <v>651</v>
      </c>
      <c r="K424" s="33">
        <f t="shared" si="38"/>
        <v>684</v>
      </c>
      <c r="L424" s="33">
        <f t="shared" si="38"/>
        <v>1333.8</v>
      </c>
      <c r="M424" s="206"/>
      <c r="N424" s="206"/>
    </row>
    <row r="425" spans="1:14">
      <c r="A425" s="214"/>
      <c r="B425" s="218"/>
      <c r="C425" s="207"/>
      <c r="D425" s="57">
        <v>2013</v>
      </c>
      <c r="E425" s="34">
        <f>G425+I425+K425</f>
        <v>1334</v>
      </c>
      <c r="F425" s="34">
        <f>F430+F431+F432+F433+F434+F435</f>
        <v>1984.8</v>
      </c>
      <c r="G425" s="34">
        <v>0</v>
      </c>
      <c r="H425" s="34">
        <f>H430+H431+H432+H433+H434+H435</f>
        <v>0</v>
      </c>
      <c r="I425" s="34">
        <v>650</v>
      </c>
      <c r="J425" s="34">
        <f>J430+J431+J432+J433+J434+J435</f>
        <v>651</v>
      </c>
      <c r="K425" s="34">
        <v>684</v>
      </c>
      <c r="L425" s="34">
        <f>L430+L431+L432+L433+L434+L435</f>
        <v>1333.8</v>
      </c>
      <c r="M425" s="206"/>
      <c r="N425" s="206"/>
    </row>
    <row r="426" spans="1:14">
      <c r="A426" s="214"/>
      <c r="B426" s="218"/>
      <c r="C426" s="207"/>
      <c r="D426" s="57">
        <v>2014</v>
      </c>
      <c r="E426" s="34">
        <f>G426+I426+K426</f>
        <v>0</v>
      </c>
      <c r="F426" s="115">
        <f t="shared" ref="F426:L426" si="39">H426+J426+L426</f>
        <v>0</v>
      </c>
      <c r="G426" s="115">
        <f t="shared" si="39"/>
        <v>0</v>
      </c>
      <c r="H426" s="115">
        <f t="shared" si="39"/>
        <v>0</v>
      </c>
      <c r="I426" s="115">
        <f t="shared" si="39"/>
        <v>0</v>
      </c>
      <c r="J426" s="115">
        <f t="shared" si="39"/>
        <v>0</v>
      </c>
      <c r="K426" s="115">
        <f t="shared" si="39"/>
        <v>0</v>
      </c>
      <c r="L426" s="115">
        <f t="shared" si="39"/>
        <v>0</v>
      </c>
      <c r="M426" s="206"/>
      <c r="N426" s="206"/>
    </row>
    <row r="427" spans="1:14">
      <c r="A427" s="214"/>
      <c r="B427" s="218"/>
      <c r="C427" s="207"/>
      <c r="D427" s="57">
        <v>2015</v>
      </c>
      <c r="E427" s="34">
        <f>G427+I427+K427</f>
        <v>3000</v>
      </c>
      <c r="F427" s="34"/>
      <c r="G427" s="34">
        <v>2400</v>
      </c>
      <c r="H427" s="34"/>
      <c r="I427" s="34">
        <v>600</v>
      </c>
      <c r="J427" s="34"/>
      <c r="K427" s="34">
        <v>0</v>
      </c>
      <c r="L427" s="34"/>
      <c r="M427" s="206"/>
      <c r="N427" s="206"/>
    </row>
    <row r="428" spans="1:14">
      <c r="A428" s="214"/>
      <c r="B428" s="218"/>
      <c r="C428" s="207"/>
      <c r="D428" s="57">
        <v>2016</v>
      </c>
      <c r="E428" s="34">
        <f>G428+I428+K428</f>
        <v>25000</v>
      </c>
      <c r="F428" s="34"/>
      <c r="G428" s="34">
        <v>20000</v>
      </c>
      <c r="H428" s="34"/>
      <c r="I428" s="34">
        <v>5000</v>
      </c>
      <c r="J428" s="34"/>
      <c r="K428" s="34">
        <v>0</v>
      </c>
      <c r="L428" s="34"/>
      <c r="M428" s="206"/>
      <c r="N428" s="206"/>
    </row>
    <row r="429" spans="1:14">
      <c r="A429" s="214"/>
      <c r="B429" s="218"/>
      <c r="C429" s="207"/>
      <c r="D429" s="57">
        <v>2017</v>
      </c>
      <c r="E429" s="34">
        <f>G429+I429+K429</f>
        <v>10000</v>
      </c>
      <c r="F429" s="34"/>
      <c r="G429" s="34">
        <v>8000</v>
      </c>
      <c r="H429" s="34"/>
      <c r="I429" s="34">
        <v>2000</v>
      </c>
      <c r="J429" s="34"/>
      <c r="K429" s="34">
        <v>0</v>
      </c>
      <c r="L429" s="34"/>
      <c r="M429" s="206"/>
      <c r="N429" s="206"/>
    </row>
    <row r="430" spans="1:14" ht="78.75">
      <c r="A430" s="48" t="s">
        <v>505</v>
      </c>
      <c r="B430" s="48" t="s">
        <v>561</v>
      </c>
      <c r="C430" s="57" t="s">
        <v>462</v>
      </c>
      <c r="D430" s="57">
        <v>2013</v>
      </c>
      <c r="E430" s="34">
        <v>1334</v>
      </c>
      <c r="F430" s="34">
        <v>1984.8</v>
      </c>
      <c r="G430" s="34">
        <v>0</v>
      </c>
      <c r="H430" s="34">
        <v>0</v>
      </c>
      <c r="I430" s="34">
        <v>650</v>
      </c>
      <c r="J430" s="34">
        <v>651</v>
      </c>
      <c r="K430" s="34">
        <v>684</v>
      </c>
      <c r="L430" s="34">
        <v>1333.8</v>
      </c>
      <c r="M430" s="57" t="s">
        <v>860</v>
      </c>
      <c r="N430" s="3"/>
    </row>
    <row r="431" spans="1:14" ht="47.25">
      <c r="A431" s="48" t="s">
        <v>529</v>
      </c>
      <c r="B431" s="69" t="s">
        <v>861</v>
      </c>
      <c r="C431" s="207" t="s">
        <v>462</v>
      </c>
      <c r="D431" s="207">
        <v>2014</v>
      </c>
      <c r="E431" s="135">
        <v>4100</v>
      </c>
      <c r="F431" s="135">
        <v>0</v>
      </c>
      <c r="G431" s="135">
        <v>0</v>
      </c>
      <c r="H431" s="135">
        <v>0</v>
      </c>
      <c r="I431" s="135">
        <v>2050</v>
      </c>
      <c r="J431" s="135">
        <v>0</v>
      </c>
      <c r="K431" s="135">
        <v>2050</v>
      </c>
      <c r="L431" s="135">
        <v>0</v>
      </c>
      <c r="M431" s="207" t="s">
        <v>860</v>
      </c>
      <c r="N431" s="203" t="s">
        <v>1035</v>
      </c>
    </row>
    <row r="432" spans="1:14" ht="47.25">
      <c r="A432" s="48" t="s">
        <v>727</v>
      </c>
      <c r="B432" s="69" t="s">
        <v>862</v>
      </c>
      <c r="C432" s="207"/>
      <c r="D432" s="207"/>
      <c r="E432" s="135">
        <v>3000</v>
      </c>
      <c r="F432" s="135">
        <v>0</v>
      </c>
      <c r="G432" s="135">
        <v>2400</v>
      </c>
      <c r="H432" s="135">
        <v>0</v>
      </c>
      <c r="I432" s="135">
        <v>600</v>
      </c>
      <c r="J432" s="135">
        <v>0</v>
      </c>
      <c r="K432" s="135">
        <v>0</v>
      </c>
      <c r="L432" s="135">
        <v>0</v>
      </c>
      <c r="M432" s="207"/>
      <c r="N432" s="204"/>
    </row>
    <row r="433" spans="1:14" ht="31.5">
      <c r="A433" s="48" t="s">
        <v>729</v>
      </c>
      <c r="B433" s="48" t="s">
        <v>863</v>
      </c>
      <c r="C433" s="57" t="s">
        <v>462</v>
      </c>
      <c r="D433" s="57">
        <v>2015</v>
      </c>
      <c r="E433" s="34">
        <v>3000</v>
      </c>
      <c r="F433" s="34"/>
      <c r="G433" s="34">
        <v>2400</v>
      </c>
      <c r="H433" s="34"/>
      <c r="I433" s="34">
        <v>600</v>
      </c>
      <c r="J433" s="34"/>
      <c r="K433" s="34">
        <v>0</v>
      </c>
      <c r="L433" s="96"/>
      <c r="M433" s="208" t="s">
        <v>860</v>
      </c>
      <c r="N433" s="211"/>
    </row>
    <row r="434" spans="1:14" ht="31.5">
      <c r="A434" s="48" t="s">
        <v>731</v>
      </c>
      <c r="B434" s="48" t="s">
        <v>863</v>
      </c>
      <c r="C434" s="57" t="s">
        <v>462</v>
      </c>
      <c r="D434" s="57">
        <v>2016</v>
      </c>
      <c r="E434" s="34">
        <v>25000</v>
      </c>
      <c r="F434" s="34"/>
      <c r="G434" s="34">
        <v>20000</v>
      </c>
      <c r="H434" s="34"/>
      <c r="I434" s="34">
        <v>5000</v>
      </c>
      <c r="J434" s="34"/>
      <c r="K434" s="34">
        <v>0</v>
      </c>
      <c r="L434" s="97"/>
      <c r="M434" s="209"/>
      <c r="N434" s="212"/>
    </row>
    <row r="435" spans="1:14" ht="47.25">
      <c r="A435" s="48" t="s">
        <v>733</v>
      </c>
      <c r="B435" s="48" t="s">
        <v>864</v>
      </c>
      <c r="C435" s="57" t="s">
        <v>462</v>
      </c>
      <c r="D435" s="57">
        <v>2017</v>
      </c>
      <c r="E435" s="34">
        <v>10000</v>
      </c>
      <c r="F435" s="34"/>
      <c r="G435" s="34">
        <v>8000</v>
      </c>
      <c r="H435" s="34"/>
      <c r="I435" s="34">
        <v>2000</v>
      </c>
      <c r="J435" s="34"/>
      <c r="K435" s="34">
        <v>0</v>
      </c>
      <c r="L435" s="98"/>
      <c r="M435" s="210"/>
      <c r="N435" s="213"/>
    </row>
    <row r="436" spans="1:14">
      <c r="A436" s="214" t="s">
        <v>124</v>
      </c>
      <c r="B436" s="215" t="s">
        <v>562</v>
      </c>
      <c r="C436" s="207" t="s">
        <v>501</v>
      </c>
      <c r="D436" s="42" t="s">
        <v>609</v>
      </c>
      <c r="E436" s="33">
        <f t="shared" ref="E436:L436" si="40">SUM(E437:E441)</f>
        <v>528</v>
      </c>
      <c r="F436" s="33">
        <f t="shared" si="40"/>
        <v>82</v>
      </c>
      <c r="G436" s="33">
        <f t="shared" si="40"/>
        <v>0</v>
      </c>
      <c r="H436" s="33">
        <f t="shared" si="40"/>
        <v>0</v>
      </c>
      <c r="I436" s="33">
        <f t="shared" si="40"/>
        <v>198</v>
      </c>
      <c r="J436" s="33">
        <f t="shared" si="40"/>
        <v>44</v>
      </c>
      <c r="K436" s="33">
        <f t="shared" si="40"/>
        <v>330</v>
      </c>
      <c r="L436" s="33">
        <f t="shared" si="40"/>
        <v>38</v>
      </c>
      <c r="M436" s="182" t="s">
        <v>865</v>
      </c>
      <c r="N436" s="145"/>
    </row>
    <row r="437" spans="1:14">
      <c r="A437" s="214"/>
      <c r="B437" s="216"/>
      <c r="C437" s="207"/>
      <c r="D437" s="57">
        <v>2013</v>
      </c>
      <c r="E437" s="34">
        <f>G437+I437+K437</f>
        <v>94</v>
      </c>
      <c r="F437" s="34">
        <f>H437+J437+L437</f>
        <v>82</v>
      </c>
      <c r="G437" s="34">
        <v>0</v>
      </c>
      <c r="H437" s="34">
        <v>0</v>
      </c>
      <c r="I437" s="34">
        <v>44</v>
      </c>
      <c r="J437" s="34">
        <v>44</v>
      </c>
      <c r="K437" s="34">
        <v>50</v>
      </c>
      <c r="L437" s="34">
        <v>38</v>
      </c>
      <c r="M437" s="182"/>
      <c r="N437" s="145"/>
    </row>
    <row r="438" spans="1:14" ht="62.25" customHeight="1">
      <c r="A438" s="214"/>
      <c r="B438" s="216"/>
      <c r="C438" s="207"/>
      <c r="D438" s="57">
        <v>2014</v>
      </c>
      <c r="E438" s="135">
        <f>G438+I438+K438</f>
        <v>116</v>
      </c>
      <c r="F438" s="135">
        <f>H438+J438+L438</f>
        <v>0</v>
      </c>
      <c r="G438" s="135">
        <v>0</v>
      </c>
      <c r="H438" s="135">
        <v>0</v>
      </c>
      <c r="I438" s="135">
        <v>46</v>
      </c>
      <c r="J438" s="135">
        <v>0</v>
      </c>
      <c r="K438" s="135">
        <v>70</v>
      </c>
      <c r="L438" s="135">
        <v>0</v>
      </c>
      <c r="M438" s="182"/>
      <c r="N438" s="203" t="s">
        <v>1053</v>
      </c>
    </row>
    <row r="439" spans="1:14">
      <c r="A439" s="214"/>
      <c r="B439" s="216"/>
      <c r="C439" s="207"/>
      <c r="D439" s="57">
        <v>2015</v>
      </c>
      <c r="E439" s="34">
        <f>G439+I439+K439</f>
        <v>106</v>
      </c>
      <c r="F439" s="34"/>
      <c r="G439" s="34">
        <v>0</v>
      </c>
      <c r="H439" s="34"/>
      <c r="I439" s="34">
        <v>36</v>
      </c>
      <c r="J439" s="34"/>
      <c r="K439" s="34">
        <v>70</v>
      </c>
      <c r="L439" s="34"/>
      <c r="M439" s="182"/>
      <c r="N439" s="204"/>
    </row>
    <row r="440" spans="1:14">
      <c r="A440" s="214"/>
      <c r="B440" s="216"/>
      <c r="C440" s="207"/>
      <c r="D440" s="57">
        <v>2016</v>
      </c>
      <c r="E440" s="34">
        <f>G440+I440+K440</f>
        <v>106</v>
      </c>
      <c r="F440" s="34"/>
      <c r="G440" s="34">
        <v>0</v>
      </c>
      <c r="H440" s="34"/>
      <c r="I440" s="34">
        <v>36</v>
      </c>
      <c r="J440" s="34"/>
      <c r="K440" s="34">
        <v>70</v>
      </c>
      <c r="L440" s="34"/>
      <c r="M440" s="182"/>
      <c r="N440" s="145"/>
    </row>
    <row r="441" spans="1:14">
      <c r="A441" s="214"/>
      <c r="B441" s="217"/>
      <c r="C441" s="207"/>
      <c r="D441" s="57">
        <v>2017</v>
      </c>
      <c r="E441" s="34">
        <f>G441+I441+K441</f>
        <v>106</v>
      </c>
      <c r="F441" s="34"/>
      <c r="G441" s="34">
        <v>0</v>
      </c>
      <c r="H441" s="34"/>
      <c r="I441" s="34">
        <v>36</v>
      </c>
      <c r="J441" s="34"/>
      <c r="K441" s="34">
        <v>70</v>
      </c>
      <c r="L441" s="34"/>
      <c r="M441" s="182"/>
      <c r="N441" s="145"/>
    </row>
    <row r="442" spans="1:14">
      <c r="A442" s="162" t="s">
        <v>563</v>
      </c>
      <c r="B442" s="162"/>
      <c r="C442" s="162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</row>
    <row r="443" spans="1:14">
      <c r="A443" s="169" t="s">
        <v>449</v>
      </c>
      <c r="B443" s="169"/>
      <c r="C443" s="169"/>
      <c r="D443" s="169"/>
      <c r="E443" s="71">
        <f t="shared" ref="E443:L443" si="41">E444+E450+E456+E462+E468+E474+E480+E486+E492+E498+E504</f>
        <v>27570</v>
      </c>
      <c r="F443" s="71">
        <f t="shared" si="41"/>
        <v>2576.6</v>
      </c>
      <c r="G443" s="71">
        <f t="shared" si="41"/>
        <v>2800</v>
      </c>
      <c r="H443" s="71">
        <f t="shared" si="41"/>
        <v>0</v>
      </c>
      <c r="I443" s="71">
        <f t="shared" si="41"/>
        <v>24770</v>
      </c>
      <c r="J443" s="71">
        <f t="shared" si="41"/>
        <v>2576.6</v>
      </c>
      <c r="K443" s="71">
        <f t="shared" si="41"/>
        <v>0</v>
      </c>
      <c r="L443" s="71">
        <f t="shared" si="41"/>
        <v>0</v>
      </c>
      <c r="M443" s="65"/>
      <c r="N443" s="65"/>
    </row>
    <row r="444" spans="1:14">
      <c r="A444" s="180" t="s">
        <v>105</v>
      </c>
      <c r="B444" s="181" t="s">
        <v>564</v>
      </c>
      <c r="C444" s="180" t="s">
        <v>866</v>
      </c>
      <c r="D444" s="80" t="s">
        <v>609</v>
      </c>
      <c r="E444" s="76">
        <f t="shared" ref="E444:L444" si="42">SUM(E445:E449)</f>
        <v>14010</v>
      </c>
      <c r="F444" s="76">
        <f t="shared" si="42"/>
        <v>1623.2</v>
      </c>
      <c r="G444" s="76">
        <f t="shared" si="42"/>
        <v>1400</v>
      </c>
      <c r="H444" s="76">
        <f t="shared" si="42"/>
        <v>0</v>
      </c>
      <c r="I444" s="76">
        <f t="shared" si="42"/>
        <v>12610</v>
      </c>
      <c r="J444" s="76">
        <f t="shared" si="42"/>
        <v>1623.2</v>
      </c>
      <c r="K444" s="76">
        <f t="shared" si="42"/>
        <v>0</v>
      </c>
      <c r="L444" s="76">
        <f t="shared" si="42"/>
        <v>0</v>
      </c>
      <c r="M444" s="180" t="s">
        <v>867</v>
      </c>
      <c r="N444" s="36"/>
    </row>
    <row r="445" spans="1:14">
      <c r="A445" s="180"/>
      <c r="B445" s="181"/>
      <c r="C445" s="180"/>
      <c r="D445" s="81">
        <v>2013</v>
      </c>
      <c r="E445" s="77">
        <f>G445+I445+K445</f>
        <v>1000</v>
      </c>
      <c r="F445" s="77">
        <v>148.4</v>
      </c>
      <c r="G445" s="34">
        <v>0</v>
      </c>
      <c r="H445" s="34">
        <v>0</v>
      </c>
      <c r="I445" s="77">
        <v>1000</v>
      </c>
      <c r="J445" s="77">
        <v>148.4</v>
      </c>
      <c r="K445" s="34">
        <v>0</v>
      </c>
      <c r="L445" s="34">
        <v>0</v>
      </c>
      <c r="M445" s="180"/>
      <c r="N445" s="36"/>
    </row>
    <row r="446" spans="1:14">
      <c r="A446" s="180"/>
      <c r="B446" s="181"/>
      <c r="C446" s="180"/>
      <c r="D446" s="81">
        <v>2014</v>
      </c>
      <c r="E446" s="77">
        <f>G446+I446+K446</f>
        <v>1800</v>
      </c>
      <c r="F446" s="117">
        <f>H446+J446+L446</f>
        <v>1474.8</v>
      </c>
      <c r="G446" s="34">
        <v>0</v>
      </c>
      <c r="H446" s="34">
        <v>0</v>
      </c>
      <c r="I446" s="77">
        <v>1800</v>
      </c>
      <c r="J446" s="77">
        <v>1474.8</v>
      </c>
      <c r="K446" s="34">
        <v>0</v>
      </c>
      <c r="L446" s="34">
        <v>0</v>
      </c>
      <c r="M446" s="180"/>
      <c r="N446" s="36"/>
    </row>
    <row r="447" spans="1:14">
      <c r="A447" s="180"/>
      <c r="B447" s="181"/>
      <c r="C447" s="180"/>
      <c r="D447" s="81">
        <v>2015</v>
      </c>
      <c r="E447" s="77">
        <f>G447+I447+K447</f>
        <v>2950</v>
      </c>
      <c r="F447" s="77"/>
      <c r="G447" s="34">
        <v>0</v>
      </c>
      <c r="H447" s="34"/>
      <c r="I447" s="77">
        <v>2950</v>
      </c>
      <c r="J447" s="77"/>
      <c r="K447" s="34">
        <v>0</v>
      </c>
      <c r="L447" s="34"/>
      <c r="M447" s="180"/>
      <c r="N447" s="36"/>
    </row>
    <row r="448" spans="1:14">
      <c r="A448" s="180"/>
      <c r="B448" s="181"/>
      <c r="C448" s="180"/>
      <c r="D448" s="81">
        <v>2016</v>
      </c>
      <c r="E448" s="77">
        <f>G448+I448+K448</f>
        <v>3060</v>
      </c>
      <c r="F448" s="77"/>
      <c r="G448" s="34">
        <v>0</v>
      </c>
      <c r="H448" s="34"/>
      <c r="I448" s="77">
        <v>3060</v>
      </c>
      <c r="J448" s="77"/>
      <c r="K448" s="34">
        <v>0</v>
      </c>
      <c r="L448" s="34"/>
      <c r="M448" s="180"/>
      <c r="N448" s="36"/>
    </row>
    <row r="449" spans="1:14">
      <c r="A449" s="180"/>
      <c r="B449" s="181"/>
      <c r="C449" s="180"/>
      <c r="D449" s="81">
        <v>2017</v>
      </c>
      <c r="E449" s="77">
        <f>G449+I449+K449</f>
        <v>5200</v>
      </c>
      <c r="F449" s="77"/>
      <c r="G449" s="77">
        <v>1400</v>
      </c>
      <c r="H449" s="77"/>
      <c r="I449" s="77">
        <v>3800</v>
      </c>
      <c r="J449" s="77"/>
      <c r="K449" s="34">
        <v>0</v>
      </c>
      <c r="L449" s="34"/>
      <c r="M449" s="180"/>
      <c r="N449" s="36"/>
    </row>
    <row r="450" spans="1:14">
      <c r="A450" s="180" t="s">
        <v>106</v>
      </c>
      <c r="B450" s="181" t="s">
        <v>565</v>
      </c>
      <c r="C450" s="180" t="s">
        <v>866</v>
      </c>
      <c r="D450" s="80" t="s">
        <v>609</v>
      </c>
      <c r="E450" s="76">
        <f t="shared" ref="E450:L450" si="43">SUM(E451:E455)</f>
        <v>2350</v>
      </c>
      <c r="F450" s="76">
        <f t="shared" si="43"/>
        <v>937.9</v>
      </c>
      <c r="G450" s="76">
        <f t="shared" si="43"/>
        <v>200</v>
      </c>
      <c r="H450" s="76">
        <f t="shared" si="43"/>
        <v>0</v>
      </c>
      <c r="I450" s="76">
        <f t="shared" si="43"/>
        <v>2150</v>
      </c>
      <c r="J450" s="76">
        <f t="shared" si="43"/>
        <v>937.9</v>
      </c>
      <c r="K450" s="76">
        <f t="shared" si="43"/>
        <v>0</v>
      </c>
      <c r="L450" s="76">
        <f t="shared" si="43"/>
        <v>0</v>
      </c>
      <c r="M450" s="180" t="s">
        <v>867</v>
      </c>
      <c r="N450" s="36"/>
    </row>
    <row r="451" spans="1:14">
      <c r="A451" s="180"/>
      <c r="B451" s="181"/>
      <c r="C451" s="180"/>
      <c r="D451" s="81">
        <v>2013</v>
      </c>
      <c r="E451" s="99">
        <f>G451+I451+K451</f>
        <v>200</v>
      </c>
      <c r="F451" s="99">
        <v>132.9</v>
      </c>
      <c r="G451" s="77">
        <v>0</v>
      </c>
      <c r="H451" s="77">
        <v>0</v>
      </c>
      <c r="I451" s="99">
        <v>200</v>
      </c>
      <c r="J451" s="99">
        <v>132.9</v>
      </c>
      <c r="K451" s="34">
        <v>0</v>
      </c>
      <c r="L451" s="34">
        <v>0</v>
      </c>
      <c r="M451" s="180"/>
      <c r="N451" s="36"/>
    </row>
    <row r="452" spans="1:14">
      <c r="A452" s="180"/>
      <c r="B452" s="181"/>
      <c r="C452" s="180"/>
      <c r="D452" s="81">
        <v>2014</v>
      </c>
      <c r="E452" s="99">
        <f>G452+I452+K452</f>
        <v>400</v>
      </c>
      <c r="F452" s="99">
        <f>H452+J452+L452</f>
        <v>805</v>
      </c>
      <c r="G452" s="77">
        <v>0</v>
      </c>
      <c r="H452" s="77">
        <v>0</v>
      </c>
      <c r="I452" s="99">
        <v>400</v>
      </c>
      <c r="J452" s="99">
        <v>805</v>
      </c>
      <c r="K452" s="34">
        <v>0</v>
      </c>
      <c r="L452" s="34">
        <v>0</v>
      </c>
      <c r="M452" s="180"/>
      <c r="N452" s="36"/>
    </row>
    <row r="453" spans="1:14">
      <c r="A453" s="180"/>
      <c r="B453" s="181"/>
      <c r="C453" s="180"/>
      <c r="D453" s="81">
        <v>2015</v>
      </c>
      <c r="E453" s="99">
        <f>G453+I453+K453</f>
        <v>450</v>
      </c>
      <c r="F453" s="99"/>
      <c r="G453" s="77">
        <v>0</v>
      </c>
      <c r="H453" s="77"/>
      <c r="I453" s="99">
        <v>450</v>
      </c>
      <c r="J453" s="99"/>
      <c r="K453" s="34">
        <v>0</v>
      </c>
      <c r="L453" s="34"/>
      <c r="M453" s="180"/>
      <c r="N453" s="36"/>
    </row>
    <row r="454" spans="1:14">
      <c r="A454" s="180"/>
      <c r="B454" s="181"/>
      <c r="C454" s="180"/>
      <c r="D454" s="81">
        <v>2016</v>
      </c>
      <c r="E454" s="99">
        <f>G454+I454+K454</f>
        <v>500</v>
      </c>
      <c r="F454" s="99"/>
      <c r="G454" s="77">
        <v>0</v>
      </c>
      <c r="H454" s="77"/>
      <c r="I454" s="99">
        <v>500</v>
      </c>
      <c r="J454" s="99"/>
      <c r="K454" s="34">
        <v>0</v>
      </c>
      <c r="L454" s="34"/>
      <c r="M454" s="180"/>
      <c r="N454" s="36"/>
    </row>
    <row r="455" spans="1:14">
      <c r="A455" s="180"/>
      <c r="B455" s="181"/>
      <c r="C455" s="180"/>
      <c r="D455" s="81">
        <v>2017</v>
      </c>
      <c r="E455" s="99">
        <f>G455+I455+K455</f>
        <v>800</v>
      </c>
      <c r="F455" s="99"/>
      <c r="G455" s="77">
        <v>200</v>
      </c>
      <c r="H455" s="77"/>
      <c r="I455" s="99">
        <v>600</v>
      </c>
      <c r="J455" s="99"/>
      <c r="K455" s="34">
        <v>0</v>
      </c>
      <c r="L455" s="34"/>
      <c r="M455" s="180"/>
      <c r="N455" s="36"/>
    </row>
    <row r="456" spans="1:14">
      <c r="A456" s="180" t="s">
        <v>107</v>
      </c>
      <c r="B456" s="181" t="s">
        <v>566</v>
      </c>
      <c r="C456" s="180" t="s">
        <v>866</v>
      </c>
      <c r="D456" s="80" t="s">
        <v>609</v>
      </c>
      <c r="E456" s="76">
        <f t="shared" ref="E456:L456" si="44">SUM(E457:E461)</f>
        <v>1800</v>
      </c>
      <c r="F456" s="76">
        <f t="shared" si="44"/>
        <v>0</v>
      </c>
      <c r="G456" s="76">
        <f t="shared" si="44"/>
        <v>350</v>
      </c>
      <c r="H456" s="76">
        <f t="shared" si="44"/>
        <v>0</v>
      </c>
      <c r="I456" s="76">
        <f t="shared" si="44"/>
        <v>1450</v>
      </c>
      <c r="J456" s="76">
        <f t="shared" si="44"/>
        <v>0</v>
      </c>
      <c r="K456" s="76">
        <f t="shared" si="44"/>
        <v>0</v>
      </c>
      <c r="L456" s="76">
        <f t="shared" si="44"/>
        <v>0</v>
      </c>
      <c r="M456" s="180" t="s">
        <v>867</v>
      </c>
      <c r="N456" s="36"/>
    </row>
    <row r="457" spans="1:14">
      <c r="A457" s="180"/>
      <c r="B457" s="181"/>
      <c r="C457" s="180"/>
      <c r="D457" s="81">
        <v>2013</v>
      </c>
      <c r="E457" s="99">
        <f>G457+I457+K457</f>
        <v>100</v>
      </c>
      <c r="F457" s="99">
        <v>0</v>
      </c>
      <c r="G457" s="34">
        <v>0</v>
      </c>
      <c r="H457" s="34">
        <v>0</v>
      </c>
      <c r="I457" s="99">
        <v>100</v>
      </c>
      <c r="J457" s="99">
        <v>0</v>
      </c>
      <c r="K457" s="34">
        <v>0</v>
      </c>
      <c r="L457" s="34">
        <v>0</v>
      </c>
      <c r="M457" s="180"/>
      <c r="N457" s="36"/>
    </row>
    <row r="458" spans="1:14" ht="48.75" customHeight="1">
      <c r="A458" s="180"/>
      <c r="B458" s="181"/>
      <c r="C458" s="180"/>
      <c r="D458" s="81">
        <v>2014</v>
      </c>
      <c r="E458" s="131">
        <f>G458+I458+K458</f>
        <v>200</v>
      </c>
      <c r="F458" s="131">
        <f>H458+J458+L458</f>
        <v>0</v>
      </c>
      <c r="G458" s="130">
        <v>0</v>
      </c>
      <c r="H458" s="130">
        <v>0</v>
      </c>
      <c r="I458" s="131">
        <v>200</v>
      </c>
      <c r="J458" s="131">
        <v>0</v>
      </c>
      <c r="K458" s="130">
        <v>0</v>
      </c>
      <c r="L458" s="130">
        <v>0</v>
      </c>
      <c r="M458" s="180"/>
      <c r="N458" s="36" t="s">
        <v>1036</v>
      </c>
    </row>
    <row r="459" spans="1:14">
      <c r="A459" s="180"/>
      <c r="B459" s="181"/>
      <c r="C459" s="180"/>
      <c r="D459" s="81">
        <v>2015</v>
      </c>
      <c r="E459" s="99">
        <f>G459+I459+K459</f>
        <v>300</v>
      </c>
      <c r="F459" s="99"/>
      <c r="G459" s="34">
        <v>0</v>
      </c>
      <c r="H459" s="34"/>
      <c r="I459" s="99">
        <v>300</v>
      </c>
      <c r="J459" s="99"/>
      <c r="K459" s="34">
        <v>0</v>
      </c>
      <c r="L459" s="34"/>
      <c r="M459" s="180"/>
      <c r="N459" s="36"/>
    </row>
    <row r="460" spans="1:14">
      <c r="A460" s="180"/>
      <c r="B460" s="181"/>
      <c r="C460" s="180"/>
      <c r="D460" s="81">
        <v>2016</v>
      </c>
      <c r="E460" s="99">
        <f>G460+I460+K460</f>
        <v>400</v>
      </c>
      <c r="F460" s="99"/>
      <c r="G460" s="34">
        <v>0</v>
      </c>
      <c r="H460" s="34"/>
      <c r="I460" s="99">
        <v>400</v>
      </c>
      <c r="J460" s="99"/>
      <c r="K460" s="34">
        <v>0</v>
      </c>
      <c r="L460" s="34"/>
      <c r="M460" s="180"/>
      <c r="N460" s="36"/>
    </row>
    <row r="461" spans="1:14">
      <c r="A461" s="180"/>
      <c r="B461" s="181"/>
      <c r="C461" s="180"/>
      <c r="D461" s="81">
        <v>2017</v>
      </c>
      <c r="E461" s="99">
        <f>G461+I461+K461</f>
        <v>800</v>
      </c>
      <c r="F461" s="99"/>
      <c r="G461" s="77">
        <v>350</v>
      </c>
      <c r="H461" s="77"/>
      <c r="I461" s="99">
        <v>450</v>
      </c>
      <c r="J461" s="99"/>
      <c r="K461" s="34">
        <v>0</v>
      </c>
      <c r="L461" s="34"/>
      <c r="M461" s="180"/>
      <c r="N461" s="36"/>
    </row>
    <row r="462" spans="1:14">
      <c r="A462" s="180" t="s">
        <v>121</v>
      </c>
      <c r="B462" s="181" t="s">
        <v>567</v>
      </c>
      <c r="C462" s="180" t="s">
        <v>866</v>
      </c>
      <c r="D462" s="80" t="s">
        <v>609</v>
      </c>
      <c r="E462" s="76">
        <f t="shared" ref="E462:L462" si="45">SUM(E463:E467)</f>
        <v>1100</v>
      </c>
      <c r="F462" s="76">
        <f t="shared" si="45"/>
        <v>15.5</v>
      </c>
      <c r="G462" s="76">
        <f t="shared" si="45"/>
        <v>100</v>
      </c>
      <c r="H462" s="76">
        <f t="shared" si="45"/>
        <v>0</v>
      </c>
      <c r="I462" s="76">
        <f t="shared" si="45"/>
        <v>1000</v>
      </c>
      <c r="J462" s="76">
        <f t="shared" si="45"/>
        <v>15.5</v>
      </c>
      <c r="K462" s="76">
        <f t="shared" si="45"/>
        <v>0</v>
      </c>
      <c r="L462" s="76">
        <f t="shared" si="45"/>
        <v>0</v>
      </c>
      <c r="M462" s="180" t="s">
        <v>867</v>
      </c>
      <c r="N462" s="36"/>
    </row>
    <row r="463" spans="1:14">
      <c r="A463" s="180"/>
      <c r="B463" s="181"/>
      <c r="C463" s="180"/>
      <c r="D463" s="81">
        <v>2013</v>
      </c>
      <c r="E463" s="99">
        <f>G463+I463+K463</f>
        <v>100</v>
      </c>
      <c r="F463" s="99">
        <v>15.5</v>
      </c>
      <c r="G463" s="77">
        <v>0</v>
      </c>
      <c r="H463" s="77">
        <v>0</v>
      </c>
      <c r="I463" s="99">
        <v>100</v>
      </c>
      <c r="J463" s="99">
        <v>15.5</v>
      </c>
      <c r="K463" s="34">
        <v>0</v>
      </c>
      <c r="L463" s="34">
        <v>0</v>
      </c>
      <c r="M463" s="180"/>
      <c r="N463" s="36"/>
    </row>
    <row r="464" spans="1:14" ht="46.5" customHeight="1">
      <c r="A464" s="180"/>
      <c r="B464" s="181"/>
      <c r="C464" s="180"/>
      <c r="D464" s="81">
        <v>2014</v>
      </c>
      <c r="E464" s="131">
        <f>G464+I464+K464</f>
        <v>150</v>
      </c>
      <c r="F464" s="131">
        <f>H464+J464+L464</f>
        <v>0</v>
      </c>
      <c r="G464" s="129">
        <v>0</v>
      </c>
      <c r="H464" s="129">
        <v>0</v>
      </c>
      <c r="I464" s="131">
        <v>150</v>
      </c>
      <c r="J464" s="131">
        <v>0</v>
      </c>
      <c r="K464" s="130">
        <v>0</v>
      </c>
      <c r="L464" s="130">
        <v>0</v>
      </c>
      <c r="M464" s="180"/>
      <c r="N464" s="36" t="s">
        <v>1036</v>
      </c>
    </row>
    <row r="465" spans="1:14">
      <c r="A465" s="180"/>
      <c r="B465" s="181"/>
      <c r="C465" s="180"/>
      <c r="D465" s="81">
        <v>2015</v>
      </c>
      <c r="E465" s="99">
        <f>G465+I465+K465</f>
        <v>200</v>
      </c>
      <c r="F465" s="99"/>
      <c r="G465" s="77">
        <v>0</v>
      </c>
      <c r="H465" s="77"/>
      <c r="I465" s="99">
        <v>200</v>
      </c>
      <c r="J465" s="99"/>
      <c r="K465" s="34">
        <v>0</v>
      </c>
      <c r="L465" s="34"/>
      <c r="M465" s="180"/>
      <c r="N465" s="36"/>
    </row>
    <row r="466" spans="1:14">
      <c r="A466" s="180"/>
      <c r="B466" s="181"/>
      <c r="C466" s="180"/>
      <c r="D466" s="81">
        <v>2016</v>
      </c>
      <c r="E466" s="99">
        <f>G466+I466+K466</f>
        <v>250</v>
      </c>
      <c r="F466" s="99"/>
      <c r="G466" s="77">
        <v>0</v>
      </c>
      <c r="H466" s="77"/>
      <c r="I466" s="99">
        <v>250</v>
      </c>
      <c r="J466" s="99"/>
      <c r="K466" s="34">
        <v>0</v>
      </c>
      <c r="L466" s="34"/>
      <c r="M466" s="180"/>
      <c r="N466" s="36"/>
    </row>
    <row r="467" spans="1:14">
      <c r="A467" s="180"/>
      <c r="B467" s="181"/>
      <c r="C467" s="180"/>
      <c r="D467" s="81">
        <v>2017</v>
      </c>
      <c r="E467" s="99">
        <f>G467+I467+K467</f>
        <v>400</v>
      </c>
      <c r="F467" s="99"/>
      <c r="G467" s="77">
        <v>100</v>
      </c>
      <c r="H467" s="77"/>
      <c r="I467" s="99">
        <v>300</v>
      </c>
      <c r="J467" s="99"/>
      <c r="K467" s="34">
        <v>0</v>
      </c>
      <c r="L467" s="34"/>
      <c r="M467" s="180"/>
      <c r="N467" s="36"/>
    </row>
    <row r="468" spans="1:14">
      <c r="A468" s="180" t="s">
        <v>124</v>
      </c>
      <c r="B468" s="183" t="s">
        <v>868</v>
      </c>
      <c r="C468" s="180" t="s">
        <v>869</v>
      </c>
      <c r="D468" s="80" t="s">
        <v>609</v>
      </c>
      <c r="E468" s="76">
        <f t="shared" ref="E468:L468" si="46">SUM(E469:E473)</f>
        <v>800</v>
      </c>
      <c r="F468" s="76">
        <f t="shared" si="46"/>
        <v>0</v>
      </c>
      <c r="G468" s="76">
        <f t="shared" si="46"/>
        <v>500</v>
      </c>
      <c r="H468" s="76">
        <f t="shared" si="46"/>
        <v>0</v>
      </c>
      <c r="I468" s="76">
        <f t="shared" si="46"/>
        <v>300</v>
      </c>
      <c r="J468" s="76">
        <f t="shared" si="46"/>
        <v>0</v>
      </c>
      <c r="K468" s="76">
        <f t="shared" si="46"/>
        <v>0</v>
      </c>
      <c r="L468" s="76">
        <f t="shared" si="46"/>
        <v>0</v>
      </c>
      <c r="M468" s="180" t="s">
        <v>867</v>
      </c>
      <c r="N468" s="36"/>
    </row>
    <row r="469" spans="1:14">
      <c r="A469" s="180"/>
      <c r="B469" s="183"/>
      <c r="C469" s="180"/>
      <c r="D469" s="81">
        <v>2013</v>
      </c>
      <c r="E469" s="99">
        <f>G469+I469+K469</f>
        <v>0</v>
      </c>
      <c r="F469" s="77">
        <v>0</v>
      </c>
      <c r="G469" s="77">
        <v>0</v>
      </c>
      <c r="H469" s="77">
        <v>0</v>
      </c>
      <c r="I469" s="77">
        <v>0</v>
      </c>
      <c r="J469" s="77">
        <v>0</v>
      </c>
      <c r="K469" s="34">
        <v>0</v>
      </c>
      <c r="L469" s="34">
        <v>0</v>
      </c>
      <c r="M469" s="180"/>
      <c r="N469" s="36"/>
    </row>
    <row r="470" spans="1:14">
      <c r="A470" s="180"/>
      <c r="B470" s="183"/>
      <c r="C470" s="180"/>
      <c r="D470" s="81">
        <v>2014</v>
      </c>
      <c r="E470" s="99">
        <f>G470+I470+K470</f>
        <v>0</v>
      </c>
      <c r="F470" s="99">
        <f>H470+J470+L470</f>
        <v>0</v>
      </c>
      <c r="G470" s="100">
        <v>0</v>
      </c>
      <c r="H470" s="100">
        <v>0</v>
      </c>
      <c r="I470" s="77">
        <v>0</v>
      </c>
      <c r="J470" s="77">
        <v>0</v>
      </c>
      <c r="K470" s="34">
        <v>0</v>
      </c>
      <c r="L470" s="34">
        <v>0</v>
      </c>
      <c r="M470" s="180"/>
      <c r="N470" s="36"/>
    </row>
    <row r="471" spans="1:14">
      <c r="A471" s="180"/>
      <c r="B471" s="183"/>
      <c r="C471" s="180"/>
      <c r="D471" s="81">
        <v>2015</v>
      </c>
      <c r="E471" s="99">
        <f>G471+I471+K471</f>
        <v>0</v>
      </c>
      <c r="F471" s="77"/>
      <c r="G471" s="100">
        <v>0</v>
      </c>
      <c r="H471" s="100"/>
      <c r="I471" s="77">
        <v>0</v>
      </c>
      <c r="J471" s="77"/>
      <c r="K471" s="34">
        <v>0</v>
      </c>
      <c r="L471" s="34"/>
      <c r="M471" s="180"/>
      <c r="N471" s="36"/>
    </row>
    <row r="472" spans="1:14">
      <c r="A472" s="180"/>
      <c r="B472" s="183"/>
      <c r="C472" s="180"/>
      <c r="D472" s="81">
        <v>2016</v>
      </c>
      <c r="E472" s="99">
        <f>G472+I472+K472</f>
        <v>0</v>
      </c>
      <c r="F472" s="77"/>
      <c r="G472" s="100">
        <v>0</v>
      </c>
      <c r="H472" s="100"/>
      <c r="I472" s="77">
        <v>0</v>
      </c>
      <c r="J472" s="77"/>
      <c r="K472" s="34">
        <v>0</v>
      </c>
      <c r="L472" s="34"/>
      <c r="M472" s="180"/>
      <c r="N472" s="36"/>
    </row>
    <row r="473" spans="1:14">
      <c r="A473" s="180"/>
      <c r="B473" s="183"/>
      <c r="C473" s="180"/>
      <c r="D473" s="81">
        <v>2017</v>
      </c>
      <c r="E473" s="99">
        <f>G473+I473+K473</f>
        <v>800</v>
      </c>
      <c r="F473" s="77"/>
      <c r="G473" s="100">
        <v>500</v>
      </c>
      <c r="H473" s="100"/>
      <c r="I473" s="77">
        <v>300</v>
      </c>
      <c r="J473" s="77"/>
      <c r="K473" s="34">
        <v>0</v>
      </c>
      <c r="L473" s="34"/>
      <c r="M473" s="180"/>
      <c r="N473" s="36"/>
    </row>
    <row r="474" spans="1:14">
      <c r="A474" s="180" t="s">
        <v>127</v>
      </c>
      <c r="B474" s="181" t="s">
        <v>568</v>
      </c>
      <c r="C474" s="180" t="s">
        <v>866</v>
      </c>
      <c r="D474" s="80" t="s">
        <v>609</v>
      </c>
      <c r="E474" s="76">
        <f t="shared" ref="E474:L474" si="47">SUM(E475:E479)</f>
        <v>1700</v>
      </c>
      <c r="F474" s="76">
        <f t="shared" si="47"/>
        <v>0</v>
      </c>
      <c r="G474" s="76">
        <f t="shared" si="47"/>
        <v>100</v>
      </c>
      <c r="H474" s="76">
        <f t="shared" si="47"/>
        <v>0</v>
      </c>
      <c r="I474" s="76">
        <f t="shared" si="47"/>
        <v>1600</v>
      </c>
      <c r="J474" s="76">
        <f t="shared" si="47"/>
        <v>0</v>
      </c>
      <c r="K474" s="76">
        <f t="shared" si="47"/>
        <v>0</v>
      </c>
      <c r="L474" s="76">
        <f t="shared" si="47"/>
        <v>0</v>
      </c>
      <c r="M474" s="180" t="s">
        <v>867</v>
      </c>
      <c r="N474" s="36"/>
    </row>
    <row r="475" spans="1:14">
      <c r="A475" s="180"/>
      <c r="B475" s="181"/>
      <c r="C475" s="180"/>
      <c r="D475" s="81">
        <v>2013</v>
      </c>
      <c r="E475" s="99">
        <f>G475+I475+K475</f>
        <v>200</v>
      </c>
      <c r="F475" s="99">
        <v>0</v>
      </c>
      <c r="G475" s="77">
        <v>0</v>
      </c>
      <c r="H475" s="77">
        <v>0</v>
      </c>
      <c r="I475" s="99">
        <v>200</v>
      </c>
      <c r="J475" s="99">
        <v>0</v>
      </c>
      <c r="K475" s="34">
        <v>0</v>
      </c>
      <c r="L475" s="34">
        <v>0</v>
      </c>
      <c r="M475" s="180"/>
      <c r="N475" s="36"/>
    </row>
    <row r="476" spans="1:14" ht="49.5" customHeight="1">
      <c r="A476" s="180"/>
      <c r="B476" s="181"/>
      <c r="C476" s="180"/>
      <c r="D476" s="81">
        <v>2014</v>
      </c>
      <c r="E476" s="131">
        <f>G476+I476+K476</f>
        <v>500</v>
      </c>
      <c r="F476" s="131">
        <f>H476+J476+L476</f>
        <v>0</v>
      </c>
      <c r="G476" s="129">
        <v>0</v>
      </c>
      <c r="H476" s="129">
        <v>0</v>
      </c>
      <c r="I476" s="131">
        <v>500</v>
      </c>
      <c r="J476" s="131">
        <v>0</v>
      </c>
      <c r="K476" s="130">
        <v>0</v>
      </c>
      <c r="L476" s="130">
        <v>0</v>
      </c>
      <c r="M476" s="180"/>
      <c r="N476" s="36" t="s">
        <v>1036</v>
      </c>
    </row>
    <row r="477" spans="1:14">
      <c r="A477" s="180"/>
      <c r="B477" s="181"/>
      <c r="C477" s="180"/>
      <c r="D477" s="81">
        <v>2015</v>
      </c>
      <c r="E477" s="99">
        <f>G477+I477+K477</f>
        <v>200</v>
      </c>
      <c r="F477" s="99"/>
      <c r="G477" s="77">
        <v>0</v>
      </c>
      <c r="H477" s="77"/>
      <c r="I477" s="99">
        <v>200</v>
      </c>
      <c r="J477" s="99"/>
      <c r="K477" s="34">
        <v>0</v>
      </c>
      <c r="L477" s="34"/>
      <c r="M477" s="180"/>
      <c r="N477" s="36"/>
    </row>
    <row r="478" spans="1:14">
      <c r="A478" s="180"/>
      <c r="B478" s="181"/>
      <c r="C478" s="180"/>
      <c r="D478" s="81">
        <v>2016</v>
      </c>
      <c r="E478" s="99">
        <f>G478+I478+K478</f>
        <v>300</v>
      </c>
      <c r="F478" s="99"/>
      <c r="G478" s="77">
        <v>0</v>
      </c>
      <c r="H478" s="77"/>
      <c r="I478" s="99">
        <v>300</v>
      </c>
      <c r="J478" s="99"/>
      <c r="K478" s="34">
        <v>0</v>
      </c>
      <c r="L478" s="34"/>
      <c r="M478" s="180"/>
      <c r="N478" s="36"/>
    </row>
    <row r="479" spans="1:14">
      <c r="A479" s="180"/>
      <c r="B479" s="181"/>
      <c r="C479" s="180"/>
      <c r="D479" s="81">
        <v>2017</v>
      </c>
      <c r="E479" s="99">
        <f>G479+I479+K479</f>
        <v>500</v>
      </c>
      <c r="F479" s="99"/>
      <c r="G479" s="77">
        <v>100</v>
      </c>
      <c r="H479" s="77"/>
      <c r="I479" s="99">
        <v>400</v>
      </c>
      <c r="J479" s="99"/>
      <c r="K479" s="34">
        <v>0</v>
      </c>
      <c r="L479" s="34"/>
      <c r="M479" s="180"/>
      <c r="N479" s="36"/>
    </row>
    <row r="480" spans="1:14">
      <c r="A480" s="180" t="s">
        <v>129</v>
      </c>
      <c r="B480" s="181" t="s">
        <v>569</v>
      </c>
      <c r="C480" s="180" t="s">
        <v>866</v>
      </c>
      <c r="D480" s="80" t="s">
        <v>609</v>
      </c>
      <c r="E480" s="76">
        <f t="shared" ref="E480:L480" si="48">SUM(E481:E485)</f>
        <v>1750</v>
      </c>
      <c r="F480" s="76">
        <f t="shared" si="48"/>
        <v>0</v>
      </c>
      <c r="G480" s="76">
        <f t="shared" si="48"/>
        <v>100</v>
      </c>
      <c r="H480" s="76">
        <f t="shared" si="48"/>
        <v>0</v>
      </c>
      <c r="I480" s="76">
        <f t="shared" si="48"/>
        <v>1650</v>
      </c>
      <c r="J480" s="76">
        <f t="shared" si="48"/>
        <v>0</v>
      </c>
      <c r="K480" s="76">
        <f t="shared" si="48"/>
        <v>0</v>
      </c>
      <c r="L480" s="76">
        <f t="shared" si="48"/>
        <v>0</v>
      </c>
      <c r="M480" s="180" t="s">
        <v>867</v>
      </c>
      <c r="N480" s="36"/>
    </row>
    <row r="481" spans="1:14">
      <c r="A481" s="180"/>
      <c r="B481" s="181"/>
      <c r="C481" s="180"/>
      <c r="D481" s="81">
        <v>2013</v>
      </c>
      <c r="E481" s="99">
        <f>G481+I481+K481</f>
        <v>200</v>
      </c>
      <c r="F481" s="99">
        <v>0</v>
      </c>
      <c r="G481" s="77">
        <v>0</v>
      </c>
      <c r="H481" s="77">
        <v>0</v>
      </c>
      <c r="I481" s="99">
        <v>200</v>
      </c>
      <c r="J481" s="99">
        <v>0</v>
      </c>
      <c r="K481" s="34">
        <v>0</v>
      </c>
      <c r="L481" s="34">
        <v>0</v>
      </c>
      <c r="M481" s="180"/>
      <c r="N481" s="36"/>
    </row>
    <row r="482" spans="1:14" ht="47.25" customHeight="1">
      <c r="A482" s="180"/>
      <c r="B482" s="181"/>
      <c r="C482" s="180"/>
      <c r="D482" s="81">
        <v>2014</v>
      </c>
      <c r="E482" s="131">
        <f>G482+I482+K482</f>
        <v>250</v>
      </c>
      <c r="F482" s="131">
        <f>H482+J482+L482</f>
        <v>0</v>
      </c>
      <c r="G482" s="129">
        <v>0</v>
      </c>
      <c r="H482" s="129">
        <v>0</v>
      </c>
      <c r="I482" s="131">
        <v>250</v>
      </c>
      <c r="J482" s="131">
        <v>0</v>
      </c>
      <c r="K482" s="130">
        <v>0</v>
      </c>
      <c r="L482" s="130">
        <v>0</v>
      </c>
      <c r="M482" s="180"/>
      <c r="N482" s="36" t="s">
        <v>1036</v>
      </c>
    </row>
    <row r="483" spans="1:14">
      <c r="A483" s="180"/>
      <c r="B483" s="181"/>
      <c r="C483" s="180"/>
      <c r="D483" s="81">
        <v>2015</v>
      </c>
      <c r="E483" s="99">
        <f>G483+I483+K483</f>
        <v>350</v>
      </c>
      <c r="F483" s="99"/>
      <c r="G483" s="77">
        <v>0</v>
      </c>
      <c r="H483" s="77"/>
      <c r="I483" s="99">
        <v>350</v>
      </c>
      <c r="J483" s="99"/>
      <c r="K483" s="34">
        <v>0</v>
      </c>
      <c r="L483" s="34"/>
      <c r="M483" s="180"/>
      <c r="N483" s="36"/>
    </row>
    <row r="484" spans="1:14">
      <c r="A484" s="180"/>
      <c r="B484" s="181"/>
      <c r="C484" s="180"/>
      <c r="D484" s="81">
        <v>2016</v>
      </c>
      <c r="E484" s="99">
        <f>G484+I484+K484</f>
        <v>400</v>
      </c>
      <c r="F484" s="99"/>
      <c r="G484" s="77">
        <v>0</v>
      </c>
      <c r="H484" s="77"/>
      <c r="I484" s="99">
        <v>400</v>
      </c>
      <c r="J484" s="99"/>
      <c r="K484" s="34">
        <v>0</v>
      </c>
      <c r="L484" s="34"/>
      <c r="M484" s="180"/>
      <c r="N484" s="36"/>
    </row>
    <row r="485" spans="1:14">
      <c r="A485" s="180"/>
      <c r="B485" s="181"/>
      <c r="C485" s="180"/>
      <c r="D485" s="81">
        <v>2017</v>
      </c>
      <c r="E485" s="99">
        <f>G485+I485+K485</f>
        <v>550</v>
      </c>
      <c r="F485" s="99"/>
      <c r="G485" s="77">
        <v>100</v>
      </c>
      <c r="H485" s="77"/>
      <c r="I485" s="99">
        <v>450</v>
      </c>
      <c r="J485" s="99"/>
      <c r="K485" s="34">
        <v>0</v>
      </c>
      <c r="L485" s="34"/>
      <c r="M485" s="180"/>
      <c r="N485" s="36"/>
    </row>
    <row r="486" spans="1:14">
      <c r="A486" s="180" t="s">
        <v>136</v>
      </c>
      <c r="B486" s="181" t="s">
        <v>570</v>
      </c>
      <c r="C486" s="180" t="s">
        <v>866</v>
      </c>
      <c r="D486" s="80" t="s">
        <v>609</v>
      </c>
      <c r="E486" s="76">
        <f t="shared" ref="E486:L486" si="49">SUM(E487:E491)</f>
        <v>2150</v>
      </c>
      <c r="F486" s="76">
        <f t="shared" si="49"/>
        <v>0</v>
      </c>
      <c r="G486" s="76">
        <f t="shared" si="49"/>
        <v>50</v>
      </c>
      <c r="H486" s="76">
        <f t="shared" si="49"/>
        <v>0</v>
      </c>
      <c r="I486" s="76">
        <f t="shared" si="49"/>
        <v>2100</v>
      </c>
      <c r="J486" s="76">
        <f t="shared" si="49"/>
        <v>0</v>
      </c>
      <c r="K486" s="76">
        <f t="shared" si="49"/>
        <v>0</v>
      </c>
      <c r="L486" s="76">
        <f t="shared" si="49"/>
        <v>0</v>
      </c>
      <c r="M486" s="180" t="s">
        <v>867</v>
      </c>
      <c r="N486" s="36"/>
    </row>
    <row r="487" spans="1:14">
      <c r="A487" s="180"/>
      <c r="B487" s="181"/>
      <c r="C487" s="180"/>
      <c r="D487" s="81">
        <v>2013</v>
      </c>
      <c r="E487" s="99">
        <f>G487+I487+K487</f>
        <v>200</v>
      </c>
      <c r="F487" s="99">
        <v>0</v>
      </c>
      <c r="G487" s="77">
        <v>0</v>
      </c>
      <c r="H487" s="77">
        <v>0</v>
      </c>
      <c r="I487" s="99">
        <v>200</v>
      </c>
      <c r="J487" s="99">
        <v>0</v>
      </c>
      <c r="K487" s="34">
        <v>0</v>
      </c>
      <c r="L487" s="34">
        <v>0</v>
      </c>
      <c r="M487" s="180"/>
      <c r="N487" s="36"/>
    </row>
    <row r="488" spans="1:14" ht="49.5" customHeight="1">
      <c r="A488" s="180"/>
      <c r="B488" s="181"/>
      <c r="C488" s="180"/>
      <c r="D488" s="81">
        <v>2014</v>
      </c>
      <c r="E488" s="131">
        <f>G488+I488+K488</f>
        <v>300</v>
      </c>
      <c r="F488" s="131">
        <f>H488+J488+L488</f>
        <v>0</v>
      </c>
      <c r="G488" s="129">
        <v>0</v>
      </c>
      <c r="H488" s="129">
        <v>0</v>
      </c>
      <c r="I488" s="131">
        <v>300</v>
      </c>
      <c r="J488" s="131">
        <v>0</v>
      </c>
      <c r="K488" s="130">
        <v>0</v>
      </c>
      <c r="L488" s="130">
        <v>0</v>
      </c>
      <c r="M488" s="180"/>
      <c r="N488" s="36" t="s">
        <v>1036</v>
      </c>
    </row>
    <row r="489" spans="1:14">
      <c r="A489" s="180"/>
      <c r="B489" s="181"/>
      <c r="C489" s="180"/>
      <c r="D489" s="81">
        <v>2015</v>
      </c>
      <c r="E489" s="99">
        <f>G489+I489+K489</f>
        <v>450</v>
      </c>
      <c r="F489" s="99"/>
      <c r="G489" s="77">
        <v>0</v>
      </c>
      <c r="H489" s="77"/>
      <c r="I489" s="99">
        <v>450</v>
      </c>
      <c r="J489" s="99"/>
      <c r="K489" s="34">
        <v>0</v>
      </c>
      <c r="L489" s="34"/>
      <c r="M489" s="180"/>
      <c r="N489" s="36"/>
    </row>
    <row r="490" spans="1:14">
      <c r="A490" s="180"/>
      <c r="B490" s="181"/>
      <c r="C490" s="180"/>
      <c r="D490" s="81">
        <v>2016</v>
      </c>
      <c r="E490" s="99">
        <f>G490+I490+K490</f>
        <v>550</v>
      </c>
      <c r="F490" s="99"/>
      <c r="G490" s="77">
        <v>0</v>
      </c>
      <c r="H490" s="77"/>
      <c r="I490" s="99">
        <v>550</v>
      </c>
      <c r="J490" s="99"/>
      <c r="K490" s="34">
        <v>0</v>
      </c>
      <c r="L490" s="34"/>
      <c r="M490" s="180"/>
      <c r="N490" s="36"/>
    </row>
    <row r="491" spans="1:14">
      <c r="A491" s="180"/>
      <c r="B491" s="181"/>
      <c r="C491" s="180"/>
      <c r="D491" s="81">
        <v>2017</v>
      </c>
      <c r="E491" s="99">
        <f>G491+I491+K491</f>
        <v>650</v>
      </c>
      <c r="F491" s="99"/>
      <c r="G491" s="77">
        <v>50</v>
      </c>
      <c r="H491" s="77"/>
      <c r="I491" s="99">
        <v>600</v>
      </c>
      <c r="J491" s="99"/>
      <c r="K491" s="34">
        <v>0</v>
      </c>
      <c r="L491" s="34"/>
      <c r="M491" s="180"/>
      <c r="N491" s="36"/>
    </row>
    <row r="492" spans="1:14">
      <c r="A492" s="182" t="s">
        <v>139</v>
      </c>
      <c r="B492" s="183" t="s">
        <v>870</v>
      </c>
      <c r="C492" s="180" t="s">
        <v>530</v>
      </c>
      <c r="D492" s="80" t="s">
        <v>609</v>
      </c>
      <c r="E492" s="76">
        <f t="shared" ref="E492:L492" si="50">SUM(E493:E497)</f>
        <v>550</v>
      </c>
      <c r="F492" s="76">
        <f t="shared" si="50"/>
        <v>0</v>
      </c>
      <c r="G492" s="76">
        <f t="shared" si="50"/>
        <v>0</v>
      </c>
      <c r="H492" s="76">
        <f t="shared" si="50"/>
        <v>0</v>
      </c>
      <c r="I492" s="76">
        <f t="shared" si="50"/>
        <v>550</v>
      </c>
      <c r="J492" s="76">
        <f t="shared" si="50"/>
        <v>0</v>
      </c>
      <c r="K492" s="76">
        <f t="shared" si="50"/>
        <v>0</v>
      </c>
      <c r="L492" s="76">
        <f t="shared" si="50"/>
        <v>0</v>
      </c>
      <c r="M492" s="180" t="s">
        <v>867</v>
      </c>
      <c r="N492" s="160" t="s">
        <v>1036</v>
      </c>
    </row>
    <row r="493" spans="1:14">
      <c r="A493" s="182"/>
      <c r="B493" s="183"/>
      <c r="C493" s="180"/>
      <c r="D493" s="81">
        <v>2013</v>
      </c>
      <c r="E493" s="99">
        <f>G493+I493+K493</f>
        <v>0</v>
      </c>
      <c r="F493" s="77">
        <v>0</v>
      </c>
      <c r="G493" s="77">
        <v>0</v>
      </c>
      <c r="H493" s="77">
        <v>0</v>
      </c>
      <c r="I493" s="77">
        <v>0</v>
      </c>
      <c r="J493" s="77">
        <v>0</v>
      </c>
      <c r="K493" s="34">
        <v>0</v>
      </c>
      <c r="L493" s="34">
        <v>0</v>
      </c>
      <c r="M493" s="180"/>
      <c r="N493" s="160"/>
    </row>
    <row r="494" spans="1:14">
      <c r="A494" s="36" t="s">
        <v>871</v>
      </c>
      <c r="B494" s="34" t="s">
        <v>455</v>
      </c>
      <c r="C494" s="180"/>
      <c r="D494" s="81">
        <v>2014</v>
      </c>
      <c r="E494" s="131">
        <f>G494+I494+K494</f>
        <v>50</v>
      </c>
      <c r="F494" s="131">
        <f>H494+J494+L494</f>
        <v>0</v>
      </c>
      <c r="G494" s="129">
        <v>0</v>
      </c>
      <c r="H494" s="129">
        <v>0</v>
      </c>
      <c r="I494" s="129">
        <v>50</v>
      </c>
      <c r="J494" s="129">
        <v>0</v>
      </c>
      <c r="K494" s="130">
        <v>0</v>
      </c>
      <c r="L494" s="130">
        <v>0</v>
      </c>
      <c r="M494" s="180"/>
      <c r="N494" s="160"/>
    </row>
    <row r="495" spans="1:14" ht="31.5">
      <c r="A495" s="36" t="s">
        <v>872</v>
      </c>
      <c r="B495" s="37" t="s">
        <v>873</v>
      </c>
      <c r="C495" s="180"/>
      <c r="D495" s="81">
        <v>2015</v>
      </c>
      <c r="E495" s="99">
        <f>G495+I495+K495</f>
        <v>500</v>
      </c>
      <c r="F495" s="100"/>
      <c r="G495" s="77">
        <v>0</v>
      </c>
      <c r="H495" s="77"/>
      <c r="I495" s="77">
        <v>500</v>
      </c>
      <c r="J495" s="77"/>
      <c r="K495" s="34">
        <v>0</v>
      </c>
      <c r="L495" s="34"/>
      <c r="M495" s="180"/>
      <c r="N495" s="160"/>
    </row>
    <row r="496" spans="1:14">
      <c r="A496" s="182"/>
      <c r="B496" s="205"/>
      <c r="C496" s="180"/>
      <c r="D496" s="81">
        <v>2016</v>
      </c>
      <c r="E496" s="99">
        <f>G496+I496+K496</f>
        <v>0</v>
      </c>
      <c r="F496" s="77"/>
      <c r="G496" s="77">
        <v>0</v>
      </c>
      <c r="H496" s="77"/>
      <c r="I496" s="77">
        <v>0</v>
      </c>
      <c r="J496" s="77"/>
      <c r="K496" s="34">
        <v>0</v>
      </c>
      <c r="L496" s="34"/>
      <c r="M496" s="180"/>
      <c r="N496" s="160"/>
    </row>
    <row r="497" spans="1:14">
      <c r="A497" s="182"/>
      <c r="B497" s="205"/>
      <c r="C497" s="180"/>
      <c r="D497" s="81">
        <v>2017</v>
      </c>
      <c r="E497" s="99">
        <f>G497+I497+K497</f>
        <v>0</v>
      </c>
      <c r="F497" s="77"/>
      <c r="G497" s="77">
        <v>0</v>
      </c>
      <c r="H497" s="77"/>
      <c r="I497" s="77">
        <v>0</v>
      </c>
      <c r="J497" s="77"/>
      <c r="K497" s="34">
        <v>0</v>
      </c>
      <c r="L497" s="34"/>
      <c r="M497" s="180"/>
      <c r="N497" s="160"/>
    </row>
    <row r="498" spans="1:14">
      <c r="A498" s="180" t="s">
        <v>144</v>
      </c>
      <c r="B498" s="183" t="s">
        <v>874</v>
      </c>
      <c r="C498" s="180" t="s">
        <v>869</v>
      </c>
      <c r="D498" s="81" t="s">
        <v>609</v>
      </c>
      <c r="E498" s="101">
        <f t="shared" ref="E498:L498" si="51">SUM(E499:E503)</f>
        <v>700</v>
      </c>
      <c r="F498" s="101">
        <f t="shared" si="51"/>
        <v>0</v>
      </c>
      <c r="G498" s="101">
        <f t="shared" si="51"/>
        <v>0</v>
      </c>
      <c r="H498" s="101">
        <f t="shared" si="51"/>
        <v>0</v>
      </c>
      <c r="I498" s="101">
        <f t="shared" si="51"/>
        <v>700</v>
      </c>
      <c r="J498" s="101">
        <f t="shared" si="51"/>
        <v>0</v>
      </c>
      <c r="K498" s="101">
        <f t="shared" si="51"/>
        <v>0</v>
      </c>
      <c r="L498" s="101">
        <f t="shared" si="51"/>
        <v>0</v>
      </c>
      <c r="M498" s="180" t="s">
        <v>867</v>
      </c>
      <c r="N498" s="160"/>
    </row>
    <row r="499" spans="1:14">
      <c r="A499" s="180"/>
      <c r="B499" s="183"/>
      <c r="C499" s="180"/>
      <c r="D499" s="81">
        <v>2013</v>
      </c>
      <c r="E499" s="99">
        <f>G499+I499+K499</f>
        <v>0</v>
      </c>
      <c r="F499" s="100">
        <v>0</v>
      </c>
      <c r="G499" s="77">
        <v>0</v>
      </c>
      <c r="H499" s="77">
        <v>0</v>
      </c>
      <c r="I499" s="77">
        <v>0</v>
      </c>
      <c r="J499" s="77">
        <v>0</v>
      </c>
      <c r="K499" s="34">
        <v>0</v>
      </c>
      <c r="L499" s="34">
        <v>0</v>
      </c>
      <c r="M499" s="180"/>
      <c r="N499" s="160"/>
    </row>
    <row r="500" spans="1:14">
      <c r="A500" s="180"/>
      <c r="B500" s="183"/>
      <c r="C500" s="180"/>
      <c r="D500" s="81">
        <v>2014</v>
      </c>
      <c r="E500" s="99">
        <f>G500+I500+K500</f>
        <v>0</v>
      </c>
      <c r="F500" s="99">
        <f>H500+J500+L500</f>
        <v>0</v>
      </c>
      <c r="G500" s="77">
        <v>0</v>
      </c>
      <c r="H500" s="77">
        <v>0</v>
      </c>
      <c r="I500" s="77">
        <v>0</v>
      </c>
      <c r="J500" s="77">
        <v>0</v>
      </c>
      <c r="K500" s="34">
        <v>0</v>
      </c>
      <c r="L500" s="34">
        <v>0</v>
      </c>
      <c r="M500" s="180"/>
      <c r="N500" s="160"/>
    </row>
    <row r="501" spans="1:14">
      <c r="A501" s="180"/>
      <c r="B501" s="183"/>
      <c r="C501" s="180"/>
      <c r="D501" s="81">
        <v>2015</v>
      </c>
      <c r="E501" s="99">
        <f>G501+I501+K501</f>
        <v>0</v>
      </c>
      <c r="F501" s="100"/>
      <c r="G501" s="77">
        <v>0</v>
      </c>
      <c r="H501" s="77"/>
      <c r="I501" s="77">
        <v>0</v>
      </c>
      <c r="J501" s="77"/>
      <c r="K501" s="34">
        <v>0</v>
      </c>
      <c r="L501" s="34"/>
      <c r="M501" s="180"/>
      <c r="N501" s="160"/>
    </row>
    <row r="502" spans="1:14">
      <c r="A502" s="180"/>
      <c r="B502" s="183"/>
      <c r="C502" s="180"/>
      <c r="D502" s="81">
        <v>2016</v>
      </c>
      <c r="E502" s="99">
        <f>G502+I502+K502</f>
        <v>600</v>
      </c>
      <c r="F502" s="100"/>
      <c r="G502" s="77">
        <v>0</v>
      </c>
      <c r="H502" s="77"/>
      <c r="I502" s="77">
        <v>600</v>
      </c>
      <c r="J502" s="77"/>
      <c r="K502" s="34">
        <v>0</v>
      </c>
      <c r="L502" s="34"/>
      <c r="M502" s="180"/>
      <c r="N502" s="160"/>
    </row>
    <row r="503" spans="1:14">
      <c r="A503" s="180"/>
      <c r="B503" s="183"/>
      <c r="C503" s="180"/>
      <c r="D503" s="81">
        <v>2017</v>
      </c>
      <c r="E503" s="99">
        <f>G503+I503+K503</f>
        <v>100</v>
      </c>
      <c r="F503" s="100"/>
      <c r="G503" s="77">
        <v>0</v>
      </c>
      <c r="H503" s="77"/>
      <c r="I503" s="77">
        <v>100</v>
      </c>
      <c r="J503" s="77"/>
      <c r="K503" s="34">
        <v>0</v>
      </c>
      <c r="L503" s="34"/>
      <c r="M503" s="180"/>
      <c r="N503" s="160"/>
    </row>
    <row r="504" spans="1:14">
      <c r="A504" s="182" t="s">
        <v>146</v>
      </c>
      <c r="B504" s="183" t="s">
        <v>875</v>
      </c>
      <c r="C504" s="180" t="s">
        <v>527</v>
      </c>
      <c r="D504" s="80" t="s">
        <v>609</v>
      </c>
      <c r="E504" s="76">
        <f t="shared" ref="E504:L504" si="52">SUM(E505:E509)</f>
        <v>660</v>
      </c>
      <c r="F504" s="76">
        <f t="shared" si="52"/>
        <v>0</v>
      </c>
      <c r="G504" s="76">
        <f t="shared" si="52"/>
        <v>0</v>
      </c>
      <c r="H504" s="76">
        <f t="shared" si="52"/>
        <v>0</v>
      </c>
      <c r="I504" s="76">
        <f t="shared" si="52"/>
        <v>660</v>
      </c>
      <c r="J504" s="76">
        <f t="shared" si="52"/>
        <v>0</v>
      </c>
      <c r="K504" s="76">
        <f t="shared" si="52"/>
        <v>0</v>
      </c>
      <c r="L504" s="76">
        <f t="shared" si="52"/>
        <v>0</v>
      </c>
      <c r="M504" s="180" t="s">
        <v>867</v>
      </c>
      <c r="N504" s="160"/>
    </row>
    <row r="505" spans="1:14">
      <c r="A505" s="182"/>
      <c r="B505" s="183"/>
      <c r="C505" s="180"/>
      <c r="D505" s="81">
        <v>2013</v>
      </c>
      <c r="E505" s="99">
        <f>G505+I505+K505</f>
        <v>0</v>
      </c>
      <c r="F505" s="77">
        <v>0</v>
      </c>
      <c r="G505" s="77">
        <v>0</v>
      </c>
      <c r="H505" s="77">
        <v>0</v>
      </c>
      <c r="I505" s="77">
        <v>0</v>
      </c>
      <c r="J505" s="77">
        <v>0</v>
      </c>
      <c r="K505" s="34">
        <v>0</v>
      </c>
      <c r="L505" s="34">
        <v>0</v>
      </c>
      <c r="M505" s="180"/>
      <c r="N505" s="160"/>
    </row>
    <row r="506" spans="1:14">
      <c r="A506" s="182"/>
      <c r="B506" s="183"/>
      <c r="C506" s="180"/>
      <c r="D506" s="81">
        <v>2014</v>
      </c>
      <c r="E506" s="99">
        <f>G506+I506+K506</f>
        <v>0</v>
      </c>
      <c r="F506" s="99">
        <f>H506+J506+L506</f>
        <v>0</v>
      </c>
      <c r="G506" s="77">
        <v>0</v>
      </c>
      <c r="H506" s="77">
        <v>0</v>
      </c>
      <c r="I506" s="77">
        <v>0</v>
      </c>
      <c r="J506" s="77">
        <v>0</v>
      </c>
      <c r="K506" s="34">
        <v>0</v>
      </c>
      <c r="L506" s="34">
        <v>0</v>
      </c>
      <c r="M506" s="180"/>
      <c r="N506" s="160"/>
    </row>
    <row r="507" spans="1:14">
      <c r="A507" s="182"/>
      <c r="B507" s="183"/>
      <c r="C507" s="180"/>
      <c r="D507" s="81">
        <v>2015</v>
      </c>
      <c r="E507" s="99">
        <f>G507+I507+K507</f>
        <v>0</v>
      </c>
      <c r="F507" s="77"/>
      <c r="G507" s="77">
        <v>0</v>
      </c>
      <c r="H507" s="77"/>
      <c r="I507" s="77">
        <v>0</v>
      </c>
      <c r="J507" s="77"/>
      <c r="K507" s="34">
        <v>0</v>
      </c>
      <c r="L507" s="34"/>
      <c r="M507" s="180"/>
      <c r="N507" s="160"/>
    </row>
    <row r="508" spans="1:14">
      <c r="A508" s="36" t="s">
        <v>876</v>
      </c>
      <c r="B508" s="34" t="s">
        <v>455</v>
      </c>
      <c r="C508" s="180"/>
      <c r="D508" s="81">
        <v>2016</v>
      </c>
      <c r="E508" s="99">
        <f>G508+I508+K508</f>
        <v>60</v>
      </c>
      <c r="F508" s="77"/>
      <c r="G508" s="77">
        <v>0</v>
      </c>
      <c r="H508" s="77"/>
      <c r="I508" s="77">
        <v>60</v>
      </c>
      <c r="J508" s="77"/>
      <c r="K508" s="34">
        <v>0</v>
      </c>
      <c r="L508" s="34"/>
      <c r="M508" s="180"/>
      <c r="N508" s="160"/>
    </row>
    <row r="509" spans="1:14" ht="31.5">
      <c r="A509" s="36" t="s">
        <v>877</v>
      </c>
      <c r="B509" s="38" t="s">
        <v>878</v>
      </c>
      <c r="C509" s="180"/>
      <c r="D509" s="81">
        <v>2017</v>
      </c>
      <c r="E509" s="99">
        <f>G509+I509+K509</f>
        <v>600</v>
      </c>
      <c r="F509" s="100"/>
      <c r="G509" s="77">
        <v>0</v>
      </c>
      <c r="H509" s="77"/>
      <c r="I509" s="77">
        <v>600</v>
      </c>
      <c r="J509" s="77"/>
      <c r="K509" s="34">
        <v>0</v>
      </c>
      <c r="L509" s="34"/>
      <c r="M509" s="180"/>
      <c r="N509" s="160"/>
    </row>
    <row r="510" spans="1:14">
      <c r="A510" s="177" t="s">
        <v>571</v>
      </c>
      <c r="B510" s="177"/>
      <c r="C510" s="177"/>
      <c r="D510" s="177"/>
      <c r="E510" s="177"/>
      <c r="F510" s="177"/>
      <c r="G510" s="177"/>
      <c r="H510" s="177"/>
      <c r="I510" s="177"/>
      <c r="J510" s="177"/>
      <c r="K510" s="177"/>
      <c r="L510" s="177"/>
      <c r="M510" s="177"/>
      <c r="N510" s="177"/>
    </row>
    <row r="511" spans="1:14">
      <c r="A511" s="169" t="s">
        <v>449</v>
      </c>
      <c r="B511" s="169"/>
      <c r="C511" s="169"/>
      <c r="D511" s="169"/>
      <c r="E511" s="71">
        <f t="shared" ref="E511:L511" si="53">E512+E554</f>
        <v>1249200</v>
      </c>
      <c r="F511" s="71">
        <f t="shared" si="53"/>
        <v>1509.4899999999998</v>
      </c>
      <c r="G511" s="71">
        <f t="shared" si="53"/>
        <v>34690</v>
      </c>
      <c r="H511" s="71">
        <f t="shared" si="53"/>
        <v>407.5</v>
      </c>
      <c r="I511" s="71">
        <f t="shared" si="53"/>
        <v>4110</v>
      </c>
      <c r="J511" s="71">
        <f t="shared" si="53"/>
        <v>485.69000000000005</v>
      </c>
      <c r="K511" s="71">
        <f t="shared" si="53"/>
        <v>1210400</v>
      </c>
      <c r="L511" s="71">
        <f t="shared" si="53"/>
        <v>616.29999999999995</v>
      </c>
      <c r="M511" s="71"/>
      <c r="N511" s="71"/>
    </row>
    <row r="512" spans="1:14">
      <c r="A512" s="170" t="s">
        <v>105</v>
      </c>
      <c r="B512" s="173" t="s">
        <v>572</v>
      </c>
      <c r="C512" s="158"/>
      <c r="D512" s="66" t="s">
        <v>609</v>
      </c>
      <c r="E512" s="64">
        <f t="shared" ref="E512:L512" si="54">SUM(E513:E517)</f>
        <v>38800</v>
      </c>
      <c r="F512" s="64">
        <f t="shared" si="54"/>
        <v>1509.4899999999998</v>
      </c>
      <c r="G512" s="64">
        <f t="shared" si="54"/>
        <v>34690</v>
      </c>
      <c r="H512" s="64">
        <f t="shared" si="54"/>
        <v>407.5</v>
      </c>
      <c r="I512" s="64">
        <f t="shared" si="54"/>
        <v>4110</v>
      </c>
      <c r="J512" s="64">
        <f t="shared" si="54"/>
        <v>485.69000000000005</v>
      </c>
      <c r="K512" s="64">
        <f t="shared" si="54"/>
        <v>0</v>
      </c>
      <c r="L512" s="64">
        <f t="shared" si="54"/>
        <v>616.29999999999995</v>
      </c>
      <c r="M512" s="158"/>
      <c r="N512" s="158"/>
    </row>
    <row r="513" spans="1:14">
      <c r="A513" s="170"/>
      <c r="B513" s="173"/>
      <c r="C513" s="158"/>
      <c r="D513" s="66">
        <v>2013</v>
      </c>
      <c r="E513" s="64">
        <f t="shared" ref="E513:L517" si="55">E519+E525+E531+E537+E543+E549</f>
        <v>3000</v>
      </c>
      <c r="F513" s="64">
        <f t="shared" si="55"/>
        <v>143.1</v>
      </c>
      <c r="G513" s="64">
        <f t="shared" si="55"/>
        <v>2700</v>
      </c>
      <c r="H513" s="64">
        <f t="shared" si="55"/>
        <v>0</v>
      </c>
      <c r="I513" s="64">
        <f t="shared" si="55"/>
        <v>300</v>
      </c>
      <c r="J513" s="64">
        <f t="shared" si="55"/>
        <v>143.1</v>
      </c>
      <c r="K513" s="64">
        <f t="shared" si="55"/>
        <v>0</v>
      </c>
      <c r="L513" s="64">
        <f t="shared" si="55"/>
        <v>0</v>
      </c>
      <c r="M513" s="158"/>
      <c r="N513" s="158"/>
    </row>
    <row r="514" spans="1:14">
      <c r="A514" s="170"/>
      <c r="B514" s="173"/>
      <c r="C514" s="158"/>
      <c r="D514" s="66">
        <v>2014</v>
      </c>
      <c r="E514" s="64">
        <f>E520+E526+E532+E538+E544+E550</f>
        <v>6100</v>
      </c>
      <c r="F514" s="116">
        <f t="shared" ref="F514:L514" si="56">F520+F526+F532+F538+F544+F550</f>
        <v>1366.3899999999999</v>
      </c>
      <c r="G514" s="116">
        <f t="shared" si="56"/>
        <v>5490</v>
      </c>
      <c r="H514" s="116">
        <f t="shared" si="56"/>
        <v>407.5</v>
      </c>
      <c r="I514" s="116">
        <f t="shared" si="56"/>
        <v>610</v>
      </c>
      <c r="J514" s="116">
        <f t="shared" si="56"/>
        <v>342.59000000000003</v>
      </c>
      <c r="K514" s="116">
        <f t="shared" si="56"/>
        <v>0</v>
      </c>
      <c r="L514" s="116">
        <f t="shared" si="56"/>
        <v>616.29999999999995</v>
      </c>
      <c r="M514" s="158"/>
      <c r="N514" s="158"/>
    </row>
    <row r="515" spans="1:14">
      <c r="A515" s="170"/>
      <c r="B515" s="173"/>
      <c r="C515" s="158"/>
      <c r="D515" s="66">
        <v>2015</v>
      </c>
      <c r="E515" s="64">
        <f t="shared" si="55"/>
        <v>13900</v>
      </c>
      <c r="F515" s="64">
        <f>F521+F527+F533+F539+F545+F551</f>
        <v>0</v>
      </c>
      <c r="G515" s="64">
        <f t="shared" si="55"/>
        <v>12500</v>
      </c>
      <c r="H515" s="64">
        <f>H521+H527+H533+H539+H545+H551</f>
        <v>0</v>
      </c>
      <c r="I515" s="64">
        <f t="shared" si="55"/>
        <v>1400</v>
      </c>
      <c r="J515" s="64">
        <f>J521+J527+J533+J539+J545+J551</f>
        <v>0</v>
      </c>
      <c r="K515" s="64">
        <f t="shared" si="55"/>
        <v>0</v>
      </c>
      <c r="L515" s="64">
        <f>L521+L527+L533+L539+L545+L551</f>
        <v>0</v>
      </c>
      <c r="M515" s="158"/>
      <c r="N515" s="158"/>
    </row>
    <row r="516" spans="1:14">
      <c r="A516" s="170"/>
      <c r="B516" s="173"/>
      <c r="C516" s="158"/>
      <c r="D516" s="66">
        <v>2016</v>
      </c>
      <c r="E516" s="64">
        <f t="shared" si="55"/>
        <v>6700</v>
      </c>
      <c r="F516" s="64">
        <f>F522+F528+F534+F540+F546+F552</f>
        <v>0</v>
      </c>
      <c r="G516" s="64">
        <f t="shared" si="55"/>
        <v>6000</v>
      </c>
      <c r="H516" s="64">
        <f>H522+H528+H534+H540+H546+H552</f>
        <v>0</v>
      </c>
      <c r="I516" s="64">
        <f t="shared" si="55"/>
        <v>700</v>
      </c>
      <c r="J516" s="64">
        <f>J522+J528+J534+J540+J546+J552</f>
        <v>0</v>
      </c>
      <c r="K516" s="64">
        <f t="shared" si="55"/>
        <v>0</v>
      </c>
      <c r="L516" s="64">
        <f>L522+L528+L534+L540+L546+L552</f>
        <v>0</v>
      </c>
      <c r="M516" s="158"/>
      <c r="N516" s="158"/>
    </row>
    <row r="517" spans="1:14">
      <c r="A517" s="170"/>
      <c r="B517" s="173"/>
      <c r="C517" s="158"/>
      <c r="D517" s="66">
        <v>2017</v>
      </c>
      <c r="E517" s="64">
        <f t="shared" si="55"/>
        <v>9100</v>
      </c>
      <c r="F517" s="64">
        <f>F523+F529+F535+F541+F547+F553</f>
        <v>0</v>
      </c>
      <c r="G517" s="64">
        <f t="shared" si="55"/>
        <v>8000</v>
      </c>
      <c r="H517" s="64">
        <f>H523+H529+H535+H541+H547+H553</f>
        <v>0</v>
      </c>
      <c r="I517" s="64">
        <f t="shared" si="55"/>
        <v>1100</v>
      </c>
      <c r="J517" s="64">
        <f>J523+J529+J535+J541+J547+J553</f>
        <v>0</v>
      </c>
      <c r="K517" s="64">
        <f t="shared" si="55"/>
        <v>0</v>
      </c>
      <c r="L517" s="64">
        <f>L523+L529+L535+L541+L547+L553</f>
        <v>0</v>
      </c>
      <c r="M517" s="158"/>
      <c r="N517" s="158"/>
    </row>
    <row r="518" spans="1:14">
      <c r="A518" s="202" t="s">
        <v>460</v>
      </c>
      <c r="B518" s="170" t="s">
        <v>879</v>
      </c>
      <c r="C518" s="158" t="s">
        <v>780</v>
      </c>
      <c r="D518" s="66" t="s">
        <v>609</v>
      </c>
      <c r="E518" s="64">
        <f t="shared" ref="E518:L518" si="57">SUM(E519:E523)</f>
        <v>6000</v>
      </c>
      <c r="F518" s="64">
        <f t="shared" si="57"/>
        <v>228.59</v>
      </c>
      <c r="G518" s="64">
        <f t="shared" si="57"/>
        <v>5400</v>
      </c>
      <c r="H518" s="64">
        <f t="shared" si="57"/>
        <v>0</v>
      </c>
      <c r="I518" s="64">
        <f t="shared" si="57"/>
        <v>600</v>
      </c>
      <c r="J518" s="64">
        <f t="shared" si="57"/>
        <v>228.59</v>
      </c>
      <c r="K518" s="64">
        <f t="shared" si="57"/>
        <v>0</v>
      </c>
      <c r="L518" s="64">
        <f t="shared" si="57"/>
        <v>0</v>
      </c>
      <c r="M518" s="158" t="s">
        <v>880</v>
      </c>
      <c r="N518" s="158"/>
    </row>
    <row r="519" spans="1:14">
      <c r="A519" s="202"/>
      <c r="B519" s="170"/>
      <c r="C519" s="158"/>
      <c r="D519" s="66">
        <v>2013</v>
      </c>
      <c r="E519" s="64">
        <v>0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158"/>
      <c r="N519" s="158"/>
    </row>
    <row r="520" spans="1:14">
      <c r="A520" s="202"/>
      <c r="B520" s="170"/>
      <c r="C520" s="158"/>
      <c r="D520" s="66">
        <v>2014</v>
      </c>
      <c r="E520" s="64">
        <v>2000</v>
      </c>
      <c r="F520" s="64">
        <v>228.59</v>
      </c>
      <c r="G520" s="64">
        <v>1800</v>
      </c>
      <c r="H520" s="64">
        <v>0</v>
      </c>
      <c r="I520" s="64">
        <v>200</v>
      </c>
      <c r="J520" s="64">
        <v>228.59</v>
      </c>
      <c r="K520" s="64">
        <v>0</v>
      </c>
      <c r="L520" s="64">
        <v>0</v>
      </c>
      <c r="M520" s="158"/>
      <c r="N520" s="158"/>
    </row>
    <row r="521" spans="1:14">
      <c r="A521" s="202"/>
      <c r="B521" s="170"/>
      <c r="C521" s="158"/>
      <c r="D521" s="66">
        <v>2015</v>
      </c>
      <c r="E521" s="64">
        <v>2000</v>
      </c>
      <c r="F521" s="64"/>
      <c r="G521" s="64">
        <v>1800</v>
      </c>
      <c r="H521" s="64"/>
      <c r="I521" s="64">
        <v>200</v>
      </c>
      <c r="J521" s="64"/>
      <c r="K521" s="64">
        <v>0</v>
      </c>
      <c r="L521" s="64"/>
      <c r="M521" s="158"/>
      <c r="N521" s="158"/>
    </row>
    <row r="522" spans="1:14">
      <c r="A522" s="202"/>
      <c r="B522" s="170"/>
      <c r="C522" s="158"/>
      <c r="D522" s="66">
        <v>2016</v>
      </c>
      <c r="E522" s="64">
        <v>2000</v>
      </c>
      <c r="F522" s="64"/>
      <c r="G522" s="64">
        <v>1800</v>
      </c>
      <c r="H522" s="64"/>
      <c r="I522" s="64">
        <v>200</v>
      </c>
      <c r="J522" s="64"/>
      <c r="K522" s="64">
        <v>0</v>
      </c>
      <c r="L522" s="64"/>
      <c r="M522" s="158"/>
      <c r="N522" s="158"/>
    </row>
    <row r="523" spans="1:14">
      <c r="A523" s="202"/>
      <c r="B523" s="170"/>
      <c r="C523" s="158"/>
      <c r="D523" s="66">
        <v>2017</v>
      </c>
      <c r="E523" s="64">
        <v>0</v>
      </c>
      <c r="F523" s="64"/>
      <c r="G523" s="64">
        <v>0</v>
      </c>
      <c r="H523" s="64"/>
      <c r="I523" s="64">
        <v>0</v>
      </c>
      <c r="J523" s="64"/>
      <c r="K523" s="64">
        <v>0</v>
      </c>
      <c r="L523" s="64"/>
      <c r="M523" s="158"/>
      <c r="N523" s="158"/>
    </row>
    <row r="524" spans="1:14">
      <c r="A524" s="202" t="s">
        <v>463</v>
      </c>
      <c r="B524" s="170" t="s">
        <v>881</v>
      </c>
      <c r="C524" s="158" t="s">
        <v>774</v>
      </c>
      <c r="D524" s="66" t="s">
        <v>609</v>
      </c>
      <c r="E524" s="64">
        <f t="shared" ref="E524:L524" si="58">SUM(E525:E529)</f>
        <v>4000</v>
      </c>
      <c r="F524" s="64">
        <f t="shared" si="58"/>
        <v>0</v>
      </c>
      <c r="G524" s="64">
        <f t="shared" si="58"/>
        <v>3600</v>
      </c>
      <c r="H524" s="64">
        <f t="shared" si="58"/>
        <v>0</v>
      </c>
      <c r="I524" s="64">
        <f t="shared" si="58"/>
        <v>400</v>
      </c>
      <c r="J524" s="64">
        <f t="shared" si="58"/>
        <v>0</v>
      </c>
      <c r="K524" s="64">
        <f t="shared" si="58"/>
        <v>0</v>
      </c>
      <c r="L524" s="64">
        <f t="shared" si="58"/>
        <v>0</v>
      </c>
      <c r="M524" s="158" t="s">
        <v>882</v>
      </c>
      <c r="N524" s="158"/>
    </row>
    <row r="525" spans="1:14">
      <c r="A525" s="202"/>
      <c r="B525" s="170"/>
      <c r="C525" s="158"/>
      <c r="D525" s="66">
        <v>2013</v>
      </c>
      <c r="E525" s="64">
        <v>0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158"/>
      <c r="N525" s="158"/>
    </row>
    <row r="526" spans="1:14">
      <c r="A526" s="202"/>
      <c r="B526" s="170"/>
      <c r="C526" s="158"/>
      <c r="D526" s="66">
        <v>2014</v>
      </c>
      <c r="E526" s="64">
        <v>0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158"/>
      <c r="N526" s="158"/>
    </row>
    <row r="527" spans="1:14">
      <c r="A527" s="202"/>
      <c r="B527" s="170"/>
      <c r="C527" s="158"/>
      <c r="D527" s="66">
        <v>2015</v>
      </c>
      <c r="E527" s="64">
        <v>2000</v>
      </c>
      <c r="F527" s="64"/>
      <c r="G527" s="64">
        <v>1800</v>
      </c>
      <c r="H527" s="64"/>
      <c r="I527" s="64">
        <v>200</v>
      </c>
      <c r="J527" s="64"/>
      <c r="K527" s="64">
        <v>0</v>
      </c>
      <c r="L527" s="64"/>
      <c r="M527" s="158"/>
      <c r="N527" s="158"/>
    </row>
    <row r="528" spans="1:14">
      <c r="A528" s="202"/>
      <c r="B528" s="170"/>
      <c r="C528" s="158"/>
      <c r="D528" s="66">
        <v>2016</v>
      </c>
      <c r="E528" s="64">
        <v>0</v>
      </c>
      <c r="F528" s="64"/>
      <c r="G528" s="64">
        <v>0</v>
      </c>
      <c r="H528" s="64"/>
      <c r="I528" s="64">
        <v>0</v>
      </c>
      <c r="J528" s="64"/>
      <c r="K528" s="64">
        <v>0</v>
      </c>
      <c r="L528" s="64"/>
      <c r="M528" s="158"/>
      <c r="N528" s="158"/>
    </row>
    <row r="529" spans="1:14">
      <c r="A529" s="202"/>
      <c r="B529" s="170"/>
      <c r="C529" s="158"/>
      <c r="D529" s="66">
        <v>2017</v>
      </c>
      <c r="E529" s="64">
        <v>2000</v>
      </c>
      <c r="F529" s="64"/>
      <c r="G529" s="64">
        <v>1800</v>
      </c>
      <c r="H529" s="64"/>
      <c r="I529" s="64">
        <v>200</v>
      </c>
      <c r="J529" s="64"/>
      <c r="K529" s="64">
        <v>0</v>
      </c>
      <c r="L529" s="64"/>
      <c r="M529" s="158"/>
      <c r="N529" s="158"/>
    </row>
    <row r="530" spans="1:14">
      <c r="A530" s="170" t="s">
        <v>537</v>
      </c>
      <c r="B530" s="170" t="s">
        <v>883</v>
      </c>
      <c r="C530" s="158" t="s">
        <v>786</v>
      </c>
      <c r="D530" s="66" t="s">
        <v>609</v>
      </c>
      <c r="E530" s="64">
        <f t="shared" ref="E530:L530" si="59">SUM(E531:E535)</f>
        <v>200</v>
      </c>
      <c r="F530" s="64">
        <f t="shared" si="59"/>
        <v>0</v>
      </c>
      <c r="G530" s="64">
        <f t="shared" si="59"/>
        <v>0</v>
      </c>
      <c r="H530" s="64">
        <f t="shared" si="59"/>
        <v>0</v>
      </c>
      <c r="I530" s="64">
        <f t="shared" si="59"/>
        <v>200</v>
      </c>
      <c r="J530" s="64">
        <f t="shared" si="59"/>
        <v>0</v>
      </c>
      <c r="K530" s="64">
        <f t="shared" si="59"/>
        <v>0</v>
      </c>
      <c r="L530" s="64">
        <f t="shared" si="59"/>
        <v>0</v>
      </c>
      <c r="M530" s="158" t="s">
        <v>769</v>
      </c>
      <c r="N530" s="158"/>
    </row>
    <row r="531" spans="1:14">
      <c r="A531" s="170"/>
      <c r="B531" s="170"/>
      <c r="C531" s="158"/>
      <c r="D531" s="66">
        <v>2013</v>
      </c>
      <c r="E531" s="64">
        <v>0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158"/>
      <c r="N531" s="158"/>
    </row>
    <row r="532" spans="1:14">
      <c r="A532" s="170"/>
      <c r="B532" s="170"/>
      <c r="C532" s="158"/>
      <c r="D532" s="66">
        <v>2014</v>
      </c>
      <c r="E532" s="64">
        <v>0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158"/>
      <c r="N532" s="158"/>
    </row>
    <row r="533" spans="1:14">
      <c r="A533" s="170"/>
      <c r="B533" s="170"/>
      <c r="C533" s="158"/>
      <c r="D533" s="66">
        <v>2015</v>
      </c>
      <c r="E533" s="64">
        <v>0</v>
      </c>
      <c r="F533" s="64"/>
      <c r="G533" s="64">
        <v>0</v>
      </c>
      <c r="H533" s="64"/>
      <c r="I533" s="64">
        <v>0</v>
      </c>
      <c r="J533" s="64"/>
      <c r="K533" s="64">
        <v>0</v>
      </c>
      <c r="L533" s="64"/>
      <c r="M533" s="158"/>
      <c r="N533" s="158"/>
    </row>
    <row r="534" spans="1:14">
      <c r="A534" s="170"/>
      <c r="B534" s="170"/>
      <c r="C534" s="158"/>
      <c r="D534" s="66">
        <v>2016</v>
      </c>
      <c r="E534" s="64">
        <v>0</v>
      </c>
      <c r="F534" s="64"/>
      <c r="G534" s="64">
        <v>0</v>
      </c>
      <c r="H534" s="64"/>
      <c r="I534" s="64">
        <v>0</v>
      </c>
      <c r="J534" s="64"/>
      <c r="K534" s="64">
        <v>0</v>
      </c>
      <c r="L534" s="64"/>
      <c r="M534" s="158"/>
      <c r="N534" s="158"/>
    </row>
    <row r="535" spans="1:14">
      <c r="A535" s="170"/>
      <c r="B535" s="170"/>
      <c r="C535" s="158"/>
      <c r="D535" s="66">
        <v>2017</v>
      </c>
      <c r="E535" s="64">
        <v>200</v>
      </c>
      <c r="F535" s="64"/>
      <c r="G535" s="64">
        <v>0</v>
      </c>
      <c r="H535" s="64"/>
      <c r="I535" s="64">
        <v>200</v>
      </c>
      <c r="J535" s="64"/>
      <c r="K535" s="64">
        <v>0</v>
      </c>
      <c r="L535" s="64"/>
      <c r="M535" s="158"/>
      <c r="N535" s="158"/>
    </row>
    <row r="536" spans="1:14">
      <c r="A536" s="202" t="s">
        <v>523</v>
      </c>
      <c r="B536" s="170" t="s">
        <v>884</v>
      </c>
      <c r="C536" s="158" t="s">
        <v>786</v>
      </c>
      <c r="D536" s="66" t="s">
        <v>609</v>
      </c>
      <c r="E536" s="64">
        <f t="shared" ref="E536:L536" si="60">SUM(E537:E541)</f>
        <v>2000</v>
      </c>
      <c r="F536" s="64">
        <f t="shared" si="60"/>
        <v>0</v>
      </c>
      <c r="G536" s="64">
        <f t="shared" si="60"/>
        <v>1800</v>
      </c>
      <c r="H536" s="64">
        <f t="shared" si="60"/>
        <v>0</v>
      </c>
      <c r="I536" s="64">
        <f t="shared" si="60"/>
        <v>200</v>
      </c>
      <c r="J536" s="64">
        <f t="shared" si="60"/>
        <v>0</v>
      </c>
      <c r="K536" s="64">
        <f t="shared" si="60"/>
        <v>0</v>
      </c>
      <c r="L536" s="64">
        <f t="shared" si="60"/>
        <v>0</v>
      </c>
      <c r="M536" s="158" t="s">
        <v>769</v>
      </c>
      <c r="N536" s="137"/>
    </row>
    <row r="537" spans="1:14">
      <c r="A537" s="202"/>
      <c r="B537" s="170"/>
      <c r="C537" s="158"/>
      <c r="D537" s="66">
        <v>2013</v>
      </c>
      <c r="E537" s="64">
        <v>0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158"/>
      <c r="N537" s="137"/>
    </row>
    <row r="538" spans="1:14">
      <c r="A538" s="202"/>
      <c r="B538" s="170"/>
      <c r="C538" s="158"/>
      <c r="D538" s="66">
        <v>2014</v>
      </c>
      <c r="E538" s="64">
        <v>0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158"/>
      <c r="N538" s="137"/>
    </row>
    <row r="539" spans="1:14">
      <c r="A539" s="202"/>
      <c r="B539" s="170"/>
      <c r="C539" s="158"/>
      <c r="D539" s="66">
        <v>2015</v>
      </c>
      <c r="E539" s="64">
        <v>0</v>
      </c>
      <c r="F539" s="64"/>
      <c r="G539" s="64">
        <v>0</v>
      </c>
      <c r="H539" s="64"/>
      <c r="I539" s="64">
        <v>0</v>
      </c>
      <c r="J539" s="64"/>
      <c r="K539" s="64">
        <v>0</v>
      </c>
      <c r="L539" s="64"/>
      <c r="M539" s="158"/>
      <c r="N539" s="137"/>
    </row>
    <row r="540" spans="1:14">
      <c r="A540" s="202"/>
      <c r="B540" s="170"/>
      <c r="C540" s="158"/>
      <c r="D540" s="66">
        <v>2016</v>
      </c>
      <c r="E540" s="64">
        <v>0</v>
      </c>
      <c r="F540" s="64"/>
      <c r="G540" s="64">
        <v>0</v>
      </c>
      <c r="H540" s="64"/>
      <c r="I540" s="64">
        <v>0</v>
      </c>
      <c r="J540" s="64"/>
      <c r="K540" s="64">
        <v>0</v>
      </c>
      <c r="L540" s="64"/>
      <c r="M540" s="158"/>
      <c r="N540" s="137"/>
    </row>
    <row r="541" spans="1:14">
      <c r="A541" s="202"/>
      <c r="B541" s="170"/>
      <c r="C541" s="158"/>
      <c r="D541" s="66">
        <v>2017</v>
      </c>
      <c r="E541" s="64">
        <v>2000</v>
      </c>
      <c r="F541" s="64"/>
      <c r="G541" s="64">
        <v>1800</v>
      </c>
      <c r="H541" s="64"/>
      <c r="I541" s="64">
        <v>200</v>
      </c>
      <c r="J541" s="64"/>
      <c r="K541" s="64">
        <v>0</v>
      </c>
      <c r="L541" s="64"/>
      <c r="M541" s="158"/>
      <c r="N541" s="137"/>
    </row>
    <row r="542" spans="1:14">
      <c r="A542" s="202" t="s">
        <v>573</v>
      </c>
      <c r="B542" s="170" t="s">
        <v>574</v>
      </c>
      <c r="C542" s="158" t="s">
        <v>575</v>
      </c>
      <c r="D542" s="66" t="s">
        <v>609</v>
      </c>
      <c r="E542" s="64">
        <f t="shared" ref="E542:L542" si="61">SUM(E543:E547)</f>
        <v>15000</v>
      </c>
      <c r="F542" s="64">
        <f t="shared" si="61"/>
        <v>143.1</v>
      </c>
      <c r="G542" s="64">
        <f t="shared" si="61"/>
        <v>13500</v>
      </c>
      <c r="H542" s="64">
        <f t="shared" si="61"/>
        <v>0</v>
      </c>
      <c r="I542" s="64">
        <f t="shared" si="61"/>
        <v>1500</v>
      </c>
      <c r="J542" s="64">
        <f t="shared" si="61"/>
        <v>143.1</v>
      </c>
      <c r="K542" s="64">
        <f t="shared" si="61"/>
        <v>0</v>
      </c>
      <c r="L542" s="64">
        <f t="shared" si="61"/>
        <v>0</v>
      </c>
      <c r="M542" s="158" t="s">
        <v>885</v>
      </c>
      <c r="N542" s="137"/>
    </row>
    <row r="543" spans="1:14">
      <c r="A543" s="202"/>
      <c r="B543" s="170"/>
      <c r="C543" s="158"/>
      <c r="D543" s="66">
        <v>2013</v>
      </c>
      <c r="E543" s="64">
        <v>3000</v>
      </c>
      <c r="F543" s="64">
        <v>143.1</v>
      </c>
      <c r="G543" s="64">
        <v>2700</v>
      </c>
      <c r="H543" s="64">
        <v>0</v>
      </c>
      <c r="I543" s="64">
        <v>300</v>
      </c>
      <c r="J543" s="64">
        <v>143.1</v>
      </c>
      <c r="K543" s="64">
        <v>0</v>
      </c>
      <c r="L543" s="64">
        <v>0</v>
      </c>
      <c r="M543" s="158"/>
      <c r="N543" s="137"/>
    </row>
    <row r="544" spans="1:14" ht="75" customHeight="1">
      <c r="A544" s="202"/>
      <c r="B544" s="170"/>
      <c r="C544" s="158"/>
      <c r="D544" s="66">
        <v>2014</v>
      </c>
      <c r="E544" s="126">
        <v>3000</v>
      </c>
      <c r="F544" s="126">
        <v>0</v>
      </c>
      <c r="G544" s="126">
        <v>2700</v>
      </c>
      <c r="H544" s="126">
        <v>0</v>
      </c>
      <c r="I544" s="126">
        <v>300</v>
      </c>
      <c r="J544" s="126">
        <v>0</v>
      </c>
      <c r="K544" s="126">
        <v>0</v>
      </c>
      <c r="L544" s="126">
        <v>0</v>
      </c>
      <c r="M544" s="158"/>
      <c r="N544" s="203" t="s">
        <v>1035</v>
      </c>
    </row>
    <row r="545" spans="1:14">
      <c r="A545" s="202"/>
      <c r="B545" s="170"/>
      <c r="C545" s="158"/>
      <c r="D545" s="66">
        <v>2015</v>
      </c>
      <c r="E545" s="64">
        <v>3000</v>
      </c>
      <c r="F545" s="64"/>
      <c r="G545" s="64">
        <v>2700</v>
      </c>
      <c r="H545" s="64"/>
      <c r="I545" s="64">
        <v>300</v>
      </c>
      <c r="J545" s="64"/>
      <c r="K545" s="64">
        <v>0</v>
      </c>
      <c r="L545" s="64"/>
      <c r="M545" s="158"/>
      <c r="N545" s="204"/>
    </row>
    <row r="546" spans="1:14">
      <c r="A546" s="202"/>
      <c r="B546" s="170"/>
      <c r="C546" s="158"/>
      <c r="D546" s="66">
        <v>2016</v>
      </c>
      <c r="E546" s="64">
        <v>3000</v>
      </c>
      <c r="F546" s="64"/>
      <c r="G546" s="64">
        <v>2700</v>
      </c>
      <c r="H546" s="64"/>
      <c r="I546" s="64">
        <v>300</v>
      </c>
      <c r="J546" s="64"/>
      <c r="K546" s="64">
        <v>0</v>
      </c>
      <c r="L546" s="64"/>
      <c r="M546" s="158"/>
      <c r="N546" s="137"/>
    </row>
    <row r="547" spans="1:14">
      <c r="A547" s="202"/>
      <c r="B547" s="170"/>
      <c r="C547" s="158"/>
      <c r="D547" s="66">
        <v>2017</v>
      </c>
      <c r="E547" s="64">
        <v>3000</v>
      </c>
      <c r="F547" s="64"/>
      <c r="G547" s="64">
        <v>2700</v>
      </c>
      <c r="H547" s="64"/>
      <c r="I547" s="64">
        <v>300</v>
      </c>
      <c r="J547" s="64"/>
      <c r="K547" s="64">
        <v>0</v>
      </c>
      <c r="L547" s="64"/>
      <c r="M547" s="158"/>
      <c r="N547" s="137"/>
    </row>
    <row r="548" spans="1:14">
      <c r="A548" s="202" t="s">
        <v>581</v>
      </c>
      <c r="B548" s="170" t="s">
        <v>886</v>
      </c>
      <c r="C548" s="158" t="s">
        <v>527</v>
      </c>
      <c r="D548" s="66" t="s">
        <v>609</v>
      </c>
      <c r="E548" s="64">
        <f>SUM(E549:E553)</f>
        <v>11600</v>
      </c>
      <c r="F548" s="64">
        <f t="shared" ref="F548:L548" si="62">SUM(F549:F553)</f>
        <v>1137.8</v>
      </c>
      <c r="G548" s="64">
        <f t="shared" si="62"/>
        <v>10390</v>
      </c>
      <c r="H548" s="64">
        <f t="shared" si="62"/>
        <v>407.5</v>
      </c>
      <c r="I548" s="64">
        <f t="shared" si="62"/>
        <v>1210</v>
      </c>
      <c r="J548" s="64">
        <f t="shared" si="62"/>
        <v>114</v>
      </c>
      <c r="K548" s="64">
        <f t="shared" si="62"/>
        <v>0</v>
      </c>
      <c r="L548" s="64">
        <f t="shared" si="62"/>
        <v>616.29999999999995</v>
      </c>
      <c r="M548" s="158" t="s">
        <v>759</v>
      </c>
      <c r="N548" s="158"/>
    </row>
    <row r="549" spans="1:14">
      <c r="A549" s="202"/>
      <c r="B549" s="170"/>
      <c r="C549" s="158"/>
      <c r="D549" s="66">
        <v>2013</v>
      </c>
      <c r="E549" s="64">
        <v>0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158"/>
      <c r="N549" s="158"/>
    </row>
    <row r="550" spans="1:14">
      <c r="A550" s="202"/>
      <c r="B550" s="170"/>
      <c r="C550" s="158"/>
      <c r="D550" s="66">
        <v>2014</v>
      </c>
      <c r="E550" s="64">
        <v>1100</v>
      </c>
      <c r="F550" s="64">
        <v>1137.8</v>
      </c>
      <c r="G550" s="64">
        <v>990</v>
      </c>
      <c r="H550" s="64">
        <v>407.5</v>
      </c>
      <c r="I550" s="64">
        <v>110</v>
      </c>
      <c r="J550" s="64">
        <v>114</v>
      </c>
      <c r="K550" s="64">
        <v>0</v>
      </c>
      <c r="L550" s="64">
        <v>616.29999999999995</v>
      </c>
      <c r="M550" s="158"/>
      <c r="N550" s="158"/>
    </row>
    <row r="551" spans="1:14">
      <c r="A551" s="202"/>
      <c r="B551" s="170"/>
      <c r="C551" s="158"/>
      <c r="D551" s="66">
        <v>2015</v>
      </c>
      <c r="E551" s="64">
        <v>6900</v>
      </c>
      <c r="F551" s="64"/>
      <c r="G551" s="64">
        <v>6200</v>
      </c>
      <c r="H551" s="64"/>
      <c r="I551" s="64">
        <v>700</v>
      </c>
      <c r="J551" s="64"/>
      <c r="K551" s="64">
        <v>0</v>
      </c>
      <c r="L551" s="64"/>
      <c r="M551" s="158"/>
      <c r="N551" s="158"/>
    </row>
    <row r="552" spans="1:14">
      <c r="A552" s="202"/>
      <c r="B552" s="170"/>
      <c r="C552" s="158"/>
      <c r="D552" s="66">
        <v>2016</v>
      </c>
      <c r="E552" s="64">
        <v>1700</v>
      </c>
      <c r="F552" s="64"/>
      <c r="G552" s="64">
        <v>1500</v>
      </c>
      <c r="H552" s="64"/>
      <c r="I552" s="64">
        <v>200</v>
      </c>
      <c r="J552" s="64"/>
      <c r="K552" s="64">
        <v>0</v>
      </c>
      <c r="L552" s="64"/>
      <c r="M552" s="158"/>
      <c r="N552" s="158"/>
    </row>
    <row r="553" spans="1:14">
      <c r="A553" s="202"/>
      <c r="B553" s="170"/>
      <c r="C553" s="158"/>
      <c r="D553" s="66">
        <v>2017</v>
      </c>
      <c r="E553" s="64">
        <v>1900</v>
      </c>
      <c r="F553" s="64"/>
      <c r="G553" s="64">
        <v>1700</v>
      </c>
      <c r="H553" s="64"/>
      <c r="I553" s="64">
        <v>200</v>
      </c>
      <c r="J553" s="64"/>
      <c r="K553" s="64">
        <v>0</v>
      </c>
      <c r="L553" s="64"/>
      <c r="M553" s="158"/>
      <c r="N553" s="158"/>
    </row>
    <row r="554" spans="1:14">
      <c r="A554" s="158" t="s">
        <v>106</v>
      </c>
      <c r="B554" s="170" t="s">
        <v>887</v>
      </c>
      <c r="C554" s="158"/>
      <c r="D554" s="66" t="s">
        <v>609</v>
      </c>
      <c r="E554" s="64">
        <f>SUM(E555:E559)</f>
        <v>1210400</v>
      </c>
      <c r="F554" s="64">
        <f t="shared" ref="F554:L554" si="63">SUM(F555:F559)</f>
        <v>0</v>
      </c>
      <c r="G554" s="64">
        <f t="shared" si="63"/>
        <v>0</v>
      </c>
      <c r="H554" s="64">
        <f t="shared" si="63"/>
        <v>0</v>
      </c>
      <c r="I554" s="64">
        <f t="shared" si="63"/>
        <v>0</v>
      </c>
      <c r="J554" s="64">
        <f t="shared" si="63"/>
        <v>0</v>
      </c>
      <c r="K554" s="64">
        <f t="shared" si="63"/>
        <v>1210400</v>
      </c>
      <c r="L554" s="64">
        <f t="shared" si="63"/>
        <v>0</v>
      </c>
      <c r="M554" s="158"/>
      <c r="N554" s="158" t="s">
        <v>1052</v>
      </c>
    </row>
    <row r="555" spans="1:14">
      <c r="A555" s="158"/>
      <c r="B555" s="170"/>
      <c r="C555" s="158"/>
      <c r="D555" s="66">
        <v>2013</v>
      </c>
      <c r="E555" s="64">
        <f>E561+E567+E573+E579+E585+E591+E597+E603+E609+E615+E621+E627+E633+E639+E645+E651+E657+E663+E669+E675+E681</f>
        <v>0</v>
      </c>
      <c r="F555" s="64">
        <v>0</v>
      </c>
      <c r="G555" s="64">
        <f>G561+G567+G573+G579+G585+G591+G597+G603+G609+G615+G621+G627+G633+G639+G645+G651+G657+G663+G669+G675+G681</f>
        <v>0</v>
      </c>
      <c r="H555" s="64">
        <v>0</v>
      </c>
      <c r="I555" s="64">
        <f>I561+I567+I573+I579+I585+I591+I597+I603+I609+I615+I621+I627+I633+I639+I645+I651+I657+I663+I669+I675+I681</f>
        <v>0</v>
      </c>
      <c r="J555" s="64">
        <v>0</v>
      </c>
      <c r="K555" s="64">
        <f>K561+K567+K573+K579+K585+K591+K597+K603+K609+K615+K621+K627+K633+K639+K645+K651+K657+K663+K669+K675+K681</f>
        <v>0</v>
      </c>
      <c r="L555" s="64">
        <v>0</v>
      </c>
      <c r="M555" s="158"/>
      <c r="N555" s="158"/>
    </row>
    <row r="556" spans="1:14">
      <c r="A556" s="158"/>
      <c r="B556" s="170"/>
      <c r="C556" s="158"/>
      <c r="D556" s="66">
        <v>2014</v>
      </c>
      <c r="E556" s="126">
        <f t="shared" ref="E556:K559" si="64">E562+E568+E574+E580+E586+E592+E598+E604+E610+E616+E622+E628+E634+E640+E646+E652+E658+E664+E670+E676+E682</f>
        <v>899910</v>
      </c>
      <c r="F556" s="126">
        <v>0</v>
      </c>
      <c r="G556" s="126">
        <f t="shared" si="64"/>
        <v>0</v>
      </c>
      <c r="H556" s="126">
        <v>0</v>
      </c>
      <c r="I556" s="126">
        <f t="shared" si="64"/>
        <v>0</v>
      </c>
      <c r="J556" s="126">
        <v>0</v>
      </c>
      <c r="K556" s="126">
        <f t="shared" si="64"/>
        <v>899910</v>
      </c>
      <c r="L556" s="126">
        <v>0</v>
      </c>
      <c r="M556" s="158"/>
      <c r="N556" s="158"/>
    </row>
    <row r="557" spans="1:14">
      <c r="A557" s="158"/>
      <c r="B557" s="170"/>
      <c r="C557" s="158"/>
      <c r="D557" s="66">
        <v>2015</v>
      </c>
      <c r="E557" s="64">
        <f t="shared" si="64"/>
        <v>38640</v>
      </c>
      <c r="F557" s="64"/>
      <c r="G557" s="64">
        <f t="shared" si="64"/>
        <v>0</v>
      </c>
      <c r="H557" s="64"/>
      <c r="I557" s="64">
        <f t="shared" si="64"/>
        <v>0</v>
      </c>
      <c r="J557" s="64"/>
      <c r="K557" s="64">
        <f t="shared" si="64"/>
        <v>38640</v>
      </c>
      <c r="L557" s="64"/>
      <c r="M557" s="158"/>
      <c r="N557" s="158"/>
    </row>
    <row r="558" spans="1:14">
      <c r="A558" s="158"/>
      <c r="B558" s="170"/>
      <c r="C558" s="158"/>
      <c r="D558" s="66">
        <v>2016</v>
      </c>
      <c r="E558" s="64">
        <f t="shared" si="64"/>
        <v>237440</v>
      </c>
      <c r="F558" s="64"/>
      <c r="G558" s="64">
        <f t="shared" si="64"/>
        <v>0</v>
      </c>
      <c r="H558" s="64"/>
      <c r="I558" s="64">
        <f t="shared" si="64"/>
        <v>0</v>
      </c>
      <c r="J558" s="64"/>
      <c r="K558" s="64">
        <f t="shared" si="64"/>
        <v>237440</v>
      </c>
      <c r="L558" s="64"/>
      <c r="M558" s="158"/>
      <c r="N558" s="158"/>
    </row>
    <row r="559" spans="1:14">
      <c r="A559" s="158"/>
      <c r="B559" s="170"/>
      <c r="C559" s="158"/>
      <c r="D559" s="66">
        <v>2017</v>
      </c>
      <c r="E559" s="64">
        <f t="shared" si="64"/>
        <v>34410</v>
      </c>
      <c r="F559" s="64"/>
      <c r="G559" s="64">
        <f t="shared" si="64"/>
        <v>0</v>
      </c>
      <c r="H559" s="64"/>
      <c r="I559" s="64">
        <f t="shared" si="64"/>
        <v>0</v>
      </c>
      <c r="J559" s="64"/>
      <c r="K559" s="64">
        <f t="shared" si="64"/>
        <v>34410</v>
      </c>
      <c r="L559" s="64"/>
      <c r="M559" s="158"/>
      <c r="N559" s="158"/>
    </row>
    <row r="560" spans="1:14">
      <c r="A560" s="186" t="s">
        <v>467</v>
      </c>
      <c r="B560" s="170" t="s">
        <v>888</v>
      </c>
      <c r="C560" s="158" t="s">
        <v>530</v>
      </c>
      <c r="D560" s="66" t="s">
        <v>609</v>
      </c>
      <c r="E560" s="64">
        <f>SUM(E561:E565)</f>
        <v>82710</v>
      </c>
      <c r="F560" s="64">
        <f t="shared" ref="F560:L560" si="65">SUM(F561:F565)</f>
        <v>0</v>
      </c>
      <c r="G560" s="64">
        <f t="shared" si="65"/>
        <v>0</v>
      </c>
      <c r="H560" s="64">
        <f t="shared" si="65"/>
        <v>0</v>
      </c>
      <c r="I560" s="64">
        <f t="shared" si="65"/>
        <v>0</v>
      </c>
      <c r="J560" s="64">
        <f t="shared" si="65"/>
        <v>0</v>
      </c>
      <c r="K560" s="64">
        <f t="shared" si="65"/>
        <v>82710</v>
      </c>
      <c r="L560" s="64">
        <f t="shared" si="65"/>
        <v>0</v>
      </c>
      <c r="M560" s="158" t="s">
        <v>889</v>
      </c>
      <c r="N560" s="158"/>
    </row>
    <row r="561" spans="1:14">
      <c r="A561" s="186"/>
      <c r="B561" s="170"/>
      <c r="C561" s="158"/>
      <c r="D561" s="66">
        <v>2013</v>
      </c>
      <c r="E561" s="64">
        <v>0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158"/>
      <c r="N561" s="158"/>
    </row>
    <row r="562" spans="1:14">
      <c r="A562" s="186"/>
      <c r="B562" s="170"/>
      <c r="C562" s="158"/>
      <c r="D562" s="66">
        <v>2014</v>
      </c>
      <c r="E562" s="64">
        <v>0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158"/>
      <c r="N562" s="158"/>
    </row>
    <row r="563" spans="1:14">
      <c r="A563" s="186"/>
      <c r="B563" s="170"/>
      <c r="C563" s="158"/>
      <c r="D563" s="66">
        <v>2015</v>
      </c>
      <c r="E563" s="64">
        <v>0</v>
      </c>
      <c r="F563" s="64"/>
      <c r="G563" s="64">
        <v>0</v>
      </c>
      <c r="H563" s="64"/>
      <c r="I563" s="64">
        <v>0</v>
      </c>
      <c r="J563" s="64"/>
      <c r="K563" s="64">
        <v>0</v>
      </c>
      <c r="L563" s="64"/>
      <c r="M563" s="158"/>
      <c r="N563" s="158"/>
    </row>
    <row r="564" spans="1:14">
      <c r="A564" s="186"/>
      <c r="B564" s="170"/>
      <c r="C564" s="158"/>
      <c r="D564" s="66">
        <v>2016</v>
      </c>
      <c r="E564" s="64">
        <v>82710</v>
      </c>
      <c r="F564" s="64"/>
      <c r="G564" s="64">
        <v>0</v>
      </c>
      <c r="H564" s="64"/>
      <c r="I564" s="64">
        <v>0</v>
      </c>
      <c r="J564" s="64"/>
      <c r="K564" s="64">
        <v>82710</v>
      </c>
      <c r="L564" s="64"/>
      <c r="M564" s="158"/>
      <c r="N564" s="158"/>
    </row>
    <row r="565" spans="1:14">
      <c r="A565" s="186"/>
      <c r="B565" s="170"/>
      <c r="C565" s="158"/>
      <c r="D565" s="66">
        <v>2017</v>
      </c>
      <c r="E565" s="64">
        <v>0</v>
      </c>
      <c r="F565" s="64"/>
      <c r="G565" s="64">
        <v>0</v>
      </c>
      <c r="H565" s="64"/>
      <c r="I565" s="64">
        <v>0</v>
      </c>
      <c r="J565" s="64"/>
      <c r="K565" s="64">
        <v>0</v>
      </c>
      <c r="L565" s="64"/>
      <c r="M565" s="158"/>
      <c r="N565" s="158"/>
    </row>
    <row r="566" spans="1:14">
      <c r="A566" s="186" t="s">
        <v>451</v>
      </c>
      <c r="B566" s="170" t="s">
        <v>890</v>
      </c>
      <c r="C566" s="158" t="s">
        <v>530</v>
      </c>
      <c r="D566" s="66" t="s">
        <v>609</v>
      </c>
      <c r="E566" s="64">
        <f>SUM(E567:E571)</f>
        <v>7520</v>
      </c>
      <c r="F566" s="64">
        <f t="shared" ref="F566:L566" si="66">SUM(F567:F571)</f>
        <v>0</v>
      </c>
      <c r="G566" s="64">
        <f t="shared" si="66"/>
        <v>0</v>
      </c>
      <c r="H566" s="64">
        <f t="shared" si="66"/>
        <v>0</v>
      </c>
      <c r="I566" s="64">
        <f t="shared" si="66"/>
        <v>0</v>
      </c>
      <c r="J566" s="64">
        <f t="shared" si="66"/>
        <v>0</v>
      </c>
      <c r="K566" s="64">
        <f t="shared" si="66"/>
        <v>7520</v>
      </c>
      <c r="L566" s="64">
        <f t="shared" si="66"/>
        <v>0</v>
      </c>
      <c r="M566" s="158" t="s">
        <v>889</v>
      </c>
      <c r="N566" s="158"/>
    </row>
    <row r="567" spans="1:14">
      <c r="A567" s="186"/>
      <c r="B567" s="170"/>
      <c r="C567" s="158"/>
      <c r="D567" s="66">
        <v>2013</v>
      </c>
      <c r="E567" s="64">
        <v>0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158"/>
      <c r="N567" s="158"/>
    </row>
    <row r="568" spans="1:14">
      <c r="A568" s="186"/>
      <c r="B568" s="170"/>
      <c r="C568" s="158"/>
      <c r="D568" s="66">
        <v>2014</v>
      </c>
      <c r="E568" s="64">
        <v>0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158"/>
      <c r="N568" s="158"/>
    </row>
    <row r="569" spans="1:14">
      <c r="A569" s="186"/>
      <c r="B569" s="170"/>
      <c r="C569" s="158"/>
      <c r="D569" s="66">
        <v>2015</v>
      </c>
      <c r="E569" s="64">
        <v>0</v>
      </c>
      <c r="F569" s="64"/>
      <c r="G569" s="64">
        <v>0</v>
      </c>
      <c r="H569" s="64"/>
      <c r="I569" s="64">
        <v>0</v>
      </c>
      <c r="J569" s="64"/>
      <c r="K569" s="64">
        <v>0</v>
      </c>
      <c r="L569" s="64"/>
      <c r="M569" s="158"/>
      <c r="N569" s="158"/>
    </row>
    <row r="570" spans="1:14">
      <c r="A570" s="186"/>
      <c r="B570" s="170"/>
      <c r="C570" s="158"/>
      <c r="D570" s="66">
        <v>2016</v>
      </c>
      <c r="E570" s="64">
        <v>7520</v>
      </c>
      <c r="F570" s="64"/>
      <c r="G570" s="64">
        <v>0</v>
      </c>
      <c r="H570" s="64"/>
      <c r="I570" s="64">
        <v>0</v>
      </c>
      <c r="J570" s="64"/>
      <c r="K570" s="64">
        <v>7520</v>
      </c>
      <c r="L570" s="64"/>
      <c r="M570" s="158"/>
      <c r="N570" s="158"/>
    </row>
    <row r="571" spans="1:14">
      <c r="A571" s="186"/>
      <c r="B571" s="170"/>
      <c r="C571" s="158"/>
      <c r="D571" s="66">
        <v>2017</v>
      </c>
      <c r="E571" s="64">
        <v>0</v>
      </c>
      <c r="F571" s="64"/>
      <c r="G571" s="64">
        <v>0</v>
      </c>
      <c r="H571" s="64"/>
      <c r="I571" s="64">
        <v>0</v>
      </c>
      <c r="J571" s="64"/>
      <c r="K571" s="64">
        <v>0</v>
      </c>
      <c r="L571" s="64"/>
      <c r="M571" s="158"/>
      <c r="N571" s="158"/>
    </row>
    <row r="572" spans="1:14">
      <c r="A572" s="186" t="s">
        <v>470</v>
      </c>
      <c r="B572" s="170" t="s">
        <v>891</v>
      </c>
      <c r="C572" s="158" t="s">
        <v>527</v>
      </c>
      <c r="D572" s="66" t="s">
        <v>609</v>
      </c>
      <c r="E572" s="64">
        <f>SUM(E573:E577)</f>
        <v>575230</v>
      </c>
      <c r="F572" s="64">
        <f t="shared" ref="F572:L572" si="67">SUM(F573:F577)</f>
        <v>0</v>
      </c>
      <c r="G572" s="64">
        <f t="shared" si="67"/>
        <v>0</v>
      </c>
      <c r="H572" s="64">
        <f t="shared" si="67"/>
        <v>0</v>
      </c>
      <c r="I572" s="64">
        <f t="shared" si="67"/>
        <v>0</v>
      </c>
      <c r="J572" s="64">
        <f t="shared" si="67"/>
        <v>0</v>
      </c>
      <c r="K572" s="64">
        <f t="shared" si="67"/>
        <v>575230</v>
      </c>
      <c r="L572" s="64">
        <f t="shared" si="67"/>
        <v>0</v>
      </c>
      <c r="M572" s="158" t="s">
        <v>889</v>
      </c>
      <c r="N572" s="158" t="s">
        <v>1028</v>
      </c>
    </row>
    <row r="573" spans="1:14">
      <c r="A573" s="186"/>
      <c r="B573" s="170"/>
      <c r="C573" s="158"/>
      <c r="D573" s="66">
        <v>2013</v>
      </c>
      <c r="E573" s="64">
        <v>0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158"/>
      <c r="N573" s="158"/>
    </row>
    <row r="574" spans="1:14">
      <c r="A574" s="186"/>
      <c r="B574" s="170"/>
      <c r="C574" s="158"/>
      <c r="D574" s="66">
        <v>2014</v>
      </c>
      <c r="E574" s="64">
        <v>575230</v>
      </c>
      <c r="F574" s="116" t="s">
        <v>399</v>
      </c>
      <c r="G574" s="64">
        <v>0</v>
      </c>
      <c r="H574" s="116">
        <v>0</v>
      </c>
      <c r="I574" s="64">
        <v>0</v>
      </c>
      <c r="J574" s="116">
        <v>0</v>
      </c>
      <c r="K574" s="64">
        <v>575230</v>
      </c>
      <c r="L574" s="116" t="s">
        <v>399</v>
      </c>
      <c r="M574" s="158"/>
      <c r="N574" s="158"/>
    </row>
    <row r="575" spans="1:14">
      <c r="A575" s="186"/>
      <c r="B575" s="170"/>
      <c r="C575" s="158"/>
      <c r="D575" s="66">
        <v>2015</v>
      </c>
      <c r="E575" s="64">
        <v>0</v>
      </c>
      <c r="F575" s="64"/>
      <c r="G575" s="64">
        <v>0</v>
      </c>
      <c r="H575" s="64"/>
      <c r="I575" s="64">
        <v>0</v>
      </c>
      <c r="J575" s="64"/>
      <c r="K575" s="64">
        <v>0</v>
      </c>
      <c r="L575" s="64"/>
      <c r="M575" s="158"/>
      <c r="N575" s="158"/>
    </row>
    <row r="576" spans="1:14">
      <c r="A576" s="186"/>
      <c r="B576" s="170"/>
      <c r="C576" s="158"/>
      <c r="D576" s="66">
        <v>2016</v>
      </c>
      <c r="E576" s="64">
        <v>0</v>
      </c>
      <c r="F576" s="64"/>
      <c r="G576" s="64">
        <v>0</v>
      </c>
      <c r="H576" s="64"/>
      <c r="I576" s="64">
        <v>0</v>
      </c>
      <c r="J576" s="64"/>
      <c r="K576" s="64">
        <v>0</v>
      </c>
      <c r="L576" s="64"/>
      <c r="M576" s="158"/>
      <c r="N576" s="158"/>
    </row>
    <row r="577" spans="1:14">
      <c r="A577" s="186"/>
      <c r="B577" s="170"/>
      <c r="C577" s="158"/>
      <c r="D577" s="66">
        <v>2017</v>
      </c>
      <c r="E577" s="64">
        <v>0</v>
      </c>
      <c r="F577" s="64"/>
      <c r="G577" s="64">
        <v>0</v>
      </c>
      <c r="H577" s="64"/>
      <c r="I577" s="64">
        <v>0</v>
      </c>
      <c r="J577" s="64"/>
      <c r="K577" s="64">
        <v>0</v>
      </c>
      <c r="L577" s="64"/>
      <c r="M577" s="158"/>
      <c r="N577" s="158"/>
    </row>
    <row r="578" spans="1:14">
      <c r="A578" s="186" t="s">
        <v>472</v>
      </c>
      <c r="B578" s="197" t="s">
        <v>892</v>
      </c>
      <c r="C578" s="158" t="s">
        <v>527</v>
      </c>
      <c r="D578" s="66" t="s">
        <v>609</v>
      </c>
      <c r="E578" s="64">
        <f>SUM(E579:E583)</f>
        <v>52290</v>
      </c>
      <c r="F578" s="64">
        <f t="shared" ref="F578:L578" si="68">SUM(F579:F583)</f>
        <v>0</v>
      </c>
      <c r="G578" s="64">
        <f t="shared" si="68"/>
        <v>0</v>
      </c>
      <c r="H578" s="64">
        <f t="shared" si="68"/>
        <v>0</v>
      </c>
      <c r="I578" s="64">
        <f t="shared" si="68"/>
        <v>0</v>
      </c>
      <c r="J578" s="64">
        <f t="shared" si="68"/>
        <v>0</v>
      </c>
      <c r="K578" s="64">
        <f t="shared" si="68"/>
        <v>52290</v>
      </c>
      <c r="L578" s="64">
        <f t="shared" si="68"/>
        <v>0</v>
      </c>
      <c r="M578" s="158" t="s">
        <v>889</v>
      </c>
      <c r="N578" s="158" t="s">
        <v>1028</v>
      </c>
    </row>
    <row r="579" spans="1:14">
      <c r="A579" s="186"/>
      <c r="B579" s="198"/>
      <c r="C579" s="158"/>
      <c r="D579" s="66">
        <v>2013</v>
      </c>
      <c r="E579" s="64">
        <v>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158"/>
      <c r="N579" s="158"/>
    </row>
    <row r="580" spans="1:14">
      <c r="A580" s="186"/>
      <c r="B580" s="198"/>
      <c r="C580" s="158"/>
      <c r="D580" s="66">
        <v>2014</v>
      </c>
      <c r="E580" s="64">
        <v>52290</v>
      </c>
      <c r="F580" s="116" t="s">
        <v>399</v>
      </c>
      <c r="G580" s="64">
        <v>0</v>
      </c>
      <c r="H580" s="116">
        <v>0</v>
      </c>
      <c r="I580" s="64">
        <v>0</v>
      </c>
      <c r="J580" s="116">
        <v>0</v>
      </c>
      <c r="K580" s="64">
        <v>52290</v>
      </c>
      <c r="L580" s="116" t="s">
        <v>399</v>
      </c>
      <c r="M580" s="158"/>
      <c r="N580" s="158"/>
    </row>
    <row r="581" spans="1:14">
      <c r="A581" s="186"/>
      <c r="B581" s="198"/>
      <c r="C581" s="158"/>
      <c r="D581" s="66">
        <v>2015</v>
      </c>
      <c r="E581" s="64">
        <v>0</v>
      </c>
      <c r="F581" s="64"/>
      <c r="G581" s="64">
        <v>0</v>
      </c>
      <c r="H581" s="64"/>
      <c r="I581" s="64">
        <v>0</v>
      </c>
      <c r="J581" s="64"/>
      <c r="K581" s="64">
        <v>0</v>
      </c>
      <c r="L581" s="64"/>
      <c r="M581" s="158"/>
      <c r="N581" s="158"/>
    </row>
    <row r="582" spans="1:14">
      <c r="A582" s="186"/>
      <c r="B582" s="198"/>
      <c r="C582" s="158"/>
      <c r="D582" s="66">
        <v>2016</v>
      </c>
      <c r="E582" s="64">
        <v>0</v>
      </c>
      <c r="F582" s="64"/>
      <c r="G582" s="64">
        <v>0</v>
      </c>
      <c r="H582" s="64"/>
      <c r="I582" s="64">
        <v>0</v>
      </c>
      <c r="J582" s="64"/>
      <c r="K582" s="64">
        <v>0</v>
      </c>
      <c r="L582" s="64"/>
      <c r="M582" s="158"/>
      <c r="N582" s="158"/>
    </row>
    <row r="583" spans="1:14">
      <c r="A583" s="186"/>
      <c r="B583" s="199"/>
      <c r="C583" s="158"/>
      <c r="D583" s="66">
        <v>2017</v>
      </c>
      <c r="E583" s="64">
        <v>0</v>
      </c>
      <c r="F583" s="64"/>
      <c r="G583" s="64">
        <v>0</v>
      </c>
      <c r="H583" s="64"/>
      <c r="I583" s="64">
        <v>0</v>
      </c>
      <c r="J583" s="64"/>
      <c r="K583" s="64">
        <v>0</v>
      </c>
      <c r="L583" s="64"/>
      <c r="M583" s="158"/>
      <c r="N583" s="158"/>
    </row>
    <row r="584" spans="1:14">
      <c r="A584" s="186" t="s">
        <v>475</v>
      </c>
      <c r="B584" s="197" t="s">
        <v>893</v>
      </c>
      <c r="C584" s="158" t="s">
        <v>786</v>
      </c>
      <c r="D584" s="66" t="s">
        <v>609</v>
      </c>
      <c r="E584" s="64">
        <f>SUM(E585:E589)</f>
        <v>38640</v>
      </c>
      <c r="F584" s="64">
        <f t="shared" ref="F584:L584" si="69">SUM(F585:F589)</f>
        <v>0</v>
      </c>
      <c r="G584" s="64">
        <f t="shared" si="69"/>
        <v>0</v>
      </c>
      <c r="H584" s="64">
        <f t="shared" si="69"/>
        <v>0</v>
      </c>
      <c r="I584" s="64">
        <f t="shared" si="69"/>
        <v>0</v>
      </c>
      <c r="J584" s="64">
        <f t="shared" si="69"/>
        <v>0</v>
      </c>
      <c r="K584" s="64">
        <f t="shared" si="69"/>
        <v>38640</v>
      </c>
      <c r="L584" s="64">
        <f t="shared" si="69"/>
        <v>0</v>
      </c>
      <c r="M584" s="158" t="s">
        <v>889</v>
      </c>
      <c r="N584" s="158"/>
    </row>
    <row r="585" spans="1:14">
      <c r="A585" s="186"/>
      <c r="B585" s="198"/>
      <c r="C585" s="158"/>
      <c r="D585" s="66">
        <v>2013</v>
      </c>
      <c r="E585" s="64">
        <v>0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158"/>
      <c r="N585" s="158"/>
    </row>
    <row r="586" spans="1:14">
      <c r="A586" s="186"/>
      <c r="B586" s="198"/>
      <c r="C586" s="158"/>
      <c r="D586" s="66">
        <v>2014</v>
      </c>
      <c r="E586" s="64">
        <v>0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158"/>
      <c r="N586" s="158"/>
    </row>
    <row r="587" spans="1:14">
      <c r="A587" s="186"/>
      <c r="B587" s="198"/>
      <c r="C587" s="158"/>
      <c r="D587" s="66">
        <v>2015</v>
      </c>
      <c r="E587" s="64">
        <v>38640</v>
      </c>
      <c r="F587" s="64"/>
      <c r="G587" s="64">
        <v>0</v>
      </c>
      <c r="H587" s="64"/>
      <c r="I587" s="64">
        <v>0</v>
      </c>
      <c r="J587" s="64"/>
      <c r="K587" s="64">
        <v>38640</v>
      </c>
      <c r="L587" s="64"/>
      <c r="M587" s="158"/>
      <c r="N587" s="158"/>
    </row>
    <row r="588" spans="1:14">
      <c r="A588" s="186"/>
      <c r="B588" s="198"/>
      <c r="C588" s="158"/>
      <c r="D588" s="66">
        <v>2016</v>
      </c>
      <c r="E588" s="64">
        <v>0</v>
      </c>
      <c r="F588" s="64"/>
      <c r="G588" s="64">
        <v>0</v>
      </c>
      <c r="H588" s="64"/>
      <c r="I588" s="64">
        <v>0</v>
      </c>
      <c r="J588" s="64"/>
      <c r="K588" s="64">
        <v>0</v>
      </c>
      <c r="L588" s="64"/>
      <c r="M588" s="158"/>
      <c r="N588" s="158"/>
    </row>
    <row r="589" spans="1:14">
      <c r="A589" s="186"/>
      <c r="B589" s="199"/>
      <c r="C589" s="158"/>
      <c r="D589" s="66">
        <v>2017</v>
      </c>
      <c r="E589" s="64">
        <v>0</v>
      </c>
      <c r="F589" s="64"/>
      <c r="G589" s="64">
        <v>0</v>
      </c>
      <c r="H589" s="64"/>
      <c r="I589" s="64">
        <v>0</v>
      </c>
      <c r="J589" s="64"/>
      <c r="K589" s="64">
        <v>0</v>
      </c>
      <c r="L589" s="64"/>
      <c r="M589" s="158"/>
      <c r="N589" s="158"/>
    </row>
    <row r="590" spans="1:14">
      <c r="A590" s="186" t="s">
        <v>548</v>
      </c>
      <c r="B590" s="197" t="s">
        <v>894</v>
      </c>
      <c r="C590" s="158" t="s">
        <v>527</v>
      </c>
      <c r="D590" s="66" t="s">
        <v>609</v>
      </c>
      <c r="E590" s="64">
        <f>SUM(E591:E595)</f>
        <v>163600</v>
      </c>
      <c r="F590" s="64">
        <f t="shared" ref="F590:L590" si="70">SUM(F591:F595)</f>
        <v>0</v>
      </c>
      <c r="G590" s="64">
        <f t="shared" si="70"/>
        <v>0</v>
      </c>
      <c r="H590" s="64">
        <f t="shared" si="70"/>
        <v>0</v>
      </c>
      <c r="I590" s="64">
        <f t="shared" si="70"/>
        <v>0</v>
      </c>
      <c r="J590" s="64">
        <f t="shared" si="70"/>
        <v>0</v>
      </c>
      <c r="K590" s="64">
        <f t="shared" si="70"/>
        <v>163600</v>
      </c>
      <c r="L590" s="64">
        <f t="shared" si="70"/>
        <v>0</v>
      </c>
      <c r="M590" s="158" t="s">
        <v>889</v>
      </c>
      <c r="N590" s="158" t="s">
        <v>1028</v>
      </c>
    </row>
    <row r="591" spans="1:14">
      <c r="A591" s="186"/>
      <c r="B591" s="198"/>
      <c r="C591" s="158"/>
      <c r="D591" s="66">
        <v>2013</v>
      </c>
      <c r="E591" s="64">
        <v>0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158"/>
      <c r="N591" s="158"/>
    </row>
    <row r="592" spans="1:14">
      <c r="A592" s="186"/>
      <c r="B592" s="198"/>
      <c r="C592" s="158"/>
      <c r="D592" s="66">
        <v>2014</v>
      </c>
      <c r="E592" s="64">
        <v>163600</v>
      </c>
      <c r="F592" s="116" t="s">
        <v>399</v>
      </c>
      <c r="G592" s="64">
        <v>0</v>
      </c>
      <c r="H592" s="116">
        <v>0</v>
      </c>
      <c r="I592" s="64">
        <v>0</v>
      </c>
      <c r="J592" s="116">
        <v>0</v>
      </c>
      <c r="K592" s="64">
        <v>163600</v>
      </c>
      <c r="L592" s="116" t="s">
        <v>399</v>
      </c>
      <c r="M592" s="158"/>
      <c r="N592" s="158"/>
    </row>
    <row r="593" spans="1:14">
      <c r="A593" s="186"/>
      <c r="B593" s="198"/>
      <c r="C593" s="158"/>
      <c r="D593" s="66">
        <v>2015</v>
      </c>
      <c r="E593" s="64">
        <v>0</v>
      </c>
      <c r="F593" s="64"/>
      <c r="G593" s="64">
        <v>0</v>
      </c>
      <c r="H593" s="64"/>
      <c r="I593" s="64">
        <v>0</v>
      </c>
      <c r="J593" s="64"/>
      <c r="K593" s="64">
        <v>0</v>
      </c>
      <c r="L593" s="64"/>
      <c r="M593" s="158"/>
      <c r="N593" s="158"/>
    </row>
    <row r="594" spans="1:14">
      <c r="A594" s="186"/>
      <c r="B594" s="198"/>
      <c r="C594" s="158"/>
      <c r="D594" s="66">
        <v>2016</v>
      </c>
      <c r="E594" s="64">
        <v>0</v>
      </c>
      <c r="F594" s="64"/>
      <c r="G594" s="64">
        <v>0</v>
      </c>
      <c r="H594" s="64"/>
      <c r="I594" s="64">
        <v>0</v>
      </c>
      <c r="J594" s="64"/>
      <c r="K594" s="64">
        <v>0</v>
      </c>
      <c r="L594" s="64"/>
      <c r="M594" s="158"/>
      <c r="N594" s="158"/>
    </row>
    <row r="595" spans="1:14">
      <c r="A595" s="186"/>
      <c r="B595" s="199"/>
      <c r="C595" s="158"/>
      <c r="D595" s="66">
        <v>2017</v>
      </c>
      <c r="E595" s="64">
        <v>0</v>
      </c>
      <c r="F595" s="64"/>
      <c r="G595" s="64">
        <v>0</v>
      </c>
      <c r="H595" s="64"/>
      <c r="I595" s="64">
        <v>0</v>
      </c>
      <c r="J595" s="64"/>
      <c r="K595" s="64">
        <v>0</v>
      </c>
      <c r="L595" s="64"/>
      <c r="M595" s="158"/>
      <c r="N595" s="158"/>
    </row>
    <row r="596" spans="1:14">
      <c r="A596" s="186" t="s">
        <v>550</v>
      </c>
      <c r="B596" s="197" t="s">
        <v>895</v>
      </c>
      <c r="C596" s="158" t="s">
        <v>527</v>
      </c>
      <c r="D596" s="66" t="s">
        <v>609</v>
      </c>
      <c r="E596" s="64">
        <f>SUM(E597:E601)</f>
        <v>14870</v>
      </c>
      <c r="F596" s="64">
        <f t="shared" ref="F596:L596" si="71">SUM(F597:F601)</f>
        <v>0</v>
      </c>
      <c r="G596" s="64">
        <f t="shared" si="71"/>
        <v>0</v>
      </c>
      <c r="H596" s="64">
        <f t="shared" si="71"/>
        <v>0</v>
      </c>
      <c r="I596" s="64">
        <f t="shared" si="71"/>
        <v>0</v>
      </c>
      <c r="J596" s="64">
        <f t="shared" si="71"/>
        <v>0</v>
      </c>
      <c r="K596" s="64">
        <f t="shared" si="71"/>
        <v>14870</v>
      </c>
      <c r="L596" s="64">
        <f t="shared" si="71"/>
        <v>0</v>
      </c>
      <c r="M596" s="158" t="s">
        <v>889</v>
      </c>
      <c r="N596" s="158" t="s">
        <v>1028</v>
      </c>
    </row>
    <row r="597" spans="1:14">
      <c r="A597" s="186"/>
      <c r="B597" s="198"/>
      <c r="C597" s="158"/>
      <c r="D597" s="66">
        <v>2013</v>
      </c>
      <c r="E597" s="64">
        <v>0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158"/>
      <c r="N597" s="158"/>
    </row>
    <row r="598" spans="1:14">
      <c r="A598" s="186"/>
      <c r="B598" s="198"/>
      <c r="C598" s="158"/>
      <c r="D598" s="66">
        <v>2014</v>
      </c>
      <c r="E598" s="64">
        <v>14870</v>
      </c>
      <c r="F598" s="116" t="s">
        <v>399</v>
      </c>
      <c r="G598" s="64">
        <v>0</v>
      </c>
      <c r="H598" s="116">
        <v>0</v>
      </c>
      <c r="I598" s="64">
        <v>0</v>
      </c>
      <c r="J598" s="116">
        <v>0</v>
      </c>
      <c r="K598" s="64">
        <v>14870</v>
      </c>
      <c r="L598" s="116" t="s">
        <v>399</v>
      </c>
      <c r="M598" s="158"/>
      <c r="N598" s="158"/>
    </row>
    <row r="599" spans="1:14">
      <c r="A599" s="186"/>
      <c r="B599" s="198"/>
      <c r="C599" s="158"/>
      <c r="D599" s="66">
        <v>2015</v>
      </c>
      <c r="E599" s="64">
        <v>0</v>
      </c>
      <c r="F599" s="64"/>
      <c r="G599" s="64">
        <v>0</v>
      </c>
      <c r="H599" s="64"/>
      <c r="I599" s="64">
        <v>0</v>
      </c>
      <c r="J599" s="64"/>
      <c r="K599" s="64">
        <v>0</v>
      </c>
      <c r="L599" s="64"/>
      <c r="M599" s="158"/>
      <c r="N599" s="158"/>
    </row>
    <row r="600" spans="1:14">
      <c r="A600" s="186"/>
      <c r="B600" s="198"/>
      <c r="C600" s="158"/>
      <c r="D600" s="66">
        <v>2016</v>
      </c>
      <c r="E600" s="64">
        <v>0</v>
      </c>
      <c r="F600" s="64"/>
      <c r="G600" s="64">
        <v>0</v>
      </c>
      <c r="H600" s="64"/>
      <c r="I600" s="64">
        <v>0</v>
      </c>
      <c r="J600" s="64"/>
      <c r="K600" s="64">
        <v>0</v>
      </c>
      <c r="L600" s="64"/>
      <c r="M600" s="158"/>
      <c r="N600" s="158"/>
    </row>
    <row r="601" spans="1:14">
      <c r="A601" s="186"/>
      <c r="B601" s="199"/>
      <c r="C601" s="158"/>
      <c r="D601" s="66">
        <v>2017</v>
      </c>
      <c r="E601" s="64">
        <v>0</v>
      </c>
      <c r="F601" s="64"/>
      <c r="G601" s="64">
        <v>0</v>
      </c>
      <c r="H601" s="64"/>
      <c r="I601" s="64">
        <v>0</v>
      </c>
      <c r="J601" s="64"/>
      <c r="K601" s="64">
        <v>0</v>
      </c>
      <c r="L601" s="64"/>
      <c r="M601" s="158"/>
      <c r="N601" s="158"/>
    </row>
    <row r="602" spans="1:14">
      <c r="A602" s="186" t="s">
        <v>553</v>
      </c>
      <c r="B602" s="197" t="s">
        <v>896</v>
      </c>
      <c r="C602" s="158" t="s">
        <v>527</v>
      </c>
      <c r="D602" s="66" t="s">
        <v>609</v>
      </c>
      <c r="E602" s="64">
        <f>SUM(E603:E607)</f>
        <v>31540</v>
      </c>
      <c r="F602" s="64">
        <f t="shared" ref="F602:L602" si="72">SUM(F603:F607)</f>
        <v>0</v>
      </c>
      <c r="G602" s="64">
        <f t="shared" si="72"/>
        <v>0</v>
      </c>
      <c r="H602" s="64">
        <f t="shared" si="72"/>
        <v>0</v>
      </c>
      <c r="I602" s="64">
        <f t="shared" si="72"/>
        <v>0</v>
      </c>
      <c r="J602" s="64">
        <f t="shared" si="72"/>
        <v>0</v>
      </c>
      <c r="K602" s="64">
        <f t="shared" si="72"/>
        <v>31540</v>
      </c>
      <c r="L602" s="64">
        <f t="shared" si="72"/>
        <v>0</v>
      </c>
      <c r="M602" s="158" t="s">
        <v>889</v>
      </c>
      <c r="N602" s="158"/>
    </row>
    <row r="603" spans="1:14">
      <c r="A603" s="186"/>
      <c r="B603" s="198"/>
      <c r="C603" s="158"/>
      <c r="D603" s="66">
        <v>2013</v>
      </c>
      <c r="E603" s="64">
        <v>0</v>
      </c>
      <c r="F603" s="64">
        <v>0</v>
      </c>
      <c r="G603" s="64">
        <v>0</v>
      </c>
      <c r="H603" s="64">
        <v>0</v>
      </c>
      <c r="I603" s="64">
        <v>0</v>
      </c>
      <c r="J603" s="64">
        <v>0</v>
      </c>
      <c r="K603" s="64">
        <v>0</v>
      </c>
      <c r="L603" s="64">
        <v>0</v>
      </c>
      <c r="M603" s="158"/>
      <c r="N603" s="158"/>
    </row>
    <row r="604" spans="1:14">
      <c r="A604" s="186"/>
      <c r="B604" s="198"/>
      <c r="C604" s="158"/>
      <c r="D604" s="66">
        <v>2014</v>
      </c>
      <c r="E604" s="64">
        <v>0</v>
      </c>
      <c r="F604" s="64">
        <v>0</v>
      </c>
      <c r="G604" s="64">
        <v>0</v>
      </c>
      <c r="H604" s="64">
        <v>0</v>
      </c>
      <c r="I604" s="64">
        <v>0</v>
      </c>
      <c r="J604" s="64">
        <v>0</v>
      </c>
      <c r="K604" s="64">
        <v>0</v>
      </c>
      <c r="L604" s="64">
        <v>0</v>
      </c>
      <c r="M604" s="158"/>
      <c r="N604" s="158"/>
    </row>
    <row r="605" spans="1:14">
      <c r="A605" s="186"/>
      <c r="B605" s="198"/>
      <c r="C605" s="158"/>
      <c r="D605" s="66">
        <v>2015</v>
      </c>
      <c r="E605" s="64">
        <v>0</v>
      </c>
      <c r="F605" s="64"/>
      <c r="G605" s="64">
        <v>0</v>
      </c>
      <c r="H605" s="64"/>
      <c r="I605" s="64">
        <v>0</v>
      </c>
      <c r="J605" s="64"/>
      <c r="K605" s="64">
        <v>0</v>
      </c>
      <c r="L605" s="64"/>
      <c r="M605" s="158"/>
      <c r="N605" s="158"/>
    </row>
    <row r="606" spans="1:14">
      <c r="A606" s="186"/>
      <c r="B606" s="198"/>
      <c r="C606" s="158"/>
      <c r="D606" s="66">
        <v>2016</v>
      </c>
      <c r="E606" s="64">
        <v>0</v>
      </c>
      <c r="F606" s="64"/>
      <c r="G606" s="64">
        <v>0</v>
      </c>
      <c r="H606" s="64"/>
      <c r="I606" s="64">
        <v>0</v>
      </c>
      <c r="J606" s="64"/>
      <c r="K606" s="64">
        <v>0</v>
      </c>
      <c r="L606" s="64"/>
      <c r="M606" s="158"/>
      <c r="N606" s="158"/>
    </row>
    <row r="607" spans="1:14">
      <c r="A607" s="186"/>
      <c r="B607" s="199"/>
      <c r="C607" s="158"/>
      <c r="D607" s="66">
        <v>2017</v>
      </c>
      <c r="E607" s="64">
        <v>31540</v>
      </c>
      <c r="F607" s="64"/>
      <c r="G607" s="64">
        <v>0</v>
      </c>
      <c r="H607" s="64"/>
      <c r="I607" s="64">
        <v>0</v>
      </c>
      <c r="J607" s="64"/>
      <c r="K607" s="64">
        <v>31540</v>
      </c>
      <c r="L607" s="64"/>
      <c r="M607" s="158"/>
      <c r="N607" s="158"/>
    </row>
    <row r="608" spans="1:14">
      <c r="A608" s="186" t="s">
        <v>555</v>
      </c>
      <c r="B608" s="170" t="s">
        <v>897</v>
      </c>
      <c r="C608" s="158" t="s">
        <v>527</v>
      </c>
      <c r="D608" s="66" t="s">
        <v>609</v>
      </c>
      <c r="E608" s="64">
        <f>SUM(E609:E613)</f>
        <v>2870</v>
      </c>
      <c r="F608" s="64">
        <f t="shared" ref="F608:L608" si="73">SUM(F609:F613)</f>
        <v>0</v>
      </c>
      <c r="G608" s="64">
        <f t="shared" si="73"/>
        <v>0</v>
      </c>
      <c r="H608" s="64">
        <f t="shared" si="73"/>
        <v>0</v>
      </c>
      <c r="I608" s="64">
        <f t="shared" si="73"/>
        <v>0</v>
      </c>
      <c r="J608" s="64">
        <f t="shared" si="73"/>
        <v>0</v>
      </c>
      <c r="K608" s="64">
        <f t="shared" si="73"/>
        <v>2870</v>
      </c>
      <c r="L608" s="64">
        <f t="shared" si="73"/>
        <v>0</v>
      </c>
      <c r="M608" s="158" t="s">
        <v>889</v>
      </c>
      <c r="N608" s="158"/>
    </row>
    <row r="609" spans="1:14">
      <c r="A609" s="186"/>
      <c r="B609" s="170"/>
      <c r="C609" s="158"/>
      <c r="D609" s="66">
        <v>2013</v>
      </c>
      <c r="E609" s="64">
        <v>0</v>
      </c>
      <c r="F609" s="64">
        <v>0</v>
      </c>
      <c r="G609" s="64">
        <v>0</v>
      </c>
      <c r="H609" s="64">
        <v>0</v>
      </c>
      <c r="I609" s="64">
        <v>0</v>
      </c>
      <c r="J609" s="64">
        <v>0</v>
      </c>
      <c r="K609" s="64">
        <v>0</v>
      </c>
      <c r="L609" s="64">
        <v>0</v>
      </c>
      <c r="M609" s="158"/>
      <c r="N609" s="158"/>
    </row>
    <row r="610" spans="1:14">
      <c r="A610" s="186"/>
      <c r="B610" s="170"/>
      <c r="C610" s="158"/>
      <c r="D610" s="66">
        <v>2014</v>
      </c>
      <c r="E610" s="64">
        <v>0</v>
      </c>
      <c r="F610" s="64">
        <v>0</v>
      </c>
      <c r="G610" s="64">
        <v>0</v>
      </c>
      <c r="H610" s="64">
        <v>0</v>
      </c>
      <c r="I610" s="64">
        <v>0</v>
      </c>
      <c r="J610" s="64">
        <v>0</v>
      </c>
      <c r="K610" s="64">
        <v>0</v>
      </c>
      <c r="L610" s="64">
        <v>0</v>
      </c>
      <c r="M610" s="158"/>
      <c r="N610" s="158"/>
    </row>
    <row r="611" spans="1:14">
      <c r="A611" s="186"/>
      <c r="B611" s="170"/>
      <c r="C611" s="158"/>
      <c r="D611" s="66">
        <v>2015</v>
      </c>
      <c r="E611" s="64">
        <v>0</v>
      </c>
      <c r="F611" s="64"/>
      <c r="G611" s="64">
        <v>0</v>
      </c>
      <c r="H611" s="64"/>
      <c r="I611" s="64">
        <v>0</v>
      </c>
      <c r="J611" s="64"/>
      <c r="K611" s="64">
        <v>0</v>
      </c>
      <c r="L611" s="64"/>
      <c r="M611" s="158"/>
      <c r="N611" s="158"/>
    </row>
    <row r="612" spans="1:14">
      <c r="A612" s="186"/>
      <c r="B612" s="170"/>
      <c r="C612" s="158"/>
      <c r="D612" s="66">
        <v>2016</v>
      </c>
      <c r="E612" s="64">
        <v>0</v>
      </c>
      <c r="F612" s="64"/>
      <c r="G612" s="64">
        <v>0</v>
      </c>
      <c r="H612" s="64"/>
      <c r="I612" s="64">
        <v>0</v>
      </c>
      <c r="J612" s="64"/>
      <c r="K612" s="64">
        <v>0</v>
      </c>
      <c r="L612" s="64"/>
      <c r="M612" s="158"/>
      <c r="N612" s="158"/>
    </row>
    <row r="613" spans="1:14">
      <c r="A613" s="186"/>
      <c r="B613" s="170"/>
      <c r="C613" s="158"/>
      <c r="D613" s="66">
        <v>2017</v>
      </c>
      <c r="E613" s="64">
        <v>2870</v>
      </c>
      <c r="F613" s="64"/>
      <c r="G613" s="64">
        <v>0</v>
      </c>
      <c r="H613" s="64"/>
      <c r="I613" s="64">
        <v>0</v>
      </c>
      <c r="J613" s="64"/>
      <c r="K613" s="64">
        <v>2870</v>
      </c>
      <c r="L613" s="64"/>
      <c r="M613" s="158"/>
      <c r="N613" s="158"/>
    </row>
    <row r="614" spans="1:14">
      <c r="A614" s="186" t="s">
        <v>623</v>
      </c>
      <c r="B614" s="170" t="s">
        <v>898</v>
      </c>
      <c r="C614" s="158" t="s">
        <v>527</v>
      </c>
      <c r="D614" s="66" t="s">
        <v>609</v>
      </c>
      <c r="E614" s="64">
        <f>SUM(E615:E619)</f>
        <v>62120</v>
      </c>
      <c r="F614" s="64">
        <f t="shared" ref="F614:L614" si="74">SUM(F615:F619)</f>
        <v>0</v>
      </c>
      <c r="G614" s="64">
        <f t="shared" si="74"/>
        <v>0</v>
      </c>
      <c r="H614" s="64">
        <f t="shared" si="74"/>
        <v>0</v>
      </c>
      <c r="I614" s="64">
        <f t="shared" si="74"/>
        <v>0</v>
      </c>
      <c r="J614" s="64">
        <f t="shared" si="74"/>
        <v>0</v>
      </c>
      <c r="K614" s="64">
        <f t="shared" si="74"/>
        <v>62120</v>
      </c>
      <c r="L614" s="64">
        <f t="shared" si="74"/>
        <v>0</v>
      </c>
      <c r="M614" s="158" t="s">
        <v>889</v>
      </c>
      <c r="N614" s="158" t="s">
        <v>1028</v>
      </c>
    </row>
    <row r="615" spans="1:14">
      <c r="A615" s="186"/>
      <c r="B615" s="170"/>
      <c r="C615" s="158"/>
      <c r="D615" s="66">
        <v>2013</v>
      </c>
      <c r="E615" s="64">
        <v>0</v>
      </c>
      <c r="F615" s="64">
        <v>0</v>
      </c>
      <c r="G615" s="64">
        <v>0</v>
      </c>
      <c r="H615" s="64">
        <v>0</v>
      </c>
      <c r="I615" s="64">
        <v>0</v>
      </c>
      <c r="J615" s="64">
        <v>0</v>
      </c>
      <c r="K615" s="64">
        <v>0</v>
      </c>
      <c r="L615" s="64">
        <v>0</v>
      </c>
      <c r="M615" s="158"/>
      <c r="N615" s="158"/>
    </row>
    <row r="616" spans="1:14">
      <c r="A616" s="186"/>
      <c r="B616" s="170"/>
      <c r="C616" s="158"/>
      <c r="D616" s="66">
        <v>2014</v>
      </c>
      <c r="E616" s="64">
        <v>62120</v>
      </c>
      <c r="F616" s="116" t="s">
        <v>399</v>
      </c>
      <c r="G616" s="64">
        <v>0</v>
      </c>
      <c r="H616" s="116">
        <v>0</v>
      </c>
      <c r="I616" s="64">
        <v>0</v>
      </c>
      <c r="J616" s="116">
        <v>0</v>
      </c>
      <c r="K616" s="64">
        <v>62120</v>
      </c>
      <c r="L616" s="116" t="s">
        <v>399</v>
      </c>
      <c r="M616" s="158"/>
      <c r="N616" s="158"/>
    </row>
    <row r="617" spans="1:14">
      <c r="A617" s="186"/>
      <c r="B617" s="170"/>
      <c r="C617" s="158"/>
      <c r="D617" s="66">
        <v>2015</v>
      </c>
      <c r="E617" s="64">
        <v>0</v>
      </c>
      <c r="F617" s="64"/>
      <c r="G617" s="64">
        <v>0</v>
      </c>
      <c r="H617" s="64"/>
      <c r="I617" s="64">
        <v>0</v>
      </c>
      <c r="J617" s="64"/>
      <c r="K617" s="64">
        <v>0</v>
      </c>
      <c r="L617" s="64"/>
      <c r="M617" s="158"/>
      <c r="N617" s="158"/>
    </row>
    <row r="618" spans="1:14">
      <c r="A618" s="186"/>
      <c r="B618" s="170"/>
      <c r="C618" s="158"/>
      <c r="D618" s="66">
        <v>2016</v>
      </c>
      <c r="E618" s="64">
        <v>0</v>
      </c>
      <c r="F618" s="64"/>
      <c r="G618" s="64">
        <v>0</v>
      </c>
      <c r="H618" s="64"/>
      <c r="I618" s="64">
        <v>0</v>
      </c>
      <c r="J618" s="64"/>
      <c r="K618" s="64">
        <v>0</v>
      </c>
      <c r="L618" s="64"/>
      <c r="M618" s="158"/>
      <c r="N618" s="158"/>
    </row>
    <row r="619" spans="1:14">
      <c r="A619" s="186"/>
      <c r="B619" s="170"/>
      <c r="C619" s="158"/>
      <c r="D619" s="66">
        <v>2017</v>
      </c>
      <c r="E619" s="64">
        <v>0</v>
      </c>
      <c r="F619" s="64"/>
      <c r="G619" s="64">
        <v>0</v>
      </c>
      <c r="H619" s="64"/>
      <c r="I619" s="64">
        <v>0</v>
      </c>
      <c r="J619" s="64"/>
      <c r="K619" s="64">
        <v>0</v>
      </c>
      <c r="L619" s="64"/>
      <c r="M619" s="158"/>
      <c r="N619" s="158"/>
    </row>
    <row r="620" spans="1:14">
      <c r="A620" s="186" t="s">
        <v>595</v>
      </c>
      <c r="B620" s="197" t="s">
        <v>899</v>
      </c>
      <c r="C620" s="158" t="s">
        <v>527</v>
      </c>
      <c r="D620" s="66" t="s">
        <v>609</v>
      </c>
      <c r="E620" s="64">
        <f>SUM(E621:E625)</f>
        <v>5650</v>
      </c>
      <c r="F620" s="64">
        <f t="shared" ref="F620:L620" si="75">SUM(F621:F625)</f>
        <v>0</v>
      </c>
      <c r="G620" s="64">
        <f t="shared" si="75"/>
        <v>0</v>
      </c>
      <c r="H620" s="64">
        <f t="shared" si="75"/>
        <v>0</v>
      </c>
      <c r="I620" s="64">
        <f t="shared" si="75"/>
        <v>0</v>
      </c>
      <c r="J620" s="64">
        <f t="shared" si="75"/>
        <v>0</v>
      </c>
      <c r="K620" s="64">
        <f t="shared" si="75"/>
        <v>5650</v>
      </c>
      <c r="L620" s="64">
        <f t="shared" si="75"/>
        <v>0</v>
      </c>
      <c r="M620" s="158" t="s">
        <v>889</v>
      </c>
      <c r="N620" s="158"/>
    </row>
    <row r="621" spans="1:14">
      <c r="A621" s="186"/>
      <c r="B621" s="198"/>
      <c r="C621" s="158"/>
      <c r="D621" s="66">
        <v>2013</v>
      </c>
      <c r="E621" s="64">
        <v>0</v>
      </c>
      <c r="F621" s="64">
        <v>0</v>
      </c>
      <c r="G621" s="64">
        <v>0</v>
      </c>
      <c r="H621" s="64">
        <v>0</v>
      </c>
      <c r="I621" s="64">
        <v>0</v>
      </c>
      <c r="J621" s="64">
        <v>0</v>
      </c>
      <c r="K621" s="64">
        <v>0</v>
      </c>
      <c r="L621" s="64">
        <v>0</v>
      </c>
      <c r="M621" s="158"/>
      <c r="N621" s="158"/>
    </row>
    <row r="622" spans="1:14">
      <c r="A622" s="186"/>
      <c r="B622" s="198"/>
      <c r="C622" s="158"/>
      <c r="D622" s="66">
        <v>2014</v>
      </c>
      <c r="E622" s="64">
        <v>5650</v>
      </c>
      <c r="F622" s="116" t="s">
        <v>399</v>
      </c>
      <c r="G622" s="64">
        <v>0</v>
      </c>
      <c r="H622" s="116">
        <v>0</v>
      </c>
      <c r="I622" s="64">
        <v>0</v>
      </c>
      <c r="J622" s="116">
        <v>0</v>
      </c>
      <c r="K622" s="64">
        <v>5650</v>
      </c>
      <c r="L622" s="116" t="s">
        <v>399</v>
      </c>
      <c r="M622" s="158"/>
      <c r="N622" s="158"/>
    </row>
    <row r="623" spans="1:14">
      <c r="A623" s="186"/>
      <c r="B623" s="198"/>
      <c r="C623" s="158"/>
      <c r="D623" s="66">
        <v>2015</v>
      </c>
      <c r="E623" s="64">
        <v>0</v>
      </c>
      <c r="F623" s="64"/>
      <c r="G623" s="64">
        <v>0</v>
      </c>
      <c r="H623" s="64"/>
      <c r="I623" s="64">
        <v>0</v>
      </c>
      <c r="J623" s="64"/>
      <c r="K623" s="64">
        <v>0</v>
      </c>
      <c r="L623" s="64"/>
      <c r="M623" s="158"/>
      <c r="N623" s="158"/>
    </row>
    <row r="624" spans="1:14">
      <c r="A624" s="186"/>
      <c r="B624" s="198"/>
      <c r="C624" s="158"/>
      <c r="D624" s="66">
        <v>2016</v>
      </c>
      <c r="E624" s="64">
        <v>0</v>
      </c>
      <c r="F624" s="64"/>
      <c r="G624" s="64">
        <v>0</v>
      </c>
      <c r="H624" s="64"/>
      <c r="I624" s="64">
        <v>0</v>
      </c>
      <c r="J624" s="64"/>
      <c r="K624" s="64">
        <v>0</v>
      </c>
      <c r="L624" s="64"/>
      <c r="M624" s="158"/>
      <c r="N624" s="158"/>
    </row>
    <row r="625" spans="1:14">
      <c r="A625" s="186"/>
      <c r="B625" s="199"/>
      <c r="C625" s="158"/>
      <c r="D625" s="66">
        <v>2017</v>
      </c>
      <c r="E625" s="64">
        <v>0</v>
      </c>
      <c r="F625" s="64"/>
      <c r="G625" s="64">
        <v>0</v>
      </c>
      <c r="H625" s="64"/>
      <c r="I625" s="64">
        <v>0</v>
      </c>
      <c r="J625" s="64"/>
      <c r="K625" s="64">
        <v>0</v>
      </c>
      <c r="L625" s="64"/>
      <c r="M625" s="158"/>
      <c r="N625" s="158"/>
    </row>
    <row r="626" spans="1:14">
      <c r="A626" s="186" t="s">
        <v>626</v>
      </c>
      <c r="B626" s="197" t="s">
        <v>900</v>
      </c>
      <c r="C626" s="158" t="s">
        <v>527</v>
      </c>
      <c r="D626" s="66" t="s">
        <v>609</v>
      </c>
      <c r="E626" s="64">
        <f>SUM(E627:E631)</f>
        <v>52410</v>
      </c>
      <c r="F626" s="64">
        <f t="shared" ref="F626:L626" si="76">SUM(F627:F631)</f>
        <v>0</v>
      </c>
      <c r="G626" s="64">
        <f t="shared" si="76"/>
        <v>0</v>
      </c>
      <c r="H626" s="64">
        <f t="shared" si="76"/>
        <v>0</v>
      </c>
      <c r="I626" s="64">
        <f t="shared" si="76"/>
        <v>0</v>
      </c>
      <c r="J626" s="64">
        <f t="shared" si="76"/>
        <v>0</v>
      </c>
      <c r="K626" s="64">
        <f t="shared" si="76"/>
        <v>52410</v>
      </c>
      <c r="L626" s="64">
        <f t="shared" si="76"/>
        <v>0</v>
      </c>
      <c r="M626" s="158" t="s">
        <v>889</v>
      </c>
      <c r="N626" s="158"/>
    </row>
    <row r="627" spans="1:14">
      <c r="A627" s="186"/>
      <c r="B627" s="198"/>
      <c r="C627" s="158"/>
      <c r="D627" s="66">
        <v>2013</v>
      </c>
      <c r="E627" s="64">
        <v>0</v>
      </c>
      <c r="F627" s="64">
        <v>0</v>
      </c>
      <c r="G627" s="64">
        <v>0</v>
      </c>
      <c r="H627" s="64">
        <v>0</v>
      </c>
      <c r="I627" s="64">
        <v>0</v>
      </c>
      <c r="J627" s="64">
        <v>0</v>
      </c>
      <c r="K627" s="64">
        <v>0</v>
      </c>
      <c r="L627" s="64">
        <v>0</v>
      </c>
      <c r="M627" s="158"/>
      <c r="N627" s="158"/>
    </row>
    <row r="628" spans="1:14">
      <c r="A628" s="186"/>
      <c r="B628" s="198"/>
      <c r="C628" s="158"/>
      <c r="D628" s="66">
        <v>2014</v>
      </c>
      <c r="E628" s="64">
        <v>0</v>
      </c>
      <c r="F628" s="64">
        <v>0</v>
      </c>
      <c r="G628" s="64">
        <v>0</v>
      </c>
      <c r="H628" s="64">
        <v>0</v>
      </c>
      <c r="I628" s="64">
        <v>0</v>
      </c>
      <c r="J628" s="64">
        <v>0</v>
      </c>
      <c r="K628" s="64">
        <v>0</v>
      </c>
      <c r="L628" s="64">
        <v>0</v>
      </c>
      <c r="M628" s="158"/>
      <c r="N628" s="158"/>
    </row>
    <row r="629" spans="1:14">
      <c r="A629" s="186"/>
      <c r="B629" s="198"/>
      <c r="C629" s="158"/>
      <c r="D629" s="66">
        <v>2015</v>
      </c>
      <c r="E629" s="64">
        <v>0</v>
      </c>
      <c r="F629" s="64"/>
      <c r="G629" s="64">
        <v>0</v>
      </c>
      <c r="H629" s="64"/>
      <c r="I629" s="64">
        <v>0</v>
      </c>
      <c r="J629" s="64"/>
      <c r="K629" s="64">
        <v>0</v>
      </c>
      <c r="L629" s="64"/>
      <c r="M629" s="158"/>
      <c r="N629" s="158"/>
    </row>
    <row r="630" spans="1:14">
      <c r="A630" s="186"/>
      <c r="B630" s="198"/>
      <c r="C630" s="158"/>
      <c r="D630" s="66">
        <v>2016</v>
      </c>
      <c r="E630" s="64">
        <v>52410</v>
      </c>
      <c r="F630" s="64"/>
      <c r="G630" s="64">
        <v>0</v>
      </c>
      <c r="H630" s="64"/>
      <c r="I630" s="64">
        <v>0</v>
      </c>
      <c r="J630" s="64"/>
      <c r="K630" s="64">
        <v>52410</v>
      </c>
      <c r="L630" s="64"/>
      <c r="M630" s="158"/>
      <c r="N630" s="158"/>
    </row>
    <row r="631" spans="1:14">
      <c r="A631" s="186"/>
      <c r="B631" s="199"/>
      <c r="C631" s="158"/>
      <c r="D631" s="66">
        <v>2017</v>
      </c>
      <c r="E631" s="64">
        <v>0</v>
      </c>
      <c r="F631" s="64"/>
      <c r="G631" s="64">
        <v>0</v>
      </c>
      <c r="H631" s="64"/>
      <c r="I631" s="64">
        <v>0</v>
      </c>
      <c r="J631" s="64"/>
      <c r="K631" s="64">
        <v>0</v>
      </c>
      <c r="L631" s="64"/>
      <c r="M631" s="158"/>
      <c r="N631" s="158"/>
    </row>
    <row r="632" spans="1:14">
      <c r="A632" s="174" t="s">
        <v>628</v>
      </c>
      <c r="B632" s="170" t="s">
        <v>901</v>
      </c>
      <c r="C632" s="158" t="s">
        <v>527</v>
      </c>
      <c r="D632" s="66" t="s">
        <v>609</v>
      </c>
      <c r="E632" s="64">
        <f>SUM(E633:E637)</f>
        <v>4760</v>
      </c>
      <c r="F632" s="64">
        <f t="shared" ref="F632:L632" si="77">SUM(F633:F637)</f>
        <v>0</v>
      </c>
      <c r="G632" s="64">
        <f t="shared" si="77"/>
        <v>0</v>
      </c>
      <c r="H632" s="64">
        <f t="shared" si="77"/>
        <v>0</v>
      </c>
      <c r="I632" s="64">
        <f t="shared" si="77"/>
        <v>0</v>
      </c>
      <c r="J632" s="64">
        <f t="shared" si="77"/>
        <v>0</v>
      </c>
      <c r="K632" s="64">
        <f t="shared" si="77"/>
        <v>4760</v>
      </c>
      <c r="L632" s="64">
        <f t="shared" si="77"/>
        <v>0</v>
      </c>
      <c r="M632" s="158" t="s">
        <v>889</v>
      </c>
      <c r="N632" s="158"/>
    </row>
    <row r="633" spans="1:14">
      <c r="A633" s="174"/>
      <c r="B633" s="170"/>
      <c r="C633" s="158"/>
      <c r="D633" s="66">
        <v>2013</v>
      </c>
      <c r="E633" s="64">
        <v>0</v>
      </c>
      <c r="F633" s="64">
        <v>0</v>
      </c>
      <c r="G633" s="64">
        <v>0</v>
      </c>
      <c r="H633" s="64">
        <v>0</v>
      </c>
      <c r="I633" s="64">
        <v>0</v>
      </c>
      <c r="J633" s="64">
        <v>0</v>
      </c>
      <c r="K633" s="64">
        <v>0</v>
      </c>
      <c r="L633" s="64">
        <v>0</v>
      </c>
      <c r="M633" s="158"/>
      <c r="N633" s="158"/>
    </row>
    <row r="634" spans="1:14">
      <c r="A634" s="174"/>
      <c r="B634" s="170"/>
      <c r="C634" s="158"/>
      <c r="D634" s="66">
        <v>2014</v>
      </c>
      <c r="E634" s="64">
        <v>0</v>
      </c>
      <c r="F634" s="64">
        <v>0</v>
      </c>
      <c r="G634" s="64">
        <v>0</v>
      </c>
      <c r="H634" s="64">
        <v>0</v>
      </c>
      <c r="I634" s="64">
        <v>0</v>
      </c>
      <c r="J634" s="64">
        <v>0</v>
      </c>
      <c r="K634" s="64">
        <v>0</v>
      </c>
      <c r="L634" s="64">
        <v>0</v>
      </c>
      <c r="M634" s="158"/>
      <c r="N634" s="158"/>
    </row>
    <row r="635" spans="1:14">
      <c r="A635" s="174"/>
      <c r="B635" s="170"/>
      <c r="C635" s="158"/>
      <c r="D635" s="66">
        <v>2015</v>
      </c>
      <c r="E635" s="64">
        <v>0</v>
      </c>
      <c r="F635" s="64"/>
      <c r="G635" s="64">
        <v>0</v>
      </c>
      <c r="H635" s="64"/>
      <c r="I635" s="64">
        <v>0</v>
      </c>
      <c r="J635" s="64"/>
      <c r="K635" s="64">
        <v>0</v>
      </c>
      <c r="L635" s="64"/>
      <c r="M635" s="158"/>
      <c r="N635" s="158"/>
    </row>
    <row r="636" spans="1:14">
      <c r="A636" s="174"/>
      <c r="B636" s="170"/>
      <c r="C636" s="158"/>
      <c r="D636" s="66">
        <v>2016</v>
      </c>
      <c r="E636" s="64">
        <v>4760</v>
      </c>
      <c r="F636" s="64"/>
      <c r="G636" s="64">
        <v>0</v>
      </c>
      <c r="H636" s="64"/>
      <c r="I636" s="64">
        <v>0</v>
      </c>
      <c r="J636" s="64"/>
      <c r="K636" s="64">
        <v>4760</v>
      </c>
      <c r="L636" s="64"/>
      <c r="M636" s="158"/>
      <c r="N636" s="158"/>
    </row>
    <row r="637" spans="1:14">
      <c r="A637" s="174"/>
      <c r="B637" s="170"/>
      <c r="C637" s="158"/>
      <c r="D637" s="66">
        <v>2017</v>
      </c>
      <c r="E637" s="64">
        <v>0</v>
      </c>
      <c r="F637" s="64"/>
      <c r="G637" s="64">
        <v>0</v>
      </c>
      <c r="H637" s="64"/>
      <c r="I637" s="64">
        <v>0</v>
      </c>
      <c r="J637" s="64"/>
      <c r="K637" s="64">
        <v>0</v>
      </c>
      <c r="L637" s="64"/>
      <c r="M637" s="158"/>
      <c r="N637" s="158"/>
    </row>
    <row r="638" spans="1:14">
      <c r="A638" s="174" t="s">
        <v>630</v>
      </c>
      <c r="B638" s="170" t="s">
        <v>902</v>
      </c>
      <c r="C638" s="158" t="s">
        <v>501</v>
      </c>
      <c r="D638" s="66" t="s">
        <v>609</v>
      </c>
      <c r="E638" s="64">
        <f>SUM(E639:E643)</f>
        <v>23970</v>
      </c>
      <c r="F638" s="64">
        <f t="shared" ref="F638:L638" si="78">SUM(F639:F643)</f>
        <v>0</v>
      </c>
      <c r="G638" s="64">
        <f t="shared" si="78"/>
        <v>0</v>
      </c>
      <c r="H638" s="64">
        <f t="shared" si="78"/>
        <v>0</v>
      </c>
      <c r="I638" s="64">
        <f t="shared" si="78"/>
        <v>0</v>
      </c>
      <c r="J638" s="64">
        <f t="shared" si="78"/>
        <v>0</v>
      </c>
      <c r="K638" s="64">
        <f t="shared" si="78"/>
        <v>23970</v>
      </c>
      <c r="L638" s="64">
        <f t="shared" si="78"/>
        <v>0</v>
      </c>
      <c r="M638" s="158" t="s">
        <v>889</v>
      </c>
      <c r="N638" s="158" t="s">
        <v>1028</v>
      </c>
    </row>
    <row r="639" spans="1:14">
      <c r="A639" s="174"/>
      <c r="B639" s="170"/>
      <c r="C639" s="158"/>
      <c r="D639" s="66">
        <v>2013</v>
      </c>
      <c r="E639" s="64">
        <v>0</v>
      </c>
      <c r="F639" s="64">
        <v>0</v>
      </c>
      <c r="G639" s="64">
        <v>0</v>
      </c>
      <c r="H639" s="64">
        <v>0</v>
      </c>
      <c r="I639" s="64">
        <v>0</v>
      </c>
      <c r="J639" s="64">
        <v>0</v>
      </c>
      <c r="K639" s="64">
        <v>0</v>
      </c>
      <c r="L639" s="64">
        <v>0</v>
      </c>
      <c r="M639" s="158"/>
      <c r="N639" s="158"/>
    </row>
    <row r="640" spans="1:14">
      <c r="A640" s="174"/>
      <c r="B640" s="170"/>
      <c r="C640" s="158"/>
      <c r="D640" s="66">
        <v>2014</v>
      </c>
      <c r="E640" s="64">
        <v>23970</v>
      </c>
      <c r="F640" s="116" t="s">
        <v>399</v>
      </c>
      <c r="G640" s="64">
        <v>0</v>
      </c>
      <c r="H640" s="64">
        <v>0</v>
      </c>
      <c r="I640" s="64">
        <v>0</v>
      </c>
      <c r="J640" s="64">
        <v>0</v>
      </c>
      <c r="K640" s="64">
        <v>23970</v>
      </c>
      <c r="L640" s="116" t="s">
        <v>399</v>
      </c>
      <c r="M640" s="158"/>
      <c r="N640" s="158"/>
    </row>
    <row r="641" spans="1:14">
      <c r="A641" s="174"/>
      <c r="B641" s="170"/>
      <c r="C641" s="158"/>
      <c r="D641" s="66">
        <v>2015</v>
      </c>
      <c r="E641" s="64">
        <v>0</v>
      </c>
      <c r="F641" s="64"/>
      <c r="G641" s="64">
        <v>0</v>
      </c>
      <c r="H641" s="64"/>
      <c r="I641" s="64">
        <v>0</v>
      </c>
      <c r="J641" s="64"/>
      <c r="K641" s="64">
        <v>0</v>
      </c>
      <c r="L641" s="64"/>
      <c r="M641" s="158"/>
      <c r="N641" s="158"/>
    </row>
    <row r="642" spans="1:14">
      <c r="A642" s="174"/>
      <c r="B642" s="170"/>
      <c r="C642" s="158"/>
      <c r="D642" s="66">
        <v>2016</v>
      </c>
      <c r="E642" s="64">
        <v>0</v>
      </c>
      <c r="F642" s="64"/>
      <c r="G642" s="64">
        <v>0</v>
      </c>
      <c r="H642" s="64"/>
      <c r="I642" s="64">
        <v>0</v>
      </c>
      <c r="J642" s="64"/>
      <c r="K642" s="64">
        <v>0</v>
      </c>
      <c r="L642" s="64"/>
      <c r="M642" s="158"/>
      <c r="N642" s="158"/>
    </row>
    <row r="643" spans="1:14">
      <c r="A643" s="174"/>
      <c r="B643" s="170"/>
      <c r="C643" s="158"/>
      <c r="D643" s="66">
        <v>2017</v>
      </c>
      <c r="E643" s="64">
        <v>0</v>
      </c>
      <c r="F643" s="64"/>
      <c r="G643" s="64">
        <v>0</v>
      </c>
      <c r="H643" s="64"/>
      <c r="I643" s="64">
        <v>0</v>
      </c>
      <c r="J643" s="64"/>
      <c r="K643" s="64">
        <v>0</v>
      </c>
      <c r="L643" s="64"/>
      <c r="M643" s="158"/>
      <c r="N643" s="158"/>
    </row>
    <row r="644" spans="1:14">
      <c r="A644" s="174" t="s">
        <v>632</v>
      </c>
      <c r="B644" s="170" t="s">
        <v>903</v>
      </c>
      <c r="C644" s="158" t="s">
        <v>501</v>
      </c>
      <c r="D644" s="66" t="s">
        <v>609</v>
      </c>
      <c r="E644" s="64">
        <f>SUM(E645:E649)</f>
        <v>2180</v>
      </c>
      <c r="F644" s="64">
        <f t="shared" ref="F644:L644" si="79">SUM(F645:F649)</f>
        <v>0</v>
      </c>
      <c r="G644" s="64">
        <f t="shared" si="79"/>
        <v>0</v>
      </c>
      <c r="H644" s="64">
        <f t="shared" si="79"/>
        <v>0</v>
      </c>
      <c r="I644" s="64">
        <f t="shared" si="79"/>
        <v>0</v>
      </c>
      <c r="J644" s="64">
        <f t="shared" si="79"/>
        <v>0</v>
      </c>
      <c r="K644" s="64">
        <f t="shared" si="79"/>
        <v>2180</v>
      </c>
      <c r="L644" s="64">
        <f t="shared" si="79"/>
        <v>0</v>
      </c>
      <c r="M644" s="158" t="s">
        <v>889</v>
      </c>
      <c r="N644" s="158" t="s">
        <v>1028</v>
      </c>
    </row>
    <row r="645" spans="1:14">
      <c r="A645" s="174"/>
      <c r="B645" s="170"/>
      <c r="C645" s="158"/>
      <c r="D645" s="66">
        <v>2013</v>
      </c>
      <c r="E645" s="64">
        <v>0</v>
      </c>
      <c r="F645" s="64">
        <v>0</v>
      </c>
      <c r="G645" s="64">
        <v>0</v>
      </c>
      <c r="H645" s="64">
        <v>0</v>
      </c>
      <c r="I645" s="64">
        <v>0</v>
      </c>
      <c r="J645" s="64">
        <v>0</v>
      </c>
      <c r="K645" s="64">
        <v>0</v>
      </c>
      <c r="L645" s="64">
        <v>0</v>
      </c>
      <c r="M645" s="158"/>
      <c r="N645" s="158"/>
    </row>
    <row r="646" spans="1:14">
      <c r="A646" s="174"/>
      <c r="B646" s="170"/>
      <c r="C646" s="158"/>
      <c r="D646" s="66">
        <v>2014</v>
      </c>
      <c r="E646" s="64">
        <v>2180</v>
      </c>
      <c r="F646" s="116" t="s">
        <v>399</v>
      </c>
      <c r="G646" s="64">
        <v>0</v>
      </c>
      <c r="H646" s="64">
        <v>0</v>
      </c>
      <c r="I646" s="64">
        <v>0</v>
      </c>
      <c r="J646" s="64">
        <v>0</v>
      </c>
      <c r="K646" s="64">
        <v>2180</v>
      </c>
      <c r="L646" s="116" t="s">
        <v>399</v>
      </c>
      <c r="M646" s="158"/>
      <c r="N646" s="158"/>
    </row>
    <row r="647" spans="1:14">
      <c r="A647" s="174"/>
      <c r="B647" s="170"/>
      <c r="C647" s="158"/>
      <c r="D647" s="66">
        <v>2015</v>
      </c>
      <c r="E647" s="64">
        <v>0</v>
      </c>
      <c r="F647" s="64"/>
      <c r="G647" s="64">
        <v>0</v>
      </c>
      <c r="H647" s="64"/>
      <c r="I647" s="64">
        <v>0</v>
      </c>
      <c r="J647" s="64"/>
      <c r="K647" s="64">
        <v>0</v>
      </c>
      <c r="L647" s="64"/>
      <c r="M647" s="158"/>
      <c r="N647" s="158"/>
    </row>
    <row r="648" spans="1:14">
      <c r="A648" s="174"/>
      <c r="B648" s="170"/>
      <c r="C648" s="158"/>
      <c r="D648" s="66">
        <v>2016</v>
      </c>
      <c r="E648" s="64">
        <v>0</v>
      </c>
      <c r="F648" s="64"/>
      <c r="G648" s="64">
        <v>0</v>
      </c>
      <c r="H648" s="64"/>
      <c r="I648" s="64">
        <v>0</v>
      </c>
      <c r="J648" s="64"/>
      <c r="K648" s="64">
        <v>0</v>
      </c>
      <c r="L648" s="64"/>
      <c r="M648" s="158"/>
      <c r="N648" s="158"/>
    </row>
    <row r="649" spans="1:14">
      <c r="A649" s="174"/>
      <c r="B649" s="170"/>
      <c r="C649" s="158"/>
      <c r="D649" s="66">
        <v>2017</v>
      </c>
      <c r="E649" s="64">
        <v>0</v>
      </c>
      <c r="F649" s="64"/>
      <c r="G649" s="64">
        <v>0</v>
      </c>
      <c r="H649" s="64"/>
      <c r="I649" s="64">
        <v>0</v>
      </c>
      <c r="J649" s="64"/>
      <c r="K649" s="64">
        <v>0</v>
      </c>
      <c r="L649" s="64"/>
      <c r="M649" s="158"/>
      <c r="N649" s="158"/>
    </row>
    <row r="650" spans="1:14">
      <c r="A650" s="174" t="s">
        <v>634</v>
      </c>
      <c r="B650" s="170" t="s">
        <v>904</v>
      </c>
      <c r="C650" s="158" t="s">
        <v>527</v>
      </c>
      <c r="D650" s="66" t="s">
        <v>609</v>
      </c>
      <c r="E650" s="64">
        <f>SUM(E651:E655)</f>
        <v>10720</v>
      </c>
      <c r="F650" s="64">
        <f t="shared" ref="F650:L650" si="80">SUM(F651:F655)</f>
        <v>0</v>
      </c>
      <c r="G650" s="64">
        <f t="shared" si="80"/>
        <v>0</v>
      </c>
      <c r="H650" s="64">
        <f t="shared" si="80"/>
        <v>0</v>
      </c>
      <c r="I650" s="64">
        <f t="shared" si="80"/>
        <v>0</v>
      </c>
      <c r="J650" s="64">
        <f t="shared" si="80"/>
        <v>0</v>
      </c>
      <c r="K650" s="64">
        <f t="shared" si="80"/>
        <v>10720</v>
      </c>
      <c r="L650" s="64">
        <f t="shared" si="80"/>
        <v>0</v>
      </c>
      <c r="M650" s="158" t="s">
        <v>889</v>
      </c>
      <c r="N650" s="158"/>
    </row>
    <row r="651" spans="1:14">
      <c r="A651" s="174"/>
      <c r="B651" s="170"/>
      <c r="C651" s="158"/>
      <c r="D651" s="66">
        <v>2013</v>
      </c>
      <c r="E651" s="64">
        <v>0</v>
      </c>
      <c r="F651" s="64">
        <v>0</v>
      </c>
      <c r="G651" s="64">
        <v>0</v>
      </c>
      <c r="H651" s="64">
        <v>0</v>
      </c>
      <c r="I651" s="64">
        <v>0</v>
      </c>
      <c r="J651" s="64">
        <v>0</v>
      </c>
      <c r="K651" s="64">
        <v>0</v>
      </c>
      <c r="L651" s="64">
        <v>0</v>
      </c>
      <c r="M651" s="158"/>
      <c r="N651" s="158"/>
    </row>
    <row r="652" spans="1:14">
      <c r="A652" s="174"/>
      <c r="B652" s="170"/>
      <c r="C652" s="158"/>
      <c r="D652" s="66">
        <v>2014</v>
      </c>
      <c r="E652" s="64">
        <v>0</v>
      </c>
      <c r="F652" s="64">
        <v>0</v>
      </c>
      <c r="G652" s="64">
        <v>0</v>
      </c>
      <c r="H652" s="64">
        <v>0</v>
      </c>
      <c r="I652" s="64">
        <v>0</v>
      </c>
      <c r="J652" s="64">
        <v>0</v>
      </c>
      <c r="K652" s="64">
        <v>0</v>
      </c>
      <c r="L652" s="64">
        <v>0</v>
      </c>
      <c r="M652" s="158"/>
      <c r="N652" s="158"/>
    </row>
    <row r="653" spans="1:14">
      <c r="A653" s="174"/>
      <c r="B653" s="170"/>
      <c r="C653" s="158"/>
      <c r="D653" s="66">
        <v>2015</v>
      </c>
      <c r="E653" s="64">
        <v>0</v>
      </c>
      <c r="F653" s="64"/>
      <c r="G653" s="64">
        <v>0</v>
      </c>
      <c r="H653" s="64"/>
      <c r="I653" s="64">
        <v>0</v>
      </c>
      <c r="J653" s="64"/>
      <c r="K653" s="64">
        <v>0</v>
      </c>
      <c r="L653" s="64"/>
      <c r="M653" s="158"/>
      <c r="N653" s="158"/>
    </row>
    <row r="654" spans="1:14">
      <c r="A654" s="174"/>
      <c r="B654" s="170"/>
      <c r="C654" s="158"/>
      <c r="D654" s="66">
        <v>2016</v>
      </c>
      <c r="E654" s="64">
        <v>10720</v>
      </c>
      <c r="F654" s="64"/>
      <c r="G654" s="64">
        <v>0</v>
      </c>
      <c r="H654" s="64"/>
      <c r="I654" s="64">
        <v>0</v>
      </c>
      <c r="J654" s="64"/>
      <c r="K654" s="64">
        <v>10720</v>
      </c>
      <c r="L654" s="64"/>
      <c r="M654" s="158"/>
      <c r="N654" s="158"/>
    </row>
    <row r="655" spans="1:14">
      <c r="A655" s="174"/>
      <c r="B655" s="170"/>
      <c r="C655" s="158"/>
      <c r="D655" s="66">
        <v>2017</v>
      </c>
      <c r="E655" s="64">
        <v>0</v>
      </c>
      <c r="F655" s="64"/>
      <c r="G655" s="64">
        <v>0</v>
      </c>
      <c r="H655" s="64"/>
      <c r="I655" s="64">
        <v>0</v>
      </c>
      <c r="J655" s="64"/>
      <c r="K655" s="64">
        <v>0</v>
      </c>
      <c r="L655" s="64"/>
      <c r="M655" s="158"/>
      <c r="N655" s="158"/>
    </row>
    <row r="656" spans="1:14">
      <c r="A656" s="174" t="s">
        <v>636</v>
      </c>
      <c r="B656" s="197" t="s">
        <v>905</v>
      </c>
      <c r="C656" s="158" t="s">
        <v>527</v>
      </c>
      <c r="D656" s="66" t="s">
        <v>609</v>
      </c>
      <c r="E656" s="64">
        <f>SUM(E657:E661)</f>
        <v>970</v>
      </c>
      <c r="F656" s="64">
        <f t="shared" ref="F656:L656" si="81">SUM(F657:F661)</f>
        <v>0</v>
      </c>
      <c r="G656" s="64">
        <f t="shared" si="81"/>
        <v>0</v>
      </c>
      <c r="H656" s="64">
        <f t="shared" si="81"/>
        <v>0</v>
      </c>
      <c r="I656" s="64">
        <f t="shared" si="81"/>
        <v>0</v>
      </c>
      <c r="J656" s="64">
        <f t="shared" si="81"/>
        <v>0</v>
      </c>
      <c r="K656" s="64">
        <f t="shared" si="81"/>
        <v>970</v>
      </c>
      <c r="L656" s="64">
        <f t="shared" si="81"/>
        <v>0</v>
      </c>
      <c r="M656" s="158" t="s">
        <v>889</v>
      </c>
      <c r="N656" s="158"/>
    </row>
    <row r="657" spans="1:14">
      <c r="A657" s="174"/>
      <c r="B657" s="198"/>
      <c r="C657" s="158"/>
      <c r="D657" s="66">
        <v>2013</v>
      </c>
      <c r="E657" s="64">
        <v>0</v>
      </c>
      <c r="F657" s="64">
        <v>0</v>
      </c>
      <c r="G657" s="64">
        <v>0</v>
      </c>
      <c r="H657" s="64">
        <v>0</v>
      </c>
      <c r="I657" s="64">
        <v>0</v>
      </c>
      <c r="J657" s="64">
        <v>0</v>
      </c>
      <c r="K657" s="64">
        <v>0</v>
      </c>
      <c r="L657" s="64">
        <v>0</v>
      </c>
      <c r="M657" s="158"/>
      <c r="N657" s="158"/>
    </row>
    <row r="658" spans="1:14">
      <c r="A658" s="174"/>
      <c r="B658" s="198"/>
      <c r="C658" s="158"/>
      <c r="D658" s="66">
        <v>2014</v>
      </c>
      <c r="E658" s="64">
        <v>0</v>
      </c>
      <c r="F658" s="64">
        <v>0</v>
      </c>
      <c r="G658" s="64">
        <v>0</v>
      </c>
      <c r="H658" s="64">
        <v>0</v>
      </c>
      <c r="I658" s="64">
        <v>0</v>
      </c>
      <c r="J658" s="64">
        <v>0</v>
      </c>
      <c r="K658" s="64">
        <v>0</v>
      </c>
      <c r="L658" s="64">
        <v>0</v>
      </c>
      <c r="M658" s="158"/>
      <c r="N658" s="158"/>
    </row>
    <row r="659" spans="1:14">
      <c r="A659" s="174"/>
      <c r="B659" s="198"/>
      <c r="C659" s="158"/>
      <c r="D659" s="66">
        <v>2015</v>
      </c>
      <c r="E659" s="64">
        <v>0</v>
      </c>
      <c r="F659" s="64"/>
      <c r="G659" s="64">
        <v>0</v>
      </c>
      <c r="H659" s="64"/>
      <c r="I659" s="64">
        <v>0</v>
      </c>
      <c r="J659" s="64"/>
      <c r="K659" s="64">
        <v>0</v>
      </c>
      <c r="L659" s="64"/>
      <c r="M659" s="158"/>
      <c r="N659" s="158"/>
    </row>
    <row r="660" spans="1:14">
      <c r="A660" s="174"/>
      <c r="B660" s="198"/>
      <c r="C660" s="158"/>
      <c r="D660" s="66">
        <v>2016</v>
      </c>
      <c r="E660" s="64">
        <v>970</v>
      </c>
      <c r="F660" s="64"/>
      <c r="G660" s="64">
        <v>0</v>
      </c>
      <c r="H660" s="64"/>
      <c r="I660" s="64">
        <v>0</v>
      </c>
      <c r="J660" s="64"/>
      <c r="K660" s="64">
        <v>970</v>
      </c>
      <c r="L660" s="64"/>
      <c r="M660" s="158"/>
      <c r="N660" s="158"/>
    </row>
    <row r="661" spans="1:14">
      <c r="A661" s="174"/>
      <c r="B661" s="199"/>
      <c r="C661" s="158"/>
      <c r="D661" s="66">
        <v>2017</v>
      </c>
      <c r="E661" s="64">
        <v>0</v>
      </c>
      <c r="F661" s="64"/>
      <c r="G661" s="64">
        <v>0</v>
      </c>
      <c r="H661" s="64"/>
      <c r="I661" s="64">
        <v>0</v>
      </c>
      <c r="J661" s="64"/>
      <c r="K661" s="64">
        <v>0</v>
      </c>
      <c r="L661" s="64"/>
      <c r="M661" s="158"/>
      <c r="N661" s="158"/>
    </row>
    <row r="662" spans="1:14">
      <c r="A662" s="174" t="s">
        <v>638</v>
      </c>
      <c r="B662" s="197" t="s">
        <v>906</v>
      </c>
      <c r="C662" s="158" t="s">
        <v>501</v>
      </c>
      <c r="D662" s="66" t="s">
        <v>609</v>
      </c>
      <c r="E662" s="64">
        <f>SUM(E663:E667)</f>
        <v>53020</v>
      </c>
      <c r="F662" s="64">
        <f t="shared" ref="F662:L662" si="82">SUM(F663:F667)</f>
        <v>0</v>
      </c>
      <c r="G662" s="64">
        <f t="shared" si="82"/>
        <v>0</v>
      </c>
      <c r="H662" s="64">
        <f t="shared" si="82"/>
        <v>0</v>
      </c>
      <c r="I662" s="64">
        <f t="shared" si="82"/>
        <v>0</v>
      </c>
      <c r="J662" s="64">
        <f t="shared" si="82"/>
        <v>0</v>
      </c>
      <c r="K662" s="64">
        <f t="shared" si="82"/>
        <v>53020</v>
      </c>
      <c r="L662" s="64">
        <f t="shared" si="82"/>
        <v>0</v>
      </c>
      <c r="M662" s="158" t="s">
        <v>889</v>
      </c>
      <c r="N662" s="158"/>
    </row>
    <row r="663" spans="1:14">
      <c r="A663" s="174"/>
      <c r="B663" s="198"/>
      <c r="C663" s="158"/>
      <c r="D663" s="66">
        <v>2013</v>
      </c>
      <c r="E663" s="64">
        <v>0</v>
      </c>
      <c r="F663" s="64">
        <v>0</v>
      </c>
      <c r="G663" s="64">
        <v>0</v>
      </c>
      <c r="H663" s="64">
        <v>0</v>
      </c>
      <c r="I663" s="64">
        <v>0</v>
      </c>
      <c r="J663" s="64">
        <v>0</v>
      </c>
      <c r="K663" s="64">
        <v>0</v>
      </c>
      <c r="L663" s="64">
        <v>0</v>
      </c>
      <c r="M663" s="158"/>
      <c r="N663" s="158"/>
    </row>
    <row r="664" spans="1:14">
      <c r="A664" s="174"/>
      <c r="B664" s="198"/>
      <c r="C664" s="158"/>
      <c r="D664" s="66">
        <v>2014</v>
      </c>
      <c r="E664" s="64">
        <v>0</v>
      </c>
      <c r="F664" s="64">
        <v>0</v>
      </c>
      <c r="G664" s="64">
        <v>0</v>
      </c>
      <c r="H664" s="64">
        <v>0</v>
      </c>
      <c r="I664" s="64">
        <v>0</v>
      </c>
      <c r="J664" s="64">
        <v>0</v>
      </c>
      <c r="K664" s="64">
        <v>0</v>
      </c>
      <c r="L664" s="64">
        <v>0</v>
      </c>
      <c r="M664" s="158"/>
      <c r="N664" s="158"/>
    </row>
    <row r="665" spans="1:14">
      <c r="A665" s="174"/>
      <c r="B665" s="198"/>
      <c r="C665" s="158"/>
      <c r="D665" s="66">
        <v>2015</v>
      </c>
      <c r="E665" s="64">
        <v>0</v>
      </c>
      <c r="F665" s="64"/>
      <c r="G665" s="64">
        <v>0</v>
      </c>
      <c r="H665" s="64"/>
      <c r="I665" s="64">
        <v>0</v>
      </c>
      <c r="J665" s="64"/>
      <c r="K665" s="64">
        <v>0</v>
      </c>
      <c r="L665" s="64"/>
      <c r="M665" s="158"/>
      <c r="N665" s="158"/>
    </row>
    <row r="666" spans="1:14">
      <c r="A666" s="174"/>
      <c r="B666" s="198"/>
      <c r="C666" s="158"/>
      <c r="D666" s="66">
        <v>2016</v>
      </c>
      <c r="E666" s="64">
        <v>53020</v>
      </c>
      <c r="F666" s="64"/>
      <c r="G666" s="64">
        <v>0</v>
      </c>
      <c r="H666" s="64"/>
      <c r="I666" s="64">
        <v>0</v>
      </c>
      <c r="J666" s="64"/>
      <c r="K666" s="64">
        <v>53020</v>
      </c>
      <c r="L666" s="64"/>
      <c r="M666" s="158"/>
      <c r="N666" s="158"/>
    </row>
    <row r="667" spans="1:14">
      <c r="A667" s="174"/>
      <c r="B667" s="199"/>
      <c r="C667" s="158"/>
      <c r="D667" s="66">
        <v>2017</v>
      </c>
      <c r="E667" s="64">
        <v>0</v>
      </c>
      <c r="F667" s="64"/>
      <c r="G667" s="64">
        <v>0</v>
      </c>
      <c r="H667" s="64"/>
      <c r="I667" s="64">
        <v>0</v>
      </c>
      <c r="J667" s="64"/>
      <c r="K667" s="64">
        <v>0</v>
      </c>
      <c r="L667" s="64"/>
      <c r="M667" s="158"/>
      <c r="N667" s="158"/>
    </row>
    <row r="668" spans="1:14">
      <c r="A668" s="174" t="s">
        <v>641</v>
      </c>
      <c r="B668" s="170" t="s">
        <v>907</v>
      </c>
      <c r="C668" s="158" t="s">
        <v>501</v>
      </c>
      <c r="D668" s="66" t="s">
        <v>609</v>
      </c>
      <c r="E668" s="64">
        <f>SUM(E669:E673)</f>
        <v>4820</v>
      </c>
      <c r="F668" s="64">
        <f t="shared" ref="F668:L668" si="83">SUM(F669:F673)</f>
        <v>0</v>
      </c>
      <c r="G668" s="64">
        <f t="shared" si="83"/>
        <v>0</v>
      </c>
      <c r="H668" s="64">
        <f t="shared" si="83"/>
        <v>0</v>
      </c>
      <c r="I668" s="64">
        <f t="shared" si="83"/>
        <v>0</v>
      </c>
      <c r="J668" s="64">
        <f t="shared" si="83"/>
        <v>0</v>
      </c>
      <c r="K668" s="64">
        <f t="shared" si="83"/>
        <v>4820</v>
      </c>
      <c r="L668" s="64">
        <f t="shared" si="83"/>
        <v>0</v>
      </c>
      <c r="M668" s="158" t="s">
        <v>889</v>
      </c>
      <c r="N668" s="158"/>
    </row>
    <row r="669" spans="1:14">
      <c r="A669" s="174"/>
      <c r="B669" s="170"/>
      <c r="C669" s="158"/>
      <c r="D669" s="66">
        <v>2013</v>
      </c>
      <c r="E669" s="64">
        <v>0</v>
      </c>
      <c r="F669" s="64">
        <v>0</v>
      </c>
      <c r="G669" s="64">
        <v>0</v>
      </c>
      <c r="H669" s="64">
        <v>0</v>
      </c>
      <c r="I669" s="64">
        <v>0</v>
      </c>
      <c r="J669" s="64">
        <v>0</v>
      </c>
      <c r="K669" s="64">
        <v>0</v>
      </c>
      <c r="L669" s="64">
        <v>0</v>
      </c>
      <c r="M669" s="158"/>
      <c r="N669" s="158"/>
    </row>
    <row r="670" spans="1:14">
      <c r="A670" s="174"/>
      <c r="B670" s="170"/>
      <c r="C670" s="158"/>
      <c r="D670" s="66">
        <v>2014</v>
      </c>
      <c r="E670" s="64">
        <v>0</v>
      </c>
      <c r="F670" s="64">
        <v>0</v>
      </c>
      <c r="G670" s="64">
        <v>0</v>
      </c>
      <c r="H670" s="64">
        <v>0</v>
      </c>
      <c r="I670" s="64">
        <v>0</v>
      </c>
      <c r="J670" s="64">
        <v>0</v>
      </c>
      <c r="K670" s="64">
        <v>0</v>
      </c>
      <c r="L670" s="64">
        <v>0</v>
      </c>
      <c r="M670" s="158"/>
      <c r="N670" s="158"/>
    </row>
    <row r="671" spans="1:14">
      <c r="A671" s="174"/>
      <c r="B671" s="170"/>
      <c r="C671" s="158"/>
      <c r="D671" s="66">
        <v>2015</v>
      </c>
      <c r="E671" s="64">
        <v>0</v>
      </c>
      <c r="F671" s="64"/>
      <c r="G671" s="64">
        <v>0</v>
      </c>
      <c r="H671" s="64"/>
      <c r="I671" s="64">
        <v>0</v>
      </c>
      <c r="J671" s="64"/>
      <c r="K671" s="64">
        <v>0</v>
      </c>
      <c r="L671" s="64"/>
      <c r="M671" s="158"/>
      <c r="N671" s="158"/>
    </row>
    <row r="672" spans="1:14">
      <c r="A672" s="174"/>
      <c r="B672" s="170"/>
      <c r="C672" s="158"/>
      <c r="D672" s="66">
        <v>2016</v>
      </c>
      <c r="E672" s="64">
        <v>4820</v>
      </c>
      <c r="F672" s="64"/>
      <c r="G672" s="64">
        <v>0</v>
      </c>
      <c r="H672" s="64"/>
      <c r="I672" s="64">
        <v>0</v>
      </c>
      <c r="J672" s="64"/>
      <c r="K672" s="64">
        <v>4820</v>
      </c>
      <c r="L672" s="64"/>
      <c r="M672" s="158"/>
      <c r="N672" s="158"/>
    </row>
    <row r="673" spans="1:14">
      <c r="A673" s="174"/>
      <c r="B673" s="170"/>
      <c r="C673" s="158"/>
      <c r="D673" s="66">
        <v>2017</v>
      </c>
      <c r="E673" s="64">
        <v>0</v>
      </c>
      <c r="F673" s="64"/>
      <c r="G673" s="64">
        <v>0</v>
      </c>
      <c r="H673" s="64"/>
      <c r="I673" s="64">
        <v>0</v>
      </c>
      <c r="J673" s="64"/>
      <c r="K673" s="64">
        <v>0</v>
      </c>
      <c r="L673" s="64"/>
      <c r="M673" s="158"/>
      <c r="N673" s="158"/>
    </row>
    <row r="674" spans="1:14">
      <c r="A674" s="174" t="s">
        <v>645</v>
      </c>
      <c r="B674" s="170" t="s">
        <v>908</v>
      </c>
      <c r="C674" s="158" t="s">
        <v>527</v>
      </c>
      <c r="D674" s="66" t="s">
        <v>609</v>
      </c>
      <c r="E674" s="64">
        <f>SUM(E675:E679)</f>
        <v>18800</v>
      </c>
      <c r="F674" s="64">
        <f t="shared" ref="F674:L674" si="84">SUM(F675:F679)</f>
        <v>0</v>
      </c>
      <c r="G674" s="64">
        <f t="shared" si="84"/>
        <v>0</v>
      </c>
      <c r="H674" s="64">
        <f t="shared" si="84"/>
        <v>0</v>
      </c>
      <c r="I674" s="64">
        <f t="shared" si="84"/>
        <v>0</v>
      </c>
      <c r="J674" s="64">
        <f t="shared" si="84"/>
        <v>0</v>
      </c>
      <c r="K674" s="64">
        <f t="shared" si="84"/>
        <v>18800</v>
      </c>
      <c r="L674" s="64">
        <f t="shared" si="84"/>
        <v>0</v>
      </c>
      <c r="M674" s="158" t="s">
        <v>889</v>
      </c>
      <c r="N674" s="158"/>
    </row>
    <row r="675" spans="1:14">
      <c r="A675" s="174"/>
      <c r="B675" s="170"/>
      <c r="C675" s="158"/>
      <c r="D675" s="66">
        <v>2013</v>
      </c>
      <c r="E675" s="64">
        <v>0</v>
      </c>
      <c r="F675" s="64">
        <v>0</v>
      </c>
      <c r="G675" s="64">
        <v>0</v>
      </c>
      <c r="H675" s="64">
        <v>0</v>
      </c>
      <c r="I675" s="64">
        <v>0</v>
      </c>
      <c r="J675" s="64">
        <v>0</v>
      </c>
      <c r="K675" s="64">
        <v>0</v>
      </c>
      <c r="L675" s="64">
        <v>0</v>
      </c>
      <c r="M675" s="158"/>
      <c r="N675" s="158"/>
    </row>
    <row r="676" spans="1:14">
      <c r="A676" s="174"/>
      <c r="B676" s="170"/>
      <c r="C676" s="158"/>
      <c r="D676" s="66">
        <v>2014</v>
      </c>
      <c r="E676" s="64">
        <v>0</v>
      </c>
      <c r="F676" s="64">
        <v>0</v>
      </c>
      <c r="G676" s="64">
        <v>0</v>
      </c>
      <c r="H676" s="64">
        <v>0</v>
      </c>
      <c r="I676" s="64">
        <v>0</v>
      </c>
      <c r="J676" s="64">
        <v>0</v>
      </c>
      <c r="K676" s="64">
        <v>0</v>
      </c>
      <c r="L676" s="64">
        <v>0</v>
      </c>
      <c r="M676" s="158"/>
      <c r="N676" s="158"/>
    </row>
    <row r="677" spans="1:14">
      <c r="A677" s="174"/>
      <c r="B677" s="170"/>
      <c r="C677" s="158"/>
      <c r="D677" s="66">
        <v>2015</v>
      </c>
      <c r="E677" s="64">
        <v>0</v>
      </c>
      <c r="F677" s="64"/>
      <c r="G677" s="64">
        <v>0</v>
      </c>
      <c r="H677" s="64"/>
      <c r="I677" s="64">
        <v>0</v>
      </c>
      <c r="J677" s="64"/>
      <c r="K677" s="64">
        <v>0</v>
      </c>
      <c r="L677" s="64"/>
      <c r="M677" s="158"/>
      <c r="N677" s="158"/>
    </row>
    <row r="678" spans="1:14">
      <c r="A678" s="174"/>
      <c r="B678" s="170"/>
      <c r="C678" s="158"/>
      <c r="D678" s="66">
        <v>2016</v>
      </c>
      <c r="E678" s="64">
        <v>18800</v>
      </c>
      <c r="F678" s="64"/>
      <c r="G678" s="64">
        <v>0</v>
      </c>
      <c r="H678" s="64"/>
      <c r="I678" s="64">
        <v>0</v>
      </c>
      <c r="J678" s="64"/>
      <c r="K678" s="64">
        <v>18800</v>
      </c>
      <c r="L678" s="64"/>
      <c r="M678" s="158"/>
      <c r="N678" s="158"/>
    </row>
    <row r="679" spans="1:14">
      <c r="A679" s="174"/>
      <c r="B679" s="170"/>
      <c r="C679" s="158"/>
      <c r="D679" s="66">
        <v>2017</v>
      </c>
      <c r="E679" s="64">
        <v>0</v>
      </c>
      <c r="F679" s="64"/>
      <c r="G679" s="64">
        <v>0</v>
      </c>
      <c r="H679" s="64"/>
      <c r="I679" s="64">
        <v>0</v>
      </c>
      <c r="J679" s="64"/>
      <c r="K679" s="64">
        <v>0</v>
      </c>
      <c r="L679" s="64"/>
      <c r="M679" s="158"/>
      <c r="N679" s="158"/>
    </row>
    <row r="680" spans="1:14">
      <c r="A680" s="174" t="s">
        <v>647</v>
      </c>
      <c r="B680" s="197" t="s">
        <v>909</v>
      </c>
      <c r="C680" s="171" t="s">
        <v>527</v>
      </c>
      <c r="D680" s="24" t="s">
        <v>609</v>
      </c>
      <c r="E680" s="39">
        <f>SUM(E681:E685)</f>
        <v>1710</v>
      </c>
      <c r="F680" s="39">
        <f t="shared" ref="F680:L680" si="85">SUM(F681:F685)</f>
        <v>0</v>
      </c>
      <c r="G680" s="39">
        <f t="shared" si="85"/>
        <v>0</v>
      </c>
      <c r="H680" s="39">
        <f t="shared" si="85"/>
        <v>0</v>
      </c>
      <c r="I680" s="39">
        <f t="shared" si="85"/>
        <v>0</v>
      </c>
      <c r="J680" s="39">
        <f t="shared" si="85"/>
        <v>0</v>
      </c>
      <c r="K680" s="39">
        <f t="shared" si="85"/>
        <v>1710</v>
      </c>
      <c r="L680" s="39">
        <f t="shared" si="85"/>
        <v>0</v>
      </c>
      <c r="M680" s="158" t="s">
        <v>889</v>
      </c>
      <c r="N680" s="158"/>
    </row>
    <row r="681" spans="1:14">
      <c r="A681" s="174"/>
      <c r="B681" s="198"/>
      <c r="C681" s="171"/>
      <c r="D681" s="24">
        <v>2013</v>
      </c>
      <c r="E681" s="39">
        <v>0</v>
      </c>
      <c r="F681" s="39">
        <v>0</v>
      </c>
      <c r="G681" s="39">
        <v>0</v>
      </c>
      <c r="H681" s="39">
        <v>0</v>
      </c>
      <c r="I681" s="39">
        <v>0</v>
      </c>
      <c r="J681" s="39">
        <v>0</v>
      </c>
      <c r="K681" s="39">
        <v>0</v>
      </c>
      <c r="L681" s="39">
        <v>0</v>
      </c>
      <c r="M681" s="158"/>
      <c r="N681" s="158"/>
    </row>
    <row r="682" spans="1:14">
      <c r="A682" s="174"/>
      <c r="B682" s="198"/>
      <c r="C682" s="171"/>
      <c r="D682" s="24">
        <v>2014</v>
      </c>
      <c r="E682" s="39">
        <v>0</v>
      </c>
      <c r="F682" s="39">
        <v>0</v>
      </c>
      <c r="G682" s="39">
        <v>0</v>
      </c>
      <c r="H682" s="39">
        <v>0</v>
      </c>
      <c r="I682" s="39">
        <v>0</v>
      </c>
      <c r="J682" s="39">
        <v>0</v>
      </c>
      <c r="K682" s="39">
        <v>0</v>
      </c>
      <c r="L682" s="39">
        <v>0</v>
      </c>
      <c r="M682" s="158"/>
      <c r="N682" s="158"/>
    </row>
    <row r="683" spans="1:14">
      <c r="A683" s="174"/>
      <c r="B683" s="198"/>
      <c r="C683" s="171"/>
      <c r="D683" s="24">
        <v>2015</v>
      </c>
      <c r="E683" s="39">
        <v>0</v>
      </c>
      <c r="F683" s="39"/>
      <c r="G683" s="39">
        <v>0</v>
      </c>
      <c r="H683" s="39"/>
      <c r="I683" s="39">
        <v>0</v>
      </c>
      <c r="J683" s="39"/>
      <c r="K683" s="39">
        <v>0</v>
      </c>
      <c r="L683" s="39"/>
      <c r="M683" s="158"/>
      <c r="N683" s="158"/>
    </row>
    <row r="684" spans="1:14">
      <c r="A684" s="174"/>
      <c r="B684" s="198"/>
      <c r="C684" s="171"/>
      <c r="D684" s="24">
        <v>2016</v>
      </c>
      <c r="E684" s="39">
        <v>1710</v>
      </c>
      <c r="F684" s="39"/>
      <c r="G684" s="39">
        <v>0</v>
      </c>
      <c r="H684" s="39"/>
      <c r="I684" s="39">
        <v>0</v>
      </c>
      <c r="J684" s="39"/>
      <c r="K684" s="39">
        <v>1710</v>
      </c>
      <c r="L684" s="39"/>
      <c r="M684" s="158"/>
      <c r="N684" s="158"/>
    </row>
    <row r="685" spans="1:14">
      <c r="A685" s="174"/>
      <c r="B685" s="199"/>
      <c r="C685" s="171"/>
      <c r="D685" s="24">
        <v>2017</v>
      </c>
      <c r="E685" s="39">
        <v>0</v>
      </c>
      <c r="F685" s="39"/>
      <c r="G685" s="39">
        <v>0</v>
      </c>
      <c r="H685" s="39"/>
      <c r="I685" s="39">
        <v>0</v>
      </c>
      <c r="J685" s="39"/>
      <c r="K685" s="39">
        <v>0</v>
      </c>
      <c r="L685" s="39"/>
      <c r="M685" s="158"/>
      <c r="N685" s="158"/>
    </row>
    <row r="686" spans="1:14">
      <c r="A686" s="177" t="s">
        <v>576</v>
      </c>
      <c r="B686" s="177"/>
      <c r="C686" s="177"/>
      <c r="D686" s="177"/>
      <c r="E686" s="177"/>
      <c r="F686" s="177"/>
      <c r="G686" s="177"/>
      <c r="H686" s="177"/>
      <c r="I686" s="177"/>
      <c r="J686" s="177"/>
      <c r="K686" s="177"/>
      <c r="L686" s="177"/>
      <c r="M686" s="177"/>
      <c r="N686" s="177"/>
    </row>
    <row r="687" spans="1:14">
      <c r="A687" s="169" t="s">
        <v>449</v>
      </c>
      <c r="B687" s="169"/>
      <c r="C687" s="169"/>
      <c r="D687" s="169"/>
      <c r="E687" s="71">
        <f>E689+E979+E1161+E1396</f>
        <v>679805.3</v>
      </c>
      <c r="F687" s="71">
        <f t="shared" ref="F687:L687" si="86">F689+F979+F1161+F1396</f>
        <v>103561.75</v>
      </c>
      <c r="G687" s="71">
        <f t="shared" si="86"/>
        <v>505068</v>
      </c>
      <c r="H687" s="71">
        <f t="shared" si="86"/>
        <v>68775.539999999994</v>
      </c>
      <c r="I687" s="71">
        <f t="shared" si="86"/>
        <v>101373.3</v>
      </c>
      <c r="J687" s="71">
        <f t="shared" si="86"/>
        <v>10881.41</v>
      </c>
      <c r="K687" s="71">
        <f t="shared" si="86"/>
        <v>68064</v>
      </c>
      <c r="L687" s="71">
        <f t="shared" si="86"/>
        <v>23904.799999999999</v>
      </c>
      <c r="M687" s="56"/>
      <c r="N687" s="56"/>
    </row>
    <row r="688" spans="1:14">
      <c r="A688" s="200" t="s">
        <v>577</v>
      </c>
      <c r="B688" s="200"/>
      <c r="C688" s="200"/>
      <c r="D688" s="200"/>
      <c r="E688" s="200"/>
      <c r="F688" s="200"/>
      <c r="G688" s="200"/>
      <c r="H688" s="200"/>
      <c r="I688" s="200"/>
      <c r="J688" s="200"/>
      <c r="K688" s="200"/>
      <c r="L688" s="200"/>
      <c r="M688" s="200"/>
      <c r="N688" s="200"/>
    </row>
    <row r="689" spans="1:15">
      <c r="A689" s="201" t="s">
        <v>449</v>
      </c>
      <c r="B689" s="201"/>
      <c r="C689" s="201"/>
      <c r="D689" s="201"/>
      <c r="E689" s="102">
        <f>E690+E786+E858+E888+E960</f>
        <v>274109.3</v>
      </c>
      <c r="F689" s="102">
        <f t="shared" ref="F689:L689" si="87">F690+F786+F858+F888+F960</f>
        <v>16269.9</v>
      </c>
      <c r="G689" s="102">
        <f t="shared" si="87"/>
        <v>222400</v>
      </c>
      <c r="H689" s="102">
        <f t="shared" si="87"/>
        <v>1478</v>
      </c>
      <c r="I689" s="102">
        <f t="shared" si="87"/>
        <v>42009.3</v>
      </c>
      <c r="J689" s="102">
        <f t="shared" si="87"/>
        <v>1291.9000000000001</v>
      </c>
      <c r="K689" s="102">
        <f t="shared" si="87"/>
        <v>13500</v>
      </c>
      <c r="L689" s="102">
        <f t="shared" si="87"/>
        <v>13500</v>
      </c>
      <c r="M689" s="51"/>
      <c r="N689" s="51"/>
      <c r="O689" s="52"/>
    </row>
    <row r="690" spans="1:15">
      <c r="A690" s="166" t="s">
        <v>105</v>
      </c>
      <c r="B690" s="176" t="s">
        <v>578</v>
      </c>
      <c r="C690" s="158"/>
      <c r="D690" s="50" t="s">
        <v>609</v>
      </c>
      <c r="E690" s="53">
        <f>SUM(E691:E695)</f>
        <v>70789.3</v>
      </c>
      <c r="F690" s="53">
        <f t="shared" ref="F690:L690" si="88">SUM(F691:F695)</f>
        <v>2092.4</v>
      </c>
      <c r="G690" s="53">
        <f t="shared" si="88"/>
        <v>56084</v>
      </c>
      <c r="H690" s="53">
        <f t="shared" si="88"/>
        <v>1478</v>
      </c>
      <c r="I690" s="53">
        <f t="shared" si="88"/>
        <v>18505.3</v>
      </c>
      <c r="J690" s="53">
        <f t="shared" si="88"/>
        <v>614.4</v>
      </c>
      <c r="K690" s="53">
        <f t="shared" si="88"/>
        <v>0</v>
      </c>
      <c r="L690" s="53">
        <f t="shared" si="88"/>
        <v>0</v>
      </c>
      <c r="M690" s="158"/>
      <c r="N690" s="158"/>
      <c r="O690" s="52"/>
    </row>
    <row r="691" spans="1:15">
      <c r="A691" s="166"/>
      <c r="B691" s="176"/>
      <c r="C691" s="158"/>
      <c r="D691" s="66">
        <v>2013</v>
      </c>
      <c r="E691" s="64">
        <f t="shared" ref="E691:L695" si="89">E697+E703+E709+E715+E721+E727+E733+E739+E745+E751+E757+E763+E769+E775+E781</f>
        <v>10359.299999999999</v>
      </c>
      <c r="F691" s="64">
        <f t="shared" si="89"/>
        <v>180</v>
      </c>
      <c r="G691" s="64">
        <f t="shared" si="89"/>
        <v>4700</v>
      </c>
      <c r="H691" s="64">
        <f t="shared" si="89"/>
        <v>0</v>
      </c>
      <c r="I691" s="64">
        <f t="shared" si="89"/>
        <v>5659.3</v>
      </c>
      <c r="J691" s="64">
        <f t="shared" si="89"/>
        <v>180</v>
      </c>
      <c r="K691" s="64">
        <f t="shared" si="89"/>
        <v>0</v>
      </c>
      <c r="L691" s="64">
        <f t="shared" si="89"/>
        <v>0</v>
      </c>
      <c r="M691" s="158"/>
      <c r="N691" s="158"/>
      <c r="O691" s="52"/>
    </row>
    <row r="692" spans="1:15">
      <c r="A692" s="166"/>
      <c r="B692" s="176"/>
      <c r="C692" s="158"/>
      <c r="D692" s="66">
        <v>2014</v>
      </c>
      <c r="E692" s="64">
        <f>E698+E704+E710+E716+E722+E728+E734+E740+E746+E752+E758+E764+E770+E776+E782</f>
        <v>24655</v>
      </c>
      <c r="F692" s="116">
        <f t="shared" ref="F692:L692" si="90">F698+F704+F710+F716+F722+F728+F734+F740+F746+F752+F758+F764+F770+F776+F782</f>
        <v>1912.4</v>
      </c>
      <c r="G692" s="116">
        <f t="shared" si="90"/>
        <v>21434</v>
      </c>
      <c r="H692" s="116">
        <f t="shared" si="90"/>
        <v>1478</v>
      </c>
      <c r="I692" s="116">
        <f t="shared" si="90"/>
        <v>3221</v>
      </c>
      <c r="J692" s="116">
        <f t="shared" si="90"/>
        <v>434.4</v>
      </c>
      <c r="K692" s="116">
        <f t="shared" si="90"/>
        <v>0</v>
      </c>
      <c r="L692" s="116">
        <f t="shared" si="90"/>
        <v>0</v>
      </c>
      <c r="M692" s="158"/>
      <c r="N692" s="158"/>
      <c r="O692" s="52"/>
    </row>
    <row r="693" spans="1:15">
      <c r="A693" s="166"/>
      <c r="B693" s="176"/>
      <c r="C693" s="158"/>
      <c r="D693" s="66">
        <v>2015</v>
      </c>
      <c r="E693" s="64">
        <f t="shared" si="89"/>
        <v>13025</v>
      </c>
      <c r="F693" s="64"/>
      <c r="G693" s="64">
        <f t="shared" si="89"/>
        <v>12650</v>
      </c>
      <c r="H693" s="64"/>
      <c r="I693" s="64">
        <f t="shared" si="89"/>
        <v>2275</v>
      </c>
      <c r="J693" s="64"/>
      <c r="K693" s="64">
        <f t="shared" si="89"/>
        <v>0</v>
      </c>
      <c r="L693" s="64"/>
      <c r="M693" s="158"/>
      <c r="N693" s="158"/>
      <c r="O693" s="52"/>
    </row>
    <row r="694" spans="1:15">
      <c r="A694" s="166"/>
      <c r="B694" s="176"/>
      <c r="C694" s="158"/>
      <c r="D694" s="66">
        <v>2016</v>
      </c>
      <c r="E694" s="64">
        <f t="shared" si="89"/>
        <v>11175</v>
      </c>
      <c r="F694" s="64"/>
      <c r="G694" s="64">
        <f t="shared" si="89"/>
        <v>9450</v>
      </c>
      <c r="H694" s="64"/>
      <c r="I694" s="64">
        <f t="shared" si="89"/>
        <v>3625</v>
      </c>
      <c r="J694" s="64"/>
      <c r="K694" s="64">
        <f t="shared" si="89"/>
        <v>0</v>
      </c>
      <c r="L694" s="64"/>
      <c r="M694" s="158"/>
      <c r="N694" s="158"/>
      <c r="O694" s="52"/>
    </row>
    <row r="695" spans="1:15">
      <c r="A695" s="166"/>
      <c r="B695" s="176"/>
      <c r="C695" s="158"/>
      <c r="D695" s="66">
        <v>2017</v>
      </c>
      <c r="E695" s="64">
        <f t="shared" si="89"/>
        <v>11575</v>
      </c>
      <c r="F695" s="64"/>
      <c r="G695" s="64">
        <f t="shared" si="89"/>
        <v>7850</v>
      </c>
      <c r="H695" s="64"/>
      <c r="I695" s="64">
        <f t="shared" si="89"/>
        <v>3725</v>
      </c>
      <c r="J695" s="64"/>
      <c r="K695" s="64">
        <f t="shared" si="89"/>
        <v>0</v>
      </c>
      <c r="L695" s="64"/>
      <c r="M695" s="158"/>
      <c r="N695" s="158"/>
    </row>
    <row r="696" spans="1:15">
      <c r="A696" s="186" t="s">
        <v>460</v>
      </c>
      <c r="B696" s="173" t="s">
        <v>910</v>
      </c>
      <c r="C696" s="158" t="s">
        <v>776</v>
      </c>
      <c r="D696" s="66" t="s">
        <v>609</v>
      </c>
      <c r="E696" s="64">
        <f>SUM(E697:E701)</f>
        <v>100</v>
      </c>
      <c r="F696" s="64">
        <f t="shared" ref="F696:L696" si="91">SUM(F697:F701)</f>
        <v>2.5</v>
      </c>
      <c r="G696" s="64">
        <f t="shared" si="91"/>
        <v>0</v>
      </c>
      <c r="H696" s="64">
        <f t="shared" si="91"/>
        <v>0</v>
      </c>
      <c r="I696" s="64">
        <f t="shared" si="91"/>
        <v>100</v>
      </c>
      <c r="J696" s="64">
        <f t="shared" si="91"/>
        <v>2.5</v>
      </c>
      <c r="K696" s="64">
        <f t="shared" si="91"/>
        <v>0</v>
      </c>
      <c r="L696" s="64">
        <f t="shared" si="91"/>
        <v>0</v>
      </c>
      <c r="M696" s="158" t="s">
        <v>763</v>
      </c>
      <c r="N696" s="158" t="s">
        <v>1053</v>
      </c>
    </row>
    <row r="697" spans="1:15">
      <c r="A697" s="186"/>
      <c r="B697" s="173"/>
      <c r="C697" s="158"/>
      <c r="D697" s="66">
        <v>2013</v>
      </c>
      <c r="E697" s="64">
        <v>0</v>
      </c>
      <c r="F697" s="64">
        <v>2.5</v>
      </c>
      <c r="G697" s="64">
        <v>0</v>
      </c>
      <c r="H697" s="64">
        <v>0</v>
      </c>
      <c r="I697" s="64">
        <v>0</v>
      </c>
      <c r="J697" s="64">
        <v>2.5</v>
      </c>
      <c r="K697" s="64">
        <v>0</v>
      </c>
      <c r="L697" s="64">
        <v>0</v>
      </c>
      <c r="M697" s="158"/>
      <c r="N697" s="158"/>
      <c r="O697" s="52"/>
    </row>
    <row r="698" spans="1:15">
      <c r="A698" s="186"/>
      <c r="B698" s="173"/>
      <c r="C698" s="158"/>
      <c r="D698" s="66">
        <v>2014</v>
      </c>
      <c r="E698" s="126">
        <v>100</v>
      </c>
      <c r="F698" s="126">
        <v>0</v>
      </c>
      <c r="G698" s="126">
        <v>0</v>
      </c>
      <c r="H698" s="126">
        <v>0</v>
      </c>
      <c r="I698" s="126">
        <v>100</v>
      </c>
      <c r="J698" s="126">
        <v>0</v>
      </c>
      <c r="K698" s="126">
        <v>0</v>
      </c>
      <c r="L698" s="126">
        <v>0</v>
      </c>
      <c r="M698" s="158"/>
      <c r="N698" s="158"/>
      <c r="O698" s="52"/>
    </row>
    <row r="699" spans="1:15">
      <c r="A699" s="186"/>
      <c r="B699" s="173"/>
      <c r="C699" s="158"/>
      <c r="D699" s="66">
        <v>2015</v>
      </c>
      <c r="E699" s="64">
        <v>0</v>
      </c>
      <c r="F699" s="64"/>
      <c r="G699" s="64">
        <v>0</v>
      </c>
      <c r="H699" s="64"/>
      <c r="I699" s="64">
        <v>0</v>
      </c>
      <c r="J699" s="64"/>
      <c r="K699" s="64">
        <v>0</v>
      </c>
      <c r="L699" s="64"/>
      <c r="M699" s="158"/>
      <c r="N699" s="158"/>
      <c r="O699" s="52"/>
    </row>
    <row r="700" spans="1:15">
      <c r="A700" s="186"/>
      <c r="B700" s="173"/>
      <c r="C700" s="158"/>
      <c r="D700" s="66">
        <v>2016</v>
      </c>
      <c r="E700" s="64">
        <v>0</v>
      </c>
      <c r="F700" s="64"/>
      <c r="G700" s="64">
        <v>0</v>
      </c>
      <c r="H700" s="64"/>
      <c r="I700" s="64">
        <v>0</v>
      </c>
      <c r="J700" s="64"/>
      <c r="K700" s="64">
        <v>0</v>
      </c>
      <c r="L700" s="64"/>
      <c r="M700" s="158"/>
      <c r="N700" s="158"/>
      <c r="O700" s="52"/>
    </row>
    <row r="701" spans="1:15">
      <c r="A701" s="186"/>
      <c r="B701" s="173"/>
      <c r="C701" s="158"/>
      <c r="D701" s="66">
        <v>2017</v>
      </c>
      <c r="E701" s="64">
        <v>0</v>
      </c>
      <c r="F701" s="64"/>
      <c r="G701" s="64">
        <v>0</v>
      </c>
      <c r="H701" s="64"/>
      <c r="I701" s="64">
        <v>0</v>
      </c>
      <c r="J701" s="64"/>
      <c r="K701" s="64">
        <v>0</v>
      </c>
      <c r="L701" s="64"/>
      <c r="M701" s="158"/>
      <c r="N701" s="158"/>
      <c r="O701" s="52"/>
    </row>
    <row r="702" spans="1:15">
      <c r="A702" s="186" t="s">
        <v>463</v>
      </c>
      <c r="B702" s="173" t="s">
        <v>579</v>
      </c>
      <c r="C702" s="158"/>
      <c r="D702" s="66" t="s">
        <v>609</v>
      </c>
      <c r="E702" s="64">
        <f>SUM(E703:E707)</f>
        <v>493</v>
      </c>
      <c r="F702" s="64">
        <f t="shared" ref="F702:L702" si="92">SUM(F703:F707)</f>
        <v>77.599999999999994</v>
      </c>
      <c r="G702" s="64">
        <f t="shared" si="92"/>
        <v>3800</v>
      </c>
      <c r="H702" s="64">
        <f t="shared" si="92"/>
        <v>0</v>
      </c>
      <c r="I702" s="64">
        <f t="shared" si="92"/>
        <v>493</v>
      </c>
      <c r="J702" s="64">
        <f t="shared" si="92"/>
        <v>77.599999999999994</v>
      </c>
      <c r="K702" s="64">
        <f t="shared" si="92"/>
        <v>0</v>
      </c>
      <c r="L702" s="64">
        <f t="shared" si="92"/>
        <v>0</v>
      </c>
      <c r="M702" s="158"/>
      <c r="N702" s="158" t="s">
        <v>1053</v>
      </c>
      <c r="O702" s="52"/>
    </row>
    <row r="703" spans="1:15">
      <c r="A703" s="186"/>
      <c r="B703" s="173"/>
      <c r="C703" s="158"/>
      <c r="D703" s="66">
        <v>2013</v>
      </c>
      <c r="E703" s="64">
        <v>93</v>
      </c>
      <c r="F703" s="64">
        <v>77.599999999999994</v>
      </c>
      <c r="G703" s="64">
        <v>0</v>
      </c>
      <c r="H703" s="64">
        <v>0</v>
      </c>
      <c r="I703" s="64">
        <v>93</v>
      </c>
      <c r="J703" s="64">
        <v>77.599999999999994</v>
      </c>
      <c r="K703" s="64">
        <v>0</v>
      </c>
      <c r="L703" s="64">
        <v>0</v>
      </c>
      <c r="M703" s="158"/>
      <c r="N703" s="158"/>
      <c r="O703" s="52"/>
    </row>
    <row r="704" spans="1:15">
      <c r="A704" s="186"/>
      <c r="B704" s="173"/>
      <c r="C704" s="158"/>
      <c r="D704" s="66">
        <v>2014</v>
      </c>
      <c r="E704" s="126">
        <v>100</v>
      </c>
      <c r="F704" s="126">
        <v>0</v>
      </c>
      <c r="G704" s="126">
        <v>0</v>
      </c>
      <c r="H704" s="126">
        <v>0</v>
      </c>
      <c r="I704" s="126">
        <v>100</v>
      </c>
      <c r="J704" s="126">
        <v>0</v>
      </c>
      <c r="K704" s="126">
        <v>0</v>
      </c>
      <c r="L704" s="126">
        <v>0</v>
      </c>
      <c r="M704" s="158"/>
      <c r="N704" s="158"/>
      <c r="O704" s="52"/>
    </row>
    <row r="705" spans="1:15">
      <c r="A705" s="186"/>
      <c r="B705" s="173"/>
      <c r="C705" s="158"/>
      <c r="D705" s="66">
        <v>2015</v>
      </c>
      <c r="E705" s="64">
        <v>100</v>
      </c>
      <c r="F705" s="64"/>
      <c r="G705" s="64">
        <v>1900</v>
      </c>
      <c r="H705" s="64"/>
      <c r="I705" s="64">
        <v>100</v>
      </c>
      <c r="J705" s="64"/>
      <c r="K705" s="64">
        <v>0</v>
      </c>
      <c r="L705" s="64"/>
      <c r="M705" s="158"/>
      <c r="N705" s="158"/>
      <c r="O705" s="52"/>
    </row>
    <row r="706" spans="1:15">
      <c r="A706" s="186"/>
      <c r="B706" s="173"/>
      <c r="C706" s="158"/>
      <c r="D706" s="66">
        <v>2016</v>
      </c>
      <c r="E706" s="64">
        <v>100</v>
      </c>
      <c r="F706" s="64"/>
      <c r="G706" s="64">
        <v>1900</v>
      </c>
      <c r="H706" s="64"/>
      <c r="I706" s="64">
        <v>100</v>
      </c>
      <c r="J706" s="64"/>
      <c r="K706" s="64">
        <v>0</v>
      </c>
      <c r="L706" s="64"/>
      <c r="M706" s="158"/>
      <c r="N706" s="158"/>
      <c r="O706" s="52"/>
    </row>
    <row r="707" spans="1:15">
      <c r="A707" s="186"/>
      <c r="B707" s="173"/>
      <c r="C707" s="158"/>
      <c r="D707" s="66">
        <v>2017</v>
      </c>
      <c r="E707" s="64">
        <v>100</v>
      </c>
      <c r="F707" s="64"/>
      <c r="G707" s="64">
        <v>0</v>
      </c>
      <c r="H707" s="64"/>
      <c r="I707" s="64">
        <v>100</v>
      </c>
      <c r="J707" s="64"/>
      <c r="K707" s="64">
        <v>0</v>
      </c>
      <c r="L707" s="64"/>
      <c r="M707" s="158"/>
      <c r="N707" s="158"/>
      <c r="O707" s="52"/>
    </row>
    <row r="708" spans="1:15">
      <c r="A708" s="186" t="s">
        <v>537</v>
      </c>
      <c r="B708" s="173" t="s">
        <v>911</v>
      </c>
      <c r="C708" s="158" t="s">
        <v>774</v>
      </c>
      <c r="D708" s="66" t="s">
        <v>609</v>
      </c>
      <c r="E708" s="64">
        <f>SUM(E709:E713)</f>
        <v>100</v>
      </c>
      <c r="F708" s="64">
        <f t="shared" ref="F708:L708" si="93">SUM(F709:F713)</f>
        <v>65</v>
      </c>
      <c r="G708" s="64">
        <f t="shared" si="93"/>
        <v>0</v>
      </c>
      <c r="H708" s="64">
        <f t="shared" si="93"/>
        <v>0</v>
      </c>
      <c r="I708" s="64">
        <f t="shared" si="93"/>
        <v>100</v>
      </c>
      <c r="J708" s="64">
        <f t="shared" si="93"/>
        <v>65</v>
      </c>
      <c r="K708" s="64">
        <f t="shared" si="93"/>
        <v>0</v>
      </c>
      <c r="L708" s="64">
        <f t="shared" si="93"/>
        <v>0</v>
      </c>
      <c r="M708" s="158" t="s">
        <v>912</v>
      </c>
      <c r="N708" s="158"/>
      <c r="O708" s="52"/>
    </row>
    <row r="709" spans="1:15">
      <c r="A709" s="186"/>
      <c r="B709" s="173"/>
      <c r="C709" s="158"/>
      <c r="D709" s="66">
        <v>2013</v>
      </c>
      <c r="E709" s="64">
        <v>0</v>
      </c>
      <c r="F709" s="64">
        <v>0</v>
      </c>
      <c r="G709" s="64">
        <v>0</v>
      </c>
      <c r="H709" s="64">
        <v>0</v>
      </c>
      <c r="I709" s="64">
        <v>0</v>
      </c>
      <c r="J709" s="64">
        <v>0</v>
      </c>
      <c r="K709" s="64">
        <v>0</v>
      </c>
      <c r="L709" s="64">
        <v>0</v>
      </c>
      <c r="M709" s="158"/>
      <c r="N709" s="158"/>
      <c r="O709" s="52"/>
    </row>
    <row r="710" spans="1:15">
      <c r="A710" s="186"/>
      <c r="B710" s="173"/>
      <c r="C710" s="158"/>
      <c r="D710" s="66">
        <v>2014</v>
      </c>
      <c r="E710" s="64">
        <v>100</v>
      </c>
      <c r="F710" s="64">
        <v>65</v>
      </c>
      <c r="G710" s="64">
        <v>0</v>
      </c>
      <c r="H710" s="64">
        <v>0</v>
      </c>
      <c r="I710" s="64">
        <v>100</v>
      </c>
      <c r="J710" s="64">
        <v>65</v>
      </c>
      <c r="K710" s="64">
        <v>0</v>
      </c>
      <c r="L710" s="64">
        <v>0</v>
      </c>
      <c r="M710" s="158"/>
      <c r="N710" s="158"/>
      <c r="O710" s="52"/>
    </row>
    <row r="711" spans="1:15">
      <c r="A711" s="186"/>
      <c r="B711" s="173"/>
      <c r="C711" s="158"/>
      <c r="D711" s="66">
        <v>2015</v>
      </c>
      <c r="E711" s="64">
        <v>0</v>
      </c>
      <c r="F711" s="64"/>
      <c r="G711" s="64">
        <v>0</v>
      </c>
      <c r="H711" s="64"/>
      <c r="I711" s="64">
        <v>0</v>
      </c>
      <c r="J711" s="64"/>
      <c r="K711" s="64">
        <v>0</v>
      </c>
      <c r="L711" s="64"/>
      <c r="M711" s="158"/>
      <c r="N711" s="158"/>
      <c r="O711" s="52"/>
    </row>
    <row r="712" spans="1:15">
      <c r="A712" s="186"/>
      <c r="B712" s="173"/>
      <c r="C712" s="158"/>
      <c r="D712" s="66">
        <v>2016</v>
      </c>
      <c r="E712" s="64">
        <v>0</v>
      </c>
      <c r="F712" s="64"/>
      <c r="G712" s="64">
        <v>0</v>
      </c>
      <c r="H712" s="64"/>
      <c r="I712" s="64">
        <v>0</v>
      </c>
      <c r="J712" s="64"/>
      <c r="K712" s="64">
        <v>0</v>
      </c>
      <c r="L712" s="64"/>
      <c r="M712" s="158"/>
      <c r="N712" s="158"/>
      <c r="O712" s="52"/>
    </row>
    <row r="713" spans="1:15">
      <c r="A713" s="186"/>
      <c r="B713" s="173"/>
      <c r="C713" s="158"/>
      <c r="D713" s="66">
        <v>2017</v>
      </c>
      <c r="E713" s="64">
        <v>0</v>
      </c>
      <c r="F713" s="64"/>
      <c r="G713" s="64">
        <v>0</v>
      </c>
      <c r="H713" s="64"/>
      <c r="I713" s="64">
        <v>0</v>
      </c>
      <c r="J713" s="64"/>
      <c r="K713" s="64">
        <v>0</v>
      </c>
      <c r="L713" s="64"/>
      <c r="M713" s="158"/>
      <c r="N713" s="158"/>
      <c r="O713" s="52"/>
    </row>
    <row r="714" spans="1:15">
      <c r="A714" s="186" t="s">
        <v>523</v>
      </c>
      <c r="B714" s="173" t="s">
        <v>913</v>
      </c>
      <c r="C714" s="158"/>
      <c r="D714" s="66" t="s">
        <v>609</v>
      </c>
      <c r="E714" s="64">
        <f>SUM(E715:E719)</f>
        <v>4000</v>
      </c>
      <c r="F714" s="64">
        <f t="shared" ref="F714:L714" si="94">SUM(F715:F719)</f>
        <v>1642.2</v>
      </c>
      <c r="G714" s="64">
        <f t="shared" si="94"/>
        <v>3600</v>
      </c>
      <c r="H714" s="64">
        <f t="shared" si="94"/>
        <v>1478</v>
      </c>
      <c r="I714" s="64">
        <f t="shared" si="94"/>
        <v>400</v>
      </c>
      <c r="J714" s="64">
        <f t="shared" si="94"/>
        <v>164.2</v>
      </c>
      <c r="K714" s="64">
        <f t="shared" si="94"/>
        <v>0</v>
      </c>
      <c r="L714" s="64">
        <f t="shared" si="94"/>
        <v>0</v>
      </c>
      <c r="M714" s="158"/>
      <c r="N714" s="158"/>
      <c r="O714" s="52"/>
    </row>
    <row r="715" spans="1:15">
      <c r="A715" s="186"/>
      <c r="B715" s="173"/>
      <c r="C715" s="158"/>
      <c r="D715" s="66">
        <v>2013</v>
      </c>
      <c r="E715" s="64">
        <v>0</v>
      </c>
      <c r="F715" s="64">
        <v>0</v>
      </c>
      <c r="G715" s="64">
        <v>0</v>
      </c>
      <c r="H715" s="64">
        <v>0</v>
      </c>
      <c r="I715" s="64">
        <v>0</v>
      </c>
      <c r="J715" s="64">
        <v>0</v>
      </c>
      <c r="K715" s="64">
        <v>0</v>
      </c>
      <c r="L715" s="64">
        <v>0</v>
      </c>
      <c r="M715" s="158"/>
      <c r="N715" s="158"/>
      <c r="O715" s="52"/>
    </row>
    <row r="716" spans="1:15">
      <c r="A716" s="186"/>
      <c r="B716" s="173"/>
      <c r="C716" s="158"/>
      <c r="D716" s="66">
        <v>2014</v>
      </c>
      <c r="E716" s="64">
        <v>4000</v>
      </c>
      <c r="F716" s="64">
        <v>1642.2</v>
      </c>
      <c r="G716" s="64">
        <v>3600</v>
      </c>
      <c r="H716" s="64">
        <v>1478</v>
      </c>
      <c r="I716" s="64">
        <v>400</v>
      </c>
      <c r="J716" s="64">
        <v>164.2</v>
      </c>
      <c r="K716" s="64">
        <v>0</v>
      </c>
      <c r="L716" s="64">
        <v>0</v>
      </c>
      <c r="M716" s="158"/>
      <c r="N716" s="158"/>
      <c r="O716" s="52"/>
    </row>
    <row r="717" spans="1:15">
      <c r="A717" s="186"/>
      <c r="B717" s="173"/>
      <c r="C717" s="158"/>
      <c r="D717" s="66">
        <v>2015</v>
      </c>
      <c r="E717" s="64">
        <v>0</v>
      </c>
      <c r="F717" s="64"/>
      <c r="G717" s="64">
        <v>0</v>
      </c>
      <c r="H717" s="64"/>
      <c r="I717" s="64">
        <v>0</v>
      </c>
      <c r="J717" s="64"/>
      <c r="K717" s="64">
        <v>0</v>
      </c>
      <c r="L717" s="64"/>
      <c r="M717" s="158"/>
      <c r="N717" s="158"/>
      <c r="O717" s="52"/>
    </row>
    <row r="718" spans="1:15">
      <c r="A718" s="186"/>
      <c r="B718" s="173"/>
      <c r="C718" s="158"/>
      <c r="D718" s="66">
        <v>2016</v>
      </c>
      <c r="E718" s="64">
        <v>0</v>
      </c>
      <c r="F718" s="64"/>
      <c r="G718" s="64">
        <v>0</v>
      </c>
      <c r="H718" s="64"/>
      <c r="I718" s="64">
        <v>0</v>
      </c>
      <c r="J718" s="64"/>
      <c r="K718" s="64">
        <v>0</v>
      </c>
      <c r="L718" s="64"/>
      <c r="M718" s="158"/>
      <c r="N718" s="158"/>
      <c r="O718" s="52"/>
    </row>
    <row r="719" spans="1:15">
      <c r="A719" s="186"/>
      <c r="B719" s="173"/>
      <c r="C719" s="158"/>
      <c r="D719" s="66">
        <v>2017</v>
      </c>
      <c r="E719" s="64">
        <v>0</v>
      </c>
      <c r="F719" s="64"/>
      <c r="G719" s="64">
        <v>0</v>
      </c>
      <c r="H719" s="64"/>
      <c r="I719" s="64">
        <v>0</v>
      </c>
      <c r="J719" s="64"/>
      <c r="K719" s="64">
        <v>0</v>
      </c>
      <c r="L719" s="64"/>
      <c r="M719" s="158"/>
      <c r="N719" s="158"/>
      <c r="O719" s="52"/>
    </row>
    <row r="720" spans="1:15">
      <c r="A720" s="186" t="s">
        <v>573</v>
      </c>
      <c r="B720" s="173" t="s">
        <v>580</v>
      </c>
      <c r="C720" s="158" t="s">
        <v>772</v>
      </c>
      <c r="D720" s="66" t="s">
        <v>609</v>
      </c>
      <c r="E720" s="64">
        <f>SUM(E721:E725)</f>
        <v>200</v>
      </c>
      <c r="F720" s="64">
        <f t="shared" ref="F720:L720" si="95">SUM(F721:F725)</f>
        <v>0</v>
      </c>
      <c r="G720" s="64">
        <f t="shared" si="95"/>
        <v>0</v>
      </c>
      <c r="H720" s="64">
        <f t="shared" si="95"/>
        <v>0</v>
      </c>
      <c r="I720" s="64">
        <f t="shared" si="95"/>
        <v>200</v>
      </c>
      <c r="J720" s="64">
        <f t="shared" si="95"/>
        <v>0</v>
      </c>
      <c r="K720" s="64">
        <f t="shared" si="95"/>
        <v>0</v>
      </c>
      <c r="L720" s="64">
        <f t="shared" si="95"/>
        <v>0</v>
      </c>
      <c r="M720" s="158" t="s">
        <v>914</v>
      </c>
      <c r="N720" s="158" t="s">
        <v>1053</v>
      </c>
      <c r="O720" s="52"/>
    </row>
    <row r="721" spans="1:15">
      <c r="A721" s="186"/>
      <c r="B721" s="173"/>
      <c r="C721" s="158"/>
      <c r="D721" s="66">
        <v>2013</v>
      </c>
      <c r="E721" s="64">
        <v>100</v>
      </c>
      <c r="F721" s="64">
        <v>0</v>
      </c>
      <c r="G721" s="64">
        <v>0</v>
      </c>
      <c r="H721" s="64">
        <v>0</v>
      </c>
      <c r="I721" s="64">
        <v>100</v>
      </c>
      <c r="J721" s="64">
        <v>0</v>
      </c>
      <c r="K721" s="64">
        <v>0</v>
      </c>
      <c r="L721" s="64">
        <v>0</v>
      </c>
      <c r="M721" s="158"/>
      <c r="N721" s="158"/>
      <c r="O721" s="52"/>
    </row>
    <row r="722" spans="1:15">
      <c r="A722" s="186"/>
      <c r="B722" s="173"/>
      <c r="C722" s="158"/>
      <c r="D722" s="66">
        <v>2014</v>
      </c>
      <c r="E722" s="126">
        <v>25</v>
      </c>
      <c r="F722" s="126">
        <v>0</v>
      </c>
      <c r="G722" s="126">
        <v>0</v>
      </c>
      <c r="H722" s="126">
        <v>0</v>
      </c>
      <c r="I722" s="126">
        <v>25</v>
      </c>
      <c r="J722" s="126">
        <v>0</v>
      </c>
      <c r="K722" s="126">
        <v>0</v>
      </c>
      <c r="L722" s="126">
        <v>0</v>
      </c>
      <c r="M722" s="158"/>
      <c r="N722" s="158"/>
      <c r="O722" s="52"/>
    </row>
    <row r="723" spans="1:15">
      <c r="A723" s="186"/>
      <c r="B723" s="173"/>
      <c r="C723" s="158"/>
      <c r="D723" s="66">
        <v>2015</v>
      </c>
      <c r="E723" s="64">
        <v>25</v>
      </c>
      <c r="F723" s="64"/>
      <c r="G723" s="64">
        <v>0</v>
      </c>
      <c r="H723" s="64"/>
      <c r="I723" s="64">
        <v>25</v>
      </c>
      <c r="J723" s="64"/>
      <c r="K723" s="64">
        <v>0</v>
      </c>
      <c r="L723" s="64"/>
      <c r="M723" s="158"/>
      <c r="N723" s="158"/>
      <c r="O723" s="52"/>
    </row>
    <row r="724" spans="1:15">
      <c r="A724" s="186"/>
      <c r="B724" s="173"/>
      <c r="C724" s="158"/>
      <c r="D724" s="66">
        <v>2016</v>
      </c>
      <c r="E724" s="64">
        <v>25</v>
      </c>
      <c r="F724" s="64"/>
      <c r="G724" s="64">
        <v>0</v>
      </c>
      <c r="H724" s="64"/>
      <c r="I724" s="64">
        <v>25</v>
      </c>
      <c r="J724" s="64"/>
      <c r="K724" s="64">
        <v>0</v>
      </c>
      <c r="L724" s="64"/>
      <c r="M724" s="158"/>
      <c r="N724" s="158"/>
      <c r="O724" s="52"/>
    </row>
    <row r="725" spans="1:15">
      <c r="A725" s="186"/>
      <c r="B725" s="173"/>
      <c r="C725" s="158"/>
      <c r="D725" s="66">
        <v>2017</v>
      </c>
      <c r="E725" s="64">
        <v>25</v>
      </c>
      <c r="F725" s="64"/>
      <c r="G725" s="64">
        <v>0</v>
      </c>
      <c r="H725" s="64"/>
      <c r="I725" s="64">
        <v>25</v>
      </c>
      <c r="J725" s="64"/>
      <c r="K725" s="64">
        <v>0</v>
      </c>
      <c r="L725" s="64"/>
      <c r="M725" s="158"/>
      <c r="N725" s="158"/>
      <c r="O725" s="52"/>
    </row>
    <row r="726" spans="1:15">
      <c r="A726" s="186" t="s">
        <v>581</v>
      </c>
      <c r="B726" s="173" t="s">
        <v>582</v>
      </c>
      <c r="C726" s="158"/>
      <c r="D726" s="66" t="s">
        <v>609</v>
      </c>
      <c r="E726" s="64">
        <f>SUM(E727:E731)</f>
        <v>6000</v>
      </c>
      <c r="F726" s="64">
        <f t="shared" ref="F726:L726" si="96">SUM(F727:F731)</f>
        <v>0</v>
      </c>
      <c r="G726" s="64">
        <f t="shared" si="96"/>
        <v>5600</v>
      </c>
      <c r="H726" s="64">
        <f t="shared" si="96"/>
        <v>0</v>
      </c>
      <c r="I726" s="64">
        <f t="shared" si="96"/>
        <v>400</v>
      </c>
      <c r="J726" s="64">
        <f t="shared" si="96"/>
        <v>0</v>
      </c>
      <c r="K726" s="64">
        <f t="shared" si="96"/>
        <v>0</v>
      </c>
      <c r="L726" s="64">
        <f t="shared" si="96"/>
        <v>0</v>
      </c>
      <c r="M726" s="158"/>
      <c r="N726" s="158" t="s">
        <v>1035</v>
      </c>
      <c r="O726" s="52"/>
    </row>
    <row r="727" spans="1:15">
      <c r="A727" s="186"/>
      <c r="B727" s="173"/>
      <c r="C727" s="158"/>
      <c r="D727" s="66">
        <v>2013</v>
      </c>
      <c r="E727" s="64">
        <v>4000</v>
      </c>
      <c r="F727" s="64">
        <v>0</v>
      </c>
      <c r="G727" s="64">
        <v>3800</v>
      </c>
      <c r="H727" s="64">
        <v>0</v>
      </c>
      <c r="I727" s="64">
        <v>200</v>
      </c>
      <c r="J727" s="64">
        <v>0</v>
      </c>
      <c r="K727" s="64">
        <v>0</v>
      </c>
      <c r="L727" s="64">
        <v>0</v>
      </c>
      <c r="M727" s="158"/>
      <c r="N727" s="158"/>
      <c r="O727" s="52"/>
    </row>
    <row r="728" spans="1:15">
      <c r="A728" s="186"/>
      <c r="B728" s="173"/>
      <c r="C728" s="158"/>
      <c r="D728" s="66">
        <v>2014</v>
      </c>
      <c r="E728" s="126">
        <v>500</v>
      </c>
      <c r="F728" s="126">
        <v>0</v>
      </c>
      <c r="G728" s="126">
        <v>450</v>
      </c>
      <c r="H728" s="126">
        <v>0</v>
      </c>
      <c r="I728" s="126">
        <v>50</v>
      </c>
      <c r="J728" s="126">
        <v>0</v>
      </c>
      <c r="K728" s="126">
        <v>0</v>
      </c>
      <c r="L728" s="126">
        <v>0</v>
      </c>
      <c r="M728" s="158"/>
      <c r="N728" s="158"/>
      <c r="O728" s="52"/>
    </row>
    <row r="729" spans="1:15">
      <c r="A729" s="186"/>
      <c r="B729" s="173"/>
      <c r="C729" s="158"/>
      <c r="D729" s="66">
        <v>2015</v>
      </c>
      <c r="E729" s="64">
        <v>500</v>
      </c>
      <c r="F729" s="64"/>
      <c r="G729" s="64">
        <v>450</v>
      </c>
      <c r="H729" s="64"/>
      <c r="I729" s="64">
        <v>50</v>
      </c>
      <c r="J729" s="64"/>
      <c r="K729" s="64">
        <v>0</v>
      </c>
      <c r="L729" s="64"/>
      <c r="M729" s="158"/>
      <c r="N729" s="158"/>
      <c r="O729" s="52"/>
    </row>
    <row r="730" spans="1:15">
      <c r="A730" s="186"/>
      <c r="B730" s="173"/>
      <c r="C730" s="158"/>
      <c r="D730" s="66">
        <v>2016</v>
      </c>
      <c r="E730" s="64">
        <v>500</v>
      </c>
      <c r="F730" s="64"/>
      <c r="G730" s="64">
        <v>450</v>
      </c>
      <c r="H730" s="64"/>
      <c r="I730" s="64">
        <v>50</v>
      </c>
      <c r="J730" s="64"/>
      <c r="K730" s="64">
        <v>0</v>
      </c>
      <c r="L730" s="64"/>
      <c r="M730" s="158"/>
      <c r="N730" s="158"/>
      <c r="O730" s="52"/>
    </row>
    <row r="731" spans="1:15">
      <c r="A731" s="186"/>
      <c r="B731" s="173"/>
      <c r="C731" s="158"/>
      <c r="D731" s="66">
        <v>2017</v>
      </c>
      <c r="E731" s="64">
        <v>500</v>
      </c>
      <c r="F731" s="64"/>
      <c r="G731" s="64">
        <v>450</v>
      </c>
      <c r="H731" s="64"/>
      <c r="I731" s="64">
        <v>50</v>
      </c>
      <c r="J731" s="64"/>
      <c r="K731" s="64">
        <v>0</v>
      </c>
      <c r="L731" s="64"/>
      <c r="M731" s="158"/>
      <c r="N731" s="158"/>
      <c r="O731" s="52"/>
    </row>
    <row r="732" spans="1:15">
      <c r="A732" s="186" t="s">
        <v>53</v>
      </c>
      <c r="B732" s="173" t="s">
        <v>915</v>
      </c>
      <c r="C732" s="158" t="s">
        <v>786</v>
      </c>
      <c r="D732" s="66" t="s">
        <v>609</v>
      </c>
      <c r="E732" s="64">
        <f>SUM(E733:E737)</f>
        <v>400</v>
      </c>
      <c r="F732" s="64">
        <f t="shared" ref="F732:L732" si="97">SUM(F733:F737)</f>
        <v>0</v>
      </c>
      <c r="G732" s="64">
        <f t="shared" si="97"/>
        <v>0</v>
      </c>
      <c r="H732" s="64">
        <f t="shared" si="97"/>
        <v>0</v>
      </c>
      <c r="I732" s="64">
        <f t="shared" si="97"/>
        <v>400</v>
      </c>
      <c r="J732" s="64">
        <f t="shared" si="97"/>
        <v>0</v>
      </c>
      <c r="K732" s="64">
        <f t="shared" si="97"/>
        <v>0</v>
      </c>
      <c r="L732" s="64">
        <f t="shared" si="97"/>
        <v>0</v>
      </c>
      <c r="M732" s="158" t="s">
        <v>769</v>
      </c>
      <c r="N732" s="158" t="s">
        <v>1053</v>
      </c>
      <c r="O732" s="52"/>
    </row>
    <row r="733" spans="1:15">
      <c r="A733" s="186"/>
      <c r="B733" s="173"/>
      <c r="C733" s="158"/>
      <c r="D733" s="66">
        <v>2013</v>
      </c>
      <c r="E733" s="64">
        <v>0</v>
      </c>
      <c r="F733" s="64">
        <v>0</v>
      </c>
      <c r="G733" s="64">
        <v>0</v>
      </c>
      <c r="H733" s="64">
        <v>0</v>
      </c>
      <c r="I733" s="64">
        <v>0</v>
      </c>
      <c r="J733" s="64">
        <v>0</v>
      </c>
      <c r="K733" s="64">
        <v>0</v>
      </c>
      <c r="L733" s="64">
        <v>0</v>
      </c>
      <c r="M733" s="158"/>
      <c r="N733" s="158"/>
      <c r="O733" s="52"/>
    </row>
    <row r="734" spans="1:15">
      <c r="A734" s="186"/>
      <c r="B734" s="173"/>
      <c r="C734" s="158"/>
      <c r="D734" s="66">
        <v>2014</v>
      </c>
      <c r="E734" s="126">
        <v>100</v>
      </c>
      <c r="F734" s="126">
        <v>0</v>
      </c>
      <c r="G734" s="126">
        <v>0</v>
      </c>
      <c r="H734" s="126">
        <v>0</v>
      </c>
      <c r="I734" s="126">
        <v>100</v>
      </c>
      <c r="J734" s="126">
        <v>0</v>
      </c>
      <c r="K734" s="126">
        <v>0</v>
      </c>
      <c r="L734" s="126">
        <v>0</v>
      </c>
      <c r="M734" s="158"/>
      <c r="N734" s="158"/>
      <c r="O734" s="52"/>
    </row>
    <row r="735" spans="1:15">
      <c r="A735" s="186"/>
      <c r="B735" s="173"/>
      <c r="C735" s="158"/>
      <c r="D735" s="66">
        <v>2015</v>
      </c>
      <c r="E735" s="64">
        <v>100</v>
      </c>
      <c r="F735" s="64"/>
      <c r="G735" s="64">
        <v>0</v>
      </c>
      <c r="H735" s="64"/>
      <c r="I735" s="64">
        <v>100</v>
      </c>
      <c r="J735" s="64"/>
      <c r="K735" s="64">
        <v>0</v>
      </c>
      <c r="L735" s="64"/>
      <c r="M735" s="158"/>
      <c r="N735" s="158"/>
      <c r="O735" s="52"/>
    </row>
    <row r="736" spans="1:15">
      <c r="A736" s="186"/>
      <c r="B736" s="173"/>
      <c r="C736" s="158"/>
      <c r="D736" s="66">
        <v>2016</v>
      </c>
      <c r="E736" s="64">
        <v>100</v>
      </c>
      <c r="F736" s="64"/>
      <c r="G736" s="64">
        <v>0</v>
      </c>
      <c r="H736" s="64"/>
      <c r="I736" s="64">
        <v>100</v>
      </c>
      <c r="J736" s="64"/>
      <c r="K736" s="64">
        <v>0</v>
      </c>
      <c r="L736" s="64"/>
      <c r="M736" s="158"/>
      <c r="N736" s="158"/>
      <c r="O736" s="52"/>
    </row>
    <row r="737" spans="1:15">
      <c r="A737" s="186"/>
      <c r="B737" s="173"/>
      <c r="C737" s="158"/>
      <c r="D737" s="66">
        <v>2017</v>
      </c>
      <c r="E737" s="64">
        <v>100</v>
      </c>
      <c r="F737" s="64"/>
      <c r="G737" s="64">
        <v>0</v>
      </c>
      <c r="H737" s="64"/>
      <c r="I737" s="64">
        <v>100</v>
      </c>
      <c r="J737" s="64"/>
      <c r="K737" s="64">
        <v>0</v>
      </c>
      <c r="L737" s="64"/>
      <c r="M737" s="158"/>
      <c r="N737" s="158"/>
      <c r="O737" s="52"/>
    </row>
    <row r="738" spans="1:15">
      <c r="A738" s="186" t="s">
        <v>55</v>
      </c>
      <c r="B738" s="173" t="s">
        <v>916</v>
      </c>
      <c r="C738" s="158"/>
      <c r="D738" s="66" t="s">
        <v>609</v>
      </c>
      <c r="E738" s="64">
        <f>SUM(E739:E743)</f>
        <v>4000</v>
      </c>
      <c r="F738" s="64">
        <f t="shared" ref="F738:L738" si="98">SUM(F739:F743)</f>
        <v>0</v>
      </c>
      <c r="G738" s="64">
        <f t="shared" si="98"/>
        <v>3600</v>
      </c>
      <c r="H738" s="64">
        <f t="shared" si="98"/>
        <v>0</v>
      </c>
      <c r="I738" s="64">
        <f t="shared" si="98"/>
        <v>400</v>
      </c>
      <c r="J738" s="64">
        <f t="shared" si="98"/>
        <v>0</v>
      </c>
      <c r="K738" s="64">
        <f t="shared" si="98"/>
        <v>0</v>
      </c>
      <c r="L738" s="64">
        <f t="shared" si="98"/>
        <v>0</v>
      </c>
      <c r="M738" s="158"/>
      <c r="N738" s="158" t="s">
        <v>1035</v>
      </c>
      <c r="O738" s="52"/>
    </row>
    <row r="739" spans="1:15">
      <c r="A739" s="186"/>
      <c r="B739" s="173"/>
      <c r="C739" s="158"/>
      <c r="D739" s="66">
        <v>2013</v>
      </c>
      <c r="E739" s="64">
        <v>0</v>
      </c>
      <c r="F739" s="64">
        <v>0</v>
      </c>
      <c r="G739" s="64">
        <v>0</v>
      </c>
      <c r="H739" s="64">
        <v>0</v>
      </c>
      <c r="I739" s="64">
        <v>0</v>
      </c>
      <c r="J739" s="64">
        <v>0</v>
      </c>
      <c r="K739" s="64">
        <v>0</v>
      </c>
      <c r="L739" s="64">
        <v>0</v>
      </c>
      <c r="M739" s="158"/>
      <c r="N739" s="158"/>
      <c r="O739" s="52"/>
    </row>
    <row r="740" spans="1:15">
      <c r="A740" s="186"/>
      <c r="B740" s="173"/>
      <c r="C740" s="158"/>
      <c r="D740" s="66">
        <v>2014</v>
      </c>
      <c r="E740" s="126">
        <v>1000</v>
      </c>
      <c r="F740" s="126">
        <v>0</v>
      </c>
      <c r="G740" s="126">
        <v>900</v>
      </c>
      <c r="H740" s="126">
        <v>0</v>
      </c>
      <c r="I740" s="126">
        <v>100</v>
      </c>
      <c r="J740" s="126">
        <v>0</v>
      </c>
      <c r="K740" s="126">
        <v>0</v>
      </c>
      <c r="L740" s="126">
        <v>0</v>
      </c>
      <c r="M740" s="158"/>
      <c r="N740" s="158"/>
      <c r="O740" s="52"/>
    </row>
    <row r="741" spans="1:15">
      <c r="A741" s="186"/>
      <c r="B741" s="173"/>
      <c r="C741" s="158"/>
      <c r="D741" s="66">
        <v>2015</v>
      </c>
      <c r="E741" s="64">
        <v>1000</v>
      </c>
      <c r="F741" s="64"/>
      <c r="G741" s="64">
        <v>900</v>
      </c>
      <c r="H741" s="64"/>
      <c r="I741" s="64">
        <v>100</v>
      </c>
      <c r="J741" s="64"/>
      <c r="K741" s="64">
        <v>0</v>
      </c>
      <c r="L741" s="64"/>
      <c r="M741" s="158"/>
      <c r="N741" s="158"/>
      <c r="O741" s="52"/>
    </row>
    <row r="742" spans="1:15">
      <c r="A742" s="186"/>
      <c r="B742" s="173"/>
      <c r="C742" s="158"/>
      <c r="D742" s="66">
        <v>2016</v>
      </c>
      <c r="E742" s="64">
        <v>1000</v>
      </c>
      <c r="F742" s="64"/>
      <c r="G742" s="64">
        <v>900</v>
      </c>
      <c r="H742" s="64"/>
      <c r="I742" s="64">
        <v>100</v>
      </c>
      <c r="J742" s="64"/>
      <c r="K742" s="64">
        <v>0</v>
      </c>
      <c r="L742" s="64"/>
      <c r="M742" s="158"/>
      <c r="N742" s="158"/>
      <c r="O742" s="52"/>
    </row>
    <row r="743" spans="1:15">
      <c r="A743" s="186"/>
      <c r="B743" s="173"/>
      <c r="C743" s="158"/>
      <c r="D743" s="66">
        <v>2017</v>
      </c>
      <c r="E743" s="64">
        <v>1000</v>
      </c>
      <c r="F743" s="64"/>
      <c r="G743" s="64">
        <v>900</v>
      </c>
      <c r="H743" s="64"/>
      <c r="I743" s="64">
        <v>100</v>
      </c>
      <c r="J743" s="64"/>
      <c r="K743" s="64">
        <v>0</v>
      </c>
      <c r="L743" s="64"/>
      <c r="M743" s="158"/>
      <c r="N743" s="158"/>
      <c r="O743" s="52"/>
    </row>
    <row r="744" spans="1:15">
      <c r="A744" s="186" t="s">
        <v>57</v>
      </c>
      <c r="B744" s="173" t="s">
        <v>917</v>
      </c>
      <c r="C744" s="158" t="s">
        <v>791</v>
      </c>
      <c r="D744" s="66" t="s">
        <v>609</v>
      </c>
      <c r="E744" s="64">
        <f>SUM(E745:E749)</f>
        <v>100</v>
      </c>
      <c r="F744" s="64">
        <f t="shared" ref="F744:L744" si="99">SUM(F745:F749)</f>
        <v>0</v>
      </c>
      <c r="G744" s="64">
        <f t="shared" si="99"/>
        <v>0</v>
      </c>
      <c r="H744" s="64">
        <f t="shared" si="99"/>
        <v>0</v>
      </c>
      <c r="I744" s="64">
        <f t="shared" si="99"/>
        <v>100</v>
      </c>
      <c r="J744" s="64">
        <f t="shared" si="99"/>
        <v>0</v>
      </c>
      <c r="K744" s="64">
        <f t="shared" si="99"/>
        <v>0</v>
      </c>
      <c r="L744" s="64">
        <f t="shared" si="99"/>
        <v>0</v>
      </c>
      <c r="M744" s="158" t="s">
        <v>918</v>
      </c>
      <c r="N744" s="158"/>
      <c r="O744" s="52"/>
    </row>
    <row r="745" spans="1:15">
      <c r="A745" s="186"/>
      <c r="B745" s="173"/>
      <c r="C745" s="158"/>
      <c r="D745" s="66">
        <v>2013</v>
      </c>
      <c r="E745" s="64">
        <v>0</v>
      </c>
      <c r="F745" s="64">
        <v>0</v>
      </c>
      <c r="G745" s="64">
        <v>0</v>
      </c>
      <c r="H745" s="64">
        <v>0</v>
      </c>
      <c r="I745" s="64">
        <v>0</v>
      </c>
      <c r="J745" s="64">
        <v>0</v>
      </c>
      <c r="K745" s="64">
        <v>0</v>
      </c>
      <c r="L745" s="64">
        <v>0</v>
      </c>
      <c r="M745" s="158"/>
      <c r="N745" s="158"/>
      <c r="O745" s="52"/>
    </row>
    <row r="746" spans="1:15">
      <c r="A746" s="186"/>
      <c r="B746" s="173"/>
      <c r="C746" s="158"/>
      <c r="D746" s="66">
        <v>2014</v>
      </c>
      <c r="E746" s="64">
        <v>0</v>
      </c>
      <c r="F746" s="64">
        <v>0</v>
      </c>
      <c r="G746" s="64">
        <v>0</v>
      </c>
      <c r="H746" s="64">
        <v>0</v>
      </c>
      <c r="I746" s="64">
        <v>0</v>
      </c>
      <c r="J746" s="64">
        <v>0</v>
      </c>
      <c r="K746" s="64">
        <v>0</v>
      </c>
      <c r="L746" s="64">
        <v>0</v>
      </c>
      <c r="M746" s="158"/>
      <c r="N746" s="158"/>
      <c r="O746" s="52"/>
    </row>
    <row r="747" spans="1:15">
      <c r="A747" s="186"/>
      <c r="B747" s="173"/>
      <c r="C747" s="158"/>
      <c r="D747" s="66">
        <v>2015</v>
      </c>
      <c r="E747" s="64">
        <v>0</v>
      </c>
      <c r="F747" s="64"/>
      <c r="G747" s="64">
        <v>0</v>
      </c>
      <c r="H747" s="64"/>
      <c r="I747" s="64">
        <v>0</v>
      </c>
      <c r="J747" s="64"/>
      <c r="K747" s="64">
        <v>0</v>
      </c>
      <c r="L747" s="64"/>
      <c r="M747" s="158"/>
      <c r="N747" s="158"/>
      <c r="O747" s="52"/>
    </row>
    <row r="748" spans="1:15">
      <c r="A748" s="186"/>
      <c r="B748" s="173"/>
      <c r="C748" s="158"/>
      <c r="D748" s="66">
        <v>2016</v>
      </c>
      <c r="E748" s="64">
        <v>50</v>
      </c>
      <c r="F748" s="64"/>
      <c r="G748" s="64">
        <v>0</v>
      </c>
      <c r="H748" s="64"/>
      <c r="I748" s="64">
        <v>50</v>
      </c>
      <c r="J748" s="64"/>
      <c r="K748" s="64">
        <v>0</v>
      </c>
      <c r="L748" s="64"/>
      <c r="M748" s="158"/>
      <c r="N748" s="158"/>
      <c r="O748" s="52"/>
    </row>
    <row r="749" spans="1:15">
      <c r="A749" s="186"/>
      <c r="B749" s="173"/>
      <c r="C749" s="158"/>
      <c r="D749" s="66">
        <v>2017</v>
      </c>
      <c r="E749" s="64">
        <v>50</v>
      </c>
      <c r="F749" s="64"/>
      <c r="G749" s="64">
        <v>0</v>
      </c>
      <c r="H749" s="64"/>
      <c r="I749" s="64">
        <v>50</v>
      </c>
      <c r="J749" s="64"/>
      <c r="K749" s="64">
        <v>0</v>
      </c>
      <c r="L749" s="64"/>
      <c r="M749" s="158"/>
      <c r="N749" s="158"/>
      <c r="O749" s="52"/>
    </row>
    <row r="750" spans="1:15">
      <c r="A750" s="186" t="s">
        <v>59</v>
      </c>
      <c r="B750" s="173" t="s">
        <v>919</v>
      </c>
      <c r="C750" s="158"/>
      <c r="D750" s="66" t="s">
        <v>609</v>
      </c>
      <c r="E750" s="64">
        <f>SUM(E751:E755)</f>
        <v>4000</v>
      </c>
      <c r="F750" s="64">
        <f t="shared" ref="F750:L750" si="100">SUM(F751:F755)</f>
        <v>0</v>
      </c>
      <c r="G750" s="64">
        <f t="shared" si="100"/>
        <v>400</v>
      </c>
      <c r="H750" s="64">
        <f t="shared" si="100"/>
        <v>0</v>
      </c>
      <c r="I750" s="64">
        <f t="shared" si="100"/>
        <v>3600</v>
      </c>
      <c r="J750" s="64">
        <f t="shared" si="100"/>
        <v>0</v>
      </c>
      <c r="K750" s="64">
        <f t="shared" si="100"/>
        <v>0</v>
      </c>
      <c r="L750" s="64">
        <f t="shared" si="100"/>
        <v>0</v>
      </c>
      <c r="M750" s="158"/>
      <c r="N750" s="158"/>
      <c r="O750" s="52"/>
    </row>
    <row r="751" spans="1:15">
      <c r="A751" s="186"/>
      <c r="B751" s="173"/>
      <c r="C751" s="158"/>
      <c r="D751" s="66">
        <v>2013</v>
      </c>
      <c r="E751" s="64">
        <v>0</v>
      </c>
      <c r="F751" s="64">
        <v>0</v>
      </c>
      <c r="G751" s="64">
        <v>0</v>
      </c>
      <c r="H751" s="64">
        <v>0</v>
      </c>
      <c r="I751" s="64">
        <v>0</v>
      </c>
      <c r="J751" s="64">
        <v>0</v>
      </c>
      <c r="K751" s="64">
        <v>0</v>
      </c>
      <c r="L751" s="64">
        <v>0</v>
      </c>
      <c r="M751" s="158"/>
      <c r="N751" s="158"/>
      <c r="O751" s="52"/>
    </row>
    <row r="752" spans="1:15">
      <c r="A752" s="186"/>
      <c r="B752" s="173"/>
      <c r="C752" s="158"/>
      <c r="D752" s="66">
        <v>2014</v>
      </c>
      <c r="E752" s="64">
        <v>0</v>
      </c>
      <c r="F752" s="64">
        <v>0</v>
      </c>
      <c r="G752" s="64">
        <v>0</v>
      </c>
      <c r="H752" s="64">
        <v>0</v>
      </c>
      <c r="I752" s="64">
        <v>0</v>
      </c>
      <c r="J752" s="64">
        <v>0</v>
      </c>
      <c r="K752" s="64">
        <v>0</v>
      </c>
      <c r="L752" s="64">
        <v>0</v>
      </c>
      <c r="M752" s="158"/>
      <c r="N752" s="158"/>
      <c r="O752" s="52"/>
    </row>
    <row r="753" spans="1:15">
      <c r="A753" s="186"/>
      <c r="B753" s="173"/>
      <c r="C753" s="158"/>
      <c r="D753" s="66">
        <v>2015</v>
      </c>
      <c r="E753" s="64">
        <v>0</v>
      </c>
      <c r="F753" s="64"/>
      <c r="G753" s="64">
        <v>0</v>
      </c>
      <c r="H753" s="64"/>
      <c r="I753" s="64">
        <v>0</v>
      </c>
      <c r="J753" s="64"/>
      <c r="K753" s="64">
        <v>0</v>
      </c>
      <c r="L753" s="64"/>
      <c r="M753" s="158"/>
      <c r="N753" s="158"/>
      <c r="O753" s="52"/>
    </row>
    <row r="754" spans="1:15">
      <c r="A754" s="186"/>
      <c r="B754" s="173"/>
      <c r="C754" s="158"/>
      <c r="D754" s="66">
        <v>2016</v>
      </c>
      <c r="E754" s="64">
        <v>2000</v>
      </c>
      <c r="F754" s="64"/>
      <c r="G754" s="64">
        <v>200</v>
      </c>
      <c r="H754" s="64"/>
      <c r="I754" s="64">
        <v>1800</v>
      </c>
      <c r="J754" s="64"/>
      <c r="K754" s="64">
        <v>0</v>
      </c>
      <c r="L754" s="64"/>
      <c r="M754" s="158"/>
      <c r="N754" s="158"/>
      <c r="O754" s="52"/>
    </row>
    <row r="755" spans="1:15">
      <c r="A755" s="186"/>
      <c r="B755" s="173"/>
      <c r="C755" s="158"/>
      <c r="D755" s="66">
        <v>2017</v>
      </c>
      <c r="E755" s="64">
        <v>2000</v>
      </c>
      <c r="F755" s="64"/>
      <c r="G755" s="64">
        <v>200</v>
      </c>
      <c r="H755" s="64"/>
      <c r="I755" s="64">
        <v>1800</v>
      </c>
      <c r="J755" s="64"/>
      <c r="K755" s="64">
        <v>0</v>
      </c>
      <c r="L755" s="64"/>
      <c r="M755" s="158"/>
      <c r="N755" s="158"/>
      <c r="O755" s="52"/>
    </row>
    <row r="756" spans="1:15">
      <c r="A756" s="186" t="s">
        <v>583</v>
      </c>
      <c r="B756" s="173" t="s">
        <v>584</v>
      </c>
      <c r="C756" s="158" t="s">
        <v>575</v>
      </c>
      <c r="D756" s="66" t="s">
        <v>609</v>
      </c>
      <c r="E756" s="64">
        <f>SUM(E757:E761)</f>
        <v>2000</v>
      </c>
      <c r="F756" s="64">
        <f t="shared" ref="F756:L756" si="101">SUM(F757:F761)</f>
        <v>0</v>
      </c>
      <c r="G756" s="64">
        <f t="shared" si="101"/>
        <v>0</v>
      </c>
      <c r="H756" s="64">
        <f t="shared" si="101"/>
        <v>0</v>
      </c>
      <c r="I756" s="64">
        <f t="shared" si="101"/>
        <v>2000</v>
      </c>
      <c r="J756" s="64">
        <f t="shared" si="101"/>
        <v>0</v>
      </c>
      <c r="K756" s="64">
        <f t="shared" si="101"/>
        <v>0</v>
      </c>
      <c r="L756" s="64">
        <f t="shared" si="101"/>
        <v>0</v>
      </c>
      <c r="M756" s="158" t="s">
        <v>920</v>
      </c>
      <c r="N756" s="158" t="s">
        <v>1053</v>
      </c>
      <c r="O756" s="52"/>
    </row>
    <row r="757" spans="1:15">
      <c r="A757" s="186"/>
      <c r="B757" s="173"/>
      <c r="C757" s="158"/>
      <c r="D757" s="66">
        <v>2013</v>
      </c>
      <c r="E757" s="64">
        <v>100</v>
      </c>
      <c r="F757" s="64">
        <v>0</v>
      </c>
      <c r="G757" s="64">
        <v>0</v>
      </c>
      <c r="H757" s="64">
        <v>0</v>
      </c>
      <c r="I757" s="64">
        <v>100</v>
      </c>
      <c r="J757" s="64">
        <v>0</v>
      </c>
      <c r="K757" s="64">
        <v>0</v>
      </c>
      <c r="L757" s="64">
        <v>0</v>
      </c>
      <c r="M757" s="158"/>
      <c r="N757" s="158"/>
      <c r="O757" s="52"/>
    </row>
    <row r="758" spans="1:15">
      <c r="A758" s="186"/>
      <c r="B758" s="173"/>
      <c r="C758" s="158"/>
      <c r="D758" s="66">
        <v>2014</v>
      </c>
      <c r="E758" s="126">
        <v>400</v>
      </c>
      <c r="F758" s="126">
        <v>0</v>
      </c>
      <c r="G758" s="126">
        <v>0</v>
      </c>
      <c r="H758" s="126">
        <v>0</v>
      </c>
      <c r="I758" s="126">
        <v>400</v>
      </c>
      <c r="J758" s="126">
        <v>0</v>
      </c>
      <c r="K758" s="126">
        <v>0</v>
      </c>
      <c r="L758" s="126">
        <v>0</v>
      </c>
      <c r="M758" s="158"/>
      <c r="N758" s="158"/>
      <c r="O758" s="52"/>
    </row>
    <row r="759" spans="1:15">
      <c r="A759" s="186"/>
      <c r="B759" s="173"/>
      <c r="C759" s="158"/>
      <c r="D759" s="66">
        <v>2015</v>
      </c>
      <c r="E759" s="126">
        <v>500</v>
      </c>
      <c r="F759" s="126"/>
      <c r="G759" s="126">
        <v>0</v>
      </c>
      <c r="H759" s="126"/>
      <c r="I759" s="126">
        <v>500</v>
      </c>
      <c r="J759" s="126"/>
      <c r="K759" s="126">
        <v>0</v>
      </c>
      <c r="L759" s="126"/>
      <c r="M759" s="158"/>
      <c r="N759" s="158"/>
      <c r="O759" s="52"/>
    </row>
    <row r="760" spans="1:15">
      <c r="A760" s="186"/>
      <c r="B760" s="173"/>
      <c r="C760" s="158"/>
      <c r="D760" s="66">
        <v>2016</v>
      </c>
      <c r="E760" s="126">
        <v>500</v>
      </c>
      <c r="F760" s="126"/>
      <c r="G760" s="126">
        <v>0</v>
      </c>
      <c r="H760" s="126"/>
      <c r="I760" s="126">
        <v>500</v>
      </c>
      <c r="J760" s="126"/>
      <c r="K760" s="126">
        <v>0</v>
      </c>
      <c r="L760" s="126"/>
      <c r="M760" s="158"/>
      <c r="N760" s="158"/>
      <c r="O760" s="52"/>
    </row>
    <row r="761" spans="1:15">
      <c r="A761" s="186"/>
      <c r="B761" s="173"/>
      <c r="C761" s="158"/>
      <c r="D761" s="66">
        <v>2017</v>
      </c>
      <c r="E761" s="126">
        <v>500</v>
      </c>
      <c r="F761" s="126"/>
      <c r="G761" s="126">
        <v>0</v>
      </c>
      <c r="H761" s="126"/>
      <c r="I761" s="126">
        <v>500</v>
      </c>
      <c r="J761" s="126"/>
      <c r="K761" s="126">
        <v>0</v>
      </c>
      <c r="L761" s="126"/>
      <c r="M761" s="158"/>
      <c r="N761" s="158"/>
      <c r="O761" s="52"/>
    </row>
    <row r="762" spans="1:15">
      <c r="A762" s="186" t="s">
        <v>585</v>
      </c>
      <c r="B762" s="173" t="s">
        <v>586</v>
      </c>
      <c r="C762" s="158"/>
      <c r="D762" s="66" t="s">
        <v>609</v>
      </c>
      <c r="E762" s="126">
        <f>SUM(E763:E767)</f>
        <v>20000</v>
      </c>
      <c r="F762" s="126">
        <f t="shared" ref="F762:L762" si="102">SUM(F763:F767)</f>
        <v>305.10000000000002</v>
      </c>
      <c r="G762" s="126">
        <f t="shared" si="102"/>
        <v>18000</v>
      </c>
      <c r="H762" s="126">
        <f t="shared" si="102"/>
        <v>0</v>
      </c>
      <c r="I762" s="126">
        <f t="shared" si="102"/>
        <v>2000</v>
      </c>
      <c r="J762" s="126">
        <f t="shared" si="102"/>
        <v>305.10000000000002</v>
      </c>
      <c r="K762" s="126">
        <f t="shared" si="102"/>
        <v>0</v>
      </c>
      <c r="L762" s="126">
        <f t="shared" si="102"/>
        <v>0</v>
      </c>
      <c r="M762" s="158"/>
      <c r="N762" s="158" t="s">
        <v>1035</v>
      </c>
      <c r="O762" s="52"/>
    </row>
    <row r="763" spans="1:15">
      <c r="A763" s="186"/>
      <c r="B763" s="173"/>
      <c r="C763" s="158"/>
      <c r="D763" s="66">
        <v>2013</v>
      </c>
      <c r="E763" s="126">
        <v>1000</v>
      </c>
      <c r="F763" s="126">
        <v>99.9</v>
      </c>
      <c r="G763" s="126">
        <v>900</v>
      </c>
      <c r="H763" s="126">
        <v>0</v>
      </c>
      <c r="I763" s="126">
        <v>100</v>
      </c>
      <c r="J763" s="126">
        <v>99.9</v>
      </c>
      <c r="K763" s="126">
        <v>0</v>
      </c>
      <c r="L763" s="126">
        <v>0</v>
      </c>
      <c r="M763" s="158"/>
      <c r="N763" s="158"/>
      <c r="O763" s="52"/>
    </row>
    <row r="764" spans="1:15">
      <c r="A764" s="186"/>
      <c r="B764" s="173"/>
      <c r="C764" s="158"/>
      <c r="D764" s="66">
        <v>2014</v>
      </c>
      <c r="E764" s="126">
        <v>4000</v>
      </c>
      <c r="F764" s="126">
        <v>205.2</v>
      </c>
      <c r="G764" s="126">
        <v>3600</v>
      </c>
      <c r="H764" s="126">
        <v>0</v>
      </c>
      <c r="I764" s="126">
        <v>400</v>
      </c>
      <c r="J764" s="126">
        <v>205.2</v>
      </c>
      <c r="K764" s="126">
        <v>0</v>
      </c>
      <c r="L764" s="126">
        <v>0</v>
      </c>
      <c r="M764" s="158"/>
      <c r="N764" s="158"/>
      <c r="O764" s="52"/>
    </row>
    <row r="765" spans="1:15">
      <c r="A765" s="186"/>
      <c r="B765" s="173"/>
      <c r="C765" s="158"/>
      <c r="D765" s="66">
        <v>2015</v>
      </c>
      <c r="E765" s="126">
        <v>5000</v>
      </c>
      <c r="F765" s="126"/>
      <c r="G765" s="126">
        <v>4500</v>
      </c>
      <c r="H765" s="126"/>
      <c r="I765" s="126">
        <v>500</v>
      </c>
      <c r="J765" s="126"/>
      <c r="K765" s="126">
        <v>0</v>
      </c>
      <c r="L765" s="126"/>
      <c r="M765" s="158"/>
      <c r="N765" s="158"/>
      <c r="O765" s="52"/>
    </row>
    <row r="766" spans="1:15">
      <c r="A766" s="186"/>
      <c r="B766" s="173"/>
      <c r="C766" s="158"/>
      <c r="D766" s="66">
        <v>2016</v>
      </c>
      <c r="E766" s="126">
        <v>5000</v>
      </c>
      <c r="F766" s="126"/>
      <c r="G766" s="126">
        <v>4500</v>
      </c>
      <c r="H766" s="126"/>
      <c r="I766" s="126">
        <v>500</v>
      </c>
      <c r="J766" s="126"/>
      <c r="K766" s="126">
        <v>0</v>
      </c>
      <c r="L766" s="126"/>
      <c r="M766" s="158"/>
      <c r="N766" s="158"/>
      <c r="O766" s="52"/>
    </row>
    <row r="767" spans="1:15">
      <c r="A767" s="186"/>
      <c r="B767" s="173"/>
      <c r="C767" s="158"/>
      <c r="D767" s="66">
        <v>2017</v>
      </c>
      <c r="E767" s="126">
        <v>5000</v>
      </c>
      <c r="F767" s="126"/>
      <c r="G767" s="126">
        <v>4500</v>
      </c>
      <c r="H767" s="126"/>
      <c r="I767" s="126">
        <v>500</v>
      </c>
      <c r="J767" s="126"/>
      <c r="K767" s="126">
        <v>0</v>
      </c>
      <c r="L767" s="126"/>
      <c r="M767" s="158"/>
      <c r="N767" s="158"/>
      <c r="O767" s="52"/>
    </row>
    <row r="768" spans="1:15">
      <c r="A768" s="174" t="s">
        <v>587</v>
      </c>
      <c r="B768" s="170" t="s">
        <v>588</v>
      </c>
      <c r="C768" s="158" t="s">
        <v>527</v>
      </c>
      <c r="D768" s="66" t="s">
        <v>609</v>
      </c>
      <c r="E768" s="126">
        <f>SUM(E769:E773)</f>
        <v>25196.3</v>
      </c>
      <c r="F768" s="126">
        <f t="shared" ref="F768:L768" si="103">SUM(F769:F773)</f>
        <v>0</v>
      </c>
      <c r="G768" s="126">
        <f t="shared" si="103"/>
        <v>17484</v>
      </c>
      <c r="H768" s="126">
        <f t="shared" si="103"/>
        <v>0</v>
      </c>
      <c r="I768" s="126">
        <f t="shared" si="103"/>
        <v>7712.3</v>
      </c>
      <c r="J768" s="126">
        <f t="shared" si="103"/>
        <v>0</v>
      </c>
      <c r="K768" s="126">
        <f t="shared" si="103"/>
        <v>0</v>
      </c>
      <c r="L768" s="126">
        <f t="shared" si="103"/>
        <v>0</v>
      </c>
      <c r="M768" s="158" t="s">
        <v>759</v>
      </c>
      <c r="N768" s="158" t="s">
        <v>1035</v>
      </c>
      <c r="O768" s="52"/>
    </row>
    <row r="769" spans="1:15">
      <c r="A769" s="174"/>
      <c r="B769" s="170"/>
      <c r="C769" s="158"/>
      <c r="D769" s="66">
        <v>2013</v>
      </c>
      <c r="E769" s="126">
        <v>5066.3</v>
      </c>
      <c r="F769" s="126">
        <v>0</v>
      </c>
      <c r="G769" s="126">
        <v>0</v>
      </c>
      <c r="H769" s="126">
        <v>0</v>
      </c>
      <c r="I769" s="126">
        <v>5066.3</v>
      </c>
      <c r="J769" s="126">
        <v>0</v>
      </c>
      <c r="K769" s="126">
        <v>0</v>
      </c>
      <c r="L769" s="126">
        <v>0</v>
      </c>
      <c r="M769" s="158"/>
      <c r="N769" s="158"/>
      <c r="O769" s="52"/>
    </row>
    <row r="770" spans="1:15">
      <c r="A770" s="174"/>
      <c r="B770" s="170"/>
      <c r="C770" s="158"/>
      <c r="D770" s="66">
        <v>2014</v>
      </c>
      <c r="E770" s="126">
        <v>14330</v>
      </c>
      <c r="F770" s="126">
        <v>0</v>
      </c>
      <c r="G770" s="126">
        <v>12884</v>
      </c>
      <c r="H770" s="126">
        <v>0</v>
      </c>
      <c r="I770" s="126">
        <v>1446</v>
      </c>
      <c r="J770" s="126">
        <v>0</v>
      </c>
      <c r="K770" s="126">
        <v>0</v>
      </c>
      <c r="L770" s="126">
        <v>0</v>
      </c>
      <c r="M770" s="158"/>
      <c r="N770" s="158"/>
      <c r="O770" s="52"/>
    </row>
    <row r="771" spans="1:15">
      <c r="A771" s="174"/>
      <c r="B771" s="170"/>
      <c r="C771" s="158"/>
      <c r="D771" s="66">
        <v>2015</v>
      </c>
      <c r="E771" s="64">
        <v>1600</v>
      </c>
      <c r="F771" s="64"/>
      <c r="G771" s="64">
        <v>1300</v>
      </c>
      <c r="H771" s="64"/>
      <c r="I771" s="64">
        <v>300</v>
      </c>
      <c r="J771" s="64"/>
      <c r="K771" s="64">
        <v>0</v>
      </c>
      <c r="L771" s="64"/>
      <c r="M771" s="158"/>
      <c r="N771" s="158"/>
      <c r="O771" s="52"/>
    </row>
    <row r="772" spans="1:15">
      <c r="A772" s="174"/>
      <c r="B772" s="170"/>
      <c r="C772" s="158"/>
      <c r="D772" s="66">
        <v>2016</v>
      </c>
      <c r="E772" s="64">
        <v>1900</v>
      </c>
      <c r="F772" s="64"/>
      <c r="G772" s="64">
        <v>1500</v>
      </c>
      <c r="H772" s="64"/>
      <c r="I772" s="64">
        <v>400</v>
      </c>
      <c r="J772" s="64"/>
      <c r="K772" s="64">
        <v>0</v>
      </c>
      <c r="L772" s="64"/>
      <c r="M772" s="158"/>
      <c r="N772" s="158"/>
      <c r="O772" s="52"/>
    </row>
    <row r="773" spans="1:15">
      <c r="A773" s="174"/>
      <c r="B773" s="170"/>
      <c r="C773" s="158"/>
      <c r="D773" s="66">
        <v>2017</v>
      </c>
      <c r="E773" s="64">
        <v>2300</v>
      </c>
      <c r="F773" s="64"/>
      <c r="G773" s="64">
        <v>1800</v>
      </c>
      <c r="H773" s="64"/>
      <c r="I773" s="64">
        <v>500</v>
      </c>
      <c r="J773" s="64"/>
      <c r="K773" s="64">
        <v>0</v>
      </c>
      <c r="L773" s="64"/>
      <c r="M773" s="158"/>
      <c r="N773" s="158"/>
      <c r="O773" s="52"/>
    </row>
    <row r="774" spans="1:15">
      <c r="A774" s="184" t="s">
        <v>921</v>
      </c>
      <c r="B774" s="170" t="s">
        <v>922</v>
      </c>
      <c r="C774" s="158" t="s">
        <v>527</v>
      </c>
      <c r="D774" s="66" t="s">
        <v>609</v>
      </c>
      <c r="E774" s="64">
        <f>SUM(E775:E779)</f>
        <v>200</v>
      </c>
      <c r="F774" s="64">
        <f t="shared" ref="F774:L774" si="104">SUM(F775:F779)</f>
        <v>0</v>
      </c>
      <c r="G774" s="64">
        <f t="shared" si="104"/>
        <v>0</v>
      </c>
      <c r="H774" s="64">
        <f t="shared" si="104"/>
        <v>0</v>
      </c>
      <c r="I774" s="64">
        <f t="shared" si="104"/>
        <v>200</v>
      </c>
      <c r="J774" s="64">
        <f t="shared" si="104"/>
        <v>0</v>
      </c>
      <c r="K774" s="64">
        <f t="shared" si="104"/>
        <v>0</v>
      </c>
      <c r="L774" s="64">
        <f t="shared" si="104"/>
        <v>0</v>
      </c>
      <c r="M774" s="158" t="s">
        <v>923</v>
      </c>
      <c r="N774" s="158"/>
      <c r="O774" s="52"/>
    </row>
    <row r="775" spans="1:15">
      <c r="A775" s="184"/>
      <c r="B775" s="170"/>
      <c r="C775" s="158"/>
      <c r="D775" s="66">
        <v>2013</v>
      </c>
      <c r="E775" s="64">
        <v>0</v>
      </c>
      <c r="F775" s="64">
        <v>0</v>
      </c>
      <c r="G775" s="64">
        <v>0</v>
      </c>
      <c r="H775" s="64">
        <v>0</v>
      </c>
      <c r="I775" s="64">
        <v>0</v>
      </c>
      <c r="J775" s="64">
        <v>0</v>
      </c>
      <c r="K775" s="64">
        <v>0</v>
      </c>
      <c r="L775" s="64">
        <v>0</v>
      </c>
      <c r="M775" s="158"/>
      <c r="N775" s="158"/>
      <c r="O775" s="52"/>
    </row>
    <row r="776" spans="1:15">
      <c r="A776" s="184"/>
      <c r="B776" s="170"/>
      <c r="C776" s="158"/>
      <c r="D776" s="66">
        <v>2014</v>
      </c>
      <c r="E776" s="64">
        <v>0</v>
      </c>
      <c r="F776" s="64">
        <v>0</v>
      </c>
      <c r="G776" s="64">
        <v>0</v>
      </c>
      <c r="H776" s="64">
        <v>0</v>
      </c>
      <c r="I776" s="64">
        <v>0</v>
      </c>
      <c r="J776" s="64">
        <v>0</v>
      </c>
      <c r="K776" s="64">
        <v>0</v>
      </c>
      <c r="L776" s="64">
        <v>0</v>
      </c>
      <c r="M776" s="158"/>
      <c r="N776" s="158"/>
      <c r="O776" s="52"/>
    </row>
    <row r="777" spans="1:15">
      <c r="A777" s="184"/>
      <c r="B777" s="170"/>
      <c r="C777" s="158"/>
      <c r="D777" s="66">
        <v>2015</v>
      </c>
      <c r="E777" s="64">
        <v>200</v>
      </c>
      <c r="F777" s="64"/>
      <c r="G777" s="64">
        <v>0</v>
      </c>
      <c r="H777" s="64"/>
      <c r="I777" s="64">
        <v>200</v>
      </c>
      <c r="J777" s="64"/>
      <c r="K777" s="64">
        <v>0</v>
      </c>
      <c r="L777" s="64"/>
      <c r="M777" s="158"/>
      <c r="N777" s="158"/>
      <c r="O777" s="52"/>
    </row>
    <row r="778" spans="1:15">
      <c r="A778" s="184"/>
      <c r="B778" s="170"/>
      <c r="C778" s="158"/>
      <c r="D778" s="66">
        <v>2016</v>
      </c>
      <c r="E778" s="64">
        <v>0</v>
      </c>
      <c r="F778" s="64"/>
      <c r="G778" s="64">
        <v>0</v>
      </c>
      <c r="H778" s="64"/>
      <c r="I778" s="64">
        <v>0</v>
      </c>
      <c r="J778" s="64"/>
      <c r="K778" s="64">
        <v>0</v>
      </c>
      <c r="L778" s="64"/>
      <c r="M778" s="158"/>
      <c r="N778" s="158"/>
      <c r="O778" s="52"/>
    </row>
    <row r="779" spans="1:15">
      <c r="A779" s="184"/>
      <c r="B779" s="170"/>
      <c r="C779" s="158"/>
      <c r="D779" s="66">
        <v>2017</v>
      </c>
      <c r="E779" s="64">
        <v>0</v>
      </c>
      <c r="F779" s="64"/>
      <c r="G779" s="64">
        <v>0</v>
      </c>
      <c r="H779" s="64"/>
      <c r="I779" s="64">
        <v>0</v>
      </c>
      <c r="J779" s="64"/>
      <c r="K779" s="64">
        <v>0</v>
      </c>
      <c r="L779" s="64"/>
      <c r="M779" s="158"/>
      <c r="N779" s="158"/>
      <c r="O779" s="52"/>
    </row>
    <row r="780" spans="1:15">
      <c r="A780" s="184" t="s">
        <v>924</v>
      </c>
      <c r="B780" s="170" t="s">
        <v>925</v>
      </c>
      <c r="C780" s="193"/>
      <c r="D780" s="66" t="s">
        <v>609</v>
      </c>
      <c r="E780" s="64">
        <f>SUM(E781:E785)</f>
        <v>4000</v>
      </c>
      <c r="F780" s="64">
        <f t="shared" ref="F780:L780" si="105">SUM(F781:F785)</f>
        <v>0</v>
      </c>
      <c r="G780" s="64">
        <f t="shared" si="105"/>
        <v>3600</v>
      </c>
      <c r="H780" s="64">
        <f t="shared" si="105"/>
        <v>0</v>
      </c>
      <c r="I780" s="64">
        <f t="shared" si="105"/>
        <v>400</v>
      </c>
      <c r="J780" s="64">
        <f t="shared" si="105"/>
        <v>0</v>
      </c>
      <c r="K780" s="64">
        <f t="shared" si="105"/>
        <v>0</v>
      </c>
      <c r="L780" s="64">
        <f t="shared" si="105"/>
        <v>0</v>
      </c>
      <c r="M780" s="193"/>
      <c r="N780" s="158"/>
      <c r="O780" s="52"/>
    </row>
    <row r="781" spans="1:15">
      <c r="A781" s="184"/>
      <c r="B781" s="170"/>
      <c r="C781" s="193"/>
      <c r="D781" s="66">
        <v>2013</v>
      </c>
      <c r="E781" s="64">
        <v>0</v>
      </c>
      <c r="F781" s="64">
        <v>0</v>
      </c>
      <c r="G781" s="64">
        <v>0</v>
      </c>
      <c r="H781" s="64">
        <v>0</v>
      </c>
      <c r="I781" s="64">
        <v>0</v>
      </c>
      <c r="J781" s="64">
        <v>0</v>
      </c>
      <c r="K781" s="64">
        <v>0</v>
      </c>
      <c r="L781" s="64">
        <v>0</v>
      </c>
      <c r="M781" s="193"/>
      <c r="N781" s="158"/>
      <c r="O781" s="52"/>
    </row>
    <row r="782" spans="1:15">
      <c r="A782" s="184"/>
      <c r="B782" s="170"/>
      <c r="C782" s="193"/>
      <c r="D782" s="66">
        <v>2014</v>
      </c>
      <c r="E782" s="64">
        <v>0</v>
      </c>
      <c r="F782" s="64">
        <v>0</v>
      </c>
      <c r="G782" s="64">
        <v>0</v>
      </c>
      <c r="H782" s="64">
        <v>0</v>
      </c>
      <c r="I782" s="64">
        <v>0</v>
      </c>
      <c r="J782" s="64">
        <v>0</v>
      </c>
      <c r="K782" s="64">
        <v>0</v>
      </c>
      <c r="L782" s="64">
        <v>0</v>
      </c>
      <c r="M782" s="193"/>
      <c r="N782" s="158"/>
      <c r="O782" s="52"/>
    </row>
    <row r="783" spans="1:15">
      <c r="A783" s="184"/>
      <c r="B783" s="170"/>
      <c r="C783" s="193"/>
      <c r="D783" s="66">
        <v>2015</v>
      </c>
      <c r="E783" s="64">
        <v>4000</v>
      </c>
      <c r="F783" s="64"/>
      <c r="G783" s="64">
        <v>3600</v>
      </c>
      <c r="H783" s="64"/>
      <c r="I783" s="64">
        <v>400</v>
      </c>
      <c r="J783" s="64"/>
      <c r="K783" s="64">
        <v>0</v>
      </c>
      <c r="L783" s="64"/>
      <c r="M783" s="193"/>
      <c r="N783" s="158"/>
      <c r="O783" s="52"/>
    </row>
    <row r="784" spans="1:15">
      <c r="A784" s="184"/>
      <c r="B784" s="170"/>
      <c r="C784" s="193"/>
      <c r="D784" s="66">
        <v>2016</v>
      </c>
      <c r="E784" s="64">
        <v>0</v>
      </c>
      <c r="F784" s="64"/>
      <c r="G784" s="64">
        <v>0</v>
      </c>
      <c r="H784" s="64"/>
      <c r="I784" s="64">
        <v>0</v>
      </c>
      <c r="J784" s="64"/>
      <c r="K784" s="64">
        <v>0</v>
      </c>
      <c r="L784" s="64"/>
      <c r="M784" s="193"/>
      <c r="N784" s="158"/>
      <c r="O784" s="52"/>
    </row>
    <row r="785" spans="1:15">
      <c r="A785" s="184"/>
      <c r="B785" s="170"/>
      <c r="C785" s="193"/>
      <c r="D785" s="66">
        <v>2017</v>
      </c>
      <c r="E785" s="64">
        <v>0</v>
      </c>
      <c r="F785" s="64"/>
      <c r="G785" s="64">
        <v>0</v>
      </c>
      <c r="H785" s="64"/>
      <c r="I785" s="64">
        <v>0</v>
      </c>
      <c r="J785" s="64"/>
      <c r="K785" s="64">
        <v>0</v>
      </c>
      <c r="L785" s="64"/>
      <c r="M785" s="193"/>
      <c r="N785" s="158"/>
      <c r="O785" s="52"/>
    </row>
    <row r="786" spans="1:15">
      <c r="A786" s="166" t="s">
        <v>106</v>
      </c>
      <c r="B786" s="176" t="s">
        <v>589</v>
      </c>
      <c r="C786" s="158"/>
      <c r="D786" s="50" t="s">
        <v>609</v>
      </c>
      <c r="E786" s="53">
        <f>SUM(E787:E791)</f>
        <v>39425</v>
      </c>
      <c r="F786" s="53">
        <f t="shared" ref="F786:L786" si="106">SUM(F787:F791)</f>
        <v>13977.5</v>
      </c>
      <c r="G786" s="53">
        <f t="shared" si="106"/>
        <v>22170</v>
      </c>
      <c r="H786" s="53">
        <f t="shared" si="106"/>
        <v>0</v>
      </c>
      <c r="I786" s="53">
        <f t="shared" si="106"/>
        <v>3755</v>
      </c>
      <c r="J786" s="53">
        <f t="shared" si="106"/>
        <v>477.5</v>
      </c>
      <c r="K786" s="53">
        <f t="shared" si="106"/>
        <v>13500</v>
      </c>
      <c r="L786" s="53">
        <f t="shared" si="106"/>
        <v>13500</v>
      </c>
      <c r="M786" s="158"/>
      <c r="N786" s="158"/>
      <c r="O786" s="52"/>
    </row>
    <row r="787" spans="1:15">
      <c r="A787" s="166"/>
      <c r="B787" s="176"/>
      <c r="C787" s="158"/>
      <c r="D787" s="66">
        <v>2013</v>
      </c>
      <c r="E787" s="64">
        <f>E793+E799+E805+E811+E817+E823+E829+E835+E841+E847+E853</f>
        <v>23900</v>
      </c>
      <c r="F787" s="64">
        <f>F793+F799+F805+F811+F817+F823+F829+F835+F841+F847+F853</f>
        <v>13977.5</v>
      </c>
      <c r="G787" s="64">
        <f t="shared" ref="G787:L787" si="107">G793+G799+G805+G811+G817+G823+G829+G835+G841+G847+G853</f>
        <v>9000</v>
      </c>
      <c r="H787" s="64">
        <f t="shared" si="107"/>
        <v>0</v>
      </c>
      <c r="I787" s="64">
        <f t="shared" si="107"/>
        <v>1400</v>
      </c>
      <c r="J787" s="64">
        <f t="shared" si="107"/>
        <v>477.5</v>
      </c>
      <c r="K787" s="64">
        <f t="shared" si="107"/>
        <v>13500</v>
      </c>
      <c r="L787" s="64">
        <f t="shared" si="107"/>
        <v>13500</v>
      </c>
      <c r="M787" s="158"/>
      <c r="N787" s="158"/>
      <c r="O787" s="52"/>
    </row>
    <row r="788" spans="1:15">
      <c r="A788" s="166"/>
      <c r="B788" s="176"/>
      <c r="C788" s="158"/>
      <c r="D788" s="66">
        <v>2014</v>
      </c>
      <c r="E788" s="64">
        <f>E794+E800+E806+E812+E818+E824+E830+E836+E842+E848+E854</f>
        <v>10800</v>
      </c>
      <c r="F788" s="118">
        <f t="shared" ref="F788:L788" si="108">F794+F800+F806+F812+F818+F824+F830+F836+F842+F848+F854</f>
        <v>0</v>
      </c>
      <c r="G788" s="118">
        <f t="shared" si="108"/>
        <v>9090</v>
      </c>
      <c r="H788" s="118">
        <f t="shared" si="108"/>
        <v>0</v>
      </c>
      <c r="I788" s="118">
        <f t="shared" si="108"/>
        <v>1710</v>
      </c>
      <c r="J788" s="118">
        <f t="shared" si="108"/>
        <v>0</v>
      </c>
      <c r="K788" s="118">
        <f t="shared" si="108"/>
        <v>0</v>
      </c>
      <c r="L788" s="118">
        <f t="shared" si="108"/>
        <v>0</v>
      </c>
      <c r="M788" s="158"/>
      <c r="N788" s="158"/>
      <c r="O788" s="52"/>
    </row>
    <row r="789" spans="1:15">
      <c r="A789" s="166"/>
      <c r="B789" s="176"/>
      <c r="C789" s="158"/>
      <c r="D789" s="66">
        <v>2015</v>
      </c>
      <c r="E789" s="64">
        <f t="shared" ref="E789:K791" si="109">E795+E801+E807+E813+E819+E825+E831+E837+E843+E849+E855</f>
        <v>2310</v>
      </c>
      <c r="F789" s="64"/>
      <c r="G789" s="64">
        <f t="shared" si="109"/>
        <v>1980</v>
      </c>
      <c r="H789" s="64"/>
      <c r="I789" s="64">
        <f t="shared" si="109"/>
        <v>330</v>
      </c>
      <c r="J789" s="64"/>
      <c r="K789" s="64">
        <f t="shared" si="109"/>
        <v>0</v>
      </c>
      <c r="L789" s="64"/>
      <c r="M789" s="158"/>
      <c r="N789" s="158"/>
      <c r="O789" s="52"/>
    </row>
    <row r="790" spans="1:15">
      <c r="A790" s="166"/>
      <c r="B790" s="176"/>
      <c r="C790" s="158"/>
      <c r="D790" s="66">
        <v>2016</v>
      </c>
      <c r="E790" s="64">
        <f t="shared" si="109"/>
        <v>2415</v>
      </c>
      <c r="F790" s="64"/>
      <c r="G790" s="64">
        <f t="shared" si="109"/>
        <v>2100</v>
      </c>
      <c r="H790" s="64"/>
      <c r="I790" s="64">
        <f t="shared" si="109"/>
        <v>315</v>
      </c>
      <c r="J790" s="64"/>
      <c r="K790" s="64">
        <f t="shared" si="109"/>
        <v>0</v>
      </c>
      <c r="L790" s="64"/>
      <c r="M790" s="158"/>
      <c r="N790" s="158"/>
      <c r="O790" s="52"/>
    </row>
    <row r="791" spans="1:15">
      <c r="A791" s="166"/>
      <c r="B791" s="176"/>
      <c r="C791" s="158"/>
      <c r="D791" s="66">
        <v>2017</v>
      </c>
      <c r="E791" s="64">
        <f t="shared" si="109"/>
        <v>0</v>
      </c>
      <c r="F791" s="64"/>
      <c r="G791" s="64">
        <f t="shared" si="109"/>
        <v>0</v>
      </c>
      <c r="H791" s="64"/>
      <c r="I791" s="64">
        <f t="shared" si="109"/>
        <v>0</v>
      </c>
      <c r="J791" s="64"/>
      <c r="K791" s="64">
        <f t="shared" si="109"/>
        <v>0</v>
      </c>
      <c r="L791" s="64"/>
      <c r="M791" s="158"/>
      <c r="N791" s="158"/>
      <c r="O791" s="52"/>
    </row>
    <row r="792" spans="1:15">
      <c r="A792" s="186" t="s">
        <v>467</v>
      </c>
      <c r="B792" s="170" t="s">
        <v>590</v>
      </c>
      <c r="C792" s="158" t="s">
        <v>527</v>
      </c>
      <c r="D792" s="66" t="s">
        <v>609</v>
      </c>
      <c r="E792" s="64">
        <f>SUM(E793:E797)</f>
        <v>500</v>
      </c>
      <c r="F792" s="64">
        <f t="shared" ref="F792:L792" si="110">SUM(F793:F797)</f>
        <v>477.5</v>
      </c>
      <c r="G792" s="64">
        <f t="shared" si="110"/>
        <v>0</v>
      </c>
      <c r="H792" s="64">
        <f t="shared" si="110"/>
        <v>0</v>
      </c>
      <c r="I792" s="64">
        <f t="shared" si="110"/>
        <v>500</v>
      </c>
      <c r="J792" s="64">
        <f t="shared" si="110"/>
        <v>477.5</v>
      </c>
      <c r="K792" s="64">
        <f t="shared" si="110"/>
        <v>0</v>
      </c>
      <c r="L792" s="64">
        <f t="shared" si="110"/>
        <v>0</v>
      </c>
      <c r="M792" s="158" t="s">
        <v>759</v>
      </c>
      <c r="N792" s="158"/>
      <c r="O792" s="52"/>
    </row>
    <row r="793" spans="1:15">
      <c r="A793" s="186"/>
      <c r="B793" s="170"/>
      <c r="C793" s="158"/>
      <c r="D793" s="66">
        <v>2013</v>
      </c>
      <c r="E793" s="64">
        <v>500</v>
      </c>
      <c r="F793" s="64">
        <v>477.5</v>
      </c>
      <c r="G793" s="64">
        <v>0</v>
      </c>
      <c r="H793" s="64">
        <v>0</v>
      </c>
      <c r="I793" s="64">
        <v>500</v>
      </c>
      <c r="J793" s="64">
        <v>477.5</v>
      </c>
      <c r="K793" s="64">
        <v>0</v>
      </c>
      <c r="L793" s="64">
        <v>0</v>
      </c>
      <c r="M793" s="158"/>
      <c r="N793" s="158"/>
      <c r="O793" s="52"/>
    </row>
    <row r="794" spans="1:15">
      <c r="A794" s="186"/>
      <c r="B794" s="170"/>
      <c r="C794" s="158"/>
      <c r="D794" s="66">
        <v>2014</v>
      </c>
      <c r="E794" s="64">
        <v>0</v>
      </c>
      <c r="F794" s="64">
        <v>0</v>
      </c>
      <c r="G794" s="64">
        <v>0</v>
      </c>
      <c r="H794" s="64">
        <v>0</v>
      </c>
      <c r="I794" s="64">
        <v>0</v>
      </c>
      <c r="J794" s="64">
        <v>0</v>
      </c>
      <c r="K794" s="64">
        <v>0</v>
      </c>
      <c r="L794" s="64">
        <v>0</v>
      </c>
      <c r="M794" s="158"/>
      <c r="N794" s="158"/>
      <c r="O794" s="52"/>
    </row>
    <row r="795" spans="1:15">
      <c r="A795" s="186"/>
      <c r="B795" s="170"/>
      <c r="C795" s="158"/>
      <c r="D795" s="66">
        <v>2015</v>
      </c>
      <c r="E795" s="64">
        <v>0</v>
      </c>
      <c r="F795" s="64"/>
      <c r="G795" s="64">
        <v>0</v>
      </c>
      <c r="H795" s="64"/>
      <c r="I795" s="64">
        <v>0</v>
      </c>
      <c r="J795" s="64"/>
      <c r="K795" s="64">
        <v>0</v>
      </c>
      <c r="L795" s="64"/>
      <c r="M795" s="158"/>
      <c r="N795" s="158"/>
      <c r="O795" s="52"/>
    </row>
    <row r="796" spans="1:15">
      <c r="A796" s="186"/>
      <c r="B796" s="170"/>
      <c r="C796" s="158"/>
      <c r="D796" s="66">
        <v>2016</v>
      </c>
      <c r="E796" s="64">
        <v>0</v>
      </c>
      <c r="F796" s="64"/>
      <c r="G796" s="64">
        <v>0</v>
      </c>
      <c r="H796" s="64"/>
      <c r="I796" s="64">
        <v>0</v>
      </c>
      <c r="J796" s="64"/>
      <c r="K796" s="64">
        <v>0</v>
      </c>
      <c r="L796" s="64"/>
      <c r="M796" s="158"/>
      <c r="N796" s="158"/>
      <c r="O796" s="52"/>
    </row>
    <row r="797" spans="1:15">
      <c r="A797" s="186"/>
      <c r="B797" s="170"/>
      <c r="C797" s="158"/>
      <c r="D797" s="66">
        <v>2017</v>
      </c>
      <c r="E797" s="64">
        <v>0</v>
      </c>
      <c r="F797" s="64"/>
      <c r="G797" s="64">
        <v>0</v>
      </c>
      <c r="H797" s="64"/>
      <c r="I797" s="64">
        <v>0</v>
      </c>
      <c r="J797" s="64"/>
      <c r="K797" s="64">
        <v>0</v>
      </c>
      <c r="L797" s="64"/>
      <c r="M797" s="158"/>
      <c r="N797" s="158"/>
      <c r="O797" s="52"/>
    </row>
    <row r="798" spans="1:15">
      <c r="A798" s="186" t="s">
        <v>451</v>
      </c>
      <c r="B798" s="170" t="s">
        <v>591</v>
      </c>
      <c r="C798" s="158"/>
      <c r="D798" s="66" t="s">
        <v>609</v>
      </c>
      <c r="E798" s="64">
        <f>SUM(E799:E803)</f>
        <v>9900</v>
      </c>
      <c r="F798" s="64">
        <f t="shared" ref="F798:L798" si="111">SUM(F799:F803)</f>
        <v>0</v>
      </c>
      <c r="G798" s="64">
        <f t="shared" si="111"/>
        <v>9000</v>
      </c>
      <c r="H798" s="64">
        <f t="shared" si="111"/>
        <v>0</v>
      </c>
      <c r="I798" s="64">
        <f t="shared" si="111"/>
        <v>900</v>
      </c>
      <c r="J798" s="64">
        <f t="shared" si="111"/>
        <v>0</v>
      </c>
      <c r="K798" s="64">
        <f t="shared" si="111"/>
        <v>0</v>
      </c>
      <c r="L798" s="64">
        <f t="shared" si="111"/>
        <v>0</v>
      </c>
      <c r="M798" s="158"/>
      <c r="N798" s="158"/>
      <c r="O798" s="52"/>
    </row>
    <row r="799" spans="1:15">
      <c r="A799" s="186"/>
      <c r="B799" s="170"/>
      <c r="C799" s="158"/>
      <c r="D799" s="66">
        <v>2013</v>
      </c>
      <c r="E799" s="64">
        <v>9900</v>
      </c>
      <c r="F799" s="64">
        <v>0</v>
      </c>
      <c r="G799" s="64">
        <v>9000</v>
      </c>
      <c r="H799" s="64">
        <v>0</v>
      </c>
      <c r="I799" s="64">
        <v>900</v>
      </c>
      <c r="J799" s="64">
        <v>0</v>
      </c>
      <c r="K799" s="64">
        <v>0</v>
      </c>
      <c r="L799" s="64">
        <v>0</v>
      </c>
      <c r="M799" s="158"/>
      <c r="N799" s="158"/>
      <c r="O799" s="52"/>
    </row>
    <row r="800" spans="1:15">
      <c r="A800" s="186"/>
      <c r="B800" s="170"/>
      <c r="C800" s="158"/>
      <c r="D800" s="66">
        <v>2014</v>
      </c>
      <c r="E800" s="64">
        <v>0</v>
      </c>
      <c r="F800" s="64">
        <v>0</v>
      </c>
      <c r="G800" s="64">
        <v>0</v>
      </c>
      <c r="H800" s="64">
        <v>0</v>
      </c>
      <c r="I800" s="64">
        <v>0</v>
      </c>
      <c r="J800" s="64">
        <v>0</v>
      </c>
      <c r="K800" s="64">
        <v>0</v>
      </c>
      <c r="L800" s="64">
        <v>0</v>
      </c>
      <c r="M800" s="158"/>
      <c r="N800" s="158"/>
      <c r="O800" s="52"/>
    </row>
    <row r="801" spans="1:15">
      <c r="A801" s="186"/>
      <c r="B801" s="170"/>
      <c r="C801" s="158"/>
      <c r="D801" s="66">
        <v>2015</v>
      </c>
      <c r="E801" s="64">
        <v>0</v>
      </c>
      <c r="F801" s="64"/>
      <c r="G801" s="64">
        <v>0</v>
      </c>
      <c r="H801" s="64"/>
      <c r="I801" s="64">
        <v>0</v>
      </c>
      <c r="J801" s="64"/>
      <c r="K801" s="64">
        <v>0</v>
      </c>
      <c r="L801" s="64"/>
      <c r="M801" s="158"/>
      <c r="N801" s="158"/>
      <c r="O801" s="52"/>
    </row>
    <row r="802" spans="1:15">
      <c r="A802" s="186"/>
      <c r="B802" s="170"/>
      <c r="C802" s="158"/>
      <c r="D802" s="66">
        <v>2016</v>
      </c>
      <c r="E802" s="64">
        <v>0</v>
      </c>
      <c r="F802" s="64"/>
      <c r="G802" s="64">
        <v>0</v>
      </c>
      <c r="H802" s="64"/>
      <c r="I802" s="64">
        <v>0</v>
      </c>
      <c r="J802" s="64"/>
      <c r="K802" s="64">
        <v>0</v>
      </c>
      <c r="L802" s="64"/>
      <c r="M802" s="158"/>
      <c r="N802" s="158"/>
      <c r="O802" s="52"/>
    </row>
    <row r="803" spans="1:15">
      <c r="A803" s="186"/>
      <c r="B803" s="170"/>
      <c r="C803" s="158"/>
      <c r="D803" s="66">
        <v>2017</v>
      </c>
      <c r="E803" s="64">
        <v>0</v>
      </c>
      <c r="F803" s="64"/>
      <c r="G803" s="64">
        <v>0</v>
      </c>
      <c r="H803" s="64"/>
      <c r="I803" s="64">
        <v>0</v>
      </c>
      <c r="J803" s="64"/>
      <c r="K803" s="64">
        <v>0</v>
      </c>
      <c r="L803" s="64"/>
      <c r="M803" s="158"/>
      <c r="N803" s="158"/>
      <c r="O803" s="52"/>
    </row>
    <row r="804" spans="1:15">
      <c r="A804" s="186" t="s">
        <v>470</v>
      </c>
      <c r="B804" s="170" t="s">
        <v>926</v>
      </c>
      <c r="C804" s="158" t="s">
        <v>527</v>
      </c>
      <c r="D804" s="66" t="s">
        <v>609</v>
      </c>
      <c r="E804" s="64">
        <f>SUM(E805:E809)</f>
        <v>800</v>
      </c>
      <c r="F804" s="64">
        <f t="shared" ref="F804:L804" si="112">SUM(F805:F809)</f>
        <v>0</v>
      </c>
      <c r="G804" s="64">
        <f t="shared" si="112"/>
        <v>0</v>
      </c>
      <c r="H804" s="64">
        <f t="shared" si="112"/>
        <v>0</v>
      </c>
      <c r="I804" s="64">
        <f t="shared" si="112"/>
        <v>800</v>
      </c>
      <c r="J804" s="64">
        <f t="shared" si="112"/>
        <v>0</v>
      </c>
      <c r="K804" s="64">
        <f t="shared" si="112"/>
        <v>0</v>
      </c>
      <c r="L804" s="64">
        <f t="shared" si="112"/>
        <v>0</v>
      </c>
      <c r="M804" s="158" t="s">
        <v>927</v>
      </c>
      <c r="N804" s="158" t="s">
        <v>1053</v>
      </c>
      <c r="O804" s="52"/>
    </row>
    <row r="805" spans="1:15">
      <c r="A805" s="186"/>
      <c r="B805" s="170"/>
      <c r="C805" s="158"/>
      <c r="D805" s="66">
        <v>2013</v>
      </c>
      <c r="E805" s="64">
        <v>0</v>
      </c>
      <c r="F805" s="64">
        <v>0</v>
      </c>
      <c r="G805" s="64">
        <v>0</v>
      </c>
      <c r="H805" s="64">
        <v>0</v>
      </c>
      <c r="I805" s="64">
        <v>0</v>
      </c>
      <c r="J805" s="64">
        <v>0</v>
      </c>
      <c r="K805" s="64">
        <v>0</v>
      </c>
      <c r="L805" s="64">
        <v>0</v>
      </c>
      <c r="M805" s="158"/>
      <c r="N805" s="158"/>
      <c r="O805" s="52"/>
    </row>
    <row r="806" spans="1:15">
      <c r="A806" s="186"/>
      <c r="B806" s="170"/>
      <c r="C806" s="158"/>
      <c r="D806" s="66">
        <v>2014</v>
      </c>
      <c r="E806" s="126">
        <v>800</v>
      </c>
      <c r="F806" s="126">
        <v>0</v>
      </c>
      <c r="G806" s="126">
        <v>0</v>
      </c>
      <c r="H806" s="126">
        <v>0</v>
      </c>
      <c r="I806" s="126">
        <v>800</v>
      </c>
      <c r="J806" s="126">
        <v>0</v>
      </c>
      <c r="K806" s="126">
        <v>0</v>
      </c>
      <c r="L806" s="126">
        <v>0</v>
      </c>
      <c r="M806" s="158"/>
      <c r="N806" s="158"/>
      <c r="O806" s="52"/>
    </row>
    <row r="807" spans="1:15">
      <c r="A807" s="186"/>
      <c r="B807" s="170"/>
      <c r="C807" s="158"/>
      <c r="D807" s="66">
        <v>2015</v>
      </c>
      <c r="E807" s="126">
        <v>0</v>
      </c>
      <c r="F807" s="126"/>
      <c r="G807" s="126">
        <v>0</v>
      </c>
      <c r="H807" s="126"/>
      <c r="I807" s="126">
        <v>0</v>
      </c>
      <c r="J807" s="126"/>
      <c r="K807" s="126">
        <v>0</v>
      </c>
      <c r="L807" s="126"/>
      <c r="M807" s="158"/>
      <c r="N807" s="158"/>
      <c r="O807" s="52"/>
    </row>
    <row r="808" spans="1:15">
      <c r="A808" s="186"/>
      <c r="B808" s="170"/>
      <c r="C808" s="158"/>
      <c r="D808" s="66">
        <v>2016</v>
      </c>
      <c r="E808" s="126">
        <v>0</v>
      </c>
      <c r="F808" s="126"/>
      <c r="G808" s="126">
        <v>0</v>
      </c>
      <c r="H808" s="126"/>
      <c r="I808" s="126">
        <v>0</v>
      </c>
      <c r="J808" s="126"/>
      <c r="K808" s="126">
        <v>0</v>
      </c>
      <c r="L808" s="126"/>
      <c r="M808" s="158"/>
      <c r="N808" s="158"/>
      <c r="O808" s="52"/>
    </row>
    <row r="809" spans="1:15">
      <c r="A809" s="186"/>
      <c r="B809" s="170"/>
      <c r="C809" s="158"/>
      <c r="D809" s="66">
        <v>2017</v>
      </c>
      <c r="E809" s="126">
        <v>0</v>
      </c>
      <c r="F809" s="126"/>
      <c r="G809" s="126">
        <v>0</v>
      </c>
      <c r="H809" s="126"/>
      <c r="I809" s="126">
        <v>0</v>
      </c>
      <c r="J809" s="126"/>
      <c r="K809" s="126">
        <v>0</v>
      </c>
      <c r="L809" s="126"/>
      <c r="M809" s="158"/>
      <c r="N809" s="158"/>
      <c r="O809" s="52"/>
    </row>
    <row r="810" spans="1:15">
      <c r="A810" s="186" t="s">
        <v>472</v>
      </c>
      <c r="B810" s="170" t="s">
        <v>928</v>
      </c>
      <c r="C810" s="158"/>
      <c r="D810" s="66" t="s">
        <v>609</v>
      </c>
      <c r="E810" s="126">
        <f>SUM(E811:E815)</f>
        <v>10000</v>
      </c>
      <c r="F810" s="126">
        <f t="shared" ref="F810:L810" si="113">SUM(F811:F815)</f>
        <v>0</v>
      </c>
      <c r="G810" s="126">
        <f t="shared" si="113"/>
        <v>9090</v>
      </c>
      <c r="H810" s="126">
        <f t="shared" si="113"/>
        <v>0</v>
      </c>
      <c r="I810" s="126">
        <f t="shared" si="113"/>
        <v>910</v>
      </c>
      <c r="J810" s="126">
        <f t="shared" si="113"/>
        <v>0</v>
      </c>
      <c r="K810" s="126">
        <f t="shared" si="113"/>
        <v>0</v>
      </c>
      <c r="L810" s="126">
        <f t="shared" si="113"/>
        <v>0</v>
      </c>
      <c r="M810" s="158"/>
      <c r="N810" s="158" t="s">
        <v>1035</v>
      </c>
      <c r="O810" s="52"/>
    </row>
    <row r="811" spans="1:15">
      <c r="A811" s="186"/>
      <c r="B811" s="170"/>
      <c r="C811" s="158"/>
      <c r="D811" s="66">
        <v>2013</v>
      </c>
      <c r="E811" s="126">
        <v>0</v>
      </c>
      <c r="F811" s="126">
        <v>0</v>
      </c>
      <c r="G811" s="126">
        <v>0</v>
      </c>
      <c r="H811" s="126">
        <v>0</v>
      </c>
      <c r="I811" s="126">
        <v>0</v>
      </c>
      <c r="J811" s="126">
        <v>0</v>
      </c>
      <c r="K811" s="126">
        <v>0</v>
      </c>
      <c r="L811" s="126">
        <v>0</v>
      </c>
      <c r="M811" s="158"/>
      <c r="N811" s="158"/>
      <c r="O811" s="52"/>
    </row>
    <row r="812" spans="1:15">
      <c r="A812" s="186"/>
      <c r="B812" s="170"/>
      <c r="C812" s="158"/>
      <c r="D812" s="66">
        <v>2014</v>
      </c>
      <c r="E812" s="126">
        <v>10000</v>
      </c>
      <c r="F812" s="126">
        <v>0</v>
      </c>
      <c r="G812" s="126">
        <v>9090</v>
      </c>
      <c r="H812" s="126">
        <v>0</v>
      </c>
      <c r="I812" s="126">
        <v>910</v>
      </c>
      <c r="J812" s="126">
        <v>0</v>
      </c>
      <c r="K812" s="126">
        <v>0</v>
      </c>
      <c r="L812" s="126">
        <v>0</v>
      </c>
      <c r="M812" s="158"/>
      <c r="N812" s="158"/>
      <c r="O812" s="52"/>
    </row>
    <row r="813" spans="1:15">
      <c r="A813" s="186"/>
      <c r="B813" s="170"/>
      <c r="C813" s="158"/>
      <c r="D813" s="66">
        <v>2015</v>
      </c>
      <c r="E813" s="64">
        <v>0</v>
      </c>
      <c r="F813" s="64"/>
      <c r="G813" s="64">
        <v>0</v>
      </c>
      <c r="H813" s="64"/>
      <c r="I813" s="64">
        <v>0</v>
      </c>
      <c r="J813" s="64"/>
      <c r="K813" s="64">
        <v>0</v>
      </c>
      <c r="L813" s="64"/>
      <c r="M813" s="158"/>
      <c r="N813" s="158"/>
      <c r="O813" s="52"/>
    </row>
    <row r="814" spans="1:15">
      <c r="A814" s="186"/>
      <c r="B814" s="170"/>
      <c r="C814" s="158"/>
      <c r="D814" s="66">
        <v>2016</v>
      </c>
      <c r="E814" s="64">
        <v>0</v>
      </c>
      <c r="F814" s="64"/>
      <c r="G814" s="64">
        <v>0</v>
      </c>
      <c r="H814" s="64"/>
      <c r="I814" s="64">
        <v>0</v>
      </c>
      <c r="J814" s="64"/>
      <c r="K814" s="64">
        <v>0</v>
      </c>
      <c r="L814" s="64"/>
      <c r="M814" s="158"/>
      <c r="N814" s="158"/>
      <c r="O814" s="52"/>
    </row>
    <row r="815" spans="1:15">
      <c r="A815" s="186"/>
      <c r="B815" s="170"/>
      <c r="C815" s="158"/>
      <c r="D815" s="66">
        <v>2017</v>
      </c>
      <c r="E815" s="64">
        <v>0</v>
      </c>
      <c r="F815" s="64"/>
      <c r="G815" s="64">
        <v>0</v>
      </c>
      <c r="H815" s="64"/>
      <c r="I815" s="64">
        <v>0</v>
      </c>
      <c r="J815" s="64"/>
      <c r="K815" s="64">
        <v>0</v>
      </c>
      <c r="L815" s="64"/>
      <c r="M815" s="158"/>
      <c r="N815" s="158"/>
      <c r="O815" s="52"/>
    </row>
    <row r="816" spans="1:15">
      <c r="A816" s="158" t="s">
        <v>475</v>
      </c>
      <c r="B816" s="170" t="s">
        <v>592</v>
      </c>
      <c r="C816" s="158" t="s">
        <v>824</v>
      </c>
      <c r="D816" s="66" t="s">
        <v>609</v>
      </c>
      <c r="E816" s="64">
        <f>SUM(E817:E821)</f>
        <v>4000</v>
      </c>
      <c r="F816" s="64">
        <f t="shared" ref="F816:L816" si="114">SUM(F817:F821)</f>
        <v>4000</v>
      </c>
      <c r="G816" s="64">
        <f t="shared" si="114"/>
        <v>0</v>
      </c>
      <c r="H816" s="64">
        <f t="shared" si="114"/>
        <v>0</v>
      </c>
      <c r="I816" s="64">
        <f t="shared" si="114"/>
        <v>0</v>
      </c>
      <c r="J816" s="64">
        <f t="shared" si="114"/>
        <v>0</v>
      </c>
      <c r="K816" s="64">
        <f t="shared" si="114"/>
        <v>4000</v>
      </c>
      <c r="L816" s="64">
        <f t="shared" si="114"/>
        <v>4000</v>
      </c>
      <c r="M816" s="158" t="s">
        <v>929</v>
      </c>
      <c r="N816" s="158"/>
      <c r="O816" s="52"/>
    </row>
    <row r="817" spans="1:15">
      <c r="A817" s="158"/>
      <c r="B817" s="170"/>
      <c r="C817" s="158"/>
      <c r="D817" s="66">
        <v>2013</v>
      </c>
      <c r="E817" s="64">
        <v>4000</v>
      </c>
      <c r="F817" s="64">
        <v>4000</v>
      </c>
      <c r="G817" s="64">
        <v>0</v>
      </c>
      <c r="H817" s="64">
        <v>0</v>
      </c>
      <c r="I817" s="64">
        <v>0</v>
      </c>
      <c r="J817" s="64">
        <v>0</v>
      </c>
      <c r="K817" s="64">
        <v>4000</v>
      </c>
      <c r="L817" s="64">
        <v>4000</v>
      </c>
      <c r="M817" s="158"/>
      <c r="N817" s="158"/>
      <c r="O817" s="52"/>
    </row>
    <row r="818" spans="1:15">
      <c r="A818" s="158"/>
      <c r="B818" s="170"/>
      <c r="C818" s="158"/>
      <c r="D818" s="66">
        <v>2014</v>
      </c>
      <c r="E818" s="64">
        <v>0</v>
      </c>
      <c r="F818" s="64">
        <v>0</v>
      </c>
      <c r="G818" s="64">
        <v>0</v>
      </c>
      <c r="H818" s="64">
        <v>0</v>
      </c>
      <c r="I818" s="64">
        <v>0</v>
      </c>
      <c r="J818" s="64">
        <v>0</v>
      </c>
      <c r="K818" s="64">
        <v>0</v>
      </c>
      <c r="L818" s="64">
        <v>0</v>
      </c>
      <c r="M818" s="158"/>
      <c r="N818" s="158"/>
      <c r="O818" s="52"/>
    </row>
    <row r="819" spans="1:15">
      <c r="A819" s="158"/>
      <c r="B819" s="170"/>
      <c r="C819" s="158"/>
      <c r="D819" s="66">
        <v>2015</v>
      </c>
      <c r="E819" s="64">
        <v>0</v>
      </c>
      <c r="F819" s="64"/>
      <c r="G819" s="64">
        <v>0</v>
      </c>
      <c r="H819" s="64"/>
      <c r="I819" s="64">
        <v>0</v>
      </c>
      <c r="J819" s="64"/>
      <c r="K819" s="64">
        <v>0</v>
      </c>
      <c r="L819" s="64"/>
      <c r="M819" s="158"/>
      <c r="N819" s="158"/>
      <c r="O819" s="52"/>
    </row>
    <row r="820" spans="1:15">
      <c r="A820" s="158"/>
      <c r="B820" s="170"/>
      <c r="C820" s="158"/>
      <c r="D820" s="66">
        <v>2016</v>
      </c>
      <c r="E820" s="64">
        <v>0</v>
      </c>
      <c r="F820" s="64"/>
      <c r="G820" s="64">
        <v>0</v>
      </c>
      <c r="H820" s="64"/>
      <c r="I820" s="64">
        <v>0</v>
      </c>
      <c r="J820" s="64"/>
      <c r="K820" s="64">
        <v>0</v>
      </c>
      <c r="L820" s="64"/>
      <c r="M820" s="158"/>
      <c r="N820" s="158"/>
      <c r="O820" s="52"/>
    </row>
    <row r="821" spans="1:15">
      <c r="A821" s="158"/>
      <c r="B821" s="170"/>
      <c r="C821" s="158"/>
      <c r="D821" s="66">
        <v>2017</v>
      </c>
      <c r="E821" s="64">
        <v>0</v>
      </c>
      <c r="F821" s="64"/>
      <c r="G821" s="64">
        <v>0</v>
      </c>
      <c r="H821" s="64"/>
      <c r="I821" s="64">
        <v>0</v>
      </c>
      <c r="J821" s="64"/>
      <c r="K821" s="64">
        <v>0</v>
      </c>
      <c r="L821" s="64"/>
      <c r="M821" s="158"/>
      <c r="N821" s="158"/>
      <c r="O821" s="52"/>
    </row>
    <row r="822" spans="1:15">
      <c r="A822" s="186" t="s">
        <v>548</v>
      </c>
      <c r="B822" s="170" t="s">
        <v>930</v>
      </c>
      <c r="C822" s="158" t="s">
        <v>527</v>
      </c>
      <c r="D822" s="66" t="s">
        <v>609</v>
      </c>
      <c r="E822" s="64">
        <f>SUM(E823:E827)</f>
        <v>110</v>
      </c>
      <c r="F822" s="64">
        <f t="shared" ref="F822:L822" si="115">SUM(F823:F827)</f>
        <v>0</v>
      </c>
      <c r="G822" s="64">
        <f t="shared" si="115"/>
        <v>0</v>
      </c>
      <c r="H822" s="64">
        <f t="shared" si="115"/>
        <v>0</v>
      </c>
      <c r="I822" s="64">
        <f t="shared" si="115"/>
        <v>110</v>
      </c>
      <c r="J822" s="64">
        <f t="shared" si="115"/>
        <v>0</v>
      </c>
      <c r="K822" s="64">
        <f t="shared" si="115"/>
        <v>0</v>
      </c>
      <c r="L822" s="64">
        <f t="shared" si="115"/>
        <v>0</v>
      </c>
      <c r="M822" s="158" t="s">
        <v>759</v>
      </c>
      <c r="N822" s="158"/>
      <c r="O822" s="52"/>
    </row>
    <row r="823" spans="1:15">
      <c r="A823" s="186"/>
      <c r="B823" s="170"/>
      <c r="C823" s="158"/>
      <c r="D823" s="66">
        <v>2013</v>
      </c>
      <c r="E823" s="64">
        <v>0</v>
      </c>
      <c r="F823" s="64">
        <v>0</v>
      </c>
      <c r="G823" s="64">
        <v>0</v>
      </c>
      <c r="H823" s="64">
        <v>0</v>
      </c>
      <c r="I823" s="64">
        <v>0</v>
      </c>
      <c r="J823" s="64">
        <v>0</v>
      </c>
      <c r="K823" s="64">
        <v>0</v>
      </c>
      <c r="L823" s="64">
        <v>0</v>
      </c>
      <c r="M823" s="158"/>
      <c r="N823" s="158"/>
      <c r="O823" s="52"/>
    </row>
    <row r="824" spans="1:15">
      <c r="A824" s="186"/>
      <c r="B824" s="170"/>
      <c r="C824" s="158"/>
      <c r="D824" s="66">
        <v>2014</v>
      </c>
      <c r="E824" s="64">
        <v>0</v>
      </c>
      <c r="F824" s="64">
        <v>0</v>
      </c>
      <c r="G824" s="64">
        <v>0</v>
      </c>
      <c r="H824" s="64">
        <v>0</v>
      </c>
      <c r="I824" s="64">
        <v>0</v>
      </c>
      <c r="J824" s="64">
        <v>0</v>
      </c>
      <c r="K824" s="64">
        <v>0</v>
      </c>
      <c r="L824" s="64">
        <v>0</v>
      </c>
      <c r="M824" s="158"/>
      <c r="N824" s="158"/>
      <c r="O824" s="52"/>
    </row>
    <row r="825" spans="1:15">
      <c r="A825" s="186"/>
      <c r="B825" s="170"/>
      <c r="C825" s="158"/>
      <c r="D825" s="66">
        <v>2015</v>
      </c>
      <c r="E825" s="64">
        <v>110</v>
      </c>
      <c r="F825" s="64"/>
      <c r="G825" s="64">
        <v>0</v>
      </c>
      <c r="H825" s="64"/>
      <c r="I825" s="64">
        <v>110</v>
      </c>
      <c r="J825" s="64"/>
      <c r="K825" s="64">
        <v>0</v>
      </c>
      <c r="L825" s="64"/>
      <c r="M825" s="158"/>
      <c r="N825" s="158"/>
      <c r="O825" s="52"/>
    </row>
    <row r="826" spans="1:15">
      <c r="A826" s="186"/>
      <c r="B826" s="170"/>
      <c r="C826" s="158"/>
      <c r="D826" s="66">
        <v>2016</v>
      </c>
      <c r="E826" s="64">
        <v>0</v>
      </c>
      <c r="F826" s="64"/>
      <c r="G826" s="64">
        <v>0</v>
      </c>
      <c r="H826" s="64"/>
      <c r="I826" s="64">
        <v>0</v>
      </c>
      <c r="J826" s="64"/>
      <c r="K826" s="64">
        <v>0</v>
      </c>
      <c r="L826" s="64"/>
      <c r="M826" s="158"/>
      <c r="N826" s="158"/>
      <c r="O826" s="52"/>
    </row>
    <row r="827" spans="1:15">
      <c r="A827" s="186"/>
      <c r="B827" s="170"/>
      <c r="C827" s="158"/>
      <c r="D827" s="66">
        <v>2017</v>
      </c>
      <c r="E827" s="64">
        <v>0</v>
      </c>
      <c r="F827" s="64"/>
      <c r="G827" s="64">
        <v>0</v>
      </c>
      <c r="H827" s="64"/>
      <c r="I827" s="64">
        <v>0</v>
      </c>
      <c r="J827" s="64"/>
      <c r="K827" s="64">
        <v>0</v>
      </c>
      <c r="L827" s="64"/>
      <c r="M827" s="158"/>
      <c r="N827" s="158"/>
      <c r="O827" s="52"/>
    </row>
    <row r="828" spans="1:15">
      <c r="A828" s="186" t="s">
        <v>550</v>
      </c>
      <c r="B828" s="170" t="s">
        <v>931</v>
      </c>
      <c r="C828" s="158"/>
      <c r="D828" s="66" t="s">
        <v>932</v>
      </c>
      <c r="E828" s="64">
        <f>SUM(E829:E833)</f>
        <v>2200</v>
      </c>
      <c r="F828" s="64">
        <f t="shared" ref="F828:L828" si="116">SUM(F829:F833)</f>
        <v>0</v>
      </c>
      <c r="G828" s="64">
        <f t="shared" si="116"/>
        <v>1980</v>
      </c>
      <c r="H828" s="64">
        <f t="shared" si="116"/>
        <v>0</v>
      </c>
      <c r="I828" s="64">
        <f t="shared" si="116"/>
        <v>220</v>
      </c>
      <c r="J828" s="64">
        <f t="shared" si="116"/>
        <v>0</v>
      </c>
      <c r="K828" s="64">
        <f t="shared" si="116"/>
        <v>0</v>
      </c>
      <c r="L828" s="64">
        <f t="shared" si="116"/>
        <v>0</v>
      </c>
      <c r="M828" s="158"/>
      <c r="N828" s="158"/>
      <c r="O828" s="52"/>
    </row>
    <row r="829" spans="1:15">
      <c r="A829" s="186"/>
      <c r="B829" s="170"/>
      <c r="C829" s="158"/>
      <c r="D829" s="66">
        <v>2013</v>
      </c>
      <c r="E829" s="64">
        <v>0</v>
      </c>
      <c r="F829" s="64">
        <v>0</v>
      </c>
      <c r="G829" s="64">
        <v>0</v>
      </c>
      <c r="H829" s="64">
        <v>0</v>
      </c>
      <c r="I829" s="64">
        <v>0</v>
      </c>
      <c r="J829" s="64">
        <v>0</v>
      </c>
      <c r="K829" s="64">
        <v>0</v>
      </c>
      <c r="L829" s="64">
        <v>0</v>
      </c>
      <c r="M829" s="158"/>
      <c r="N829" s="158"/>
      <c r="O829" s="52"/>
    </row>
    <row r="830" spans="1:15">
      <c r="A830" s="186"/>
      <c r="B830" s="170"/>
      <c r="C830" s="158"/>
      <c r="D830" s="66">
        <v>2014</v>
      </c>
      <c r="E830" s="64">
        <v>0</v>
      </c>
      <c r="F830" s="64">
        <v>0</v>
      </c>
      <c r="G830" s="64">
        <v>0</v>
      </c>
      <c r="H830" s="64">
        <v>0</v>
      </c>
      <c r="I830" s="64">
        <v>0</v>
      </c>
      <c r="J830" s="64">
        <v>0</v>
      </c>
      <c r="K830" s="64">
        <v>0</v>
      </c>
      <c r="L830" s="64">
        <v>0</v>
      </c>
      <c r="M830" s="158"/>
      <c r="N830" s="158"/>
      <c r="O830" s="52"/>
    </row>
    <row r="831" spans="1:15">
      <c r="A831" s="186"/>
      <c r="B831" s="170"/>
      <c r="C831" s="158"/>
      <c r="D831" s="66">
        <v>2015</v>
      </c>
      <c r="E831" s="64">
        <v>2200</v>
      </c>
      <c r="F831" s="64"/>
      <c r="G831" s="64">
        <v>1980</v>
      </c>
      <c r="H831" s="64"/>
      <c r="I831" s="64">
        <v>220</v>
      </c>
      <c r="J831" s="64"/>
      <c r="K831" s="64">
        <v>0</v>
      </c>
      <c r="L831" s="64"/>
      <c r="M831" s="158"/>
      <c r="N831" s="158"/>
      <c r="O831" s="52"/>
    </row>
    <row r="832" spans="1:15">
      <c r="A832" s="186"/>
      <c r="B832" s="170"/>
      <c r="C832" s="158"/>
      <c r="D832" s="66">
        <v>2016</v>
      </c>
      <c r="E832" s="64">
        <v>0</v>
      </c>
      <c r="F832" s="64"/>
      <c r="G832" s="64">
        <v>0</v>
      </c>
      <c r="H832" s="64"/>
      <c r="I832" s="64">
        <v>0</v>
      </c>
      <c r="J832" s="64"/>
      <c r="K832" s="64">
        <v>0</v>
      </c>
      <c r="L832" s="64"/>
      <c r="M832" s="158"/>
      <c r="N832" s="158"/>
      <c r="O832" s="52"/>
    </row>
    <row r="833" spans="1:15">
      <c r="A833" s="186"/>
      <c r="B833" s="170"/>
      <c r="C833" s="158"/>
      <c r="D833" s="66">
        <v>2017</v>
      </c>
      <c r="E833" s="64">
        <v>0</v>
      </c>
      <c r="F833" s="64"/>
      <c r="G833" s="64">
        <v>0</v>
      </c>
      <c r="H833" s="64"/>
      <c r="I833" s="64">
        <v>0</v>
      </c>
      <c r="J833" s="64"/>
      <c r="K833" s="64">
        <v>0</v>
      </c>
      <c r="L833" s="64"/>
      <c r="M833" s="158"/>
      <c r="N833" s="158"/>
      <c r="O833" s="52"/>
    </row>
    <row r="834" spans="1:15">
      <c r="A834" s="186" t="s">
        <v>553</v>
      </c>
      <c r="B834" s="170" t="s">
        <v>593</v>
      </c>
      <c r="C834" s="158" t="s">
        <v>774</v>
      </c>
      <c r="D834" s="66" t="s">
        <v>609</v>
      </c>
      <c r="E834" s="64">
        <f>SUM(E835:E839)</f>
        <v>3500</v>
      </c>
      <c r="F834" s="64">
        <f t="shared" ref="F834:L834" si="117">SUM(F835:F839)</f>
        <v>3500</v>
      </c>
      <c r="G834" s="64">
        <f t="shared" si="117"/>
        <v>0</v>
      </c>
      <c r="H834" s="64">
        <f t="shared" si="117"/>
        <v>0</v>
      </c>
      <c r="I834" s="64">
        <f t="shared" si="117"/>
        <v>0</v>
      </c>
      <c r="J834" s="64">
        <f t="shared" si="117"/>
        <v>0</v>
      </c>
      <c r="K834" s="64">
        <f t="shared" si="117"/>
        <v>3500</v>
      </c>
      <c r="L834" s="64">
        <f t="shared" si="117"/>
        <v>3500</v>
      </c>
      <c r="M834" s="158" t="s">
        <v>929</v>
      </c>
      <c r="N834" s="158"/>
      <c r="O834" s="52"/>
    </row>
    <row r="835" spans="1:15">
      <c r="A835" s="186"/>
      <c r="B835" s="170"/>
      <c r="C835" s="158"/>
      <c r="D835" s="66">
        <v>2013</v>
      </c>
      <c r="E835" s="64">
        <v>3500</v>
      </c>
      <c r="F835" s="64">
        <v>3500</v>
      </c>
      <c r="G835" s="64">
        <v>0</v>
      </c>
      <c r="H835" s="64">
        <v>0</v>
      </c>
      <c r="I835" s="64">
        <v>0</v>
      </c>
      <c r="J835" s="64">
        <v>0</v>
      </c>
      <c r="K835" s="64">
        <v>3500</v>
      </c>
      <c r="L835" s="64">
        <v>3500</v>
      </c>
      <c r="M835" s="158"/>
      <c r="N835" s="158"/>
      <c r="O835" s="52"/>
    </row>
    <row r="836" spans="1:15">
      <c r="A836" s="186"/>
      <c r="B836" s="170"/>
      <c r="C836" s="158"/>
      <c r="D836" s="66">
        <v>2014</v>
      </c>
      <c r="E836" s="64">
        <v>0</v>
      </c>
      <c r="F836" s="64">
        <v>0</v>
      </c>
      <c r="G836" s="64">
        <v>0</v>
      </c>
      <c r="H836" s="64">
        <v>0</v>
      </c>
      <c r="I836" s="64">
        <v>0</v>
      </c>
      <c r="J836" s="64">
        <v>0</v>
      </c>
      <c r="K836" s="64">
        <v>0</v>
      </c>
      <c r="L836" s="64">
        <v>0</v>
      </c>
      <c r="M836" s="158"/>
      <c r="N836" s="158"/>
      <c r="O836" s="52"/>
    </row>
    <row r="837" spans="1:15">
      <c r="A837" s="186"/>
      <c r="B837" s="170"/>
      <c r="C837" s="158"/>
      <c r="D837" s="66">
        <v>2015</v>
      </c>
      <c r="E837" s="64">
        <v>0</v>
      </c>
      <c r="F837" s="64"/>
      <c r="G837" s="64">
        <v>0</v>
      </c>
      <c r="H837" s="64"/>
      <c r="I837" s="64">
        <v>0</v>
      </c>
      <c r="J837" s="64"/>
      <c r="K837" s="64">
        <v>0</v>
      </c>
      <c r="L837" s="64"/>
      <c r="M837" s="158"/>
      <c r="N837" s="158"/>
      <c r="O837" s="52"/>
    </row>
    <row r="838" spans="1:15">
      <c r="A838" s="186"/>
      <c r="B838" s="170"/>
      <c r="C838" s="158"/>
      <c r="D838" s="66">
        <v>2016</v>
      </c>
      <c r="E838" s="64">
        <v>0</v>
      </c>
      <c r="F838" s="64"/>
      <c r="G838" s="64">
        <v>0</v>
      </c>
      <c r="H838" s="64"/>
      <c r="I838" s="64">
        <v>0</v>
      </c>
      <c r="J838" s="64"/>
      <c r="K838" s="64">
        <v>0</v>
      </c>
      <c r="L838" s="64"/>
      <c r="M838" s="158"/>
      <c r="N838" s="158"/>
      <c r="O838" s="52"/>
    </row>
    <row r="839" spans="1:15">
      <c r="A839" s="186"/>
      <c r="B839" s="170"/>
      <c r="C839" s="158"/>
      <c r="D839" s="66">
        <v>2017</v>
      </c>
      <c r="E839" s="64">
        <v>0</v>
      </c>
      <c r="F839" s="64"/>
      <c r="G839" s="64">
        <v>0</v>
      </c>
      <c r="H839" s="64"/>
      <c r="I839" s="64">
        <v>0</v>
      </c>
      <c r="J839" s="64"/>
      <c r="K839" s="64">
        <v>0</v>
      </c>
      <c r="L839" s="64"/>
      <c r="M839" s="158"/>
      <c r="N839" s="158"/>
      <c r="O839" s="52"/>
    </row>
    <row r="840" spans="1:15">
      <c r="A840" s="186" t="s">
        <v>555</v>
      </c>
      <c r="B840" s="170" t="s">
        <v>933</v>
      </c>
      <c r="C840" s="158" t="s">
        <v>527</v>
      </c>
      <c r="D840" s="66" t="s">
        <v>609</v>
      </c>
      <c r="E840" s="64">
        <f>SUM(E841:E845)</f>
        <v>115</v>
      </c>
      <c r="F840" s="64">
        <f t="shared" ref="F840:L840" si="118">SUM(F841:F845)</f>
        <v>0</v>
      </c>
      <c r="G840" s="64">
        <f t="shared" si="118"/>
        <v>0</v>
      </c>
      <c r="H840" s="64">
        <f t="shared" si="118"/>
        <v>0</v>
      </c>
      <c r="I840" s="64">
        <f t="shared" si="118"/>
        <v>115</v>
      </c>
      <c r="J840" s="64">
        <f t="shared" si="118"/>
        <v>0</v>
      </c>
      <c r="K840" s="64">
        <f t="shared" si="118"/>
        <v>0</v>
      </c>
      <c r="L840" s="64">
        <f t="shared" si="118"/>
        <v>0</v>
      </c>
      <c r="M840" s="158" t="s">
        <v>759</v>
      </c>
      <c r="N840" s="158"/>
      <c r="O840" s="52"/>
    </row>
    <row r="841" spans="1:15">
      <c r="A841" s="186"/>
      <c r="B841" s="170"/>
      <c r="C841" s="158"/>
      <c r="D841" s="66">
        <v>2013</v>
      </c>
      <c r="E841" s="64">
        <v>0</v>
      </c>
      <c r="F841" s="64">
        <v>0</v>
      </c>
      <c r="G841" s="64">
        <v>0</v>
      </c>
      <c r="H841" s="64">
        <v>0</v>
      </c>
      <c r="I841" s="64">
        <v>0</v>
      </c>
      <c r="J841" s="64">
        <v>0</v>
      </c>
      <c r="K841" s="64">
        <v>0</v>
      </c>
      <c r="L841" s="64">
        <v>0</v>
      </c>
      <c r="M841" s="158"/>
      <c r="N841" s="158"/>
      <c r="O841" s="52"/>
    </row>
    <row r="842" spans="1:15">
      <c r="A842" s="186"/>
      <c r="B842" s="170"/>
      <c r="C842" s="158"/>
      <c r="D842" s="66">
        <v>2014</v>
      </c>
      <c r="E842" s="64">
        <v>0</v>
      </c>
      <c r="F842" s="64">
        <v>0</v>
      </c>
      <c r="G842" s="64">
        <v>0</v>
      </c>
      <c r="H842" s="64">
        <v>0</v>
      </c>
      <c r="I842" s="64">
        <v>0</v>
      </c>
      <c r="J842" s="64">
        <v>0</v>
      </c>
      <c r="K842" s="64">
        <v>0</v>
      </c>
      <c r="L842" s="64">
        <v>0</v>
      </c>
      <c r="M842" s="158"/>
      <c r="N842" s="158"/>
      <c r="O842" s="52"/>
    </row>
    <row r="843" spans="1:15">
      <c r="A843" s="186"/>
      <c r="B843" s="170"/>
      <c r="C843" s="158"/>
      <c r="D843" s="66">
        <v>2015</v>
      </c>
      <c r="E843" s="64">
        <v>0</v>
      </c>
      <c r="F843" s="64"/>
      <c r="G843" s="64">
        <v>0</v>
      </c>
      <c r="H843" s="64"/>
      <c r="I843" s="64">
        <v>0</v>
      </c>
      <c r="J843" s="64"/>
      <c r="K843" s="64">
        <v>0</v>
      </c>
      <c r="L843" s="64"/>
      <c r="M843" s="158"/>
      <c r="N843" s="158"/>
      <c r="O843" s="52"/>
    </row>
    <row r="844" spans="1:15">
      <c r="A844" s="186"/>
      <c r="B844" s="170"/>
      <c r="C844" s="158"/>
      <c r="D844" s="66">
        <v>2016</v>
      </c>
      <c r="E844" s="64">
        <v>115</v>
      </c>
      <c r="F844" s="64"/>
      <c r="G844" s="64">
        <v>0</v>
      </c>
      <c r="H844" s="64"/>
      <c r="I844" s="64">
        <v>115</v>
      </c>
      <c r="J844" s="64"/>
      <c r="K844" s="64">
        <v>0</v>
      </c>
      <c r="L844" s="64"/>
      <c r="M844" s="158"/>
      <c r="N844" s="158"/>
      <c r="O844" s="52"/>
    </row>
    <row r="845" spans="1:15">
      <c r="A845" s="186"/>
      <c r="B845" s="170"/>
      <c r="C845" s="158"/>
      <c r="D845" s="66">
        <v>2017</v>
      </c>
      <c r="E845" s="64">
        <v>0</v>
      </c>
      <c r="F845" s="64"/>
      <c r="G845" s="64">
        <v>0</v>
      </c>
      <c r="H845" s="64"/>
      <c r="I845" s="64">
        <v>0</v>
      </c>
      <c r="J845" s="64"/>
      <c r="K845" s="64">
        <v>0</v>
      </c>
      <c r="L845" s="64"/>
      <c r="M845" s="158"/>
      <c r="N845" s="158"/>
      <c r="O845" s="52"/>
    </row>
    <row r="846" spans="1:15">
      <c r="A846" s="186" t="s">
        <v>623</v>
      </c>
      <c r="B846" s="170" t="s">
        <v>934</v>
      </c>
      <c r="C846" s="158"/>
      <c r="D846" s="66" t="s">
        <v>609</v>
      </c>
      <c r="E846" s="64">
        <f>SUM(E847:E851)</f>
        <v>2300</v>
      </c>
      <c r="F846" s="64">
        <f t="shared" ref="F846:L846" si="119">SUM(F847:F851)</f>
        <v>0</v>
      </c>
      <c r="G846" s="64">
        <f t="shared" si="119"/>
        <v>2100</v>
      </c>
      <c r="H846" s="64">
        <f t="shared" si="119"/>
        <v>0</v>
      </c>
      <c r="I846" s="64">
        <f t="shared" si="119"/>
        <v>200</v>
      </c>
      <c r="J846" s="64">
        <f t="shared" si="119"/>
        <v>0</v>
      </c>
      <c r="K846" s="64">
        <f t="shared" si="119"/>
        <v>0</v>
      </c>
      <c r="L846" s="64">
        <f t="shared" si="119"/>
        <v>0</v>
      </c>
      <c r="M846" s="158" t="s">
        <v>759</v>
      </c>
      <c r="N846" s="158"/>
      <c r="O846" s="52"/>
    </row>
    <row r="847" spans="1:15">
      <c r="A847" s="186"/>
      <c r="B847" s="170"/>
      <c r="C847" s="158"/>
      <c r="D847" s="66">
        <v>2013</v>
      </c>
      <c r="E847" s="64">
        <v>0</v>
      </c>
      <c r="F847" s="64">
        <v>0</v>
      </c>
      <c r="G847" s="64">
        <v>0</v>
      </c>
      <c r="H847" s="64">
        <v>0</v>
      </c>
      <c r="I847" s="64">
        <v>0</v>
      </c>
      <c r="J847" s="64">
        <v>0</v>
      </c>
      <c r="K847" s="64">
        <v>0</v>
      </c>
      <c r="L847" s="64">
        <v>0</v>
      </c>
      <c r="M847" s="158"/>
      <c r="N847" s="158"/>
      <c r="O847" s="52"/>
    </row>
    <row r="848" spans="1:15">
      <c r="A848" s="186"/>
      <c r="B848" s="170"/>
      <c r="C848" s="158"/>
      <c r="D848" s="66">
        <v>2014</v>
      </c>
      <c r="E848" s="64">
        <v>0</v>
      </c>
      <c r="F848" s="64">
        <v>0</v>
      </c>
      <c r="G848" s="64">
        <v>0</v>
      </c>
      <c r="H848" s="64">
        <v>0</v>
      </c>
      <c r="I848" s="64">
        <v>0</v>
      </c>
      <c r="J848" s="64">
        <v>0</v>
      </c>
      <c r="K848" s="64">
        <v>0</v>
      </c>
      <c r="L848" s="64">
        <v>0</v>
      </c>
      <c r="M848" s="158"/>
      <c r="N848" s="158"/>
      <c r="O848" s="52"/>
    </row>
    <row r="849" spans="1:15">
      <c r="A849" s="186"/>
      <c r="B849" s="170"/>
      <c r="C849" s="158"/>
      <c r="D849" s="66">
        <v>2015</v>
      </c>
      <c r="E849" s="64">
        <v>0</v>
      </c>
      <c r="F849" s="64"/>
      <c r="G849" s="64">
        <v>0</v>
      </c>
      <c r="H849" s="64"/>
      <c r="I849" s="64">
        <v>0</v>
      </c>
      <c r="J849" s="64"/>
      <c r="K849" s="64">
        <v>0</v>
      </c>
      <c r="L849" s="64"/>
      <c r="M849" s="158"/>
      <c r="N849" s="158"/>
      <c r="O849" s="52"/>
    </row>
    <row r="850" spans="1:15">
      <c r="A850" s="186"/>
      <c r="B850" s="170"/>
      <c r="C850" s="158"/>
      <c r="D850" s="66">
        <v>2016</v>
      </c>
      <c r="E850" s="64">
        <v>2300</v>
      </c>
      <c r="F850" s="64"/>
      <c r="G850" s="64">
        <v>2100</v>
      </c>
      <c r="H850" s="64"/>
      <c r="I850" s="64">
        <v>200</v>
      </c>
      <c r="J850" s="64"/>
      <c r="K850" s="64">
        <v>0</v>
      </c>
      <c r="L850" s="64"/>
      <c r="M850" s="158"/>
      <c r="N850" s="158"/>
      <c r="O850" s="52"/>
    </row>
    <row r="851" spans="1:15">
      <c r="A851" s="186"/>
      <c r="B851" s="170"/>
      <c r="C851" s="158"/>
      <c r="D851" s="66">
        <v>2017</v>
      </c>
      <c r="E851" s="64">
        <v>0</v>
      </c>
      <c r="F851" s="64"/>
      <c r="G851" s="64">
        <v>0</v>
      </c>
      <c r="H851" s="64"/>
      <c r="I851" s="64">
        <v>0</v>
      </c>
      <c r="J851" s="64"/>
      <c r="K851" s="64">
        <v>0</v>
      </c>
      <c r="L851" s="64"/>
      <c r="M851" s="158"/>
      <c r="N851" s="158"/>
      <c r="O851" s="52"/>
    </row>
    <row r="852" spans="1:15">
      <c r="A852" s="186" t="s">
        <v>595</v>
      </c>
      <c r="B852" s="170" t="s">
        <v>596</v>
      </c>
      <c r="C852" s="158" t="s">
        <v>774</v>
      </c>
      <c r="D852" s="66" t="s">
        <v>609</v>
      </c>
      <c r="E852" s="64">
        <f>SUM(E853:E857)</f>
        <v>6000</v>
      </c>
      <c r="F852" s="64">
        <f t="shared" ref="F852:L852" si="120">SUM(F853:F857)</f>
        <v>6000</v>
      </c>
      <c r="G852" s="64">
        <f t="shared" si="120"/>
        <v>0</v>
      </c>
      <c r="H852" s="64">
        <f t="shared" si="120"/>
        <v>0</v>
      </c>
      <c r="I852" s="64">
        <f t="shared" si="120"/>
        <v>0</v>
      </c>
      <c r="J852" s="64">
        <f t="shared" si="120"/>
        <v>0</v>
      </c>
      <c r="K852" s="64">
        <f t="shared" si="120"/>
        <v>6000</v>
      </c>
      <c r="L852" s="64">
        <f t="shared" si="120"/>
        <v>6000</v>
      </c>
      <c r="M852" s="158" t="s">
        <v>929</v>
      </c>
      <c r="N852" s="158"/>
      <c r="O852" s="52"/>
    </row>
    <row r="853" spans="1:15">
      <c r="A853" s="186"/>
      <c r="B853" s="170"/>
      <c r="C853" s="158"/>
      <c r="D853" s="66">
        <v>2013</v>
      </c>
      <c r="E853" s="64">
        <v>6000</v>
      </c>
      <c r="F853" s="64">
        <v>6000</v>
      </c>
      <c r="G853" s="64">
        <v>0</v>
      </c>
      <c r="H853" s="64">
        <v>0</v>
      </c>
      <c r="I853" s="64">
        <v>0</v>
      </c>
      <c r="J853" s="64">
        <v>0</v>
      </c>
      <c r="K853" s="64">
        <v>6000</v>
      </c>
      <c r="L853" s="64">
        <v>6000</v>
      </c>
      <c r="M853" s="158"/>
      <c r="N853" s="158"/>
      <c r="O853" s="52"/>
    </row>
    <row r="854" spans="1:15">
      <c r="A854" s="186"/>
      <c r="B854" s="170"/>
      <c r="C854" s="158"/>
      <c r="D854" s="66">
        <v>2014</v>
      </c>
      <c r="E854" s="64">
        <v>0</v>
      </c>
      <c r="F854" s="64">
        <v>0</v>
      </c>
      <c r="G854" s="64">
        <v>0</v>
      </c>
      <c r="H854" s="64">
        <v>0</v>
      </c>
      <c r="I854" s="64">
        <v>0</v>
      </c>
      <c r="J854" s="64">
        <v>0</v>
      </c>
      <c r="K854" s="64">
        <v>0</v>
      </c>
      <c r="L854" s="64">
        <v>0</v>
      </c>
      <c r="M854" s="158"/>
      <c r="N854" s="158"/>
      <c r="O854" s="52"/>
    </row>
    <row r="855" spans="1:15">
      <c r="A855" s="186"/>
      <c r="B855" s="170"/>
      <c r="C855" s="158"/>
      <c r="D855" s="66">
        <v>2015</v>
      </c>
      <c r="E855" s="64">
        <v>0</v>
      </c>
      <c r="F855" s="64"/>
      <c r="G855" s="64">
        <v>0</v>
      </c>
      <c r="H855" s="64"/>
      <c r="I855" s="64">
        <v>0</v>
      </c>
      <c r="J855" s="64"/>
      <c r="K855" s="64">
        <v>0</v>
      </c>
      <c r="L855" s="64"/>
      <c r="M855" s="158"/>
      <c r="N855" s="158"/>
      <c r="O855" s="52"/>
    </row>
    <row r="856" spans="1:15">
      <c r="A856" s="186"/>
      <c r="B856" s="170"/>
      <c r="C856" s="158"/>
      <c r="D856" s="66">
        <v>2016</v>
      </c>
      <c r="E856" s="64">
        <v>0</v>
      </c>
      <c r="F856" s="64"/>
      <c r="G856" s="64">
        <v>0</v>
      </c>
      <c r="H856" s="64"/>
      <c r="I856" s="64">
        <v>0</v>
      </c>
      <c r="J856" s="64"/>
      <c r="K856" s="64">
        <v>0</v>
      </c>
      <c r="L856" s="64"/>
      <c r="M856" s="158"/>
      <c r="N856" s="158"/>
      <c r="O856" s="52"/>
    </row>
    <row r="857" spans="1:15">
      <c r="A857" s="186"/>
      <c r="B857" s="170"/>
      <c r="C857" s="158"/>
      <c r="D857" s="66">
        <v>2017</v>
      </c>
      <c r="E857" s="64">
        <v>0</v>
      </c>
      <c r="F857" s="64"/>
      <c r="G857" s="64">
        <v>0</v>
      </c>
      <c r="H857" s="64"/>
      <c r="I857" s="64">
        <v>0</v>
      </c>
      <c r="J857" s="64"/>
      <c r="K857" s="64">
        <v>0</v>
      </c>
      <c r="L857" s="64"/>
      <c r="M857" s="158"/>
      <c r="N857" s="158"/>
      <c r="O857" s="52"/>
    </row>
    <row r="858" spans="1:15">
      <c r="A858" s="166" t="s">
        <v>107</v>
      </c>
      <c r="B858" s="196" t="s">
        <v>597</v>
      </c>
      <c r="C858" s="158"/>
      <c r="D858" s="50" t="s">
        <v>609</v>
      </c>
      <c r="E858" s="53">
        <f>SUM(E859:E863)</f>
        <v>11895</v>
      </c>
      <c r="F858" s="53">
        <f t="shared" ref="F858:L858" si="121">SUM(F859:F863)</f>
        <v>200</v>
      </c>
      <c r="G858" s="53">
        <f t="shared" si="121"/>
        <v>10550</v>
      </c>
      <c r="H858" s="53">
        <f t="shared" si="121"/>
        <v>0</v>
      </c>
      <c r="I858" s="53">
        <f t="shared" si="121"/>
        <v>1345</v>
      </c>
      <c r="J858" s="53">
        <f t="shared" si="121"/>
        <v>200</v>
      </c>
      <c r="K858" s="53">
        <f t="shared" si="121"/>
        <v>0</v>
      </c>
      <c r="L858" s="53">
        <f t="shared" si="121"/>
        <v>0</v>
      </c>
      <c r="M858" s="158"/>
      <c r="N858" s="158"/>
      <c r="O858" s="52"/>
    </row>
    <row r="859" spans="1:15">
      <c r="A859" s="166"/>
      <c r="B859" s="196"/>
      <c r="C859" s="158"/>
      <c r="D859" s="66">
        <v>2013</v>
      </c>
      <c r="E859" s="64">
        <f>E865+E871+E877+E883</f>
        <v>10320</v>
      </c>
      <c r="F859" s="64">
        <f t="shared" ref="F859:L859" si="122">F865+F871+F877+F883</f>
        <v>200</v>
      </c>
      <c r="G859" s="64">
        <f t="shared" si="122"/>
        <v>9200</v>
      </c>
      <c r="H859" s="64">
        <f t="shared" si="122"/>
        <v>0</v>
      </c>
      <c r="I859" s="64">
        <f t="shared" si="122"/>
        <v>1120</v>
      </c>
      <c r="J859" s="64">
        <f t="shared" si="122"/>
        <v>200</v>
      </c>
      <c r="K859" s="64">
        <f t="shared" si="122"/>
        <v>0</v>
      </c>
      <c r="L859" s="64">
        <f t="shared" si="122"/>
        <v>0</v>
      </c>
      <c r="M859" s="158"/>
      <c r="N859" s="158"/>
      <c r="O859" s="52"/>
    </row>
    <row r="860" spans="1:15">
      <c r="A860" s="166"/>
      <c r="B860" s="196"/>
      <c r="C860" s="158"/>
      <c r="D860" s="66">
        <v>2014</v>
      </c>
      <c r="E860" s="64">
        <f t="shared" ref="E860:L863" si="123">E866+E872+E878+E884</f>
        <v>1575</v>
      </c>
      <c r="F860" s="118">
        <f t="shared" si="123"/>
        <v>0</v>
      </c>
      <c r="G860" s="118">
        <f t="shared" si="123"/>
        <v>1350</v>
      </c>
      <c r="H860" s="118">
        <f t="shared" si="123"/>
        <v>0</v>
      </c>
      <c r="I860" s="118">
        <f t="shared" si="123"/>
        <v>225</v>
      </c>
      <c r="J860" s="118">
        <f t="shared" si="123"/>
        <v>0</v>
      </c>
      <c r="K860" s="118">
        <f t="shared" si="123"/>
        <v>0</v>
      </c>
      <c r="L860" s="118">
        <f t="shared" si="123"/>
        <v>0</v>
      </c>
      <c r="M860" s="158"/>
      <c r="N860" s="158"/>
      <c r="O860" s="52"/>
    </row>
    <row r="861" spans="1:15">
      <c r="A861" s="166"/>
      <c r="B861" s="196"/>
      <c r="C861" s="158"/>
      <c r="D861" s="66">
        <v>2015</v>
      </c>
      <c r="E861" s="64">
        <f t="shared" si="123"/>
        <v>0</v>
      </c>
      <c r="F861" s="64"/>
      <c r="G861" s="64">
        <f t="shared" si="123"/>
        <v>0</v>
      </c>
      <c r="H861" s="64"/>
      <c r="I861" s="64">
        <f t="shared" si="123"/>
        <v>0</v>
      </c>
      <c r="J861" s="64"/>
      <c r="K861" s="64">
        <f t="shared" si="123"/>
        <v>0</v>
      </c>
      <c r="L861" s="64"/>
      <c r="M861" s="158"/>
      <c r="N861" s="158"/>
      <c r="O861" s="52"/>
    </row>
    <row r="862" spans="1:15">
      <c r="A862" s="166"/>
      <c r="B862" s="196"/>
      <c r="C862" s="158"/>
      <c r="D862" s="66">
        <v>2016</v>
      </c>
      <c r="E862" s="64">
        <f t="shared" si="123"/>
        <v>0</v>
      </c>
      <c r="F862" s="64"/>
      <c r="G862" s="64">
        <f t="shared" si="123"/>
        <v>0</v>
      </c>
      <c r="H862" s="64"/>
      <c r="I862" s="64">
        <f t="shared" si="123"/>
        <v>0</v>
      </c>
      <c r="J862" s="64"/>
      <c r="K862" s="64">
        <f t="shared" si="123"/>
        <v>0</v>
      </c>
      <c r="L862" s="64"/>
      <c r="M862" s="158"/>
      <c r="N862" s="158"/>
      <c r="O862" s="52"/>
    </row>
    <row r="863" spans="1:15">
      <c r="A863" s="166"/>
      <c r="B863" s="196"/>
      <c r="C863" s="158"/>
      <c r="D863" s="66">
        <v>2017</v>
      </c>
      <c r="E863" s="64">
        <f t="shared" si="123"/>
        <v>0</v>
      </c>
      <c r="F863" s="64"/>
      <c r="G863" s="64">
        <f t="shared" si="123"/>
        <v>0</v>
      </c>
      <c r="H863" s="64"/>
      <c r="I863" s="64">
        <f t="shared" si="123"/>
        <v>0</v>
      </c>
      <c r="J863" s="64"/>
      <c r="K863" s="64">
        <f t="shared" si="123"/>
        <v>0</v>
      </c>
      <c r="L863" s="64"/>
      <c r="M863" s="158"/>
      <c r="N863" s="158"/>
      <c r="O863" s="52"/>
    </row>
    <row r="864" spans="1:15">
      <c r="A864" s="186" t="s">
        <v>454</v>
      </c>
      <c r="B864" s="170" t="s">
        <v>598</v>
      </c>
      <c r="C864" s="158" t="s">
        <v>527</v>
      </c>
      <c r="D864" s="66" t="s">
        <v>609</v>
      </c>
      <c r="E864" s="64">
        <f>SUM(E865:E869)</f>
        <v>200</v>
      </c>
      <c r="F864" s="64">
        <f t="shared" ref="F864:L864" si="124">SUM(F865:F869)</f>
        <v>200</v>
      </c>
      <c r="G864" s="64">
        <f t="shared" si="124"/>
        <v>0</v>
      </c>
      <c r="H864" s="64">
        <f t="shared" si="124"/>
        <v>0</v>
      </c>
      <c r="I864" s="64">
        <f t="shared" si="124"/>
        <v>200</v>
      </c>
      <c r="J864" s="64">
        <f t="shared" si="124"/>
        <v>200</v>
      </c>
      <c r="K864" s="64">
        <f t="shared" si="124"/>
        <v>0</v>
      </c>
      <c r="L864" s="64">
        <f t="shared" si="124"/>
        <v>0</v>
      </c>
      <c r="M864" s="158" t="s">
        <v>935</v>
      </c>
      <c r="N864" s="158"/>
      <c r="O864" s="52"/>
    </row>
    <row r="865" spans="1:15">
      <c r="A865" s="186"/>
      <c r="B865" s="170"/>
      <c r="C865" s="158"/>
      <c r="D865" s="66">
        <v>2013</v>
      </c>
      <c r="E865" s="64">
        <v>200</v>
      </c>
      <c r="F865" s="64">
        <v>200</v>
      </c>
      <c r="G865" s="64">
        <v>0</v>
      </c>
      <c r="H865" s="64">
        <v>0</v>
      </c>
      <c r="I865" s="64">
        <v>200</v>
      </c>
      <c r="J865" s="64">
        <v>200</v>
      </c>
      <c r="K865" s="64">
        <v>0</v>
      </c>
      <c r="L865" s="64">
        <v>0</v>
      </c>
      <c r="M865" s="158"/>
      <c r="N865" s="158"/>
      <c r="O865" s="52"/>
    </row>
    <row r="866" spans="1:15">
      <c r="A866" s="186"/>
      <c r="B866" s="170"/>
      <c r="C866" s="158"/>
      <c r="D866" s="66">
        <v>2014</v>
      </c>
      <c r="E866" s="64">
        <v>0</v>
      </c>
      <c r="F866" s="64">
        <v>0</v>
      </c>
      <c r="G866" s="64">
        <v>0</v>
      </c>
      <c r="H866" s="64">
        <v>0</v>
      </c>
      <c r="I866" s="64">
        <v>0</v>
      </c>
      <c r="J866" s="64">
        <v>0</v>
      </c>
      <c r="K866" s="64">
        <v>0</v>
      </c>
      <c r="L866" s="64">
        <v>0</v>
      </c>
      <c r="M866" s="158"/>
      <c r="N866" s="158"/>
      <c r="O866" s="52"/>
    </row>
    <row r="867" spans="1:15">
      <c r="A867" s="186"/>
      <c r="B867" s="170"/>
      <c r="C867" s="158"/>
      <c r="D867" s="66">
        <v>2015</v>
      </c>
      <c r="E867" s="64">
        <v>0</v>
      </c>
      <c r="F867" s="64"/>
      <c r="G867" s="64">
        <v>0</v>
      </c>
      <c r="H867" s="64"/>
      <c r="I867" s="64">
        <v>0</v>
      </c>
      <c r="J867" s="64"/>
      <c r="K867" s="64">
        <v>0</v>
      </c>
      <c r="L867" s="64"/>
      <c r="M867" s="158"/>
      <c r="N867" s="158"/>
      <c r="O867" s="52"/>
    </row>
    <row r="868" spans="1:15">
      <c r="A868" s="186"/>
      <c r="B868" s="170"/>
      <c r="C868" s="158"/>
      <c r="D868" s="66">
        <v>2016</v>
      </c>
      <c r="E868" s="64">
        <v>0</v>
      </c>
      <c r="F868" s="64"/>
      <c r="G868" s="64">
        <v>0</v>
      </c>
      <c r="H868" s="64"/>
      <c r="I868" s="64">
        <v>0</v>
      </c>
      <c r="J868" s="64"/>
      <c r="K868" s="64">
        <v>0</v>
      </c>
      <c r="L868" s="64"/>
      <c r="M868" s="158"/>
      <c r="N868" s="158"/>
      <c r="O868" s="52"/>
    </row>
    <row r="869" spans="1:15">
      <c r="A869" s="186"/>
      <c r="B869" s="170"/>
      <c r="C869" s="158"/>
      <c r="D869" s="66">
        <v>2017</v>
      </c>
      <c r="E869" s="64">
        <v>0</v>
      </c>
      <c r="F869" s="64"/>
      <c r="G869" s="64">
        <v>0</v>
      </c>
      <c r="H869" s="64"/>
      <c r="I869" s="64">
        <v>0</v>
      </c>
      <c r="J869" s="64"/>
      <c r="K869" s="64">
        <v>0</v>
      </c>
      <c r="L869" s="64"/>
      <c r="M869" s="158"/>
      <c r="N869" s="158"/>
      <c r="O869" s="52"/>
    </row>
    <row r="870" spans="1:15">
      <c r="A870" s="186" t="s">
        <v>479</v>
      </c>
      <c r="B870" s="170" t="s">
        <v>599</v>
      </c>
      <c r="C870" s="158"/>
      <c r="D870" s="66" t="s">
        <v>609</v>
      </c>
      <c r="E870" s="64">
        <f>SUM(E871:E875)</f>
        <v>10120</v>
      </c>
      <c r="F870" s="64">
        <f t="shared" ref="F870:L870" si="125">SUM(F871:F875)</f>
        <v>0</v>
      </c>
      <c r="G870" s="64">
        <f t="shared" si="125"/>
        <v>9200</v>
      </c>
      <c r="H870" s="64">
        <f t="shared" si="125"/>
        <v>0</v>
      </c>
      <c r="I870" s="64">
        <f t="shared" si="125"/>
        <v>920</v>
      </c>
      <c r="J870" s="64">
        <f t="shared" si="125"/>
        <v>0</v>
      </c>
      <c r="K870" s="64">
        <f t="shared" si="125"/>
        <v>0</v>
      </c>
      <c r="L870" s="64">
        <f t="shared" si="125"/>
        <v>0</v>
      </c>
      <c r="M870" s="158"/>
      <c r="N870" s="158"/>
      <c r="O870" s="52"/>
    </row>
    <row r="871" spans="1:15">
      <c r="A871" s="186"/>
      <c r="B871" s="170"/>
      <c r="C871" s="158"/>
      <c r="D871" s="66">
        <v>2013</v>
      </c>
      <c r="E871" s="64">
        <v>10120</v>
      </c>
      <c r="F871" s="64">
        <v>0</v>
      </c>
      <c r="G871" s="64">
        <v>9200</v>
      </c>
      <c r="H871" s="64">
        <v>0</v>
      </c>
      <c r="I871" s="64">
        <v>920</v>
      </c>
      <c r="J871" s="64">
        <v>0</v>
      </c>
      <c r="K871" s="64">
        <v>0</v>
      </c>
      <c r="L871" s="64">
        <v>0</v>
      </c>
      <c r="M871" s="158"/>
      <c r="N871" s="158"/>
      <c r="O871" s="52"/>
    </row>
    <row r="872" spans="1:15">
      <c r="A872" s="186"/>
      <c r="B872" s="170"/>
      <c r="C872" s="158"/>
      <c r="D872" s="66">
        <v>2014</v>
      </c>
      <c r="E872" s="64">
        <v>0</v>
      </c>
      <c r="F872" s="64">
        <v>0</v>
      </c>
      <c r="G872" s="64">
        <v>0</v>
      </c>
      <c r="H872" s="64">
        <v>0</v>
      </c>
      <c r="I872" s="64">
        <v>0</v>
      </c>
      <c r="J872" s="64">
        <v>0</v>
      </c>
      <c r="K872" s="64">
        <v>0</v>
      </c>
      <c r="L872" s="64">
        <v>0</v>
      </c>
      <c r="M872" s="158"/>
      <c r="N872" s="158"/>
      <c r="O872" s="52"/>
    </row>
    <row r="873" spans="1:15">
      <c r="A873" s="186"/>
      <c r="B873" s="170"/>
      <c r="C873" s="158"/>
      <c r="D873" s="66">
        <v>2015</v>
      </c>
      <c r="E873" s="64">
        <v>0</v>
      </c>
      <c r="F873" s="64"/>
      <c r="G873" s="64">
        <v>0</v>
      </c>
      <c r="H873" s="64"/>
      <c r="I873" s="64">
        <v>0</v>
      </c>
      <c r="J873" s="64"/>
      <c r="K873" s="64">
        <v>0</v>
      </c>
      <c r="L873" s="64"/>
      <c r="M873" s="158"/>
      <c r="N873" s="158"/>
      <c r="O873" s="52"/>
    </row>
    <row r="874" spans="1:15">
      <c r="A874" s="186"/>
      <c r="B874" s="170"/>
      <c r="C874" s="158"/>
      <c r="D874" s="66">
        <v>2016</v>
      </c>
      <c r="E874" s="64">
        <v>0</v>
      </c>
      <c r="F874" s="64"/>
      <c r="G874" s="64">
        <v>0</v>
      </c>
      <c r="H874" s="64"/>
      <c r="I874" s="64">
        <v>0</v>
      </c>
      <c r="J874" s="64"/>
      <c r="K874" s="64">
        <v>0</v>
      </c>
      <c r="L874" s="64"/>
      <c r="M874" s="158"/>
      <c r="N874" s="158"/>
      <c r="O874" s="52"/>
    </row>
    <row r="875" spans="1:15">
      <c r="A875" s="186"/>
      <c r="B875" s="170"/>
      <c r="C875" s="158"/>
      <c r="D875" s="66">
        <v>2017</v>
      </c>
      <c r="E875" s="64">
        <v>0</v>
      </c>
      <c r="F875" s="64"/>
      <c r="G875" s="64">
        <v>0</v>
      </c>
      <c r="H875" s="64"/>
      <c r="I875" s="64">
        <v>0</v>
      </c>
      <c r="J875" s="64"/>
      <c r="K875" s="64">
        <v>0</v>
      </c>
      <c r="L875" s="64"/>
      <c r="M875" s="158"/>
      <c r="N875" s="158"/>
      <c r="O875" s="52"/>
    </row>
    <row r="876" spans="1:15">
      <c r="A876" s="186" t="s">
        <v>481</v>
      </c>
      <c r="B876" s="170" t="s">
        <v>936</v>
      </c>
      <c r="C876" s="158" t="s">
        <v>527</v>
      </c>
      <c r="D876" s="66" t="s">
        <v>609</v>
      </c>
      <c r="E876" s="64">
        <f>SUM(E877:E881)</f>
        <v>75</v>
      </c>
      <c r="F876" s="64">
        <f t="shared" ref="F876:L876" si="126">SUM(F877:F881)</f>
        <v>0</v>
      </c>
      <c r="G876" s="64">
        <f t="shared" si="126"/>
        <v>0</v>
      </c>
      <c r="H876" s="64">
        <f t="shared" si="126"/>
        <v>0</v>
      </c>
      <c r="I876" s="64">
        <f t="shared" si="126"/>
        <v>75</v>
      </c>
      <c r="J876" s="64">
        <f t="shared" si="126"/>
        <v>0</v>
      </c>
      <c r="K876" s="64">
        <f t="shared" si="126"/>
        <v>0</v>
      </c>
      <c r="L876" s="64">
        <f t="shared" si="126"/>
        <v>0</v>
      </c>
      <c r="M876" s="158" t="s">
        <v>759</v>
      </c>
      <c r="N876" s="158" t="s">
        <v>1053</v>
      </c>
      <c r="O876" s="52"/>
    </row>
    <row r="877" spans="1:15">
      <c r="A877" s="186"/>
      <c r="B877" s="170"/>
      <c r="C877" s="158"/>
      <c r="D877" s="66">
        <v>2013</v>
      </c>
      <c r="E877" s="64">
        <v>0</v>
      </c>
      <c r="F877" s="64">
        <v>0</v>
      </c>
      <c r="G877" s="64">
        <v>0</v>
      </c>
      <c r="H877" s="64">
        <v>0</v>
      </c>
      <c r="I877" s="64">
        <v>0</v>
      </c>
      <c r="J877" s="64">
        <v>0</v>
      </c>
      <c r="K877" s="64">
        <v>0</v>
      </c>
      <c r="L877" s="64">
        <v>0</v>
      </c>
      <c r="M877" s="158"/>
      <c r="N877" s="158"/>
      <c r="O877" s="52"/>
    </row>
    <row r="878" spans="1:15">
      <c r="A878" s="186"/>
      <c r="B878" s="170"/>
      <c r="C878" s="158"/>
      <c r="D878" s="66">
        <v>2014</v>
      </c>
      <c r="E878" s="126">
        <v>75</v>
      </c>
      <c r="F878" s="126">
        <v>0</v>
      </c>
      <c r="G878" s="126">
        <v>0</v>
      </c>
      <c r="H878" s="126">
        <v>0</v>
      </c>
      <c r="I878" s="126">
        <v>75</v>
      </c>
      <c r="J878" s="126">
        <v>0</v>
      </c>
      <c r="K878" s="126">
        <v>0</v>
      </c>
      <c r="L878" s="126">
        <v>0</v>
      </c>
      <c r="M878" s="158"/>
      <c r="N878" s="158"/>
      <c r="O878" s="52"/>
    </row>
    <row r="879" spans="1:15">
      <c r="A879" s="186"/>
      <c r="B879" s="170"/>
      <c r="C879" s="158"/>
      <c r="D879" s="66">
        <v>2015</v>
      </c>
      <c r="E879" s="126">
        <v>0</v>
      </c>
      <c r="F879" s="126"/>
      <c r="G879" s="126">
        <v>0</v>
      </c>
      <c r="H879" s="126"/>
      <c r="I879" s="126">
        <v>0</v>
      </c>
      <c r="J879" s="126"/>
      <c r="K879" s="126">
        <v>0</v>
      </c>
      <c r="L879" s="126"/>
      <c r="M879" s="158"/>
      <c r="N879" s="158"/>
      <c r="O879" s="52"/>
    </row>
    <row r="880" spans="1:15">
      <c r="A880" s="186"/>
      <c r="B880" s="170"/>
      <c r="C880" s="158"/>
      <c r="D880" s="66">
        <v>2016</v>
      </c>
      <c r="E880" s="126">
        <v>0</v>
      </c>
      <c r="F880" s="126"/>
      <c r="G880" s="126">
        <v>0</v>
      </c>
      <c r="H880" s="126"/>
      <c r="I880" s="126">
        <v>0</v>
      </c>
      <c r="J880" s="126"/>
      <c r="K880" s="126">
        <v>0</v>
      </c>
      <c r="L880" s="126"/>
      <c r="M880" s="158"/>
      <c r="N880" s="158"/>
      <c r="O880" s="52"/>
    </row>
    <row r="881" spans="1:15">
      <c r="A881" s="186"/>
      <c r="B881" s="170"/>
      <c r="C881" s="158"/>
      <c r="D881" s="66">
        <v>2017</v>
      </c>
      <c r="E881" s="126">
        <v>0</v>
      </c>
      <c r="F881" s="126"/>
      <c r="G881" s="126">
        <v>0</v>
      </c>
      <c r="H881" s="126"/>
      <c r="I881" s="126">
        <v>0</v>
      </c>
      <c r="J881" s="126"/>
      <c r="K881" s="126">
        <v>0</v>
      </c>
      <c r="L881" s="126"/>
      <c r="M881" s="158"/>
      <c r="N881" s="158"/>
      <c r="O881" s="52"/>
    </row>
    <row r="882" spans="1:15">
      <c r="A882" s="187" t="s">
        <v>483</v>
      </c>
      <c r="B882" s="170" t="s">
        <v>937</v>
      </c>
      <c r="C882" s="158"/>
      <c r="D882" s="66" t="s">
        <v>609</v>
      </c>
      <c r="E882" s="126">
        <f>SUM(E883:E887)</f>
        <v>1500</v>
      </c>
      <c r="F882" s="126">
        <f t="shared" ref="F882:L882" si="127">SUM(F883:F887)</f>
        <v>0</v>
      </c>
      <c r="G882" s="126">
        <f t="shared" si="127"/>
        <v>1350</v>
      </c>
      <c r="H882" s="126">
        <f t="shared" si="127"/>
        <v>0</v>
      </c>
      <c r="I882" s="126">
        <f t="shared" si="127"/>
        <v>150</v>
      </c>
      <c r="J882" s="126">
        <f t="shared" si="127"/>
        <v>0</v>
      </c>
      <c r="K882" s="126">
        <f t="shared" si="127"/>
        <v>0</v>
      </c>
      <c r="L882" s="126">
        <f t="shared" si="127"/>
        <v>0</v>
      </c>
      <c r="M882" s="158"/>
      <c r="N882" s="158" t="s">
        <v>1035</v>
      </c>
      <c r="O882" s="52"/>
    </row>
    <row r="883" spans="1:15">
      <c r="A883" s="187"/>
      <c r="B883" s="170"/>
      <c r="C883" s="158"/>
      <c r="D883" s="66">
        <v>2013</v>
      </c>
      <c r="E883" s="126">
        <v>0</v>
      </c>
      <c r="F883" s="126">
        <v>0</v>
      </c>
      <c r="G883" s="126">
        <v>0</v>
      </c>
      <c r="H883" s="126">
        <v>0</v>
      </c>
      <c r="I883" s="126">
        <v>0</v>
      </c>
      <c r="J883" s="126">
        <v>0</v>
      </c>
      <c r="K883" s="126">
        <v>0</v>
      </c>
      <c r="L883" s="126">
        <v>0</v>
      </c>
      <c r="M883" s="158"/>
      <c r="N883" s="158"/>
      <c r="O883" s="52"/>
    </row>
    <row r="884" spans="1:15">
      <c r="A884" s="187"/>
      <c r="B884" s="170"/>
      <c r="C884" s="158"/>
      <c r="D884" s="66">
        <v>2014</v>
      </c>
      <c r="E884" s="126">
        <v>1500</v>
      </c>
      <c r="F884" s="126">
        <v>0</v>
      </c>
      <c r="G884" s="126">
        <v>1350</v>
      </c>
      <c r="H884" s="126">
        <v>0</v>
      </c>
      <c r="I884" s="126">
        <v>150</v>
      </c>
      <c r="J884" s="126">
        <v>0</v>
      </c>
      <c r="K884" s="126">
        <v>0</v>
      </c>
      <c r="L884" s="126">
        <v>0</v>
      </c>
      <c r="M884" s="158"/>
      <c r="N884" s="158"/>
      <c r="O884" s="52"/>
    </row>
    <row r="885" spans="1:15">
      <c r="A885" s="187"/>
      <c r="B885" s="170"/>
      <c r="C885" s="158"/>
      <c r="D885" s="66">
        <v>2015</v>
      </c>
      <c r="E885" s="64">
        <v>0</v>
      </c>
      <c r="F885" s="64"/>
      <c r="G885" s="64">
        <v>0</v>
      </c>
      <c r="H885" s="64"/>
      <c r="I885" s="64">
        <v>0</v>
      </c>
      <c r="J885" s="64"/>
      <c r="K885" s="64">
        <v>0</v>
      </c>
      <c r="L885" s="64"/>
      <c r="M885" s="158"/>
      <c r="N885" s="158"/>
      <c r="O885" s="52"/>
    </row>
    <row r="886" spans="1:15">
      <c r="A886" s="187"/>
      <c r="B886" s="170"/>
      <c r="C886" s="158"/>
      <c r="D886" s="66">
        <v>2016</v>
      </c>
      <c r="E886" s="64">
        <v>0</v>
      </c>
      <c r="F886" s="64"/>
      <c r="G886" s="64">
        <v>0</v>
      </c>
      <c r="H886" s="64"/>
      <c r="I886" s="64">
        <v>0</v>
      </c>
      <c r="J886" s="64"/>
      <c r="K886" s="64">
        <v>0</v>
      </c>
      <c r="L886" s="64"/>
      <c r="M886" s="158"/>
      <c r="N886" s="158"/>
      <c r="O886" s="52"/>
    </row>
    <row r="887" spans="1:15">
      <c r="A887" s="187"/>
      <c r="B887" s="170"/>
      <c r="C887" s="158"/>
      <c r="D887" s="66">
        <v>2017</v>
      </c>
      <c r="E887" s="64">
        <v>0</v>
      </c>
      <c r="F887" s="64"/>
      <c r="G887" s="64">
        <v>0</v>
      </c>
      <c r="H887" s="64"/>
      <c r="I887" s="64">
        <v>0</v>
      </c>
      <c r="J887" s="64"/>
      <c r="K887" s="64">
        <v>0</v>
      </c>
      <c r="L887" s="64"/>
      <c r="M887" s="158"/>
      <c r="N887" s="158"/>
      <c r="O887" s="52"/>
    </row>
    <row r="888" spans="1:15" ht="15.75" customHeight="1">
      <c r="A888" s="176" t="s">
        <v>121</v>
      </c>
      <c r="B888" s="196" t="s">
        <v>938</v>
      </c>
      <c r="C888" s="158" t="s">
        <v>530</v>
      </c>
      <c r="D888" s="50" t="s">
        <v>609</v>
      </c>
      <c r="E888" s="53">
        <f>SUM(E889:E893)</f>
        <v>8000</v>
      </c>
      <c r="F888" s="53">
        <f t="shared" ref="F888:L888" si="128">SUM(F889:F893)</f>
        <v>0</v>
      </c>
      <c r="G888" s="53">
        <f t="shared" si="128"/>
        <v>7596</v>
      </c>
      <c r="H888" s="53">
        <f t="shared" si="128"/>
        <v>0</v>
      </c>
      <c r="I888" s="53">
        <f t="shared" si="128"/>
        <v>404</v>
      </c>
      <c r="J888" s="53">
        <f t="shared" si="128"/>
        <v>0</v>
      </c>
      <c r="K888" s="53">
        <f t="shared" si="128"/>
        <v>0</v>
      </c>
      <c r="L888" s="53">
        <f t="shared" si="128"/>
        <v>0</v>
      </c>
      <c r="M888" s="158" t="s">
        <v>939</v>
      </c>
      <c r="O888" s="52"/>
    </row>
    <row r="889" spans="1:15">
      <c r="A889" s="176"/>
      <c r="B889" s="196"/>
      <c r="C889" s="158"/>
      <c r="D889" s="66">
        <v>2013</v>
      </c>
      <c r="E889" s="64">
        <f>E895+E901+E907+E913+E919+E925+E931+E937+E943+E949+E955</f>
        <v>0</v>
      </c>
      <c r="F889" s="64">
        <f t="shared" ref="F889:L889" si="129">F895+F901+F907+F913+F919+F925+F931+F937+F943+F949+F955</f>
        <v>0</v>
      </c>
      <c r="G889" s="64">
        <f t="shared" si="129"/>
        <v>0</v>
      </c>
      <c r="H889" s="64">
        <f t="shared" si="129"/>
        <v>0</v>
      </c>
      <c r="I889" s="64">
        <f t="shared" si="129"/>
        <v>0</v>
      </c>
      <c r="J889" s="64">
        <f t="shared" si="129"/>
        <v>0</v>
      </c>
      <c r="K889" s="64">
        <f t="shared" si="129"/>
        <v>0</v>
      </c>
      <c r="L889" s="64">
        <f t="shared" si="129"/>
        <v>0</v>
      </c>
      <c r="M889" s="158"/>
      <c r="N889" s="146"/>
      <c r="O889" s="52"/>
    </row>
    <row r="890" spans="1:15">
      <c r="A890" s="176"/>
      <c r="B890" s="196"/>
      <c r="C890" s="158"/>
      <c r="D890" s="66">
        <v>2014</v>
      </c>
      <c r="E890" s="64">
        <f t="shared" ref="E890:L893" si="130">E896+E902+E908+E914+E920+E926+E932+E938+E944+E950+E956</f>
        <v>8000</v>
      </c>
      <c r="F890" s="118">
        <f t="shared" si="130"/>
        <v>0</v>
      </c>
      <c r="G890" s="118">
        <f t="shared" si="130"/>
        <v>7596</v>
      </c>
      <c r="H890" s="118">
        <f t="shared" si="130"/>
        <v>0</v>
      </c>
      <c r="I890" s="118">
        <f t="shared" si="130"/>
        <v>404</v>
      </c>
      <c r="J890" s="118">
        <f t="shared" si="130"/>
        <v>0</v>
      </c>
      <c r="K890" s="118">
        <f t="shared" si="130"/>
        <v>0</v>
      </c>
      <c r="L890" s="118">
        <f t="shared" si="130"/>
        <v>0</v>
      </c>
      <c r="M890" s="158"/>
      <c r="N890" s="146"/>
      <c r="O890" s="52"/>
    </row>
    <row r="891" spans="1:15">
      <c r="A891" s="176"/>
      <c r="B891" s="196"/>
      <c r="C891" s="158"/>
      <c r="D891" s="66">
        <v>2015</v>
      </c>
      <c r="E891" s="64">
        <f t="shared" si="130"/>
        <v>0</v>
      </c>
      <c r="F891" s="64"/>
      <c r="G891" s="64">
        <f t="shared" si="130"/>
        <v>0</v>
      </c>
      <c r="H891" s="64"/>
      <c r="I891" s="64">
        <f t="shared" si="130"/>
        <v>0</v>
      </c>
      <c r="J891" s="64"/>
      <c r="K891" s="64">
        <f t="shared" si="130"/>
        <v>0</v>
      </c>
      <c r="L891" s="64"/>
      <c r="M891" s="158"/>
      <c r="N891" s="146"/>
      <c r="O891" s="52"/>
    </row>
    <row r="892" spans="1:15">
      <c r="A892" s="176"/>
      <c r="B892" s="196"/>
      <c r="C892" s="158"/>
      <c r="D892" s="66">
        <v>2016</v>
      </c>
      <c r="E892" s="64">
        <f t="shared" si="130"/>
        <v>0</v>
      </c>
      <c r="F892" s="64"/>
      <c r="G892" s="64">
        <f t="shared" si="130"/>
        <v>0</v>
      </c>
      <c r="H892" s="64"/>
      <c r="I892" s="64">
        <f t="shared" si="130"/>
        <v>0</v>
      </c>
      <c r="J892" s="64"/>
      <c r="K892" s="64">
        <f t="shared" si="130"/>
        <v>0</v>
      </c>
      <c r="L892" s="64"/>
      <c r="M892" s="158"/>
      <c r="N892" s="146"/>
      <c r="O892" s="52"/>
    </row>
    <row r="893" spans="1:15">
      <c r="A893" s="176"/>
      <c r="B893" s="196"/>
      <c r="C893" s="158"/>
      <c r="D893" s="66">
        <v>2017</v>
      </c>
      <c r="E893" s="64">
        <f t="shared" si="130"/>
        <v>0</v>
      </c>
      <c r="F893" s="64"/>
      <c r="G893" s="64">
        <f t="shared" si="130"/>
        <v>0</v>
      </c>
      <c r="H893" s="64"/>
      <c r="I893" s="64">
        <f t="shared" si="130"/>
        <v>0</v>
      </c>
      <c r="J893" s="64"/>
      <c r="K893" s="64">
        <f t="shared" si="130"/>
        <v>0</v>
      </c>
      <c r="L893" s="64"/>
      <c r="M893" s="158"/>
      <c r="N893" s="146"/>
      <c r="O893" s="52"/>
    </row>
    <row r="894" spans="1:15">
      <c r="A894" s="187" t="s">
        <v>505</v>
      </c>
      <c r="B894" s="170" t="s">
        <v>940</v>
      </c>
      <c r="C894" s="158" t="s">
        <v>941</v>
      </c>
      <c r="D894" s="66" t="s">
        <v>609</v>
      </c>
      <c r="E894" s="64">
        <f>SUM(E895:E899)</f>
        <v>4080</v>
      </c>
      <c r="F894" s="64">
        <f t="shared" ref="F894:L894" si="131">SUM(F895:F899)</f>
        <v>0</v>
      </c>
      <c r="G894" s="64">
        <f t="shared" si="131"/>
        <v>3876</v>
      </c>
      <c r="H894" s="64">
        <f t="shared" si="131"/>
        <v>0</v>
      </c>
      <c r="I894" s="64">
        <f t="shared" si="131"/>
        <v>204</v>
      </c>
      <c r="J894" s="64">
        <f t="shared" si="131"/>
        <v>0</v>
      </c>
      <c r="K894" s="64">
        <f t="shared" si="131"/>
        <v>0</v>
      </c>
      <c r="L894" s="64">
        <f t="shared" si="131"/>
        <v>0</v>
      </c>
      <c r="M894" s="158" t="s">
        <v>759</v>
      </c>
      <c r="N894" s="146"/>
      <c r="O894" s="52"/>
    </row>
    <row r="895" spans="1:15">
      <c r="A895" s="187"/>
      <c r="B895" s="170"/>
      <c r="C895" s="158"/>
      <c r="D895" s="66">
        <v>2013</v>
      </c>
      <c r="E895" s="64">
        <v>0</v>
      </c>
      <c r="F895" s="64">
        <v>0</v>
      </c>
      <c r="G895" s="64">
        <v>0</v>
      </c>
      <c r="H895" s="64">
        <v>0</v>
      </c>
      <c r="I895" s="64">
        <v>0</v>
      </c>
      <c r="J895" s="64">
        <v>0</v>
      </c>
      <c r="K895" s="64">
        <v>0</v>
      </c>
      <c r="L895" s="64">
        <v>0</v>
      </c>
      <c r="M895" s="158"/>
      <c r="N895" s="146"/>
      <c r="O895" s="52"/>
    </row>
    <row r="896" spans="1:15" ht="78.75">
      <c r="A896" s="187"/>
      <c r="B896" s="170"/>
      <c r="C896" s="158"/>
      <c r="D896" s="66">
        <v>2014</v>
      </c>
      <c r="E896" s="126">
        <v>4080</v>
      </c>
      <c r="F896" s="126">
        <v>0</v>
      </c>
      <c r="G896" s="126">
        <v>3876</v>
      </c>
      <c r="H896" s="126">
        <v>0</v>
      </c>
      <c r="I896" s="126">
        <v>204</v>
      </c>
      <c r="J896" s="126">
        <v>0</v>
      </c>
      <c r="K896" s="126">
        <v>0</v>
      </c>
      <c r="L896" s="126">
        <v>0</v>
      </c>
      <c r="M896" s="158"/>
      <c r="N896" s="137" t="s">
        <v>1035</v>
      </c>
      <c r="O896" s="52"/>
    </row>
    <row r="897" spans="1:15">
      <c r="A897" s="187"/>
      <c r="B897" s="170"/>
      <c r="C897" s="158"/>
      <c r="D897" s="66">
        <v>2015</v>
      </c>
      <c r="E897" s="64">
        <v>0</v>
      </c>
      <c r="F897" s="64"/>
      <c r="G897" s="64">
        <v>0</v>
      </c>
      <c r="H897" s="64"/>
      <c r="I897" s="64">
        <v>0</v>
      </c>
      <c r="J897" s="64"/>
      <c r="K897" s="64">
        <v>0</v>
      </c>
      <c r="L897" s="64"/>
      <c r="M897" s="158"/>
      <c r="N897" s="146"/>
      <c r="O897" s="52"/>
    </row>
    <row r="898" spans="1:15">
      <c r="A898" s="187"/>
      <c r="B898" s="170"/>
      <c r="C898" s="158"/>
      <c r="D898" s="66">
        <v>2016</v>
      </c>
      <c r="E898" s="64">
        <v>0</v>
      </c>
      <c r="F898" s="64"/>
      <c r="G898" s="64">
        <v>0</v>
      </c>
      <c r="H898" s="64"/>
      <c r="I898" s="64">
        <v>0</v>
      </c>
      <c r="J898" s="64"/>
      <c r="K898" s="64">
        <v>0</v>
      </c>
      <c r="L898" s="64"/>
      <c r="M898" s="158"/>
      <c r="N898" s="146"/>
      <c r="O898" s="52"/>
    </row>
    <row r="899" spans="1:15">
      <c r="A899" s="187"/>
      <c r="B899" s="170"/>
      <c r="C899" s="158"/>
      <c r="D899" s="66">
        <v>2017</v>
      </c>
      <c r="E899" s="64">
        <v>0</v>
      </c>
      <c r="F899" s="64"/>
      <c r="G899" s="64">
        <v>0</v>
      </c>
      <c r="H899" s="64"/>
      <c r="I899" s="64">
        <v>0</v>
      </c>
      <c r="J899" s="64"/>
      <c r="K899" s="64">
        <v>0</v>
      </c>
      <c r="L899" s="64"/>
      <c r="M899" s="158"/>
      <c r="N899" s="146"/>
      <c r="O899" s="52"/>
    </row>
    <row r="900" spans="1:15">
      <c r="A900" s="187" t="s">
        <v>529</v>
      </c>
      <c r="B900" s="170" t="s">
        <v>942</v>
      </c>
      <c r="C900" s="158" t="s">
        <v>778</v>
      </c>
      <c r="D900" s="66" t="s">
        <v>609</v>
      </c>
      <c r="E900" s="64">
        <f>SUM(E901:E905)</f>
        <v>392</v>
      </c>
      <c r="F900" s="64">
        <f t="shared" ref="F900:L900" si="132">SUM(F901:F905)</f>
        <v>0</v>
      </c>
      <c r="G900" s="64">
        <f t="shared" si="132"/>
        <v>372</v>
      </c>
      <c r="H900" s="64">
        <f t="shared" si="132"/>
        <v>0</v>
      </c>
      <c r="I900" s="64">
        <f t="shared" si="132"/>
        <v>20</v>
      </c>
      <c r="J900" s="64">
        <f t="shared" si="132"/>
        <v>0</v>
      </c>
      <c r="K900" s="64">
        <f t="shared" si="132"/>
        <v>0</v>
      </c>
      <c r="L900" s="64">
        <f t="shared" si="132"/>
        <v>0</v>
      </c>
      <c r="M900" s="158" t="s">
        <v>943</v>
      </c>
      <c r="N900" s="146"/>
      <c r="O900" s="52"/>
    </row>
    <row r="901" spans="1:15">
      <c r="A901" s="187"/>
      <c r="B901" s="170"/>
      <c r="C901" s="158"/>
      <c r="D901" s="66">
        <v>2013</v>
      </c>
      <c r="E901" s="64">
        <v>0</v>
      </c>
      <c r="F901" s="64">
        <v>0</v>
      </c>
      <c r="G901" s="64">
        <v>0</v>
      </c>
      <c r="H901" s="64">
        <v>0</v>
      </c>
      <c r="I901" s="64">
        <v>0</v>
      </c>
      <c r="J901" s="64">
        <v>0</v>
      </c>
      <c r="K901" s="64">
        <v>0</v>
      </c>
      <c r="L901" s="64">
        <v>0</v>
      </c>
      <c r="M901" s="158"/>
      <c r="N901" s="146"/>
      <c r="O901" s="52"/>
    </row>
    <row r="902" spans="1:15" ht="78.75">
      <c r="A902" s="187"/>
      <c r="B902" s="170"/>
      <c r="C902" s="158"/>
      <c r="D902" s="66">
        <v>2014</v>
      </c>
      <c r="E902" s="126">
        <v>392</v>
      </c>
      <c r="F902" s="126">
        <v>0</v>
      </c>
      <c r="G902" s="126">
        <v>372</v>
      </c>
      <c r="H902" s="126">
        <v>0</v>
      </c>
      <c r="I902" s="126">
        <v>20</v>
      </c>
      <c r="J902" s="126">
        <v>0</v>
      </c>
      <c r="K902" s="126">
        <v>0</v>
      </c>
      <c r="L902" s="126">
        <v>0</v>
      </c>
      <c r="M902" s="158"/>
      <c r="N902" s="137" t="s">
        <v>1035</v>
      </c>
      <c r="O902" s="52"/>
    </row>
    <row r="903" spans="1:15">
      <c r="A903" s="187"/>
      <c r="B903" s="170"/>
      <c r="C903" s="158"/>
      <c r="D903" s="66">
        <v>2015</v>
      </c>
      <c r="E903" s="64">
        <v>0</v>
      </c>
      <c r="F903" s="64"/>
      <c r="G903" s="64">
        <v>0</v>
      </c>
      <c r="H903" s="64"/>
      <c r="I903" s="64">
        <v>0</v>
      </c>
      <c r="J903" s="64"/>
      <c r="K903" s="64">
        <v>0</v>
      </c>
      <c r="L903" s="64"/>
      <c r="M903" s="158"/>
      <c r="N903" s="146"/>
      <c r="O903" s="52"/>
    </row>
    <row r="904" spans="1:15">
      <c r="A904" s="187"/>
      <c r="B904" s="170"/>
      <c r="C904" s="158"/>
      <c r="D904" s="66">
        <v>2016</v>
      </c>
      <c r="E904" s="64">
        <v>0</v>
      </c>
      <c r="F904" s="64"/>
      <c r="G904" s="64">
        <v>0</v>
      </c>
      <c r="H904" s="64"/>
      <c r="I904" s="64">
        <v>0</v>
      </c>
      <c r="J904" s="64"/>
      <c r="K904" s="64">
        <v>0</v>
      </c>
      <c r="L904" s="64"/>
      <c r="M904" s="158"/>
      <c r="N904" s="146"/>
      <c r="O904" s="52"/>
    </row>
    <row r="905" spans="1:15">
      <c r="A905" s="187"/>
      <c r="B905" s="170"/>
      <c r="C905" s="158"/>
      <c r="D905" s="66">
        <v>2017</v>
      </c>
      <c r="E905" s="64">
        <v>0</v>
      </c>
      <c r="F905" s="64"/>
      <c r="G905" s="64">
        <v>0</v>
      </c>
      <c r="H905" s="64"/>
      <c r="I905" s="64">
        <v>0</v>
      </c>
      <c r="J905" s="64"/>
      <c r="K905" s="64">
        <v>0</v>
      </c>
      <c r="L905" s="64"/>
      <c r="M905" s="158"/>
      <c r="N905" s="146"/>
      <c r="O905" s="52"/>
    </row>
    <row r="906" spans="1:15">
      <c r="A906" s="187" t="s">
        <v>727</v>
      </c>
      <c r="B906" s="170" t="s">
        <v>944</v>
      </c>
      <c r="C906" s="158" t="s">
        <v>776</v>
      </c>
      <c r="D906" s="66" t="s">
        <v>609</v>
      </c>
      <c r="E906" s="64">
        <f>SUM(E907:E911)</f>
        <v>392</v>
      </c>
      <c r="F906" s="64">
        <f t="shared" ref="F906:L906" si="133">SUM(F907:F911)</f>
        <v>0</v>
      </c>
      <c r="G906" s="64">
        <f t="shared" si="133"/>
        <v>372</v>
      </c>
      <c r="H906" s="64">
        <f t="shared" si="133"/>
        <v>0</v>
      </c>
      <c r="I906" s="64">
        <f t="shared" si="133"/>
        <v>20</v>
      </c>
      <c r="J906" s="64">
        <f t="shared" si="133"/>
        <v>0</v>
      </c>
      <c r="K906" s="64">
        <f t="shared" si="133"/>
        <v>0</v>
      </c>
      <c r="L906" s="64">
        <f t="shared" si="133"/>
        <v>0</v>
      </c>
      <c r="M906" s="158" t="s">
        <v>763</v>
      </c>
      <c r="N906" s="146"/>
      <c r="O906" s="52"/>
    </row>
    <row r="907" spans="1:15">
      <c r="A907" s="187"/>
      <c r="B907" s="170"/>
      <c r="C907" s="158"/>
      <c r="D907" s="66">
        <v>2013</v>
      </c>
      <c r="E907" s="64">
        <v>0</v>
      </c>
      <c r="F907" s="64">
        <v>0</v>
      </c>
      <c r="G907" s="64">
        <v>0</v>
      </c>
      <c r="H907" s="64">
        <v>0</v>
      </c>
      <c r="I907" s="64">
        <v>0</v>
      </c>
      <c r="J907" s="64">
        <v>0</v>
      </c>
      <c r="K907" s="64">
        <v>0</v>
      </c>
      <c r="L907" s="64">
        <v>0</v>
      </c>
      <c r="M907" s="158"/>
      <c r="N907" s="146"/>
      <c r="O907" s="52"/>
    </row>
    <row r="908" spans="1:15" ht="78.75">
      <c r="A908" s="187"/>
      <c r="B908" s="170"/>
      <c r="C908" s="158"/>
      <c r="D908" s="66">
        <v>2014</v>
      </c>
      <c r="E908" s="126">
        <v>392</v>
      </c>
      <c r="F908" s="126">
        <v>0</v>
      </c>
      <c r="G908" s="126">
        <v>372</v>
      </c>
      <c r="H908" s="126">
        <v>0</v>
      </c>
      <c r="I908" s="126">
        <v>20</v>
      </c>
      <c r="J908" s="126">
        <v>0</v>
      </c>
      <c r="K908" s="126">
        <v>0</v>
      </c>
      <c r="L908" s="126">
        <v>0</v>
      </c>
      <c r="M908" s="158"/>
      <c r="N908" s="137" t="s">
        <v>1035</v>
      </c>
      <c r="O908" s="52"/>
    </row>
    <row r="909" spans="1:15">
      <c r="A909" s="187"/>
      <c r="B909" s="170"/>
      <c r="C909" s="158"/>
      <c r="D909" s="66">
        <v>2015</v>
      </c>
      <c r="E909" s="64">
        <v>0</v>
      </c>
      <c r="F909" s="64"/>
      <c r="G909" s="64">
        <v>0</v>
      </c>
      <c r="H909" s="64"/>
      <c r="I909" s="64">
        <v>0</v>
      </c>
      <c r="J909" s="64"/>
      <c r="K909" s="64">
        <v>0</v>
      </c>
      <c r="L909" s="64"/>
      <c r="M909" s="158"/>
      <c r="N909" s="146"/>
      <c r="O909" s="52"/>
    </row>
    <row r="910" spans="1:15">
      <c r="A910" s="187"/>
      <c r="B910" s="170"/>
      <c r="C910" s="158"/>
      <c r="D910" s="66">
        <v>2016</v>
      </c>
      <c r="E910" s="64">
        <v>0</v>
      </c>
      <c r="F910" s="64"/>
      <c r="G910" s="64">
        <v>0</v>
      </c>
      <c r="H910" s="64"/>
      <c r="I910" s="64">
        <v>0</v>
      </c>
      <c r="J910" s="64"/>
      <c r="K910" s="64">
        <v>0</v>
      </c>
      <c r="L910" s="64"/>
      <c r="M910" s="158"/>
      <c r="N910" s="146"/>
      <c r="O910" s="52"/>
    </row>
    <row r="911" spans="1:15">
      <c r="A911" s="187"/>
      <c r="B911" s="170"/>
      <c r="C911" s="158"/>
      <c r="D911" s="66">
        <v>2017</v>
      </c>
      <c r="E911" s="64">
        <v>0</v>
      </c>
      <c r="F911" s="64"/>
      <c r="G911" s="64">
        <v>0</v>
      </c>
      <c r="H911" s="64"/>
      <c r="I911" s="64">
        <v>0</v>
      </c>
      <c r="J911" s="64"/>
      <c r="K911" s="64">
        <v>0</v>
      </c>
      <c r="L911" s="64"/>
      <c r="M911" s="158"/>
      <c r="N911" s="146"/>
      <c r="O911" s="52"/>
    </row>
    <row r="912" spans="1:15">
      <c r="A912" s="187" t="s">
        <v>729</v>
      </c>
      <c r="B912" s="170" t="s">
        <v>945</v>
      </c>
      <c r="C912" s="158" t="s">
        <v>575</v>
      </c>
      <c r="D912" s="66" t="s">
        <v>609</v>
      </c>
      <c r="E912" s="64">
        <f>SUM(E913:E917)</f>
        <v>392</v>
      </c>
      <c r="F912" s="64">
        <f t="shared" ref="F912:L912" si="134">SUM(F913:F917)</f>
        <v>0</v>
      </c>
      <c r="G912" s="64">
        <f t="shared" si="134"/>
        <v>372</v>
      </c>
      <c r="H912" s="64">
        <f t="shared" si="134"/>
        <v>0</v>
      </c>
      <c r="I912" s="64">
        <f t="shared" si="134"/>
        <v>20</v>
      </c>
      <c r="J912" s="64">
        <f t="shared" si="134"/>
        <v>0</v>
      </c>
      <c r="K912" s="64">
        <f t="shared" si="134"/>
        <v>0</v>
      </c>
      <c r="L912" s="64">
        <f t="shared" si="134"/>
        <v>0</v>
      </c>
      <c r="M912" s="158" t="s">
        <v>920</v>
      </c>
      <c r="N912" s="146"/>
      <c r="O912" s="52"/>
    </row>
    <row r="913" spans="1:15">
      <c r="A913" s="187"/>
      <c r="B913" s="170"/>
      <c r="C913" s="158"/>
      <c r="D913" s="66">
        <v>2013</v>
      </c>
      <c r="E913" s="64">
        <v>0</v>
      </c>
      <c r="F913" s="64">
        <v>0</v>
      </c>
      <c r="G913" s="64">
        <v>0</v>
      </c>
      <c r="H913" s="64">
        <v>0</v>
      </c>
      <c r="I913" s="64">
        <v>0</v>
      </c>
      <c r="J913" s="64">
        <v>0</v>
      </c>
      <c r="K913" s="64">
        <v>0</v>
      </c>
      <c r="L913" s="64">
        <v>0</v>
      </c>
      <c r="M913" s="158"/>
      <c r="N913" s="146"/>
      <c r="O913" s="52"/>
    </row>
    <row r="914" spans="1:15" ht="78.75">
      <c r="A914" s="187"/>
      <c r="B914" s="170"/>
      <c r="C914" s="158"/>
      <c r="D914" s="66">
        <v>2014</v>
      </c>
      <c r="E914" s="126">
        <v>392</v>
      </c>
      <c r="F914" s="126">
        <v>0</v>
      </c>
      <c r="G914" s="126">
        <v>372</v>
      </c>
      <c r="H914" s="126">
        <v>0</v>
      </c>
      <c r="I914" s="126">
        <v>20</v>
      </c>
      <c r="J914" s="126">
        <v>0</v>
      </c>
      <c r="K914" s="126">
        <v>0</v>
      </c>
      <c r="L914" s="126">
        <v>0</v>
      </c>
      <c r="M914" s="158"/>
      <c r="N914" s="137" t="s">
        <v>1035</v>
      </c>
      <c r="O914" s="52"/>
    </row>
    <row r="915" spans="1:15">
      <c r="A915" s="187"/>
      <c r="B915" s="170"/>
      <c r="C915" s="158"/>
      <c r="D915" s="66">
        <v>2015</v>
      </c>
      <c r="E915" s="126">
        <v>0</v>
      </c>
      <c r="F915" s="126"/>
      <c r="G915" s="126">
        <v>0</v>
      </c>
      <c r="H915" s="126"/>
      <c r="I915" s="126">
        <v>0</v>
      </c>
      <c r="J915" s="126"/>
      <c r="K915" s="126">
        <v>0</v>
      </c>
      <c r="L915" s="126"/>
      <c r="M915" s="158"/>
      <c r="N915" s="146"/>
      <c r="O915" s="52"/>
    </row>
    <row r="916" spans="1:15">
      <c r="A916" s="187"/>
      <c r="B916" s="170"/>
      <c r="C916" s="158"/>
      <c r="D916" s="66">
        <v>2016</v>
      </c>
      <c r="E916" s="126">
        <v>0</v>
      </c>
      <c r="F916" s="126"/>
      <c r="G916" s="126">
        <v>0</v>
      </c>
      <c r="H916" s="126"/>
      <c r="I916" s="126">
        <v>0</v>
      </c>
      <c r="J916" s="126"/>
      <c r="K916" s="126">
        <v>0</v>
      </c>
      <c r="L916" s="126"/>
      <c r="M916" s="158"/>
      <c r="N916" s="146"/>
      <c r="O916" s="52"/>
    </row>
    <row r="917" spans="1:15">
      <c r="A917" s="187"/>
      <c r="B917" s="170"/>
      <c r="C917" s="158"/>
      <c r="D917" s="66">
        <v>2017</v>
      </c>
      <c r="E917" s="126">
        <v>0</v>
      </c>
      <c r="F917" s="126"/>
      <c r="G917" s="126">
        <v>0</v>
      </c>
      <c r="H917" s="126"/>
      <c r="I917" s="126">
        <v>0</v>
      </c>
      <c r="J917" s="126"/>
      <c r="K917" s="126">
        <v>0</v>
      </c>
      <c r="L917" s="126"/>
      <c r="M917" s="158"/>
      <c r="N917" s="146"/>
      <c r="O917" s="52"/>
    </row>
    <row r="918" spans="1:15">
      <c r="A918" s="187" t="s">
        <v>731</v>
      </c>
      <c r="B918" s="170" t="s">
        <v>946</v>
      </c>
      <c r="C918" s="158" t="s">
        <v>825</v>
      </c>
      <c r="D918" s="66" t="s">
        <v>609</v>
      </c>
      <c r="E918" s="126">
        <f>SUM(E919:E923)</f>
        <v>392</v>
      </c>
      <c r="F918" s="126">
        <f t="shared" ref="F918:L918" si="135">SUM(F919:F923)</f>
        <v>0</v>
      </c>
      <c r="G918" s="126">
        <f t="shared" si="135"/>
        <v>372</v>
      </c>
      <c r="H918" s="126">
        <f t="shared" si="135"/>
        <v>0</v>
      </c>
      <c r="I918" s="126">
        <f t="shared" si="135"/>
        <v>20</v>
      </c>
      <c r="J918" s="126">
        <f t="shared" si="135"/>
        <v>0</v>
      </c>
      <c r="K918" s="126">
        <f t="shared" si="135"/>
        <v>0</v>
      </c>
      <c r="L918" s="126">
        <f t="shared" si="135"/>
        <v>0</v>
      </c>
      <c r="M918" s="158" t="s">
        <v>947</v>
      </c>
      <c r="N918" s="146"/>
      <c r="O918" s="52"/>
    </row>
    <row r="919" spans="1:15">
      <c r="A919" s="187"/>
      <c r="B919" s="170"/>
      <c r="C919" s="158"/>
      <c r="D919" s="66">
        <v>2013</v>
      </c>
      <c r="E919" s="126">
        <v>0</v>
      </c>
      <c r="F919" s="126">
        <v>0</v>
      </c>
      <c r="G919" s="126">
        <v>0</v>
      </c>
      <c r="H919" s="126">
        <v>0</v>
      </c>
      <c r="I919" s="126">
        <v>0</v>
      </c>
      <c r="J919" s="126">
        <v>0</v>
      </c>
      <c r="K919" s="126">
        <v>0</v>
      </c>
      <c r="L919" s="126">
        <v>0</v>
      </c>
      <c r="M919" s="158"/>
      <c r="N919" s="146"/>
      <c r="O919" s="52"/>
    </row>
    <row r="920" spans="1:15" ht="78.75">
      <c r="A920" s="187"/>
      <c r="B920" s="170"/>
      <c r="C920" s="158"/>
      <c r="D920" s="66">
        <v>2014</v>
      </c>
      <c r="E920" s="126">
        <v>392</v>
      </c>
      <c r="F920" s="126">
        <v>0</v>
      </c>
      <c r="G920" s="126">
        <v>372</v>
      </c>
      <c r="H920" s="126">
        <v>0</v>
      </c>
      <c r="I920" s="126">
        <v>20</v>
      </c>
      <c r="J920" s="126">
        <v>0</v>
      </c>
      <c r="K920" s="126">
        <v>0</v>
      </c>
      <c r="L920" s="126">
        <v>0</v>
      </c>
      <c r="M920" s="158"/>
      <c r="N920" s="137" t="s">
        <v>1035</v>
      </c>
      <c r="O920" s="52"/>
    </row>
    <row r="921" spans="1:15">
      <c r="A921" s="187"/>
      <c r="B921" s="170"/>
      <c r="C921" s="158"/>
      <c r="D921" s="66">
        <v>2015</v>
      </c>
      <c r="E921" s="64">
        <v>0</v>
      </c>
      <c r="F921" s="64"/>
      <c r="G921" s="64">
        <v>0</v>
      </c>
      <c r="H921" s="64"/>
      <c r="I921" s="64">
        <v>0</v>
      </c>
      <c r="J921" s="64"/>
      <c r="K921" s="64">
        <v>0</v>
      </c>
      <c r="L921" s="64"/>
      <c r="M921" s="158"/>
      <c r="N921" s="146"/>
      <c r="O921" s="52"/>
    </row>
    <row r="922" spans="1:15">
      <c r="A922" s="187"/>
      <c r="B922" s="170"/>
      <c r="C922" s="158"/>
      <c r="D922" s="66">
        <v>2016</v>
      </c>
      <c r="E922" s="64">
        <v>0</v>
      </c>
      <c r="F922" s="64"/>
      <c r="G922" s="64">
        <v>0</v>
      </c>
      <c r="H922" s="64"/>
      <c r="I922" s="64">
        <v>0</v>
      </c>
      <c r="J922" s="64"/>
      <c r="K922" s="64">
        <v>0</v>
      </c>
      <c r="L922" s="64"/>
      <c r="M922" s="158"/>
      <c r="N922" s="146"/>
      <c r="O922" s="52"/>
    </row>
    <row r="923" spans="1:15">
      <c r="A923" s="187"/>
      <c r="B923" s="170"/>
      <c r="C923" s="158"/>
      <c r="D923" s="66">
        <v>2017</v>
      </c>
      <c r="E923" s="64">
        <v>0</v>
      </c>
      <c r="F923" s="64"/>
      <c r="G923" s="64">
        <v>0</v>
      </c>
      <c r="H923" s="64"/>
      <c r="I923" s="64">
        <v>0</v>
      </c>
      <c r="J923" s="64"/>
      <c r="K923" s="64">
        <v>0</v>
      </c>
      <c r="L923" s="64"/>
      <c r="M923" s="158"/>
      <c r="N923" s="146"/>
      <c r="O923" s="52"/>
    </row>
    <row r="924" spans="1:15">
      <c r="A924" s="187" t="s">
        <v>733</v>
      </c>
      <c r="B924" s="170" t="s">
        <v>948</v>
      </c>
      <c r="C924" s="158" t="s">
        <v>780</v>
      </c>
      <c r="D924" s="66" t="s">
        <v>609</v>
      </c>
      <c r="E924" s="64">
        <f>SUM(E925:E929)</f>
        <v>392</v>
      </c>
      <c r="F924" s="64">
        <f t="shared" ref="F924:L924" si="136">SUM(F925:F929)</f>
        <v>0</v>
      </c>
      <c r="G924" s="64">
        <f t="shared" si="136"/>
        <v>372</v>
      </c>
      <c r="H924" s="64">
        <f t="shared" si="136"/>
        <v>0</v>
      </c>
      <c r="I924" s="64">
        <f t="shared" si="136"/>
        <v>20</v>
      </c>
      <c r="J924" s="64">
        <f t="shared" si="136"/>
        <v>0</v>
      </c>
      <c r="K924" s="64">
        <f t="shared" si="136"/>
        <v>0</v>
      </c>
      <c r="L924" s="64">
        <f t="shared" si="136"/>
        <v>0</v>
      </c>
      <c r="M924" s="158" t="s">
        <v>880</v>
      </c>
      <c r="N924" s="146"/>
      <c r="O924" s="52"/>
    </row>
    <row r="925" spans="1:15">
      <c r="A925" s="187"/>
      <c r="B925" s="170"/>
      <c r="C925" s="158"/>
      <c r="D925" s="66">
        <v>2013</v>
      </c>
      <c r="E925" s="64">
        <v>0</v>
      </c>
      <c r="F925" s="64">
        <v>0</v>
      </c>
      <c r="G925" s="64">
        <v>0</v>
      </c>
      <c r="H925" s="64">
        <v>0</v>
      </c>
      <c r="I925" s="64">
        <v>0</v>
      </c>
      <c r="J925" s="64">
        <v>0</v>
      </c>
      <c r="K925" s="64">
        <v>0</v>
      </c>
      <c r="L925" s="64">
        <v>0</v>
      </c>
      <c r="M925" s="158"/>
      <c r="N925" s="146"/>
      <c r="O925" s="52"/>
    </row>
    <row r="926" spans="1:15" ht="78.75">
      <c r="A926" s="187"/>
      <c r="B926" s="170"/>
      <c r="C926" s="158"/>
      <c r="D926" s="66">
        <v>2014</v>
      </c>
      <c r="E926" s="126">
        <v>392</v>
      </c>
      <c r="F926" s="126">
        <v>0</v>
      </c>
      <c r="G926" s="126">
        <v>372</v>
      </c>
      <c r="H926" s="126">
        <v>0</v>
      </c>
      <c r="I926" s="126">
        <v>20</v>
      </c>
      <c r="J926" s="126">
        <v>0</v>
      </c>
      <c r="K926" s="126">
        <v>0</v>
      </c>
      <c r="L926" s="126">
        <v>0</v>
      </c>
      <c r="M926" s="158"/>
      <c r="N926" s="137" t="s">
        <v>1035</v>
      </c>
      <c r="O926" s="52"/>
    </row>
    <row r="927" spans="1:15">
      <c r="A927" s="187"/>
      <c r="B927" s="170"/>
      <c r="C927" s="158"/>
      <c r="D927" s="66">
        <v>2015</v>
      </c>
      <c r="E927" s="126">
        <v>0</v>
      </c>
      <c r="F927" s="126"/>
      <c r="G927" s="126">
        <v>0</v>
      </c>
      <c r="H927" s="126"/>
      <c r="I927" s="126">
        <v>0</v>
      </c>
      <c r="J927" s="126"/>
      <c r="K927" s="126">
        <v>0</v>
      </c>
      <c r="L927" s="126"/>
      <c r="M927" s="158"/>
      <c r="N927" s="146"/>
      <c r="O927" s="52"/>
    </row>
    <row r="928" spans="1:15">
      <c r="A928" s="187"/>
      <c r="B928" s="170"/>
      <c r="C928" s="158"/>
      <c r="D928" s="66">
        <v>2016</v>
      </c>
      <c r="E928" s="126">
        <v>0</v>
      </c>
      <c r="F928" s="126"/>
      <c r="G928" s="126">
        <v>0</v>
      </c>
      <c r="H928" s="126"/>
      <c r="I928" s="126">
        <v>0</v>
      </c>
      <c r="J928" s="126"/>
      <c r="K928" s="126">
        <v>0</v>
      </c>
      <c r="L928" s="126"/>
      <c r="M928" s="158"/>
      <c r="N928" s="146"/>
      <c r="O928" s="52"/>
    </row>
    <row r="929" spans="1:15">
      <c r="A929" s="187"/>
      <c r="B929" s="170"/>
      <c r="C929" s="158"/>
      <c r="D929" s="66">
        <v>2017</v>
      </c>
      <c r="E929" s="126">
        <v>0</v>
      </c>
      <c r="F929" s="126"/>
      <c r="G929" s="126">
        <v>0</v>
      </c>
      <c r="H929" s="126"/>
      <c r="I929" s="126">
        <v>0</v>
      </c>
      <c r="J929" s="126"/>
      <c r="K929" s="126">
        <v>0</v>
      </c>
      <c r="L929" s="126"/>
      <c r="M929" s="158"/>
      <c r="N929" s="146"/>
      <c r="O929" s="52"/>
    </row>
    <row r="930" spans="1:15">
      <c r="A930" s="187" t="s">
        <v>949</v>
      </c>
      <c r="B930" s="170" t="s">
        <v>950</v>
      </c>
      <c r="C930" s="158" t="s">
        <v>824</v>
      </c>
      <c r="D930" s="66" t="s">
        <v>609</v>
      </c>
      <c r="E930" s="126">
        <f>SUM(E931:E935)</f>
        <v>392</v>
      </c>
      <c r="F930" s="126">
        <f t="shared" ref="F930:L930" si="137">SUM(F931:F935)</f>
        <v>0</v>
      </c>
      <c r="G930" s="126">
        <f t="shared" si="137"/>
        <v>372</v>
      </c>
      <c r="H930" s="126">
        <f t="shared" si="137"/>
        <v>0</v>
      </c>
      <c r="I930" s="126">
        <f t="shared" si="137"/>
        <v>20</v>
      </c>
      <c r="J930" s="126">
        <f t="shared" si="137"/>
        <v>0</v>
      </c>
      <c r="K930" s="126">
        <f t="shared" si="137"/>
        <v>0</v>
      </c>
      <c r="L930" s="126">
        <f t="shared" si="137"/>
        <v>0</v>
      </c>
      <c r="M930" s="158" t="s">
        <v>951</v>
      </c>
      <c r="N930" s="146"/>
      <c r="O930" s="52"/>
    </row>
    <row r="931" spans="1:15">
      <c r="A931" s="187"/>
      <c r="B931" s="170"/>
      <c r="C931" s="158"/>
      <c r="D931" s="66">
        <v>2013</v>
      </c>
      <c r="E931" s="126">
        <v>0</v>
      </c>
      <c r="F931" s="126">
        <v>0</v>
      </c>
      <c r="G931" s="126">
        <v>0</v>
      </c>
      <c r="H931" s="126">
        <v>0</v>
      </c>
      <c r="I931" s="126">
        <v>0</v>
      </c>
      <c r="J931" s="126">
        <v>0</v>
      </c>
      <c r="K931" s="126">
        <v>0</v>
      </c>
      <c r="L931" s="126">
        <v>0</v>
      </c>
      <c r="M931" s="158"/>
      <c r="N931" s="146"/>
      <c r="O931" s="52"/>
    </row>
    <row r="932" spans="1:15" ht="78.75">
      <c r="A932" s="187"/>
      <c r="B932" s="170"/>
      <c r="C932" s="158"/>
      <c r="D932" s="66">
        <v>2014</v>
      </c>
      <c r="E932" s="126">
        <v>392</v>
      </c>
      <c r="F932" s="126">
        <v>0</v>
      </c>
      <c r="G932" s="126">
        <v>372</v>
      </c>
      <c r="H932" s="126">
        <v>0</v>
      </c>
      <c r="I932" s="126">
        <v>20</v>
      </c>
      <c r="J932" s="126">
        <v>0</v>
      </c>
      <c r="K932" s="126">
        <v>0</v>
      </c>
      <c r="L932" s="126">
        <v>0</v>
      </c>
      <c r="M932" s="158"/>
      <c r="N932" s="137" t="s">
        <v>1035</v>
      </c>
      <c r="O932" s="52"/>
    </row>
    <row r="933" spans="1:15">
      <c r="A933" s="187"/>
      <c r="B933" s="170"/>
      <c r="C933" s="158"/>
      <c r="D933" s="66">
        <v>2015</v>
      </c>
      <c r="E933" s="64">
        <v>0</v>
      </c>
      <c r="F933" s="64"/>
      <c r="G933" s="64">
        <v>0</v>
      </c>
      <c r="H933" s="64"/>
      <c r="I933" s="64">
        <v>0</v>
      </c>
      <c r="J933" s="64"/>
      <c r="K933" s="64">
        <v>0</v>
      </c>
      <c r="L933" s="64"/>
      <c r="M933" s="158"/>
      <c r="N933" s="146"/>
      <c r="O933" s="52"/>
    </row>
    <row r="934" spans="1:15">
      <c r="A934" s="187"/>
      <c r="B934" s="170"/>
      <c r="C934" s="158"/>
      <c r="D934" s="66">
        <v>2016</v>
      </c>
      <c r="E934" s="64">
        <v>0</v>
      </c>
      <c r="F934" s="64"/>
      <c r="G934" s="64">
        <v>0</v>
      </c>
      <c r="H934" s="64"/>
      <c r="I934" s="64">
        <v>0</v>
      </c>
      <c r="J934" s="64"/>
      <c r="K934" s="64">
        <v>0</v>
      </c>
      <c r="L934" s="64"/>
      <c r="M934" s="158"/>
      <c r="N934" s="146"/>
      <c r="O934" s="52"/>
    </row>
    <row r="935" spans="1:15">
      <c r="A935" s="187"/>
      <c r="B935" s="170"/>
      <c r="C935" s="158"/>
      <c r="D935" s="66">
        <v>2017</v>
      </c>
      <c r="E935" s="64">
        <v>0</v>
      </c>
      <c r="F935" s="64"/>
      <c r="G935" s="64">
        <v>0</v>
      </c>
      <c r="H935" s="64"/>
      <c r="I935" s="64">
        <v>0</v>
      </c>
      <c r="J935" s="64"/>
      <c r="K935" s="64">
        <v>0</v>
      </c>
      <c r="L935" s="64"/>
      <c r="M935" s="158"/>
      <c r="N935" s="146"/>
      <c r="O935" s="52"/>
    </row>
    <row r="936" spans="1:15">
      <c r="A936" s="187" t="s">
        <v>952</v>
      </c>
      <c r="B936" s="170" t="s">
        <v>953</v>
      </c>
      <c r="C936" s="158" t="s">
        <v>774</v>
      </c>
      <c r="D936" s="66" t="s">
        <v>609</v>
      </c>
      <c r="E936" s="64">
        <f>SUM(E937:E941)</f>
        <v>392</v>
      </c>
      <c r="F936" s="64">
        <f t="shared" ref="F936:L936" si="138">SUM(F937:F941)</f>
        <v>0</v>
      </c>
      <c r="G936" s="64">
        <f t="shared" si="138"/>
        <v>372</v>
      </c>
      <c r="H936" s="64">
        <f t="shared" si="138"/>
        <v>0</v>
      </c>
      <c r="I936" s="64">
        <f t="shared" si="138"/>
        <v>20</v>
      </c>
      <c r="J936" s="64">
        <f t="shared" si="138"/>
        <v>0</v>
      </c>
      <c r="K936" s="64">
        <f t="shared" si="138"/>
        <v>0</v>
      </c>
      <c r="L936" s="64">
        <f t="shared" si="138"/>
        <v>0</v>
      </c>
      <c r="M936" s="158" t="s">
        <v>912</v>
      </c>
      <c r="N936" s="146"/>
      <c r="O936" s="52"/>
    </row>
    <row r="937" spans="1:15">
      <c r="A937" s="187"/>
      <c r="B937" s="170"/>
      <c r="C937" s="158"/>
      <c r="D937" s="66">
        <v>2013</v>
      </c>
      <c r="E937" s="64">
        <v>0</v>
      </c>
      <c r="F937" s="64">
        <v>0</v>
      </c>
      <c r="G937" s="64">
        <v>0</v>
      </c>
      <c r="H937" s="64">
        <v>0</v>
      </c>
      <c r="I937" s="64">
        <v>0</v>
      </c>
      <c r="J937" s="64">
        <v>0</v>
      </c>
      <c r="K937" s="64">
        <v>0</v>
      </c>
      <c r="L937" s="64">
        <v>0</v>
      </c>
      <c r="M937" s="158"/>
      <c r="N937" s="146"/>
      <c r="O937" s="52"/>
    </row>
    <row r="938" spans="1:15" ht="78.75">
      <c r="A938" s="187"/>
      <c r="B938" s="170"/>
      <c r="C938" s="158"/>
      <c r="D938" s="66">
        <v>2014</v>
      </c>
      <c r="E938" s="126">
        <v>392</v>
      </c>
      <c r="F938" s="126">
        <v>0</v>
      </c>
      <c r="G938" s="126">
        <v>372</v>
      </c>
      <c r="H938" s="126">
        <v>0</v>
      </c>
      <c r="I938" s="126">
        <v>20</v>
      </c>
      <c r="J938" s="126">
        <v>0</v>
      </c>
      <c r="K938" s="126">
        <v>0</v>
      </c>
      <c r="L938" s="126">
        <v>0</v>
      </c>
      <c r="M938" s="158"/>
      <c r="N938" s="137" t="s">
        <v>1035</v>
      </c>
      <c r="O938" s="52"/>
    </row>
    <row r="939" spans="1:15">
      <c r="A939" s="187"/>
      <c r="B939" s="170"/>
      <c r="C939" s="158"/>
      <c r="D939" s="66">
        <v>2015</v>
      </c>
      <c r="E939" s="64">
        <v>0</v>
      </c>
      <c r="F939" s="64"/>
      <c r="G939" s="64">
        <v>0</v>
      </c>
      <c r="H939" s="64"/>
      <c r="I939" s="64">
        <v>0</v>
      </c>
      <c r="J939" s="64"/>
      <c r="K939" s="64">
        <v>0</v>
      </c>
      <c r="L939" s="64"/>
      <c r="M939" s="158"/>
      <c r="N939" s="146"/>
      <c r="O939" s="52"/>
    </row>
    <row r="940" spans="1:15">
      <c r="A940" s="187"/>
      <c r="B940" s="170"/>
      <c r="C940" s="158"/>
      <c r="D940" s="66">
        <v>2016</v>
      </c>
      <c r="E940" s="64">
        <v>0</v>
      </c>
      <c r="F940" s="64"/>
      <c r="G940" s="64">
        <v>0</v>
      </c>
      <c r="H940" s="64"/>
      <c r="I940" s="64">
        <v>0</v>
      </c>
      <c r="J940" s="64"/>
      <c r="K940" s="64">
        <v>0</v>
      </c>
      <c r="L940" s="64"/>
      <c r="M940" s="158"/>
      <c r="N940" s="146"/>
      <c r="O940" s="52"/>
    </row>
    <row r="941" spans="1:15">
      <c r="A941" s="187"/>
      <c r="B941" s="170"/>
      <c r="C941" s="158"/>
      <c r="D941" s="66">
        <v>2017</v>
      </c>
      <c r="E941" s="64">
        <v>0</v>
      </c>
      <c r="F941" s="64"/>
      <c r="G941" s="64">
        <v>0</v>
      </c>
      <c r="H941" s="64"/>
      <c r="I941" s="64">
        <v>0</v>
      </c>
      <c r="J941" s="64"/>
      <c r="K941" s="64">
        <v>0</v>
      </c>
      <c r="L941" s="64"/>
      <c r="M941" s="158"/>
      <c r="N941" s="146"/>
      <c r="O941" s="52"/>
    </row>
    <row r="942" spans="1:15">
      <c r="A942" s="187" t="s">
        <v>954</v>
      </c>
      <c r="B942" s="170" t="s">
        <v>955</v>
      </c>
      <c r="C942" s="158" t="s">
        <v>791</v>
      </c>
      <c r="D942" s="66" t="s">
        <v>609</v>
      </c>
      <c r="E942" s="64">
        <f>SUM(E943:E947)</f>
        <v>392</v>
      </c>
      <c r="F942" s="64">
        <f t="shared" ref="F942:L942" si="139">SUM(F943:F947)</f>
        <v>0</v>
      </c>
      <c r="G942" s="64">
        <f t="shared" si="139"/>
        <v>372</v>
      </c>
      <c r="H942" s="64">
        <f t="shared" si="139"/>
        <v>0</v>
      </c>
      <c r="I942" s="64">
        <f t="shared" si="139"/>
        <v>20</v>
      </c>
      <c r="J942" s="64">
        <f t="shared" si="139"/>
        <v>0</v>
      </c>
      <c r="K942" s="64">
        <f t="shared" si="139"/>
        <v>0</v>
      </c>
      <c r="L942" s="64">
        <f t="shared" si="139"/>
        <v>0</v>
      </c>
      <c r="M942" s="158" t="s">
        <v>956</v>
      </c>
      <c r="N942" s="146"/>
      <c r="O942" s="52"/>
    </row>
    <row r="943" spans="1:15">
      <c r="A943" s="187"/>
      <c r="B943" s="170"/>
      <c r="C943" s="158"/>
      <c r="D943" s="66">
        <v>2013</v>
      </c>
      <c r="E943" s="64">
        <v>0</v>
      </c>
      <c r="F943" s="64">
        <v>0</v>
      </c>
      <c r="G943" s="64">
        <v>0</v>
      </c>
      <c r="H943" s="64">
        <v>0</v>
      </c>
      <c r="I943" s="64">
        <v>0</v>
      </c>
      <c r="J943" s="64">
        <v>0</v>
      </c>
      <c r="K943" s="64">
        <v>0</v>
      </c>
      <c r="L943" s="64">
        <v>0</v>
      </c>
      <c r="M943" s="158"/>
      <c r="N943" s="146"/>
      <c r="O943" s="52"/>
    </row>
    <row r="944" spans="1:15" ht="78.75">
      <c r="A944" s="187"/>
      <c r="B944" s="170"/>
      <c r="C944" s="158"/>
      <c r="D944" s="66">
        <v>2014</v>
      </c>
      <c r="E944" s="126">
        <v>392</v>
      </c>
      <c r="F944" s="126">
        <v>0</v>
      </c>
      <c r="G944" s="126">
        <v>372</v>
      </c>
      <c r="H944" s="126">
        <v>0</v>
      </c>
      <c r="I944" s="126">
        <v>20</v>
      </c>
      <c r="J944" s="126">
        <v>0</v>
      </c>
      <c r="K944" s="126">
        <v>0</v>
      </c>
      <c r="L944" s="126">
        <v>0</v>
      </c>
      <c r="M944" s="158"/>
      <c r="N944" s="137" t="s">
        <v>1035</v>
      </c>
      <c r="O944" s="52"/>
    </row>
    <row r="945" spans="1:15">
      <c r="A945" s="187"/>
      <c r="B945" s="170"/>
      <c r="C945" s="158"/>
      <c r="D945" s="66">
        <v>2015</v>
      </c>
      <c r="E945" s="64">
        <v>0</v>
      </c>
      <c r="F945" s="64"/>
      <c r="G945" s="64">
        <v>0</v>
      </c>
      <c r="H945" s="64"/>
      <c r="I945" s="64">
        <v>0</v>
      </c>
      <c r="J945" s="64"/>
      <c r="K945" s="64">
        <v>0</v>
      </c>
      <c r="L945" s="64"/>
      <c r="M945" s="158"/>
      <c r="N945" s="146"/>
      <c r="O945" s="52"/>
    </row>
    <row r="946" spans="1:15">
      <c r="A946" s="187"/>
      <c r="B946" s="170"/>
      <c r="C946" s="158"/>
      <c r="D946" s="66">
        <v>2016</v>
      </c>
      <c r="E946" s="64">
        <v>0</v>
      </c>
      <c r="F946" s="64"/>
      <c r="G946" s="64">
        <v>0</v>
      </c>
      <c r="H946" s="64"/>
      <c r="I946" s="64">
        <v>0</v>
      </c>
      <c r="J946" s="64"/>
      <c r="K946" s="64">
        <v>0</v>
      </c>
      <c r="L946" s="64"/>
      <c r="M946" s="158"/>
      <c r="N946" s="146"/>
      <c r="O946" s="52"/>
    </row>
    <row r="947" spans="1:15">
      <c r="A947" s="187"/>
      <c r="B947" s="170"/>
      <c r="C947" s="158"/>
      <c r="D947" s="66">
        <v>2017</v>
      </c>
      <c r="E947" s="64">
        <v>0</v>
      </c>
      <c r="F947" s="64"/>
      <c r="G947" s="64">
        <v>0</v>
      </c>
      <c r="H947" s="64"/>
      <c r="I947" s="64">
        <v>0</v>
      </c>
      <c r="J947" s="64"/>
      <c r="K947" s="64">
        <v>0</v>
      </c>
      <c r="L947" s="64"/>
      <c r="M947" s="158"/>
      <c r="N947" s="146"/>
      <c r="O947" s="52"/>
    </row>
    <row r="948" spans="1:15">
      <c r="A948" s="187" t="s">
        <v>957</v>
      </c>
      <c r="B948" s="170" t="s">
        <v>958</v>
      </c>
      <c r="C948" s="158" t="s">
        <v>772</v>
      </c>
      <c r="D948" s="66" t="s">
        <v>609</v>
      </c>
      <c r="E948" s="64">
        <f>SUM(E949:E953)</f>
        <v>392</v>
      </c>
      <c r="F948" s="64">
        <f t="shared" ref="F948:L948" si="140">SUM(F949:F953)</f>
        <v>0</v>
      </c>
      <c r="G948" s="64">
        <f t="shared" si="140"/>
        <v>372</v>
      </c>
      <c r="H948" s="64">
        <f t="shared" si="140"/>
        <v>0</v>
      </c>
      <c r="I948" s="64">
        <f t="shared" si="140"/>
        <v>20</v>
      </c>
      <c r="J948" s="64">
        <f t="shared" si="140"/>
        <v>0</v>
      </c>
      <c r="K948" s="64">
        <f t="shared" si="140"/>
        <v>0</v>
      </c>
      <c r="L948" s="64">
        <f t="shared" si="140"/>
        <v>0</v>
      </c>
      <c r="M948" s="158" t="s">
        <v>914</v>
      </c>
      <c r="N948" s="146"/>
      <c r="O948" s="52"/>
    </row>
    <row r="949" spans="1:15">
      <c r="A949" s="187"/>
      <c r="B949" s="170"/>
      <c r="C949" s="158"/>
      <c r="D949" s="66">
        <v>2013</v>
      </c>
      <c r="E949" s="64">
        <v>0</v>
      </c>
      <c r="F949" s="64">
        <v>0</v>
      </c>
      <c r="G949" s="64">
        <v>0</v>
      </c>
      <c r="H949" s="64">
        <v>0</v>
      </c>
      <c r="I949" s="64">
        <v>0</v>
      </c>
      <c r="J949" s="64">
        <v>0</v>
      </c>
      <c r="K949" s="64">
        <v>0</v>
      </c>
      <c r="L949" s="64">
        <v>0</v>
      </c>
      <c r="M949" s="158"/>
      <c r="N949" s="146"/>
      <c r="O949" s="52"/>
    </row>
    <row r="950" spans="1:15" ht="78.75">
      <c r="A950" s="187"/>
      <c r="B950" s="170"/>
      <c r="C950" s="158"/>
      <c r="D950" s="66">
        <v>2014</v>
      </c>
      <c r="E950" s="126">
        <v>392</v>
      </c>
      <c r="F950" s="126">
        <v>0</v>
      </c>
      <c r="G950" s="126">
        <v>372</v>
      </c>
      <c r="H950" s="126">
        <v>0</v>
      </c>
      <c r="I950" s="126">
        <v>20</v>
      </c>
      <c r="J950" s="126">
        <v>0</v>
      </c>
      <c r="K950" s="126">
        <v>0</v>
      </c>
      <c r="L950" s="126">
        <v>0</v>
      </c>
      <c r="M950" s="158"/>
      <c r="N950" s="137" t="s">
        <v>1035</v>
      </c>
      <c r="O950" s="52"/>
    </row>
    <row r="951" spans="1:15">
      <c r="A951" s="187"/>
      <c r="B951" s="170"/>
      <c r="C951" s="158"/>
      <c r="D951" s="66">
        <v>2015</v>
      </c>
      <c r="E951" s="64">
        <v>0</v>
      </c>
      <c r="F951" s="64"/>
      <c r="G951" s="64">
        <v>0</v>
      </c>
      <c r="H951" s="64"/>
      <c r="I951" s="64">
        <v>0</v>
      </c>
      <c r="J951" s="64"/>
      <c r="K951" s="64">
        <v>0</v>
      </c>
      <c r="L951" s="64"/>
      <c r="M951" s="158"/>
      <c r="N951" s="146"/>
      <c r="O951" s="52"/>
    </row>
    <row r="952" spans="1:15">
      <c r="A952" s="187"/>
      <c r="B952" s="170"/>
      <c r="C952" s="158"/>
      <c r="D952" s="66">
        <v>2016</v>
      </c>
      <c r="E952" s="64">
        <v>0</v>
      </c>
      <c r="F952" s="64"/>
      <c r="G952" s="64">
        <v>0</v>
      </c>
      <c r="H952" s="64"/>
      <c r="I952" s="64">
        <v>0</v>
      </c>
      <c r="J952" s="64"/>
      <c r="K952" s="64">
        <v>0</v>
      </c>
      <c r="L952" s="64"/>
      <c r="M952" s="158"/>
      <c r="N952" s="146"/>
      <c r="O952" s="52"/>
    </row>
    <row r="953" spans="1:15">
      <c r="A953" s="187"/>
      <c r="B953" s="170"/>
      <c r="C953" s="158"/>
      <c r="D953" s="66">
        <v>2017</v>
      </c>
      <c r="E953" s="64">
        <v>0</v>
      </c>
      <c r="F953" s="64"/>
      <c r="G953" s="64">
        <v>0</v>
      </c>
      <c r="H953" s="64"/>
      <c r="I953" s="64">
        <v>0</v>
      </c>
      <c r="J953" s="64"/>
      <c r="K953" s="64">
        <v>0</v>
      </c>
      <c r="L953" s="64"/>
      <c r="M953" s="158"/>
      <c r="N953" s="146"/>
      <c r="O953" s="52"/>
    </row>
    <row r="954" spans="1:15">
      <c r="A954" s="187" t="s">
        <v>959</v>
      </c>
      <c r="B954" s="170" t="s">
        <v>960</v>
      </c>
      <c r="C954" s="158" t="s">
        <v>961</v>
      </c>
      <c r="D954" s="66" t="s">
        <v>609</v>
      </c>
      <c r="E954" s="64">
        <f>SUM(E955:E959)</f>
        <v>392</v>
      </c>
      <c r="F954" s="64">
        <f t="shared" ref="F954:L954" si="141">SUM(F955:F959)</f>
        <v>0</v>
      </c>
      <c r="G954" s="64">
        <f t="shared" si="141"/>
        <v>372</v>
      </c>
      <c r="H954" s="64">
        <f t="shared" si="141"/>
        <v>0</v>
      </c>
      <c r="I954" s="64">
        <f t="shared" si="141"/>
        <v>20</v>
      </c>
      <c r="J954" s="64">
        <f t="shared" si="141"/>
        <v>0</v>
      </c>
      <c r="K954" s="64">
        <f t="shared" si="141"/>
        <v>0</v>
      </c>
      <c r="L954" s="64">
        <f t="shared" si="141"/>
        <v>0</v>
      </c>
      <c r="M954" s="158" t="s">
        <v>962</v>
      </c>
      <c r="N954" s="146"/>
      <c r="O954" s="52"/>
    </row>
    <row r="955" spans="1:15">
      <c r="A955" s="187"/>
      <c r="B955" s="170"/>
      <c r="C955" s="158"/>
      <c r="D955" s="66">
        <v>2013</v>
      </c>
      <c r="E955" s="64">
        <v>0</v>
      </c>
      <c r="F955" s="64">
        <v>0</v>
      </c>
      <c r="G955" s="64">
        <v>0</v>
      </c>
      <c r="H955" s="64">
        <v>0</v>
      </c>
      <c r="I955" s="64">
        <v>0</v>
      </c>
      <c r="J955" s="64">
        <v>0</v>
      </c>
      <c r="K955" s="64">
        <v>0</v>
      </c>
      <c r="L955" s="64">
        <v>0</v>
      </c>
      <c r="M955" s="158"/>
      <c r="N955" s="146"/>
      <c r="O955" s="52"/>
    </row>
    <row r="956" spans="1:15" ht="78.75">
      <c r="A956" s="187"/>
      <c r="B956" s="170"/>
      <c r="C956" s="158"/>
      <c r="D956" s="66">
        <v>2014</v>
      </c>
      <c r="E956" s="126">
        <v>392</v>
      </c>
      <c r="F956" s="126">
        <v>0</v>
      </c>
      <c r="G956" s="126">
        <v>372</v>
      </c>
      <c r="H956" s="126">
        <v>0</v>
      </c>
      <c r="I956" s="126">
        <v>20</v>
      </c>
      <c r="J956" s="126">
        <v>0</v>
      </c>
      <c r="K956" s="126">
        <v>0</v>
      </c>
      <c r="L956" s="126">
        <v>0</v>
      </c>
      <c r="M956" s="158"/>
      <c r="N956" s="137" t="s">
        <v>1035</v>
      </c>
      <c r="O956" s="52"/>
    </row>
    <row r="957" spans="1:15">
      <c r="A957" s="187"/>
      <c r="B957" s="170"/>
      <c r="C957" s="158"/>
      <c r="D957" s="66">
        <v>2015</v>
      </c>
      <c r="E957" s="64">
        <v>0</v>
      </c>
      <c r="F957" s="64"/>
      <c r="G957" s="64">
        <v>0</v>
      </c>
      <c r="H957" s="64"/>
      <c r="I957" s="64">
        <v>0</v>
      </c>
      <c r="J957" s="64"/>
      <c r="K957" s="64">
        <v>0</v>
      </c>
      <c r="L957" s="64"/>
      <c r="M957" s="158"/>
      <c r="N957" s="146"/>
      <c r="O957" s="52"/>
    </row>
    <row r="958" spans="1:15">
      <c r="A958" s="187"/>
      <c r="B958" s="170"/>
      <c r="C958" s="158"/>
      <c r="D958" s="66">
        <v>2016</v>
      </c>
      <c r="E958" s="64">
        <v>0</v>
      </c>
      <c r="F958" s="64"/>
      <c r="G958" s="64">
        <v>0</v>
      </c>
      <c r="H958" s="64"/>
      <c r="I958" s="64">
        <v>0</v>
      </c>
      <c r="J958" s="64"/>
      <c r="K958" s="64">
        <v>0</v>
      </c>
      <c r="L958" s="64"/>
      <c r="M958" s="158"/>
      <c r="N958" s="146"/>
      <c r="O958" s="52"/>
    </row>
    <row r="959" spans="1:15">
      <c r="A959" s="187"/>
      <c r="B959" s="170"/>
      <c r="C959" s="158"/>
      <c r="D959" s="66">
        <v>2017</v>
      </c>
      <c r="E959" s="64">
        <v>0</v>
      </c>
      <c r="F959" s="64"/>
      <c r="G959" s="64">
        <v>0</v>
      </c>
      <c r="H959" s="64"/>
      <c r="I959" s="64">
        <v>0</v>
      </c>
      <c r="J959" s="64"/>
      <c r="K959" s="64">
        <v>0</v>
      </c>
      <c r="L959" s="64"/>
      <c r="M959" s="158"/>
      <c r="N959" s="147"/>
      <c r="O959" s="52"/>
    </row>
    <row r="960" spans="1:15">
      <c r="A960" s="195" t="s">
        <v>124</v>
      </c>
      <c r="B960" s="196" t="s">
        <v>963</v>
      </c>
      <c r="C960" s="158" t="s">
        <v>530</v>
      </c>
      <c r="D960" s="50" t="s">
        <v>609</v>
      </c>
      <c r="E960" s="53">
        <f>SUM(E961:E965)</f>
        <v>144000</v>
      </c>
      <c r="F960" s="53">
        <f t="shared" ref="F960:L960" si="142">SUM(F961:F965)</f>
        <v>0</v>
      </c>
      <c r="G960" s="53">
        <f t="shared" si="142"/>
        <v>126000</v>
      </c>
      <c r="H960" s="53">
        <f t="shared" si="142"/>
        <v>0</v>
      </c>
      <c r="I960" s="53">
        <f t="shared" si="142"/>
        <v>18000</v>
      </c>
      <c r="J960" s="53">
        <f t="shared" si="142"/>
        <v>0</v>
      </c>
      <c r="K960" s="53">
        <f t="shared" si="142"/>
        <v>0</v>
      </c>
      <c r="L960" s="53">
        <f t="shared" si="142"/>
        <v>0</v>
      </c>
      <c r="M960" s="158"/>
      <c r="N960" s="158"/>
      <c r="O960" s="52"/>
    </row>
    <row r="961" spans="1:15">
      <c r="A961" s="195"/>
      <c r="B961" s="196"/>
      <c r="C961" s="158"/>
      <c r="D961" s="66">
        <v>2013</v>
      </c>
      <c r="E961" s="64">
        <f>E967+E973</f>
        <v>0</v>
      </c>
      <c r="F961" s="64">
        <f t="shared" ref="F961:L961" si="143">F967+F973</f>
        <v>0</v>
      </c>
      <c r="G961" s="64">
        <f t="shared" si="143"/>
        <v>0</v>
      </c>
      <c r="H961" s="64">
        <f t="shared" si="143"/>
        <v>0</v>
      </c>
      <c r="I961" s="64">
        <f t="shared" si="143"/>
        <v>0</v>
      </c>
      <c r="J961" s="64">
        <f t="shared" si="143"/>
        <v>0</v>
      </c>
      <c r="K961" s="64">
        <f t="shared" si="143"/>
        <v>0</v>
      </c>
      <c r="L961" s="64">
        <f t="shared" si="143"/>
        <v>0</v>
      </c>
      <c r="M961" s="158"/>
      <c r="N961" s="158"/>
      <c r="O961" s="52"/>
    </row>
    <row r="962" spans="1:15">
      <c r="A962" s="195"/>
      <c r="B962" s="196"/>
      <c r="C962" s="158"/>
      <c r="D962" s="66">
        <v>2014</v>
      </c>
      <c r="E962" s="64">
        <f t="shared" ref="E962:L965" si="144">E968+E974</f>
        <v>144000</v>
      </c>
      <c r="F962" s="118">
        <f t="shared" si="144"/>
        <v>0</v>
      </c>
      <c r="G962" s="118">
        <f t="shared" si="144"/>
        <v>126000</v>
      </c>
      <c r="H962" s="118">
        <f t="shared" si="144"/>
        <v>0</v>
      </c>
      <c r="I962" s="118">
        <f t="shared" si="144"/>
        <v>18000</v>
      </c>
      <c r="J962" s="118">
        <f t="shared" si="144"/>
        <v>0</v>
      </c>
      <c r="K962" s="118">
        <f t="shared" si="144"/>
        <v>0</v>
      </c>
      <c r="L962" s="118">
        <f t="shared" si="144"/>
        <v>0</v>
      </c>
      <c r="M962" s="158"/>
      <c r="N962" s="158"/>
      <c r="O962" s="52"/>
    </row>
    <row r="963" spans="1:15">
      <c r="A963" s="195"/>
      <c r="B963" s="196"/>
      <c r="C963" s="158"/>
      <c r="D963" s="66">
        <v>2015</v>
      </c>
      <c r="E963" s="64">
        <f t="shared" si="144"/>
        <v>0</v>
      </c>
      <c r="F963" s="64"/>
      <c r="G963" s="64">
        <f t="shared" si="144"/>
        <v>0</v>
      </c>
      <c r="H963" s="64"/>
      <c r="I963" s="64">
        <f t="shared" si="144"/>
        <v>0</v>
      </c>
      <c r="J963" s="64"/>
      <c r="K963" s="64">
        <f t="shared" si="144"/>
        <v>0</v>
      </c>
      <c r="L963" s="64"/>
      <c r="M963" s="158"/>
      <c r="N963" s="158"/>
      <c r="O963" s="52"/>
    </row>
    <row r="964" spans="1:15">
      <c r="A964" s="195"/>
      <c r="B964" s="196"/>
      <c r="C964" s="158"/>
      <c r="D964" s="66">
        <v>2016</v>
      </c>
      <c r="E964" s="64">
        <f t="shared" si="144"/>
        <v>0</v>
      </c>
      <c r="F964" s="64"/>
      <c r="G964" s="64">
        <f t="shared" si="144"/>
        <v>0</v>
      </c>
      <c r="H964" s="64"/>
      <c r="I964" s="64">
        <f t="shared" si="144"/>
        <v>0</v>
      </c>
      <c r="J964" s="64"/>
      <c r="K964" s="64">
        <f t="shared" si="144"/>
        <v>0</v>
      </c>
      <c r="L964" s="64"/>
      <c r="M964" s="158"/>
      <c r="N964" s="158"/>
      <c r="O964" s="52"/>
    </row>
    <row r="965" spans="1:15">
      <c r="A965" s="195"/>
      <c r="B965" s="196"/>
      <c r="C965" s="158"/>
      <c r="D965" s="66">
        <v>2017</v>
      </c>
      <c r="E965" s="64">
        <f t="shared" si="144"/>
        <v>0</v>
      </c>
      <c r="F965" s="64"/>
      <c r="G965" s="64">
        <f t="shared" si="144"/>
        <v>0</v>
      </c>
      <c r="H965" s="64"/>
      <c r="I965" s="64">
        <f t="shared" si="144"/>
        <v>0</v>
      </c>
      <c r="J965" s="64"/>
      <c r="K965" s="64">
        <f t="shared" si="144"/>
        <v>0</v>
      </c>
      <c r="L965" s="64"/>
      <c r="M965" s="158"/>
      <c r="N965" s="158"/>
      <c r="O965" s="52"/>
    </row>
    <row r="966" spans="1:15">
      <c r="A966" s="192" t="s">
        <v>964</v>
      </c>
      <c r="B966" s="170" t="s">
        <v>965</v>
      </c>
      <c r="C966" s="158" t="s">
        <v>527</v>
      </c>
      <c r="D966" s="66" t="s">
        <v>609</v>
      </c>
      <c r="E966" s="64">
        <f>SUM(E967:E971)</f>
        <v>4000</v>
      </c>
      <c r="F966" s="64">
        <f t="shared" ref="F966:L966" si="145">SUM(F967:F971)</f>
        <v>0</v>
      </c>
      <c r="G966" s="64">
        <f t="shared" si="145"/>
        <v>0</v>
      </c>
      <c r="H966" s="64">
        <f t="shared" si="145"/>
        <v>0</v>
      </c>
      <c r="I966" s="64">
        <f t="shared" si="145"/>
        <v>4000</v>
      </c>
      <c r="J966" s="64">
        <f t="shared" si="145"/>
        <v>0</v>
      </c>
      <c r="K966" s="64">
        <f t="shared" si="145"/>
        <v>0</v>
      </c>
      <c r="L966" s="64">
        <f t="shared" si="145"/>
        <v>0</v>
      </c>
      <c r="M966" s="158" t="s">
        <v>966</v>
      </c>
      <c r="N966" s="188" t="s">
        <v>1035</v>
      </c>
      <c r="O966" s="52"/>
    </row>
    <row r="967" spans="1:15">
      <c r="A967" s="192"/>
      <c r="B967" s="170"/>
      <c r="C967" s="158"/>
      <c r="D967" s="66">
        <v>2013</v>
      </c>
      <c r="E967" s="64">
        <v>0</v>
      </c>
      <c r="F967" s="64">
        <v>0</v>
      </c>
      <c r="G967" s="64">
        <v>0</v>
      </c>
      <c r="H967" s="64">
        <v>0</v>
      </c>
      <c r="I967" s="64">
        <v>0</v>
      </c>
      <c r="J967" s="64">
        <v>0</v>
      </c>
      <c r="K967" s="64">
        <v>0</v>
      </c>
      <c r="L967" s="64">
        <v>0</v>
      </c>
      <c r="M967" s="158"/>
      <c r="N967" s="189"/>
      <c r="O967" s="52"/>
    </row>
    <row r="968" spans="1:15">
      <c r="A968" s="192"/>
      <c r="B968" s="170"/>
      <c r="C968" s="158"/>
      <c r="D968" s="66">
        <v>2014</v>
      </c>
      <c r="E968" s="126">
        <v>4000</v>
      </c>
      <c r="F968" s="126">
        <v>0</v>
      </c>
      <c r="G968" s="126">
        <v>0</v>
      </c>
      <c r="H968" s="126">
        <v>0</v>
      </c>
      <c r="I968" s="126">
        <v>4000</v>
      </c>
      <c r="J968" s="126">
        <v>0</v>
      </c>
      <c r="K968" s="126">
        <v>0</v>
      </c>
      <c r="L968" s="126">
        <v>0</v>
      </c>
      <c r="M968" s="158"/>
      <c r="N968" s="189"/>
      <c r="O968" s="52"/>
    </row>
    <row r="969" spans="1:15">
      <c r="A969" s="192"/>
      <c r="B969" s="170"/>
      <c r="C969" s="158"/>
      <c r="D969" s="66">
        <v>2015</v>
      </c>
      <c r="E969" s="126">
        <v>0</v>
      </c>
      <c r="F969" s="126"/>
      <c r="G969" s="126">
        <v>0</v>
      </c>
      <c r="H969" s="126"/>
      <c r="I969" s="126">
        <v>0</v>
      </c>
      <c r="J969" s="126"/>
      <c r="K969" s="126">
        <v>0</v>
      </c>
      <c r="L969" s="126"/>
      <c r="M969" s="158"/>
      <c r="N969" s="189"/>
      <c r="O969" s="52"/>
    </row>
    <row r="970" spans="1:15">
      <c r="A970" s="192"/>
      <c r="B970" s="170"/>
      <c r="C970" s="158"/>
      <c r="D970" s="66">
        <v>2016</v>
      </c>
      <c r="E970" s="126">
        <v>0</v>
      </c>
      <c r="F970" s="126"/>
      <c r="G970" s="126">
        <v>0</v>
      </c>
      <c r="H970" s="126"/>
      <c r="I970" s="126">
        <v>0</v>
      </c>
      <c r="J970" s="126"/>
      <c r="K970" s="126">
        <v>0</v>
      </c>
      <c r="L970" s="126"/>
      <c r="M970" s="158"/>
      <c r="N970" s="189"/>
      <c r="O970" s="52"/>
    </row>
    <row r="971" spans="1:15">
      <c r="A971" s="192"/>
      <c r="B971" s="170"/>
      <c r="C971" s="158"/>
      <c r="D971" s="66">
        <v>2017</v>
      </c>
      <c r="E971" s="126">
        <v>0</v>
      </c>
      <c r="F971" s="126"/>
      <c r="G971" s="126">
        <v>0</v>
      </c>
      <c r="H971" s="126"/>
      <c r="I971" s="126">
        <v>0</v>
      </c>
      <c r="J971" s="126"/>
      <c r="K971" s="126">
        <v>0</v>
      </c>
      <c r="L971" s="126"/>
      <c r="M971" s="158"/>
      <c r="N971" s="189"/>
      <c r="O971" s="52"/>
    </row>
    <row r="972" spans="1:15" ht="15.75" customHeight="1">
      <c r="A972" s="192" t="s">
        <v>967</v>
      </c>
      <c r="B972" s="170" t="s">
        <v>968</v>
      </c>
      <c r="C972" s="193"/>
      <c r="D972" s="66" t="s">
        <v>609</v>
      </c>
      <c r="E972" s="126">
        <f>SUM(E973:E977)</f>
        <v>140000</v>
      </c>
      <c r="F972" s="126">
        <f t="shared" ref="F972:L972" si="146">SUM(F973:F977)</f>
        <v>0</v>
      </c>
      <c r="G972" s="126">
        <f t="shared" si="146"/>
        <v>126000</v>
      </c>
      <c r="H972" s="126">
        <f t="shared" si="146"/>
        <v>0</v>
      </c>
      <c r="I972" s="126">
        <f t="shared" si="146"/>
        <v>14000</v>
      </c>
      <c r="J972" s="126">
        <f t="shared" si="146"/>
        <v>0</v>
      </c>
      <c r="K972" s="126">
        <f t="shared" si="146"/>
        <v>0</v>
      </c>
      <c r="L972" s="126">
        <f t="shared" si="146"/>
        <v>0</v>
      </c>
      <c r="M972" s="158"/>
      <c r="N972" s="189"/>
      <c r="O972" s="52"/>
    </row>
    <row r="973" spans="1:15">
      <c r="A973" s="192"/>
      <c r="B973" s="170"/>
      <c r="C973" s="193"/>
      <c r="D973" s="66">
        <v>2013</v>
      </c>
      <c r="E973" s="126">
        <v>0</v>
      </c>
      <c r="F973" s="126">
        <v>0</v>
      </c>
      <c r="G973" s="126">
        <v>0</v>
      </c>
      <c r="H973" s="126">
        <v>0</v>
      </c>
      <c r="I973" s="126">
        <v>0</v>
      </c>
      <c r="J973" s="126">
        <v>0</v>
      </c>
      <c r="K973" s="126">
        <v>0</v>
      </c>
      <c r="L973" s="126">
        <v>0</v>
      </c>
      <c r="M973" s="158"/>
      <c r="N973" s="189"/>
      <c r="O973" s="52"/>
    </row>
    <row r="974" spans="1:15">
      <c r="A974" s="192"/>
      <c r="B974" s="170"/>
      <c r="C974" s="193"/>
      <c r="D974" s="66">
        <v>2014</v>
      </c>
      <c r="E974" s="126">
        <v>140000</v>
      </c>
      <c r="F974" s="126">
        <v>0</v>
      </c>
      <c r="G974" s="126">
        <v>126000</v>
      </c>
      <c r="H974" s="126">
        <v>0</v>
      </c>
      <c r="I974" s="126">
        <v>14000</v>
      </c>
      <c r="J974" s="126">
        <v>0</v>
      </c>
      <c r="K974" s="126">
        <v>0</v>
      </c>
      <c r="L974" s="126">
        <v>0</v>
      </c>
      <c r="M974" s="158"/>
      <c r="N974" s="189"/>
      <c r="O974" s="52"/>
    </row>
    <row r="975" spans="1:15">
      <c r="A975" s="192"/>
      <c r="B975" s="170"/>
      <c r="C975" s="193"/>
      <c r="D975" s="66">
        <v>2015</v>
      </c>
      <c r="E975" s="64">
        <v>0</v>
      </c>
      <c r="F975" s="64"/>
      <c r="G975" s="64">
        <v>0</v>
      </c>
      <c r="H975" s="64"/>
      <c r="I975" s="64">
        <v>0</v>
      </c>
      <c r="J975" s="64"/>
      <c r="K975" s="64">
        <v>0</v>
      </c>
      <c r="L975" s="64"/>
      <c r="M975" s="158"/>
      <c r="N975" s="189"/>
      <c r="O975" s="52"/>
    </row>
    <row r="976" spans="1:15">
      <c r="A976" s="192"/>
      <c r="B976" s="170"/>
      <c r="C976" s="193"/>
      <c r="D976" s="66">
        <v>2016</v>
      </c>
      <c r="E976" s="64">
        <v>0</v>
      </c>
      <c r="F976" s="64"/>
      <c r="G976" s="64">
        <v>0</v>
      </c>
      <c r="H976" s="64"/>
      <c r="I976" s="64">
        <v>0</v>
      </c>
      <c r="J976" s="64"/>
      <c r="K976" s="64">
        <v>0</v>
      </c>
      <c r="L976" s="64"/>
      <c r="M976" s="158"/>
      <c r="N976" s="189"/>
      <c r="O976" s="52"/>
    </row>
    <row r="977" spans="1:15">
      <c r="A977" s="192"/>
      <c r="B977" s="170"/>
      <c r="C977" s="193"/>
      <c r="D977" s="66">
        <v>2017</v>
      </c>
      <c r="E977" s="64">
        <v>0</v>
      </c>
      <c r="F977" s="64"/>
      <c r="G977" s="64">
        <v>0</v>
      </c>
      <c r="H977" s="64"/>
      <c r="I977" s="64">
        <v>0</v>
      </c>
      <c r="J977" s="64"/>
      <c r="K977" s="64">
        <v>0</v>
      </c>
      <c r="L977" s="64"/>
      <c r="M977" s="158"/>
      <c r="N977" s="190"/>
      <c r="O977" s="52"/>
    </row>
    <row r="978" spans="1:15">
      <c r="A978" s="194" t="s">
        <v>600</v>
      </c>
      <c r="B978" s="194"/>
      <c r="C978" s="194"/>
      <c r="D978" s="194"/>
      <c r="E978" s="194"/>
      <c r="F978" s="194"/>
      <c r="G978" s="194"/>
      <c r="H978" s="194"/>
      <c r="I978" s="194"/>
      <c r="J978" s="194"/>
      <c r="K978" s="194"/>
      <c r="L978" s="194"/>
      <c r="M978" s="194"/>
      <c r="N978" s="194"/>
      <c r="O978" s="52"/>
    </row>
    <row r="979" spans="1:15">
      <c r="A979" s="191" t="s">
        <v>449</v>
      </c>
      <c r="B979" s="191"/>
      <c r="C979" s="191"/>
      <c r="D979" s="191"/>
      <c r="E979" s="71">
        <f>E980+E1022+E1046</f>
        <v>68218</v>
      </c>
      <c r="F979" s="71">
        <f t="shared" ref="F979:L979" si="147">F980+F1022+F1046</f>
        <v>3493.25</v>
      </c>
      <c r="G979" s="71">
        <f t="shared" si="147"/>
        <v>42590</v>
      </c>
      <c r="H979" s="71">
        <f t="shared" si="147"/>
        <v>1892.06</v>
      </c>
      <c r="I979" s="71">
        <f t="shared" si="147"/>
        <v>16528</v>
      </c>
      <c r="J979" s="71">
        <f t="shared" si="147"/>
        <v>1601.19</v>
      </c>
      <c r="K979" s="71">
        <f t="shared" si="147"/>
        <v>0</v>
      </c>
      <c r="L979" s="71">
        <f t="shared" si="147"/>
        <v>0</v>
      </c>
      <c r="M979" s="67"/>
      <c r="N979" s="67"/>
      <c r="O979" s="52"/>
    </row>
    <row r="980" spans="1:15">
      <c r="A980" s="166" t="s">
        <v>105</v>
      </c>
      <c r="B980" s="176" t="s">
        <v>601</v>
      </c>
      <c r="C980" s="158"/>
      <c r="D980" s="50" t="s">
        <v>609</v>
      </c>
      <c r="E980" s="53">
        <f>SUM(E981:E985)</f>
        <v>21932</v>
      </c>
      <c r="F980" s="53">
        <f t="shared" ref="F980:L980" si="148">SUM(F981:F985)</f>
        <v>1118.32</v>
      </c>
      <c r="G980" s="53">
        <f t="shared" si="148"/>
        <v>10020</v>
      </c>
      <c r="H980" s="53">
        <f t="shared" si="148"/>
        <v>894.66</v>
      </c>
      <c r="I980" s="53">
        <f t="shared" si="148"/>
        <v>2912</v>
      </c>
      <c r="J980" s="53">
        <f t="shared" si="148"/>
        <v>223.66</v>
      </c>
      <c r="K980" s="53">
        <f t="shared" si="148"/>
        <v>0</v>
      </c>
      <c r="L980" s="53">
        <f t="shared" si="148"/>
        <v>0</v>
      </c>
      <c r="M980" s="158"/>
      <c r="N980" s="158"/>
      <c r="O980" s="52"/>
    </row>
    <row r="981" spans="1:15">
      <c r="A981" s="166"/>
      <c r="B981" s="176"/>
      <c r="C981" s="158"/>
      <c r="D981" s="66">
        <v>2013</v>
      </c>
      <c r="E981" s="64">
        <f>E987+E993+E999+E1005+E1011+E1017</f>
        <v>1236</v>
      </c>
      <c r="F981" s="64">
        <f t="shared" ref="F981:L981" si="149">F987+F993+F999+F1005+F1011+F1017</f>
        <v>1118.32</v>
      </c>
      <c r="G981" s="64">
        <f t="shared" si="149"/>
        <v>960</v>
      </c>
      <c r="H981" s="64">
        <f t="shared" si="149"/>
        <v>894.66</v>
      </c>
      <c r="I981" s="64">
        <f t="shared" si="149"/>
        <v>276</v>
      </c>
      <c r="J981" s="64">
        <f t="shared" si="149"/>
        <v>223.66</v>
      </c>
      <c r="K981" s="64">
        <f t="shared" si="149"/>
        <v>0</v>
      </c>
      <c r="L981" s="64">
        <f t="shared" si="149"/>
        <v>0</v>
      </c>
      <c r="M981" s="158"/>
      <c r="N981" s="158"/>
      <c r="O981" s="52"/>
    </row>
    <row r="982" spans="1:15">
      <c r="A982" s="166"/>
      <c r="B982" s="176"/>
      <c r="C982" s="158"/>
      <c r="D982" s="66">
        <v>2014</v>
      </c>
      <c r="E982" s="64">
        <f t="shared" ref="E982:L985" si="150">E988+E994+E1000+E1006+E1012+E1018</f>
        <v>4192</v>
      </c>
      <c r="F982" s="118">
        <f t="shared" si="150"/>
        <v>0</v>
      </c>
      <c r="G982" s="118">
        <f t="shared" si="150"/>
        <v>3120</v>
      </c>
      <c r="H982" s="118">
        <f t="shared" si="150"/>
        <v>0</v>
      </c>
      <c r="I982" s="118">
        <f t="shared" si="150"/>
        <v>1072</v>
      </c>
      <c r="J982" s="118">
        <f t="shared" si="150"/>
        <v>0</v>
      </c>
      <c r="K982" s="118">
        <f t="shared" si="150"/>
        <v>0</v>
      </c>
      <c r="L982" s="118">
        <f t="shared" si="150"/>
        <v>0</v>
      </c>
      <c r="M982" s="158"/>
      <c r="N982" s="158"/>
      <c r="O982" s="52"/>
    </row>
    <row r="983" spans="1:15">
      <c r="A983" s="166"/>
      <c r="B983" s="176"/>
      <c r="C983" s="158"/>
      <c r="D983" s="66">
        <v>2015</v>
      </c>
      <c r="E983" s="64">
        <f t="shared" si="150"/>
        <v>11766</v>
      </c>
      <c r="F983" s="64"/>
      <c r="G983" s="64">
        <f t="shared" si="150"/>
        <v>2260</v>
      </c>
      <c r="H983" s="64"/>
      <c r="I983" s="64">
        <f t="shared" si="150"/>
        <v>506</v>
      </c>
      <c r="J983" s="64"/>
      <c r="K983" s="64">
        <f t="shared" si="150"/>
        <v>0</v>
      </c>
      <c r="L983" s="64"/>
      <c r="M983" s="158"/>
      <c r="N983" s="158"/>
      <c r="O983" s="52"/>
    </row>
    <row r="984" spans="1:15">
      <c r="A984" s="166"/>
      <c r="B984" s="176"/>
      <c r="C984" s="158"/>
      <c r="D984" s="66">
        <v>2016</v>
      </c>
      <c r="E984" s="64">
        <f t="shared" si="150"/>
        <v>2163</v>
      </c>
      <c r="F984" s="64"/>
      <c r="G984" s="64">
        <f t="shared" si="150"/>
        <v>1680</v>
      </c>
      <c r="H984" s="64"/>
      <c r="I984" s="64">
        <f t="shared" si="150"/>
        <v>483</v>
      </c>
      <c r="J984" s="64"/>
      <c r="K984" s="64">
        <f t="shared" si="150"/>
        <v>0</v>
      </c>
      <c r="L984" s="64"/>
      <c r="M984" s="158"/>
      <c r="N984" s="158"/>
      <c r="O984" s="52"/>
    </row>
    <row r="985" spans="1:15">
      <c r="A985" s="166"/>
      <c r="B985" s="176"/>
      <c r="C985" s="158"/>
      <c r="D985" s="66">
        <v>2017</v>
      </c>
      <c r="E985" s="64">
        <f t="shared" si="150"/>
        <v>2575</v>
      </c>
      <c r="F985" s="64"/>
      <c r="G985" s="64">
        <f t="shared" si="150"/>
        <v>2000</v>
      </c>
      <c r="H985" s="64"/>
      <c r="I985" s="64">
        <f t="shared" si="150"/>
        <v>575</v>
      </c>
      <c r="J985" s="64"/>
      <c r="K985" s="64">
        <f t="shared" si="150"/>
        <v>0</v>
      </c>
      <c r="L985" s="64"/>
      <c r="M985" s="158"/>
      <c r="N985" s="158"/>
      <c r="O985" s="52"/>
    </row>
    <row r="986" spans="1:15">
      <c r="A986" s="186" t="s">
        <v>460</v>
      </c>
      <c r="B986" s="170" t="s">
        <v>969</v>
      </c>
      <c r="C986" s="158" t="s">
        <v>776</v>
      </c>
      <c r="D986" s="66" t="s">
        <v>609</v>
      </c>
      <c r="E986" s="64">
        <f>SUM(E987:E991)</f>
        <v>250</v>
      </c>
      <c r="F986" s="64">
        <f t="shared" ref="F986:L986" si="151">SUM(F987:F991)</f>
        <v>0</v>
      </c>
      <c r="G986" s="64">
        <f t="shared" si="151"/>
        <v>0</v>
      </c>
      <c r="H986" s="64">
        <f t="shared" si="151"/>
        <v>0</v>
      </c>
      <c r="I986" s="64">
        <f t="shared" si="151"/>
        <v>250</v>
      </c>
      <c r="J986" s="64">
        <f t="shared" si="151"/>
        <v>0</v>
      </c>
      <c r="K986" s="64">
        <f t="shared" si="151"/>
        <v>0</v>
      </c>
      <c r="L986" s="64">
        <f t="shared" si="151"/>
        <v>0</v>
      </c>
      <c r="M986" s="158" t="s">
        <v>763</v>
      </c>
      <c r="N986" s="188" t="s">
        <v>1035</v>
      </c>
      <c r="O986" s="52"/>
    </row>
    <row r="987" spans="1:15">
      <c r="A987" s="186"/>
      <c r="B987" s="170"/>
      <c r="C987" s="158"/>
      <c r="D987" s="66">
        <v>2013</v>
      </c>
      <c r="E987" s="64">
        <v>0</v>
      </c>
      <c r="F987" s="64">
        <v>0</v>
      </c>
      <c r="G987" s="64">
        <v>0</v>
      </c>
      <c r="H987" s="64">
        <v>0</v>
      </c>
      <c r="I987" s="64">
        <v>0</v>
      </c>
      <c r="J987" s="64">
        <v>0</v>
      </c>
      <c r="K987" s="64">
        <v>0</v>
      </c>
      <c r="L987" s="64">
        <v>0</v>
      </c>
      <c r="M987" s="158"/>
      <c r="N987" s="189"/>
      <c r="O987" s="52"/>
    </row>
    <row r="988" spans="1:15">
      <c r="A988" s="186"/>
      <c r="B988" s="170"/>
      <c r="C988" s="158"/>
      <c r="D988" s="66">
        <v>2014</v>
      </c>
      <c r="E988" s="126">
        <v>250</v>
      </c>
      <c r="F988" s="126">
        <v>0</v>
      </c>
      <c r="G988" s="126">
        <v>0</v>
      </c>
      <c r="H988" s="126">
        <v>0</v>
      </c>
      <c r="I988" s="126">
        <v>250</v>
      </c>
      <c r="J988" s="126">
        <v>0</v>
      </c>
      <c r="K988" s="126">
        <v>0</v>
      </c>
      <c r="L988" s="126">
        <v>0</v>
      </c>
      <c r="M988" s="158"/>
      <c r="N988" s="189"/>
      <c r="O988" s="52"/>
    </row>
    <row r="989" spans="1:15">
      <c r="A989" s="186"/>
      <c r="B989" s="170"/>
      <c r="C989" s="158"/>
      <c r="D989" s="66">
        <v>2015</v>
      </c>
      <c r="E989" s="126">
        <v>0</v>
      </c>
      <c r="F989" s="126"/>
      <c r="G989" s="126">
        <v>0</v>
      </c>
      <c r="H989" s="126"/>
      <c r="I989" s="126">
        <v>0</v>
      </c>
      <c r="J989" s="126"/>
      <c r="K989" s="126">
        <v>0</v>
      </c>
      <c r="L989" s="126"/>
      <c r="M989" s="158"/>
      <c r="N989" s="189"/>
      <c r="O989" s="52"/>
    </row>
    <row r="990" spans="1:15">
      <c r="A990" s="186"/>
      <c r="B990" s="170"/>
      <c r="C990" s="158"/>
      <c r="D990" s="66">
        <v>2016</v>
      </c>
      <c r="E990" s="126">
        <v>0</v>
      </c>
      <c r="F990" s="126"/>
      <c r="G990" s="126">
        <v>0</v>
      </c>
      <c r="H990" s="126"/>
      <c r="I990" s="126">
        <v>0</v>
      </c>
      <c r="J990" s="126"/>
      <c r="K990" s="126">
        <v>0</v>
      </c>
      <c r="L990" s="126"/>
      <c r="M990" s="158"/>
      <c r="N990" s="189"/>
      <c r="O990" s="52"/>
    </row>
    <row r="991" spans="1:15">
      <c r="A991" s="186"/>
      <c r="B991" s="170"/>
      <c r="C991" s="158"/>
      <c r="D991" s="66">
        <v>2017</v>
      </c>
      <c r="E991" s="126">
        <v>0</v>
      </c>
      <c r="F991" s="126"/>
      <c r="G991" s="126">
        <v>0</v>
      </c>
      <c r="H991" s="126"/>
      <c r="I991" s="126">
        <v>0</v>
      </c>
      <c r="J991" s="126"/>
      <c r="K991" s="126">
        <v>0</v>
      </c>
      <c r="L991" s="126"/>
      <c r="M991" s="158"/>
      <c r="N991" s="189"/>
      <c r="O991" s="52"/>
    </row>
    <row r="992" spans="1:15">
      <c r="A992" s="186" t="s">
        <v>463</v>
      </c>
      <c r="B992" s="170" t="s">
        <v>970</v>
      </c>
      <c r="C992" s="158" t="s">
        <v>776</v>
      </c>
      <c r="D992" s="66" t="s">
        <v>609</v>
      </c>
      <c r="E992" s="126">
        <f>SUM(E993:E997)</f>
        <v>2500</v>
      </c>
      <c r="F992" s="126">
        <f t="shared" ref="F992:L992" si="152">SUM(F993:F997)</f>
        <v>0</v>
      </c>
      <c r="G992" s="126">
        <f t="shared" si="152"/>
        <v>2000</v>
      </c>
      <c r="H992" s="126">
        <f t="shared" si="152"/>
        <v>0</v>
      </c>
      <c r="I992" s="126">
        <f t="shared" si="152"/>
        <v>500</v>
      </c>
      <c r="J992" s="126">
        <f t="shared" si="152"/>
        <v>0</v>
      </c>
      <c r="K992" s="126">
        <f t="shared" si="152"/>
        <v>0</v>
      </c>
      <c r="L992" s="126">
        <f t="shared" si="152"/>
        <v>0</v>
      </c>
      <c r="M992" s="158" t="s">
        <v>763</v>
      </c>
      <c r="N992" s="189"/>
      <c r="O992" s="52"/>
    </row>
    <row r="993" spans="1:15">
      <c r="A993" s="186"/>
      <c r="B993" s="170"/>
      <c r="C993" s="158"/>
      <c r="D993" s="66">
        <v>2013</v>
      </c>
      <c r="E993" s="126">
        <v>0</v>
      </c>
      <c r="F993" s="126">
        <v>0</v>
      </c>
      <c r="G993" s="126">
        <v>0</v>
      </c>
      <c r="H993" s="126">
        <v>0</v>
      </c>
      <c r="I993" s="126">
        <v>0</v>
      </c>
      <c r="J993" s="126">
        <v>0</v>
      </c>
      <c r="K993" s="126">
        <v>0</v>
      </c>
      <c r="L993" s="126">
        <v>0</v>
      </c>
      <c r="M993" s="158"/>
      <c r="N993" s="189"/>
      <c r="O993" s="52"/>
    </row>
    <row r="994" spans="1:15">
      <c r="A994" s="186"/>
      <c r="B994" s="170"/>
      <c r="C994" s="158"/>
      <c r="D994" s="66">
        <v>2014</v>
      </c>
      <c r="E994" s="126">
        <v>2500</v>
      </c>
      <c r="F994" s="126">
        <v>0</v>
      </c>
      <c r="G994" s="126">
        <v>2000</v>
      </c>
      <c r="H994" s="126">
        <v>0</v>
      </c>
      <c r="I994" s="126">
        <v>500</v>
      </c>
      <c r="J994" s="126">
        <v>0</v>
      </c>
      <c r="K994" s="126">
        <v>0</v>
      </c>
      <c r="L994" s="126">
        <v>0</v>
      </c>
      <c r="M994" s="158"/>
      <c r="N994" s="189"/>
      <c r="O994" s="52"/>
    </row>
    <row r="995" spans="1:15">
      <c r="A995" s="186"/>
      <c r="B995" s="170"/>
      <c r="C995" s="158"/>
      <c r="D995" s="66">
        <v>2015</v>
      </c>
      <c r="E995" s="64">
        <v>0</v>
      </c>
      <c r="F995" s="64"/>
      <c r="G995" s="64">
        <v>0</v>
      </c>
      <c r="H995" s="64"/>
      <c r="I995" s="64">
        <v>0</v>
      </c>
      <c r="J995" s="64"/>
      <c r="K995" s="64">
        <v>0</v>
      </c>
      <c r="L995" s="64"/>
      <c r="M995" s="158"/>
      <c r="N995" s="189"/>
      <c r="O995" s="52"/>
    </row>
    <row r="996" spans="1:15">
      <c r="A996" s="186"/>
      <c r="B996" s="170"/>
      <c r="C996" s="158"/>
      <c r="D996" s="66">
        <v>2016</v>
      </c>
      <c r="E996" s="64">
        <v>0</v>
      </c>
      <c r="F996" s="64"/>
      <c r="G996" s="64">
        <v>0</v>
      </c>
      <c r="H996" s="64"/>
      <c r="I996" s="64">
        <v>0</v>
      </c>
      <c r="J996" s="64"/>
      <c r="K996" s="64">
        <v>0</v>
      </c>
      <c r="L996" s="64"/>
      <c r="M996" s="158"/>
      <c r="N996" s="189"/>
      <c r="O996" s="52"/>
    </row>
    <row r="997" spans="1:15">
      <c r="A997" s="186"/>
      <c r="B997" s="170"/>
      <c r="C997" s="158"/>
      <c r="D997" s="66">
        <v>2017</v>
      </c>
      <c r="E997" s="64">
        <v>0</v>
      </c>
      <c r="F997" s="64"/>
      <c r="G997" s="64">
        <v>0</v>
      </c>
      <c r="H997" s="64"/>
      <c r="I997" s="64">
        <v>0</v>
      </c>
      <c r="J997" s="64"/>
      <c r="K997" s="64">
        <v>0</v>
      </c>
      <c r="L997" s="64"/>
      <c r="M997" s="158"/>
      <c r="N997" s="190"/>
      <c r="O997" s="52"/>
    </row>
    <row r="998" spans="1:15">
      <c r="A998" s="186" t="s">
        <v>537</v>
      </c>
      <c r="B998" s="170" t="s">
        <v>971</v>
      </c>
      <c r="C998" s="158" t="s">
        <v>786</v>
      </c>
      <c r="D998" s="66" t="s">
        <v>609</v>
      </c>
      <c r="E998" s="64">
        <f>SUM(E999:E1003)</f>
        <v>15</v>
      </c>
      <c r="F998" s="64">
        <f t="shared" ref="F998:L998" si="153">SUM(F999:F1003)</f>
        <v>0</v>
      </c>
      <c r="G998" s="64">
        <f t="shared" si="153"/>
        <v>0</v>
      </c>
      <c r="H998" s="64">
        <f t="shared" si="153"/>
        <v>0</v>
      </c>
      <c r="I998" s="64">
        <f t="shared" si="153"/>
        <v>15</v>
      </c>
      <c r="J998" s="64">
        <f t="shared" si="153"/>
        <v>0</v>
      </c>
      <c r="K998" s="64">
        <f t="shared" si="153"/>
        <v>0</v>
      </c>
      <c r="L998" s="64">
        <f t="shared" si="153"/>
        <v>0</v>
      </c>
      <c r="M998" s="158" t="s">
        <v>769</v>
      </c>
      <c r="N998" s="158"/>
      <c r="O998" s="52"/>
    </row>
    <row r="999" spans="1:15">
      <c r="A999" s="186"/>
      <c r="B999" s="170"/>
      <c r="C999" s="158"/>
      <c r="D999" s="66">
        <v>2013</v>
      </c>
      <c r="E999" s="64">
        <v>0</v>
      </c>
      <c r="F999" s="64">
        <v>0</v>
      </c>
      <c r="G999" s="64">
        <v>0</v>
      </c>
      <c r="H999" s="64">
        <v>0</v>
      </c>
      <c r="I999" s="64">
        <v>0</v>
      </c>
      <c r="J999" s="64">
        <v>0</v>
      </c>
      <c r="K999" s="64">
        <v>0</v>
      </c>
      <c r="L999" s="64">
        <v>0</v>
      </c>
      <c r="M999" s="158"/>
      <c r="N999" s="158"/>
      <c r="O999" s="52"/>
    </row>
    <row r="1000" spans="1:15">
      <c r="A1000" s="186"/>
      <c r="B1000" s="170"/>
      <c r="C1000" s="158"/>
      <c r="D1000" s="66">
        <v>2014</v>
      </c>
      <c r="E1000" s="64">
        <v>0</v>
      </c>
      <c r="F1000" s="64">
        <v>0</v>
      </c>
      <c r="G1000" s="64">
        <v>0</v>
      </c>
      <c r="H1000" s="64">
        <v>0</v>
      </c>
      <c r="I1000" s="64">
        <v>0</v>
      </c>
      <c r="J1000" s="64">
        <v>0</v>
      </c>
      <c r="K1000" s="64">
        <v>0</v>
      </c>
      <c r="L1000" s="64">
        <v>0</v>
      </c>
      <c r="M1000" s="158"/>
      <c r="N1000" s="158"/>
      <c r="O1000" s="52"/>
    </row>
    <row r="1001" spans="1:15">
      <c r="A1001" s="186"/>
      <c r="B1001" s="170"/>
      <c r="C1001" s="158"/>
      <c r="D1001" s="66">
        <v>2015</v>
      </c>
      <c r="E1001" s="64">
        <v>15</v>
      </c>
      <c r="F1001" s="64"/>
      <c r="G1001" s="64">
        <v>0</v>
      </c>
      <c r="H1001" s="64"/>
      <c r="I1001" s="64">
        <v>15</v>
      </c>
      <c r="J1001" s="64"/>
      <c r="K1001" s="64">
        <v>0</v>
      </c>
      <c r="L1001" s="64"/>
      <c r="M1001" s="158"/>
      <c r="N1001" s="158"/>
      <c r="O1001" s="52"/>
    </row>
    <row r="1002" spans="1:15">
      <c r="A1002" s="186"/>
      <c r="B1002" s="170"/>
      <c r="C1002" s="158"/>
      <c r="D1002" s="66">
        <v>2016</v>
      </c>
      <c r="E1002" s="64">
        <v>0</v>
      </c>
      <c r="F1002" s="64"/>
      <c r="G1002" s="64">
        <v>0</v>
      </c>
      <c r="H1002" s="64"/>
      <c r="I1002" s="64">
        <v>0</v>
      </c>
      <c r="J1002" s="64"/>
      <c r="K1002" s="64">
        <v>0</v>
      </c>
      <c r="L1002" s="64"/>
      <c r="M1002" s="158"/>
      <c r="N1002" s="158"/>
      <c r="O1002" s="52"/>
    </row>
    <row r="1003" spans="1:15">
      <c r="A1003" s="186"/>
      <c r="B1003" s="170"/>
      <c r="C1003" s="158"/>
      <c r="D1003" s="66">
        <v>2017</v>
      </c>
      <c r="E1003" s="64">
        <v>0</v>
      </c>
      <c r="F1003" s="64"/>
      <c r="G1003" s="64">
        <v>0</v>
      </c>
      <c r="H1003" s="64"/>
      <c r="I1003" s="64">
        <v>0</v>
      </c>
      <c r="J1003" s="64"/>
      <c r="K1003" s="64">
        <v>0</v>
      </c>
      <c r="L1003" s="64"/>
      <c r="M1003" s="158"/>
      <c r="N1003" s="158"/>
      <c r="O1003" s="52"/>
    </row>
    <row r="1004" spans="1:15">
      <c r="A1004" s="186" t="s">
        <v>523</v>
      </c>
      <c r="B1004" s="170" t="s">
        <v>972</v>
      </c>
      <c r="C1004" s="158" t="s">
        <v>786</v>
      </c>
      <c r="D1004" s="66" t="s">
        <v>609</v>
      </c>
      <c r="E1004" s="64">
        <f>SUM(E1005:E1009)</f>
        <v>10000</v>
      </c>
      <c r="F1004" s="64">
        <f t="shared" ref="F1004:L1004" si="154">SUM(F1005:F1009)</f>
        <v>0</v>
      </c>
      <c r="G1004" s="64">
        <f t="shared" si="154"/>
        <v>900</v>
      </c>
      <c r="H1004" s="64">
        <f t="shared" si="154"/>
        <v>0</v>
      </c>
      <c r="I1004" s="64">
        <f t="shared" si="154"/>
        <v>100</v>
      </c>
      <c r="J1004" s="64">
        <f t="shared" si="154"/>
        <v>0</v>
      </c>
      <c r="K1004" s="64">
        <f t="shared" si="154"/>
        <v>0</v>
      </c>
      <c r="L1004" s="64">
        <f t="shared" si="154"/>
        <v>0</v>
      </c>
      <c r="M1004" s="158" t="s">
        <v>769</v>
      </c>
      <c r="N1004" s="158"/>
      <c r="O1004" s="52"/>
    </row>
    <row r="1005" spans="1:15">
      <c r="A1005" s="186"/>
      <c r="B1005" s="170"/>
      <c r="C1005" s="158"/>
      <c r="D1005" s="66">
        <v>2013</v>
      </c>
      <c r="E1005" s="64">
        <v>0</v>
      </c>
      <c r="F1005" s="64">
        <v>0</v>
      </c>
      <c r="G1005" s="64">
        <v>0</v>
      </c>
      <c r="H1005" s="64">
        <v>0</v>
      </c>
      <c r="I1005" s="64">
        <v>0</v>
      </c>
      <c r="J1005" s="64">
        <v>0</v>
      </c>
      <c r="K1005" s="64">
        <v>0</v>
      </c>
      <c r="L1005" s="64">
        <v>0</v>
      </c>
      <c r="M1005" s="158"/>
      <c r="N1005" s="158"/>
      <c r="O1005" s="52"/>
    </row>
    <row r="1006" spans="1:15">
      <c r="A1006" s="186"/>
      <c r="B1006" s="170"/>
      <c r="C1006" s="158"/>
      <c r="D1006" s="66">
        <v>2014</v>
      </c>
      <c r="E1006" s="64">
        <v>0</v>
      </c>
      <c r="F1006" s="64">
        <v>0</v>
      </c>
      <c r="G1006" s="64">
        <v>0</v>
      </c>
      <c r="H1006" s="64">
        <v>0</v>
      </c>
      <c r="I1006" s="64">
        <v>0</v>
      </c>
      <c r="J1006" s="64">
        <v>0</v>
      </c>
      <c r="K1006" s="64">
        <v>0</v>
      </c>
      <c r="L1006" s="64">
        <v>0</v>
      </c>
      <c r="M1006" s="158"/>
      <c r="N1006" s="158"/>
      <c r="O1006" s="52"/>
    </row>
    <row r="1007" spans="1:15">
      <c r="A1007" s="186"/>
      <c r="B1007" s="170"/>
      <c r="C1007" s="158"/>
      <c r="D1007" s="66">
        <v>2015</v>
      </c>
      <c r="E1007" s="64">
        <v>10000</v>
      </c>
      <c r="F1007" s="64"/>
      <c r="G1007" s="64">
        <v>900</v>
      </c>
      <c r="H1007" s="64"/>
      <c r="I1007" s="64">
        <v>100</v>
      </c>
      <c r="J1007" s="64"/>
      <c r="K1007" s="64">
        <v>0</v>
      </c>
      <c r="L1007" s="64"/>
      <c r="M1007" s="158"/>
      <c r="N1007" s="158"/>
      <c r="O1007" s="52"/>
    </row>
    <row r="1008" spans="1:15">
      <c r="A1008" s="186"/>
      <c r="B1008" s="170"/>
      <c r="C1008" s="158"/>
      <c r="D1008" s="66">
        <v>2016</v>
      </c>
      <c r="E1008" s="64">
        <v>0</v>
      </c>
      <c r="F1008" s="64"/>
      <c r="G1008" s="64">
        <v>0</v>
      </c>
      <c r="H1008" s="64"/>
      <c r="I1008" s="64">
        <v>0</v>
      </c>
      <c r="J1008" s="64"/>
      <c r="K1008" s="64">
        <v>0</v>
      </c>
      <c r="L1008" s="64"/>
      <c r="M1008" s="158"/>
      <c r="N1008" s="158"/>
      <c r="O1008" s="52"/>
    </row>
    <row r="1009" spans="1:15">
      <c r="A1009" s="186"/>
      <c r="B1009" s="170"/>
      <c r="C1009" s="158"/>
      <c r="D1009" s="66">
        <v>2017</v>
      </c>
      <c r="E1009" s="64">
        <v>0</v>
      </c>
      <c r="F1009" s="64"/>
      <c r="G1009" s="64">
        <v>0</v>
      </c>
      <c r="H1009" s="64"/>
      <c r="I1009" s="64">
        <v>0</v>
      </c>
      <c r="J1009" s="64"/>
      <c r="K1009" s="64">
        <v>0</v>
      </c>
      <c r="L1009" s="64"/>
      <c r="M1009" s="158"/>
      <c r="N1009" s="158"/>
      <c r="O1009" s="52"/>
    </row>
    <row r="1010" spans="1:15">
      <c r="A1010" s="186" t="s">
        <v>573</v>
      </c>
      <c r="B1010" s="170" t="s">
        <v>602</v>
      </c>
      <c r="C1010" s="158" t="s">
        <v>527</v>
      </c>
      <c r="D1010" s="66" t="s">
        <v>609</v>
      </c>
      <c r="E1010" s="64">
        <f>SUM(E1011:E1015)</f>
        <v>267</v>
      </c>
      <c r="F1010" s="64">
        <f>SUM(F1011:F1015)</f>
        <v>0</v>
      </c>
      <c r="G1010" s="64">
        <f t="shared" ref="G1010:L1010" si="155">SUM(G1011:G1015)</f>
        <v>0</v>
      </c>
      <c r="H1010" s="64">
        <f t="shared" si="155"/>
        <v>0</v>
      </c>
      <c r="I1010" s="64">
        <f t="shared" si="155"/>
        <v>267</v>
      </c>
      <c r="J1010" s="64">
        <f t="shared" si="155"/>
        <v>0</v>
      </c>
      <c r="K1010" s="64">
        <f t="shared" si="155"/>
        <v>0</v>
      </c>
      <c r="L1010" s="64">
        <f t="shared" si="155"/>
        <v>0</v>
      </c>
      <c r="M1010" s="158" t="s">
        <v>759</v>
      </c>
      <c r="N1010" s="158"/>
      <c r="O1010" s="52"/>
    </row>
    <row r="1011" spans="1:15">
      <c r="A1011" s="186"/>
      <c r="B1011" s="170"/>
      <c r="C1011" s="158"/>
      <c r="D1011" s="66">
        <v>2013</v>
      </c>
      <c r="E1011" s="64">
        <v>36</v>
      </c>
      <c r="F1011" s="64">
        <v>0</v>
      </c>
      <c r="G1011" s="64">
        <v>0</v>
      </c>
      <c r="H1011" s="64">
        <v>0</v>
      </c>
      <c r="I1011" s="64">
        <v>36</v>
      </c>
      <c r="J1011" s="64">
        <v>0</v>
      </c>
      <c r="K1011" s="64">
        <v>0</v>
      </c>
      <c r="L1011" s="64">
        <v>0</v>
      </c>
      <c r="M1011" s="158"/>
      <c r="N1011" s="158"/>
      <c r="O1011" s="52"/>
    </row>
    <row r="1012" spans="1:15">
      <c r="A1012" s="186"/>
      <c r="B1012" s="170"/>
      <c r="C1012" s="158"/>
      <c r="D1012" s="66">
        <v>2014</v>
      </c>
      <c r="E1012" s="64">
        <v>42</v>
      </c>
      <c r="F1012" s="64">
        <v>0</v>
      </c>
      <c r="G1012" s="64">
        <v>0</v>
      </c>
      <c r="H1012" s="64">
        <v>0</v>
      </c>
      <c r="I1012" s="64">
        <v>42</v>
      </c>
      <c r="J1012" s="64">
        <v>0</v>
      </c>
      <c r="K1012" s="64">
        <v>0</v>
      </c>
      <c r="L1012" s="64">
        <v>0</v>
      </c>
      <c r="M1012" s="158"/>
      <c r="N1012" s="158"/>
      <c r="O1012" s="52"/>
    </row>
    <row r="1013" spans="1:15">
      <c r="A1013" s="186"/>
      <c r="B1013" s="170"/>
      <c r="C1013" s="158"/>
      <c r="D1013" s="66">
        <v>2015</v>
      </c>
      <c r="E1013" s="64">
        <v>51</v>
      </c>
      <c r="F1013" s="64"/>
      <c r="G1013" s="64">
        <v>0</v>
      </c>
      <c r="H1013" s="64"/>
      <c r="I1013" s="64">
        <v>51</v>
      </c>
      <c r="J1013" s="64"/>
      <c r="K1013" s="64">
        <v>0</v>
      </c>
      <c r="L1013" s="64"/>
      <c r="M1013" s="158"/>
      <c r="N1013" s="158"/>
      <c r="O1013" s="52"/>
    </row>
    <row r="1014" spans="1:15">
      <c r="A1014" s="186"/>
      <c r="B1014" s="170"/>
      <c r="C1014" s="158"/>
      <c r="D1014" s="66">
        <v>2016</v>
      </c>
      <c r="E1014" s="64">
        <v>63</v>
      </c>
      <c r="F1014" s="64"/>
      <c r="G1014" s="64">
        <v>0</v>
      </c>
      <c r="H1014" s="64"/>
      <c r="I1014" s="64">
        <v>63</v>
      </c>
      <c r="J1014" s="64"/>
      <c r="K1014" s="64">
        <v>0</v>
      </c>
      <c r="L1014" s="64"/>
      <c r="M1014" s="158"/>
      <c r="N1014" s="158"/>
      <c r="O1014" s="52"/>
    </row>
    <row r="1015" spans="1:15">
      <c r="A1015" s="186"/>
      <c r="B1015" s="170"/>
      <c r="C1015" s="158"/>
      <c r="D1015" s="66">
        <v>2017</v>
      </c>
      <c r="E1015" s="64">
        <v>75</v>
      </c>
      <c r="F1015" s="64"/>
      <c r="G1015" s="64">
        <v>0</v>
      </c>
      <c r="H1015" s="64"/>
      <c r="I1015" s="64">
        <v>75</v>
      </c>
      <c r="J1015" s="64"/>
      <c r="K1015" s="64">
        <v>0</v>
      </c>
      <c r="L1015" s="64"/>
      <c r="M1015" s="158"/>
      <c r="N1015" s="158"/>
      <c r="O1015" s="52"/>
    </row>
    <row r="1016" spans="1:15">
      <c r="A1016" s="186" t="s">
        <v>581</v>
      </c>
      <c r="B1016" s="170" t="s">
        <v>603</v>
      </c>
      <c r="C1016" s="158" t="s">
        <v>527</v>
      </c>
      <c r="D1016" s="66" t="s">
        <v>609</v>
      </c>
      <c r="E1016" s="64">
        <f>SUM(E1017:E1021)</f>
        <v>8900</v>
      </c>
      <c r="F1016" s="64">
        <f t="shared" ref="F1016:L1016" si="156">SUM(F1017:F1021)</f>
        <v>1118.32</v>
      </c>
      <c r="G1016" s="64">
        <f t="shared" si="156"/>
        <v>7120</v>
      </c>
      <c r="H1016" s="64">
        <f t="shared" si="156"/>
        <v>894.66</v>
      </c>
      <c r="I1016" s="64">
        <f t="shared" si="156"/>
        <v>1780</v>
      </c>
      <c r="J1016" s="64">
        <f t="shared" si="156"/>
        <v>223.66</v>
      </c>
      <c r="K1016" s="64">
        <f t="shared" si="156"/>
        <v>0</v>
      </c>
      <c r="L1016" s="64">
        <f t="shared" si="156"/>
        <v>0</v>
      </c>
      <c r="M1016" s="158" t="s">
        <v>759</v>
      </c>
      <c r="N1016" s="158" t="s">
        <v>1035</v>
      </c>
      <c r="O1016" s="52"/>
    </row>
    <row r="1017" spans="1:15">
      <c r="A1017" s="186"/>
      <c r="B1017" s="170"/>
      <c r="C1017" s="158"/>
      <c r="D1017" s="66">
        <v>2013</v>
      </c>
      <c r="E1017" s="64">
        <v>1200</v>
      </c>
      <c r="F1017" s="64">
        <v>1118.32</v>
      </c>
      <c r="G1017" s="64">
        <v>960</v>
      </c>
      <c r="H1017" s="64">
        <v>894.66</v>
      </c>
      <c r="I1017" s="64">
        <v>240</v>
      </c>
      <c r="J1017" s="64">
        <v>223.66</v>
      </c>
      <c r="K1017" s="64">
        <v>0</v>
      </c>
      <c r="L1017" s="64">
        <v>0</v>
      </c>
      <c r="M1017" s="158"/>
      <c r="N1017" s="158"/>
      <c r="O1017" s="52"/>
    </row>
    <row r="1018" spans="1:15">
      <c r="A1018" s="186"/>
      <c r="B1018" s="170"/>
      <c r="C1018" s="158"/>
      <c r="D1018" s="66">
        <v>2014</v>
      </c>
      <c r="E1018" s="126">
        <v>1400</v>
      </c>
      <c r="F1018" s="126">
        <v>0</v>
      </c>
      <c r="G1018" s="126">
        <v>1120</v>
      </c>
      <c r="H1018" s="126">
        <v>0</v>
      </c>
      <c r="I1018" s="126">
        <v>280</v>
      </c>
      <c r="J1018" s="126">
        <v>0</v>
      </c>
      <c r="K1018" s="126">
        <v>0</v>
      </c>
      <c r="L1018" s="126">
        <v>0</v>
      </c>
      <c r="M1018" s="158"/>
      <c r="N1018" s="158"/>
      <c r="O1018" s="52"/>
    </row>
    <row r="1019" spans="1:15">
      <c r="A1019" s="186"/>
      <c r="B1019" s="170"/>
      <c r="C1019" s="158"/>
      <c r="D1019" s="66">
        <v>2015</v>
      </c>
      <c r="E1019" s="64">
        <v>1700</v>
      </c>
      <c r="F1019" s="64"/>
      <c r="G1019" s="64">
        <v>1360</v>
      </c>
      <c r="H1019" s="64"/>
      <c r="I1019" s="64">
        <v>340</v>
      </c>
      <c r="J1019" s="64"/>
      <c r="K1019" s="64">
        <v>0</v>
      </c>
      <c r="L1019" s="64"/>
      <c r="M1019" s="158"/>
      <c r="N1019" s="158"/>
      <c r="O1019" s="52"/>
    </row>
    <row r="1020" spans="1:15">
      <c r="A1020" s="186"/>
      <c r="B1020" s="170"/>
      <c r="C1020" s="158"/>
      <c r="D1020" s="66">
        <v>2016</v>
      </c>
      <c r="E1020" s="64">
        <v>2100</v>
      </c>
      <c r="F1020" s="64"/>
      <c r="G1020" s="64">
        <v>1680</v>
      </c>
      <c r="H1020" s="64"/>
      <c r="I1020" s="64">
        <v>420</v>
      </c>
      <c r="J1020" s="64"/>
      <c r="K1020" s="64">
        <v>0</v>
      </c>
      <c r="L1020" s="64"/>
      <c r="M1020" s="158"/>
      <c r="N1020" s="158"/>
      <c r="O1020" s="52"/>
    </row>
    <row r="1021" spans="1:15">
      <c r="A1021" s="186"/>
      <c r="B1021" s="170"/>
      <c r="C1021" s="158"/>
      <c r="D1021" s="66">
        <v>2017</v>
      </c>
      <c r="E1021" s="64">
        <v>2500</v>
      </c>
      <c r="F1021" s="64"/>
      <c r="G1021" s="64">
        <v>2000</v>
      </c>
      <c r="H1021" s="64"/>
      <c r="I1021" s="64">
        <v>500</v>
      </c>
      <c r="J1021" s="64"/>
      <c r="K1021" s="64">
        <v>0</v>
      </c>
      <c r="L1021" s="64"/>
      <c r="M1021" s="158"/>
      <c r="N1021" s="158"/>
      <c r="O1021" s="52"/>
    </row>
    <row r="1022" spans="1:15">
      <c r="A1022" s="166" t="s">
        <v>106</v>
      </c>
      <c r="B1022" s="176" t="s">
        <v>0</v>
      </c>
      <c r="C1022" s="158"/>
      <c r="D1022" s="50" t="s">
        <v>609</v>
      </c>
      <c r="E1022" s="53">
        <f>SUM(E1023:E1027)</f>
        <v>2880</v>
      </c>
      <c r="F1022" s="53">
        <f t="shared" ref="F1022:L1022" si="157">SUM(F1023:F1027)</f>
        <v>200</v>
      </c>
      <c r="G1022" s="53">
        <f t="shared" si="157"/>
        <v>0</v>
      </c>
      <c r="H1022" s="53">
        <f t="shared" si="157"/>
        <v>0</v>
      </c>
      <c r="I1022" s="53">
        <f t="shared" si="157"/>
        <v>2880</v>
      </c>
      <c r="J1022" s="53">
        <f t="shared" si="157"/>
        <v>200</v>
      </c>
      <c r="K1022" s="53">
        <f t="shared" si="157"/>
        <v>0</v>
      </c>
      <c r="L1022" s="53">
        <f t="shared" si="157"/>
        <v>0</v>
      </c>
      <c r="M1022" s="158"/>
      <c r="N1022" s="158"/>
      <c r="O1022" s="52"/>
    </row>
    <row r="1023" spans="1:15">
      <c r="A1023" s="166"/>
      <c r="B1023" s="176"/>
      <c r="C1023" s="158"/>
      <c r="D1023" s="66">
        <v>2013</v>
      </c>
      <c r="E1023" s="64">
        <f>E1029+E1035+E1041</f>
        <v>860</v>
      </c>
      <c r="F1023" s="64">
        <f>F1029+F1035+F1041</f>
        <v>200</v>
      </c>
      <c r="G1023" s="64">
        <f t="shared" ref="G1023:L1023" si="158">G1029+G1035+G1041</f>
        <v>0</v>
      </c>
      <c r="H1023" s="64">
        <f t="shared" si="158"/>
        <v>0</v>
      </c>
      <c r="I1023" s="64">
        <f t="shared" si="158"/>
        <v>860</v>
      </c>
      <c r="J1023" s="64">
        <f t="shared" si="158"/>
        <v>200</v>
      </c>
      <c r="K1023" s="64">
        <f t="shared" si="158"/>
        <v>0</v>
      </c>
      <c r="L1023" s="64">
        <f t="shared" si="158"/>
        <v>0</v>
      </c>
      <c r="M1023" s="158"/>
      <c r="N1023" s="158"/>
      <c r="O1023" s="52"/>
    </row>
    <row r="1024" spans="1:15">
      <c r="A1024" s="166"/>
      <c r="B1024" s="176"/>
      <c r="C1024" s="158"/>
      <c r="D1024" s="66">
        <v>2014</v>
      </c>
      <c r="E1024" s="64">
        <f t="shared" ref="E1024:K1027" si="159">E1030+E1036+E1042</f>
        <v>370</v>
      </c>
      <c r="F1024" s="64"/>
      <c r="G1024" s="64">
        <f t="shared" si="159"/>
        <v>0</v>
      </c>
      <c r="H1024" s="64"/>
      <c r="I1024" s="64">
        <f t="shared" si="159"/>
        <v>370</v>
      </c>
      <c r="J1024" s="64"/>
      <c r="K1024" s="64">
        <f t="shared" si="159"/>
        <v>0</v>
      </c>
      <c r="L1024" s="64"/>
      <c r="M1024" s="158"/>
      <c r="N1024" s="158"/>
      <c r="O1024" s="52"/>
    </row>
    <row r="1025" spans="1:15">
      <c r="A1025" s="166"/>
      <c r="B1025" s="176"/>
      <c r="C1025" s="158"/>
      <c r="D1025" s="66">
        <v>2015</v>
      </c>
      <c r="E1025" s="64">
        <f t="shared" si="159"/>
        <v>450</v>
      </c>
      <c r="F1025" s="64"/>
      <c r="G1025" s="64">
        <f t="shared" si="159"/>
        <v>0</v>
      </c>
      <c r="H1025" s="64"/>
      <c r="I1025" s="64">
        <f t="shared" si="159"/>
        <v>450</v>
      </c>
      <c r="J1025" s="64"/>
      <c r="K1025" s="64">
        <f t="shared" si="159"/>
        <v>0</v>
      </c>
      <c r="L1025" s="64"/>
      <c r="M1025" s="158"/>
      <c r="N1025" s="158"/>
      <c r="O1025" s="52"/>
    </row>
    <row r="1026" spans="1:15">
      <c r="A1026" s="166"/>
      <c r="B1026" s="176"/>
      <c r="C1026" s="158"/>
      <c r="D1026" s="66">
        <v>2016</v>
      </c>
      <c r="E1026" s="64">
        <f t="shared" si="159"/>
        <v>550</v>
      </c>
      <c r="F1026" s="64"/>
      <c r="G1026" s="64">
        <f t="shared" si="159"/>
        <v>0</v>
      </c>
      <c r="H1026" s="64"/>
      <c r="I1026" s="64">
        <f t="shared" si="159"/>
        <v>550</v>
      </c>
      <c r="J1026" s="64"/>
      <c r="K1026" s="64">
        <f t="shared" si="159"/>
        <v>0</v>
      </c>
      <c r="L1026" s="64"/>
      <c r="M1026" s="158"/>
      <c r="N1026" s="158"/>
      <c r="O1026" s="52"/>
    </row>
    <row r="1027" spans="1:15">
      <c r="A1027" s="166"/>
      <c r="B1027" s="176"/>
      <c r="C1027" s="158"/>
      <c r="D1027" s="66">
        <v>2017</v>
      </c>
      <c r="E1027" s="64">
        <f t="shared" si="159"/>
        <v>650</v>
      </c>
      <c r="F1027" s="64"/>
      <c r="G1027" s="64">
        <f t="shared" si="159"/>
        <v>0</v>
      </c>
      <c r="H1027" s="64"/>
      <c r="I1027" s="64">
        <f t="shared" si="159"/>
        <v>650</v>
      </c>
      <c r="J1027" s="64"/>
      <c r="K1027" s="64">
        <f t="shared" si="159"/>
        <v>0</v>
      </c>
      <c r="L1027" s="64"/>
      <c r="M1027" s="158"/>
      <c r="N1027" s="158"/>
      <c r="O1027" s="52"/>
    </row>
    <row r="1028" spans="1:15">
      <c r="A1028" s="186" t="s">
        <v>467</v>
      </c>
      <c r="B1028" s="173" t="s">
        <v>1</v>
      </c>
      <c r="C1028" s="158" t="s">
        <v>776</v>
      </c>
      <c r="D1028" s="66" t="s">
        <v>609</v>
      </c>
      <c r="E1028" s="64">
        <f>SUM(E1029:E1033)</f>
        <v>300</v>
      </c>
      <c r="F1028" s="64">
        <f t="shared" ref="F1028:L1028" si="160">SUM(F1029:F1033)</f>
        <v>497</v>
      </c>
      <c r="G1028" s="64">
        <f t="shared" si="160"/>
        <v>0</v>
      </c>
      <c r="H1028" s="64">
        <f t="shared" si="160"/>
        <v>0</v>
      </c>
      <c r="I1028" s="64">
        <f t="shared" si="160"/>
        <v>300</v>
      </c>
      <c r="J1028" s="64">
        <f t="shared" si="160"/>
        <v>497</v>
      </c>
      <c r="K1028" s="64">
        <f t="shared" si="160"/>
        <v>0</v>
      </c>
      <c r="L1028" s="64">
        <f t="shared" si="160"/>
        <v>0</v>
      </c>
      <c r="M1028" s="158" t="s">
        <v>763</v>
      </c>
      <c r="N1028" s="158"/>
      <c r="O1028" s="52"/>
    </row>
    <row r="1029" spans="1:15">
      <c r="A1029" s="186"/>
      <c r="B1029" s="173"/>
      <c r="C1029" s="158"/>
      <c r="D1029" s="66">
        <v>2013</v>
      </c>
      <c r="E1029" s="64">
        <v>300</v>
      </c>
      <c r="F1029" s="64">
        <v>0</v>
      </c>
      <c r="G1029" s="64">
        <v>0</v>
      </c>
      <c r="H1029" s="64">
        <v>0</v>
      </c>
      <c r="I1029" s="64">
        <v>300</v>
      </c>
      <c r="J1029" s="64">
        <v>0</v>
      </c>
      <c r="K1029" s="64">
        <v>0</v>
      </c>
      <c r="L1029" s="64">
        <v>0</v>
      </c>
      <c r="M1029" s="158"/>
      <c r="N1029" s="158"/>
      <c r="O1029" s="52"/>
    </row>
    <row r="1030" spans="1:15">
      <c r="A1030" s="186"/>
      <c r="B1030" s="173"/>
      <c r="C1030" s="158"/>
      <c r="D1030" s="66">
        <v>2014</v>
      </c>
      <c r="E1030" s="64">
        <v>0</v>
      </c>
      <c r="F1030" s="64">
        <v>497</v>
      </c>
      <c r="G1030" s="64">
        <v>0</v>
      </c>
      <c r="H1030" s="64">
        <v>0</v>
      </c>
      <c r="I1030" s="64">
        <v>0</v>
      </c>
      <c r="J1030" s="64">
        <v>497</v>
      </c>
      <c r="K1030" s="64">
        <v>0</v>
      </c>
      <c r="L1030" s="64">
        <v>0</v>
      </c>
      <c r="M1030" s="158"/>
      <c r="N1030" s="158"/>
      <c r="O1030" s="52"/>
    </row>
    <row r="1031" spans="1:15">
      <c r="A1031" s="186"/>
      <c r="B1031" s="173"/>
      <c r="C1031" s="158"/>
      <c r="D1031" s="66">
        <v>2015</v>
      </c>
      <c r="E1031" s="64">
        <v>0</v>
      </c>
      <c r="F1031" s="64"/>
      <c r="G1031" s="64">
        <v>0</v>
      </c>
      <c r="H1031" s="64"/>
      <c r="I1031" s="64">
        <v>0</v>
      </c>
      <c r="J1031" s="64"/>
      <c r="K1031" s="64">
        <v>0</v>
      </c>
      <c r="L1031" s="64"/>
      <c r="M1031" s="158"/>
      <c r="N1031" s="158"/>
      <c r="O1031" s="52"/>
    </row>
    <row r="1032" spans="1:15">
      <c r="A1032" s="186"/>
      <c r="B1032" s="173"/>
      <c r="C1032" s="158"/>
      <c r="D1032" s="66">
        <v>2016</v>
      </c>
      <c r="E1032" s="64">
        <v>0</v>
      </c>
      <c r="F1032" s="64"/>
      <c r="G1032" s="64">
        <v>0</v>
      </c>
      <c r="H1032" s="64"/>
      <c r="I1032" s="64">
        <v>0</v>
      </c>
      <c r="J1032" s="64"/>
      <c r="K1032" s="64">
        <v>0</v>
      </c>
      <c r="L1032" s="64"/>
      <c r="M1032" s="158"/>
      <c r="N1032" s="158"/>
      <c r="O1032" s="52"/>
    </row>
    <row r="1033" spans="1:15">
      <c r="A1033" s="186"/>
      <c r="B1033" s="173"/>
      <c r="C1033" s="158"/>
      <c r="D1033" s="66">
        <v>2017</v>
      </c>
      <c r="E1033" s="64">
        <v>0</v>
      </c>
      <c r="F1033" s="64"/>
      <c r="G1033" s="64">
        <v>0</v>
      </c>
      <c r="H1033" s="64"/>
      <c r="I1033" s="64">
        <v>0</v>
      </c>
      <c r="J1033" s="64"/>
      <c r="K1033" s="64">
        <v>0</v>
      </c>
      <c r="L1033" s="64"/>
      <c r="M1033" s="158"/>
      <c r="N1033" s="158"/>
      <c r="O1033" s="52"/>
    </row>
    <row r="1034" spans="1:15">
      <c r="A1034" s="186" t="s">
        <v>451</v>
      </c>
      <c r="B1034" s="173" t="s">
        <v>2</v>
      </c>
      <c r="C1034" s="158" t="s">
        <v>786</v>
      </c>
      <c r="D1034" s="66" t="s">
        <v>609</v>
      </c>
      <c r="E1034" s="64">
        <f>SUM(E1035:E1039)</f>
        <v>300</v>
      </c>
      <c r="F1034" s="64">
        <f t="shared" ref="F1034:L1034" si="161">SUM(F1035:F1039)</f>
        <v>0</v>
      </c>
      <c r="G1034" s="64">
        <f t="shared" si="161"/>
        <v>0</v>
      </c>
      <c r="H1034" s="64">
        <f t="shared" si="161"/>
        <v>0</v>
      </c>
      <c r="I1034" s="64">
        <f t="shared" si="161"/>
        <v>300</v>
      </c>
      <c r="J1034" s="64">
        <f t="shared" si="161"/>
        <v>0</v>
      </c>
      <c r="K1034" s="64">
        <f t="shared" si="161"/>
        <v>0</v>
      </c>
      <c r="L1034" s="64">
        <f t="shared" si="161"/>
        <v>0</v>
      </c>
      <c r="M1034" s="158" t="s">
        <v>769</v>
      </c>
      <c r="N1034" s="158"/>
      <c r="O1034" s="52"/>
    </row>
    <row r="1035" spans="1:15">
      <c r="A1035" s="186"/>
      <c r="B1035" s="173"/>
      <c r="C1035" s="158"/>
      <c r="D1035" s="66">
        <v>2013</v>
      </c>
      <c r="E1035" s="64">
        <v>300</v>
      </c>
      <c r="F1035" s="64">
        <v>0</v>
      </c>
      <c r="G1035" s="64">
        <v>0</v>
      </c>
      <c r="H1035" s="64">
        <v>0</v>
      </c>
      <c r="I1035" s="64">
        <v>300</v>
      </c>
      <c r="J1035" s="64">
        <v>0</v>
      </c>
      <c r="K1035" s="64">
        <v>0</v>
      </c>
      <c r="L1035" s="64">
        <v>0</v>
      </c>
      <c r="M1035" s="158"/>
      <c r="N1035" s="158"/>
      <c r="O1035" s="52"/>
    </row>
    <row r="1036" spans="1:15">
      <c r="A1036" s="186"/>
      <c r="B1036" s="173"/>
      <c r="C1036" s="158"/>
      <c r="D1036" s="66">
        <v>2014</v>
      </c>
      <c r="E1036" s="64">
        <v>0</v>
      </c>
      <c r="F1036" s="64">
        <v>0</v>
      </c>
      <c r="G1036" s="64">
        <v>0</v>
      </c>
      <c r="H1036" s="64">
        <v>0</v>
      </c>
      <c r="I1036" s="64">
        <v>0</v>
      </c>
      <c r="J1036" s="64">
        <v>0</v>
      </c>
      <c r="K1036" s="64">
        <v>0</v>
      </c>
      <c r="L1036" s="64">
        <v>0</v>
      </c>
      <c r="M1036" s="158"/>
      <c r="N1036" s="158"/>
      <c r="O1036" s="52"/>
    </row>
    <row r="1037" spans="1:15">
      <c r="A1037" s="186"/>
      <c r="B1037" s="173"/>
      <c r="C1037" s="158"/>
      <c r="D1037" s="66">
        <v>2015</v>
      </c>
      <c r="E1037" s="64">
        <v>0</v>
      </c>
      <c r="F1037" s="64"/>
      <c r="G1037" s="64">
        <v>0</v>
      </c>
      <c r="H1037" s="64"/>
      <c r="I1037" s="64">
        <v>0</v>
      </c>
      <c r="J1037" s="64"/>
      <c r="K1037" s="64">
        <v>0</v>
      </c>
      <c r="L1037" s="64"/>
      <c r="M1037" s="158"/>
      <c r="N1037" s="158"/>
      <c r="O1037" s="52"/>
    </row>
    <row r="1038" spans="1:15">
      <c r="A1038" s="186"/>
      <c r="B1038" s="173"/>
      <c r="C1038" s="158"/>
      <c r="D1038" s="66">
        <v>2016</v>
      </c>
      <c r="E1038" s="64">
        <v>0</v>
      </c>
      <c r="F1038" s="64"/>
      <c r="G1038" s="64">
        <v>0</v>
      </c>
      <c r="H1038" s="64"/>
      <c r="I1038" s="64">
        <v>0</v>
      </c>
      <c r="J1038" s="64"/>
      <c r="K1038" s="64">
        <v>0</v>
      </c>
      <c r="L1038" s="64"/>
      <c r="M1038" s="158"/>
      <c r="N1038" s="158"/>
      <c r="O1038" s="52"/>
    </row>
    <row r="1039" spans="1:15">
      <c r="A1039" s="186"/>
      <c r="B1039" s="173"/>
      <c r="C1039" s="158"/>
      <c r="D1039" s="66">
        <v>2017</v>
      </c>
      <c r="E1039" s="64">
        <v>0</v>
      </c>
      <c r="F1039" s="64"/>
      <c r="G1039" s="64">
        <v>0</v>
      </c>
      <c r="H1039" s="64"/>
      <c r="I1039" s="64">
        <v>0</v>
      </c>
      <c r="J1039" s="64"/>
      <c r="K1039" s="64">
        <v>0</v>
      </c>
      <c r="L1039" s="64"/>
      <c r="M1039" s="158"/>
      <c r="N1039" s="158"/>
      <c r="O1039" s="52"/>
    </row>
    <row r="1040" spans="1:15">
      <c r="A1040" s="186" t="s">
        <v>470</v>
      </c>
      <c r="B1040" s="173" t="s">
        <v>4</v>
      </c>
      <c r="C1040" s="158" t="s">
        <v>527</v>
      </c>
      <c r="D1040" s="66" t="s">
        <v>609</v>
      </c>
      <c r="E1040" s="64">
        <f>SUM(E1041:E1045)</f>
        <v>2280</v>
      </c>
      <c r="F1040" s="64">
        <f t="shared" ref="F1040:L1040" si="162">SUM(F1041:F1045)</f>
        <v>2298.4</v>
      </c>
      <c r="G1040" s="64">
        <f t="shared" si="162"/>
        <v>0</v>
      </c>
      <c r="H1040" s="64">
        <f t="shared" si="162"/>
        <v>638.5</v>
      </c>
      <c r="I1040" s="64">
        <f t="shared" si="162"/>
        <v>2280</v>
      </c>
      <c r="J1040" s="64">
        <f t="shared" si="162"/>
        <v>1659.9</v>
      </c>
      <c r="K1040" s="64">
        <f t="shared" si="162"/>
        <v>0</v>
      </c>
      <c r="L1040" s="64">
        <f t="shared" si="162"/>
        <v>0</v>
      </c>
      <c r="M1040" s="158" t="s">
        <v>759</v>
      </c>
      <c r="N1040" s="158"/>
      <c r="O1040" s="52"/>
    </row>
    <row r="1041" spans="1:15">
      <c r="A1041" s="186"/>
      <c r="B1041" s="173"/>
      <c r="C1041" s="158"/>
      <c r="D1041" s="66">
        <v>2013</v>
      </c>
      <c r="E1041" s="64">
        <v>260</v>
      </c>
      <c r="F1041" s="64">
        <v>200</v>
      </c>
      <c r="G1041" s="64">
        <v>0</v>
      </c>
      <c r="H1041" s="64">
        <v>0</v>
      </c>
      <c r="I1041" s="64">
        <v>260</v>
      </c>
      <c r="J1041" s="64">
        <v>200</v>
      </c>
      <c r="K1041" s="64">
        <v>0</v>
      </c>
      <c r="L1041" s="64">
        <v>0</v>
      </c>
      <c r="M1041" s="158"/>
      <c r="N1041" s="158"/>
      <c r="O1041" s="52"/>
    </row>
    <row r="1042" spans="1:15">
      <c r="A1042" s="186"/>
      <c r="B1042" s="173"/>
      <c r="C1042" s="158"/>
      <c r="D1042" s="66">
        <v>2014</v>
      </c>
      <c r="E1042" s="64">
        <v>370</v>
      </c>
      <c r="F1042" s="64">
        <v>2098.4</v>
      </c>
      <c r="G1042" s="64">
        <v>0</v>
      </c>
      <c r="H1042" s="64">
        <v>638.5</v>
      </c>
      <c r="I1042" s="64">
        <v>370</v>
      </c>
      <c r="J1042" s="64">
        <v>1459.9</v>
      </c>
      <c r="K1042" s="64">
        <v>0</v>
      </c>
      <c r="L1042" s="64">
        <v>0</v>
      </c>
      <c r="M1042" s="158"/>
      <c r="N1042" s="158"/>
      <c r="O1042" s="52"/>
    </row>
    <row r="1043" spans="1:15">
      <c r="A1043" s="186"/>
      <c r="B1043" s="173"/>
      <c r="C1043" s="158"/>
      <c r="D1043" s="66">
        <v>2015</v>
      </c>
      <c r="E1043" s="64">
        <v>450</v>
      </c>
      <c r="F1043" s="64"/>
      <c r="G1043" s="64">
        <v>0</v>
      </c>
      <c r="H1043" s="64"/>
      <c r="I1043" s="64">
        <v>450</v>
      </c>
      <c r="J1043" s="64"/>
      <c r="K1043" s="64">
        <v>0</v>
      </c>
      <c r="L1043" s="64"/>
      <c r="M1043" s="158"/>
      <c r="N1043" s="158"/>
      <c r="O1043" s="52"/>
    </row>
    <row r="1044" spans="1:15">
      <c r="A1044" s="186"/>
      <c r="B1044" s="173"/>
      <c r="C1044" s="158"/>
      <c r="D1044" s="66">
        <v>2016</v>
      </c>
      <c r="E1044" s="64">
        <v>550</v>
      </c>
      <c r="F1044" s="64"/>
      <c r="G1044" s="64">
        <v>0</v>
      </c>
      <c r="H1044" s="64"/>
      <c r="I1044" s="64">
        <v>550</v>
      </c>
      <c r="J1044" s="64"/>
      <c r="K1044" s="64">
        <v>0</v>
      </c>
      <c r="L1044" s="64"/>
      <c r="M1044" s="158"/>
      <c r="N1044" s="158"/>
      <c r="O1044" s="52"/>
    </row>
    <row r="1045" spans="1:15">
      <c r="A1045" s="186"/>
      <c r="B1045" s="173"/>
      <c r="C1045" s="158"/>
      <c r="D1045" s="66">
        <v>2017</v>
      </c>
      <c r="E1045" s="64">
        <v>650</v>
      </c>
      <c r="F1045" s="64"/>
      <c r="G1045" s="64">
        <v>0</v>
      </c>
      <c r="H1045" s="64"/>
      <c r="I1045" s="64">
        <v>650</v>
      </c>
      <c r="J1045" s="64"/>
      <c r="K1045" s="64">
        <v>0</v>
      </c>
      <c r="L1045" s="64"/>
      <c r="M1045" s="158"/>
      <c r="N1045" s="158"/>
      <c r="O1045" s="52"/>
    </row>
    <row r="1046" spans="1:15" s="28" customFormat="1">
      <c r="A1046" s="166" t="s">
        <v>107</v>
      </c>
      <c r="B1046" s="176" t="s">
        <v>5</v>
      </c>
      <c r="C1046" s="158"/>
      <c r="D1046" s="50" t="s">
        <v>609</v>
      </c>
      <c r="E1046" s="53">
        <f>SUM(E1047:E1051)</f>
        <v>43406</v>
      </c>
      <c r="F1046" s="53">
        <f t="shared" ref="F1046:L1046" si="163">SUM(F1047:F1051)</f>
        <v>2174.9299999999998</v>
      </c>
      <c r="G1046" s="53">
        <f t="shared" si="163"/>
        <v>32570</v>
      </c>
      <c r="H1046" s="53">
        <f t="shared" si="163"/>
        <v>997.4</v>
      </c>
      <c r="I1046" s="53">
        <f t="shared" si="163"/>
        <v>10736</v>
      </c>
      <c r="J1046" s="53">
        <f t="shared" si="163"/>
        <v>1177.53</v>
      </c>
      <c r="K1046" s="53">
        <f t="shared" si="163"/>
        <v>0</v>
      </c>
      <c r="L1046" s="53">
        <f t="shared" si="163"/>
        <v>0</v>
      </c>
      <c r="M1046" s="158"/>
      <c r="N1046" s="158"/>
      <c r="O1046" s="52"/>
    </row>
    <row r="1047" spans="1:15" s="28" customFormat="1">
      <c r="A1047" s="166"/>
      <c r="B1047" s="176"/>
      <c r="C1047" s="158"/>
      <c r="D1047" s="66">
        <v>2013</v>
      </c>
      <c r="E1047" s="64">
        <f>E1053+E1059+E1065+E1071+E1077+E1083+E1089+E1095+E1101+E1107+E1113+E1119+E1125+E1131+E1137+E1143+E1149+E1155</f>
        <v>6077</v>
      </c>
      <c r="F1047" s="64">
        <f t="shared" ref="F1047:L1047" si="164">F1053+F1059+F1065+F1071+F1077+F1083+F1089+F1095+F1101+F1107+F1113+F1119+F1125+F1131+F1137+F1143+F1149+F1155</f>
        <v>2174.9299999999998</v>
      </c>
      <c r="G1047" s="64">
        <f t="shared" si="164"/>
        <v>4688</v>
      </c>
      <c r="H1047" s="64">
        <f t="shared" si="164"/>
        <v>997.4</v>
      </c>
      <c r="I1047" s="64">
        <f t="shared" si="164"/>
        <v>1389</v>
      </c>
      <c r="J1047" s="64">
        <f t="shared" si="164"/>
        <v>1177.53</v>
      </c>
      <c r="K1047" s="64">
        <f t="shared" si="164"/>
        <v>0</v>
      </c>
      <c r="L1047" s="64">
        <f t="shared" si="164"/>
        <v>0</v>
      </c>
      <c r="M1047" s="158"/>
      <c r="N1047" s="158"/>
      <c r="O1047" s="52"/>
    </row>
    <row r="1048" spans="1:15" s="28" customFormat="1">
      <c r="A1048" s="166"/>
      <c r="B1048" s="176"/>
      <c r="C1048" s="158"/>
      <c r="D1048" s="66">
        <v>2014</v>
      </c>
      <c r="E1048" s="64">
        <f>E1054+E1060+E1066+E1072+E1078+E1084+E1090+E1096+E1102+E1108+E1114+E1120+E1126+E1132+E1138+E1144+E1150+E1156</f>
        <v>7944</v>
      </c>
      <c r="F1048" s="64"/>
      <c r="G1048" s="64">
        <f>G1054+G1060+G1066+G1072+G1078+G1084+G1090+G1096+G1102+G1108+G1114+G1120+G1126+G1132+G1138+G1144+G1150+G1156</f>
        <v>5908</v>
      </c>
      <c r="H1048" s="64"/>
      <c r="I1048" s="64">
        <f>I1054+I1060+I1066+I1072+I1078+I1084+I1090+I1096+I1102+I1108+I1114+I1120+I1126+I1132+I1138+I1144+I1150+I1156</f>
        <v>2036</v>
      </c>
      <c r="J1048" s="64"/>
      <c r="K1048" s="64">
        <f>K1054+K1060+K1066+K1072+K1078+K1084+K1090+K1096+K1102+K1108+K1114+K1120+K1126+K1132+K1138+K1144</f>
        <v>0</v>
      </c>
      <c r="L1048" s="64"/>
      <c r="M1048" s="158"/>
      <c r="N1048" s="158"/>
      <c r="O1048" s="52"/>
    </row>
    <row r="1049" spans="1:15" s="28" customFormat="1">
      <c r="A1049" s="166"/>
      <c r="B1049" s="176"/>
      <c r="C1049" s="158"/>
      <c r="D1049" s="66">
        <v>2015</v>
      </c>
      <c r="E1049" s="64">
        <f>E1055+E1061+E1067+E1073+E1079+E1085+E1091+E1097+E1103+E1109+E1115+E1121+E1127+E1133+E1139+E1145+E1151+E1157</f>
        <v>8810</v>
      </c>
      <c r="F1049" s="64"/>
      <c r="G1049" s="64">
        <f>G1055+G1061+G1067+G1073+G1079+G1085+G1091+G1097+G1103+G1109+G1115+G1121+G1127+G1133+G1139+G1145+G1151+G1157</f>
        <v>6608</v>
      </c>
      <c r="H1049" s="64"/>
      <c r="I1049" s="64">
        <f>I1055+I1061+I1067+I1073+I1079+I1085+I1091+I1097+I1103+I1109+I1115+I1121+I1127+I1133+I1139+I1145</f>
        <v>2102</v>
      </c>
      <c r="J1049" s="64"/>
      <c r="K1049" s="64">
        <f>K1055+K1061+K1067+K1073+K1079+K1085+K1091+K1097+K1103+K1109+K1115+K1121+K1127+K1133+K1139+K1145</f>
        <v>0</v>
      </c>
      <c r="L1049" s="64"/>
      <c r="M1049" s="158"/>
      <c r="N1049" s="158"/>
      <c r="O1049" s="52"/>
    </row>
    <row r="1050" spans="1:15" s="28" customFormat="1">
      <c r="A1050" s="166"/>
      <c r="B1050" s="176"/>
      <c r="C1050" s="158"/>
      <c r="D1050" s="66">
        <v>2016</v>
      </c>
      <c r="E1050" s="64">
        <f>E1056+E1062+E1068+E1074+E1080+E1086+E1092+E1098+E1104+E1110+E1116+E1122+E1128+E1134+E1140+E1146+E1152+E1158</f>
        <v>9945</v>
      </c>
      <c r="F1050" s="64"/>
      <c r="G1050" s="64">
        <f>G1056+G1062+G1068+G1074+G1080+G1086+G1092+G1098+G1104+G1110+G1116+G1122+G1128+G1134+G1140+G1146+G1152+G1158</f>
        <v>7458</v>
      </c>
      <c r="H1050" s="64"/>
      <c r="I1050" s="64">
        <f>I1056+I1062+I1068+I1074+I1080+I1086+I1092+I1098+I1104+I1110+I1116+I1122+I1128+I1134+I1140+I1146+I1152+I1158</f>
        <v>2487</v>
      </c>
      <c r="J1050" s="64"/>
      <c r="K1050" s="64">
        <f>K1056+K1062+K1068+K1074+K1080+K1086+K1092+K1098+K1104+K1110+K1116+K1122+K1128+K1134+K1140+K1146</f>
        <v>0</v>
      </c>
      <c r="L1050" s="64"/>
      <c r="M1050" s="158"/>
      <c r="N1050" s="158"/>
      <c r="O1050" s="52"/>
    </row>
    <row r="1051" spans="1:15" s="28" customFormat="1">
      <c r="A1051" s="166"/>
      <c r="B1051" s="176"/>
      <c r="C1051" s="158"/>
      <c r="D1051" s="66">
        <v>2017</v>
      </c>
      <c r="E1051" s="64">
        <f>E1057+E1063+E1069+E1075+E1081+E1087+E1093+E1099+E1105+E1111+E1117+E1123+E1129+E1135+E1141+E1147+E1153+E1159</f>
        <v>10630</v>
      </c>
      <c r="F1051" s="64"/>
      <c r="G1051" s="64">
        <f>G1057+G1063+G1069+G1075+G1081+G1087+G1093+G1099+G1105+G1111+G1117+G1123+G1129+G1135+G1141+G1147+G1153+G1159</f>
        <v>7908</v>
      </c>
      <c r="H1051" s="64"/>
      <c r="I1051" s="64">
        <f>I1057+I1063+I1069+I1075+I1081+I1087+I1093+I1099+I1105+I1111+I1117+I1123+I1129+I1135+I1141+I1147+I1153+I1159</f>
        <v>2722</v>
      </c>
      <c r="J1051" s="64"/>
      <c r="K1051" s="64">
        <f>K1057+K1063+K1069+K1075+K1081+K1087+K1093+K1099+K1105+K1111+K1117+K1123+K1129+K1135+K1141+K1147</f>
        <v>0</v>
      </c>
      <c r="L1051" s="64"/>
      <c r="M1051" s="158"/>
      <c r="N1051" s="158"/>
      <c r="O1051" s="52"/>
    </row>
    <row r="1052" spans="1:15" s="28" customFormat="1">
      <c r="A1052" s="186" t="s">
        <v>454</v>
      </c>
      <c r="B1052" s="170" t="s">
        <v>973</v>
      </c>
      <c r="C1052" s="158" t="s">
        <v>776</v>
      </c>
      <c r="D1052" s="66" t="s">
        <v>609</v>
      </c>
      <c r="E1052" s="64">
        <f>SUM(E1053:E1057)</f>
        <v>100</v>
      </c>
      <c r="F1052" s="64">
        <f t="shared" ref="F1052:L1052" si="165">SUM(F1053:F1057)</f>
        <v>0</v>
      </c>
      <c r="G1052" s="64">
        <f t="shared" si="165"/>
        <v>0</v>
      </c>
      <c r="H1052" s="64">
        <f t="shared" si="165"/>
        <v>0</v>
      </c>
      <c r="I1052" s="64">
        <f t="shared" si="165"/>
        <v>100</v>
      </c>
      <c r="J1052" s="64">
        <f t="shared" si="165"/>
        <v>0</v>
      </c>
      <c r="K1052" s="64">
        <f t="shared" si="165"/>
        <v>0</v>
      </c>
      <c r="L1052" s="64">
        <f t="shared" si="165"/>
        <v>0</v>
      </c>
      <c r="M1052" s="158" t="s">
        <v>763</v>
      </c>
      <c r="N1052" s="188" t="s">
        <v>1035</v>
      </c>
      <c r="O1052" s="52"/>
    </row>
    <row r="1053" spans="1:15" s="28" customFormat="1">
      <c r="A1053" s="186"/>
      <c r="B1053" s="170"/>
      <c r="C1053" s="158"/>
      <c r="D1053" s="66">
        <v>2013</v>
      </c>
      <c r="E1053" s="64">
        <v>0</v>
      </c>
      <c r="F1053" s="64">
        <v>0</v>
      </c>
      <c r="G1053" s="64">
        <v>0</v>
      </c>
      <c r="H1053" s="64">
        <v>0</v>
      </c>
      <c r="I1053" s="64">
        <v>0</v>
      </c>
      <c r="J1053" s="64">
        <v>0</v>
      </c>
      <c r="K1053" s="64">
        <v>0</v>
      </c>
      <c r="L1053" s="64">
        <v>0</v>
      </c>
      <c r="M1053" s="158"/>
      <c r="N1053" s="189"/>
      <c r="O1053" s="52"/>
    </row>
    <row r="1054" spans="1:15" s="28" customFormat="1">
      <c r="A1054" s="186"/>
      <c r="B1054" s="170"/>
      <c r="C1054" s="158"/>
      <c r="D1054" s="66">
        <v>2014</v>
      </c>
      <c r="E1054" s="126">
        <v>100</v>
      </c>
      <c r="F1054" s="126">
        <v>0</v>
      </c>
      <c r="G1054" s="126">
        <v>0</v>
      </c>
      <c r="H1054" s="126">
        <v>0</v>
      </c>
      <c r="I1054" s="126">
        <v>100</v>
      </c>
      <c r="J1054" s="126">
        <v>0</v>
      </c>
      <c r="K1054" s="126">
        <v>0</v>
      </c>
      <c r="L1054" s="126">
        <v>0</v>
      </c>
      <c r="M1054" s="158"/>
      <c r="N1054" s="189"/>
      <c r="O1054" s="52"/>
    </row>
    <row r="1055" spans="1:15" s="28" customFormat="1">
      <c r="A1055" s="186"/>
      <c r="B1055" s="170"/>
      <c r="C1055" s="158"/>
      <c r="D1055" s="66">
        <v>2015</v>
      </c>
      <c r="E1055" s="126">
        <v>0</v>
      </c>
      <c r="F1055" s="126"/>
      <c r="G1055" s="126">
        <v>0</v>
      </c>
      <c r="H1055" s="126"/>
      <c r="I1055" s="126">
        <v>0</v>
      </c>
      <c r="J1055" s="126"/>
      <c r="K1055" s="126">
        <v>0</v>
      </c>
      <c r="L1055" s="126"/>
      <c r="M1055" s="158"/>
      <c r="N1055" s="189"/>
      <c r="O1055" s="52"/>
    </row>
    <row r="1056" spans="1:15" s="28" customFormat="1">
      <c r="A1056" s="186"/>
      <c r="B1056" s="170"/>
      <c r="C1056" s="158"/>
      <c r="D1056" s="66">
        <v>2016</v>
      </c>
      <c r="E1056" s="126">
        <v>0</v>
      </c>
      <c r="F1056" s="126"/>
      <c r="G1056" s="126">
        <v>0</v>
      </c>
      <c r="H1056" s="126"/>
      <c r="I1056" s="126">
        <v>0</v>
      </c>
      <c r="J1056" s="126"/>
      <c r="K1056" s="126">
        <v>0</v>
      </c>
      <c r="L1056" s="126"/>
      <c r="M1056" s="158"/>
      <c r="N1056" s="189"/>
      <c r="O1056" s="52"/>
    </row>
    <row r="1057" spans="1:15" s="28" customFormat="1">
      <c r="A1057" s="186"/>
      <c r="B1057" s="170"/>
      <c r="C1057" s="158"/>
      <c r="D1057" s="66">
        <v>2017</v>
      </c>
      <c r="E1057" s="126">
        <v>0</v>
      </c>
      <c r="F1057" s="126"/>
      <c r="G1057" s="126">
        <v>0</v>
      </c>
      <c r="H1057" s="126"/>
      <c r="I1057" s="126">
        <v>0</v>
      </c>
      <c r="J1057" s="126"/>
      <c r="K1057" s="126">
        <v>0</v>
      </c>
      <c r="L1057" s="126"/>
      <c r="M1057" s="158"/>
      <c r="N1057" s="189"/>
      <c r="O1057" s="52"/>
    </row>
    <row r="1058" spans="1:15" s="28" customFormat="1" ht="15.75" customHeight="1">
      <c r="A1058" s="186" t="s">
        <v>479</v>
      </c>
      <c r="B1058" s="170" t="s">
        <v>974</v>
      </c>
      <c r="C1058" s="158"/>
      <c r="D1058" s="66" t="s">
        <v>609</v>
      </c>
      <c r="E1058" s="126">
        <f>SUM(E1059:E1063)</f>
        <v>4000</v>
      </c>
      <c r="F1058" s="126">
        <f t="shared" ref="F1058:L1058" si="166">SUM(F1059:F1063)</f>
        <v>0</v>
      </c>
      <c r="G1058" s="126">
        <f t="shared" si="166"/>
        <v>3200</v>
      </c>
      <c r="H1058" s="126">
        <f t="shared" si="166"/>
        <v>0</v>
      </c>
      <c r="I1058" s="126">
        <f t="shared" si="166"/>
        <v>800</v>
      </c>
      <c r="J1058" s="126">
        <f t="shared" si="166"/>
        <v>0</v>
      </c>
      <c r="K1058" s="126">
        <f t="shared" si="166"/>
        <v>0</v>
      </c>
      <c r="L1058" s="126">
        <f t="shared" si="166"/>
        <v>0</v>
      </c>
      <c r="M1058" s="158"/>
      <c r="N1058" s="189"/>
      <c r="O1058" s="52"/>
    </row>
    <row r="1059" spans="1:15" s="28" customFormat="1">
      <c r="A1059" s="186"/>
      <c r="B1059" s="170"/>
      <c r="C1059" s="158"/>
      <c r="D1059" s="66">
        <v>2013</v>
      </c>
      <c r="E1059" s="126">
        <v>0</v>
      </c>
      <c r="F1059" s="126">
        <v>0</v>
      </c>
      <c r="G1059" s="126">
        <v>0</v>
      </c>
      <c r="H1059" s="126">
        <v>0</v>
      </c>
      <c r="I1059" s="126">
        <v>0</v>
      </c>
      <c r="J1059" s="126">
        <v>0</v>
      </c>
      <c r="K1059" s="126">
        <v>0</v>
      </c>
      <c r="L1059" s="126">
        <v>0</v>
      </c>
      <c r="M1059" s="158"/>
      <c r="N1059" s="189"/>
      <c r="O1059" s="52"/>
    </row>
    <row r="1060" spans="1:15" s="28" customFormat="1">
      <c r="A1060" s="186"/>
      <c r="B1060" s="170"/>
      <c r="C1060" s="158"/>
      <c r="D1060" s="66">
        <v>2014</v>
      </c>
      <c r="E1060" s="126">
        <v>1000</v>
      </c>
      <c r="F1060" s="126">
        <v>0</v>
      </c>
      <c r="G1060" s="126">
        <v>800</v>
      </c>
      <c r="H1060" s="126">
        <v>0</v>
      </c>
      <c r="I1060" s="126">
        <v>200</v>
      </c>
      <c r="J1060" s="126">
        <v>0</v>
      </c>
      <c r="K1060" s="126">
        <v>0</v>
      </c>
      <c r="L1060" s="126">
        <v>0</v>
      </c>
      <c r="M1060" s="158"/>
      <c r="N1060" s="189"/>
      <c r="O1060" s="52"/>
    </row>
    <row r="1061" spans="1:15" s="28" customFormat="1">
      <c r="A1061" s="186"/>
      <c r="B1061" s="170"/>
      <c r="C1061" s="158"/>
      <c r="D1061" s="66">
        <v>2015</v>
      </c>
      <c r="E1061" s="64">
        <v>1000</v>
      </c>
      <c r="F1061" s="64"/>
      <c r="G1061" s="64">
        <v>800</v>
      </c>
      <c r="H1061" s="64"/>
      <c r="I1061" s="64">
        <v>200</v>
      </c>
      <c r="J1061" s="64"/>
      <c r="K1061" s="64">
        <v>0</v>
      </c>
      <c r="L1061" s="64"/>
      <c r="M1061" s="158"/>
      <c r="N1061" s="189"/>
      <c r="O1061" s="52"/>
    </row>
    <row r="1062" spans="1:15" s="28" customFormat="1">
      <c r="A1062" s="186"/>
      <c r="B1062" s="170"/>
      <c r="C1062" s="158"/>
      <c r="D1062" s="66">
        <v>2016</v>
      </c>
      <c r="E1062" s="64">
        <v>1000</v>
      </c>
      <c r="F1062" s="64"/>
      <c r="G1062" s="64">
        <v>800</v>
      </c>
      <c r="H1062" s="64"/>
      <c r="I1062" s="64">
        <v>200</v>
      </c>
      <c r="J1062" s="64"/>
      <c r="K1062" s="64">
        <v>0</v>
      </c>
      <c r="L1062" s="64"/>
      <c r="M1062" s="158"/>
      <c r="N1062" s="189"/>
      <c r="O1062" s="52"/>
    </row>
    <row r="1063" spans="1:15" s="28" customFormat="1">
      <c r="A1063" s="186"/>
      <c r="B1063" s="170"/>
      <c r="C1063" s="158"/>
      <c r="D1063" s="66">
        <v>2017</v>
      </c>
      <c r="E1063" s="64">
        <v>1000</v>
      </c>
      <c r="F1063" s="64"/>
      <c r="G1063" s="64">
        <v>800</v>
      </c>
      <c r="H1063" s="64"/>
      <c r="I1063" s="64">
        <v>200</v>
      </c>
      <c r="J1063" s="64"/>
      <c r="K1063" s="64">
        <v>0</v>
      </c>
      <c r="L1063" s="64"/>
      <c r="M1063" s="158"/>
      <c r="N1063" s="190"/>
      <c r="O1063" s="52"/>
    </row>
    <row r="1064" spans="1:15" s="28" customFormat="1">
      <c r="A1064" s="186" t="s">
        <v>481</v>
      </c>
      <c r="B1064" s="170" t="s">
        <v>6</v>
      </c>
      <c r="C1064" s="158" t="s">
        <v>824</v>
      </c>
      <c r="D1064" s="66" t="s">
        <v>609</v>
      </c>
      <c r="E1064" s="64">
        <f>SUM(E1065:E1069)</f>
        <v>50</v>
      </c>
      <c r="F1064" s="64">
        <f t="shared" ref="F1064:L1064" si="167">SUM(F1065:F1069)</f>
        <v>0</v>
      </c>
      <c r="G1064" s="64">
        <f t="shared" si="167"/>
        <v>0</v>
      </c>
      <c r="H1064" s="64">
        <f t="shared" si="167"/>
        <v>0</v>
      </c>
      <c r="I1064" s="64">
        <f t="shared" si="167"/>
        <v>50</v>
      </c>
      <c r="J1064" s="64">
        <f t="shared" si="167"/>
        <v>0</v>
      </c>
      <c r="K1064" s="64">
        <f t="shared" si="167"/>
        <v>0</v>
      </c>
      <c r="L1064" s="64">
        <f t="shared" si="167"/>
        <v>0</v>
      </c>
      <c r="M1064" s="158" t="s">
        <v>951</v>
      </c>
      <c r="N1064" s="158"/>
      <c r="O1064" s="52"/>
    </row>
    <row r="1065" spans="1:15" s="28" customFormat="1">
      <c r="A1065" s="186"/>
      <c r="B1065" s="170"/>
      <c r="C1065" s="158"/>
      <c r="D1065" s="66">
        <v>2013</v>
      </c>
      <c r="E1065" s="64">
        <v>50</v>
      </c>
      <c r="F1065" s="64">
        <v>0</v>
      </c>
      <c r="G1065" s="64">
        <v>0</v>
      </c>
      <c r="H1065" s="64">
        <v>0</v>
      </c>
      <c r="I1065" s="64">
        <v>50</v>
      </c>
      <c r="J1065" s="64">
        <v>0</v>
      </c>
      <c r="K1065" s="64">
        <v>0</v>
      </c>
      <c r="L1065" s="64">
        <v>0</v>
      </c>
      <c r="M1065" s="158"/>
      <c r="N1065" s="158"/>
      <c r="O1065" s="52"/>
    </row>
    <row r="1066" spans="1:15" s="28" customFormat="1">
      <c r="A1066" s="186"/>
      <c r="B1066" s="170"/>
      <c r="C1066" s="158"/>
      <c r="D1066" s="66">
        <v>2014</v>
      </c>
      <c r="E1066" s="64">
        <v>0</v>
      </c>
      <c r="F1066" s="64">
        <v>0</v>
      </c>
      <c r="G1066" s="64">
        <v>0</v>
      </c>
      <c r="H1066" s="64">
        <v>0</v>
      </c>
      <c r="I1066" s="64">
        <v>0</v>
      </c>
      <c r="J1066" s="64">
        <v>0</v>
      </c>
      <c r="K1066" s="64">
        <v>0</v>
      </c>
      <c r="L1066" s="64">
        <v>0</v>
      </c>
      <c r="M1066" s="158"/>
      <c r="N1066" s="158"/>
      <c r="O1066" s="52"/>
    </row>
    <row r="1067" spans="1:15" s="28" customFormat="1">
      <c r="A1067" s="186"/>
      <c r="B1067" s="170"/>
      <c r="C1067" s="158"/>
      <c r="D1067" s="66">
        <v>2015</v>
      </c>
      <c r="E1067" s="64">
        <v>0</v>
      </c>
      <c r="F1067" s="64"/>
      <c r="G1067" s="64">
        <v>0</v>
      </c>
      <c r="H1067" s="64"/>
      <c r="I1067" s="64">
        <v>0</v>
      </c>
      <c r="J1067" s="64"/>
      <c r="K1067" s="64">
        <v>0</v>
      </c>
      <c r="L1067" s="64"/>
      <c r="M1067" s="158"/>
      <c r="N1067" s="158"/>
      <c r="O1067" s="52"/>
    </row>
    <row r="1068" spans="1:15" s="28" customFormat="1">
      <c r="A1068" s="186"/>
      <c r="B1068" s="170"/>
      <c r="C1068" s="158"/>
      <c r="D1068" s="66">
        <v>2016</v>
      </c>
      <c r="E1068" s="64">
        <v>0</v>
      </c>
      <c r="F1068" s="64"/>
      <c r="G1068" s="64">
        <v>0</v>
      </c>
      <c r="H1068" s="64"/>
      <c r="I1068" s="64">
        <v>0</v>
      </c>
      <c r="J1068" s="64"/>
      <c r="K1068" s="64">
        <v>0</v>
      </c>
      <c r="L1068" s="64"/>
      <c r="M1068" s="158"/>
      <c r="N1068" s="158"/>
      <c r="O1068" s="52"/>
    </row>
    <row r="1069" spans="1:15" s="28" customFormat="1">
      <c r="A1069" s="186"/>
      <c r="B1069" s="170"/>
      <c r="C1069" s="158"/>
      <c r="D1069" s="66">
        <v>2017</v>
      </c>
      <c r="E1069" s="64">
        <v>0</v>
      </c>
      <c r="F1069" s="64"/>
      <c r="G1069" s="64">
        <v>0</v>
      </c>
      <c r="H1069" s="64"/>
      <c r="I1069" s="64">
        <v>0</v>
      </c>
      <c r="J1069" s="64"/>
      <c r="K1069" s="64">
        <v>0</v>
      </c>
      <c r="L1069" s="64"/>
      <c r="M1069" s="158"/>
      <c r="N1069" s="158"/>
      <c r="O1069" s="52"/>
    </row>
    <row r="1070" spans="1:15" s="28" customFormat="1">
      <c r="A1070" s="186" t="s">
        <v>483</v>
      </c>
      <c r="B1070" s="170" t="s">
        <v>7</v>
      </c>
      <c r="C1070" s="158"/>
      <c r="D1070" s="66" t="s">
        <v>609</v>
      </c>
      <c r="E1070" s="64">
        <f>SUM(E1071:E1075)</f>
        <v>1100</v>
      </c>
      <c r="F1070" s="64">
        <f t="shared" ref="F1070:L1070" si="168">SUM(F1071:F1075)</f>
        <v>99.6</v>
      </c>
      <c r="G1070" s="64">
        <f t="shared" si="168"/>
        <v>880</v>
      </c>
      <c r="H1070" s="64">
        <f t="shared" si="168"/>
        <v>0</v>
      </c>
      <c r="I1070" s="64">
        <f t="shared" si="168"/>
        <v>220</v>
      </c>
      <c r="J1070" s="64">
        <f t="shared" si="168"/>
        <v>99.6</v>
      </c>
      <c r="K1070" s="64">
        <f t="shared" si="168"/>
        <v>0</v>
      </c>
      <c r="L1070" s="64">
        <f t="shared" si="168"/>
        <v>0</v>
      </c>
      <c r="M1070" s="158"/>
      <c r="N1070" s="158"/>
      <c r="O1070" s="52"/>
    </row>
    <row r="1071" spans="1:15" s="28" customFormat="1">
      <c r="A1071" s="186"/>
      <c r="B1071" s="170"/>
      <c r="C1071" s="158"/>
      <c r="D1071" s="66">
        <v>2013</v>
      </c>
      <c r="E1071" s="64">
        <v>500</v>
      </c>
      <c r="F1071" s="64">
        <v>0</v>
      </c>
      <c r="G1071" s="64">
        <v>400</v>
      </c>
      <c r="H1071" s="64">
        <v>0</v>
      </c>
      <c r="I1071" s="64">
        <v>100</v>
      </c>
      <c r="J1071" s="64">
        <v>0</v>
      </c>
      <c r="K1071" s="64">
        <v>0</v>
      </c>
      <c r="L1071" s="64">
        <v>0</v>
      </c>
      <c r="M1071" s="158"/>
      <c r="N1071" s="158"/>
      <c r="O1071" s="52"/>
    </row>
    <row r="1072" spans="1:15" s="28" customFormat="1">
      <c r="A1072" s="186"/>
      <c r="B1072" s="170"/>
      <c r="C1072" s="158"/>
      <c r="D1072" s="66">
        <v>2014</v>
      </c>
      <c r="E1072" s="64">
        <v>150</v>
      </c>
      <c r="F1072" s="64">
        <v>99.6</v>
      </c>
      <c r="G1072" s="64">
        <v>120</v>
      </c>
      <c r="H1072" s="64">
        <v>0</v>
      </c>
      <c r="I1072" s="64">
        <v>30</v>
      </c>
      <c r="J1072" s="64">
        <v>99.6</v>
      </c>
      <c r="K1072" s="64">
        <v>0</v>
      </c>
      <c r="L1072" s="64">
        <v>0</v>
      </c>
      <c r="M1072" s="158"/>
      <c r="N1072" s="158"/>
      <c r="O1072" s="52"/>
    </row>
    <row r="1073" spans="1:15" s="28" customFormat="1">
      <c r="A1073" s="186"/>
      <c r="B1073" s="170"/>
      <c r="C1073" s="158"/>
      <c r="D1073" s="66">
        <v>2015</v>
      </c>
      <c r="E1073" s="64">
        <v>150</v>
      </c>
      <c r="F1073" s="64"/>
      <c r="G1073" s="64">
        <v>120</v>
      </c>
      <c r="H1073" s="64"/>
      <c r="I1073" s="64">
        <v>30</v>
      </c>
      <c r="J1073" s="64"/>
      <c r="K1073" s="64">
        <v>0</v>
      </c>
      <c r="L1073" s="64"/>
      <c r="M1073" s="158"/>
      <c r="N1073" s="158"/>
      <c r="O1073" s="52"/>
    </row>
    <row r="1074" spans="1:15" s="28" customFormat="1">
      <c r="A1074" s="186"/>
      <c r="B1074" s="170"/>
      <c r="C1074" s="158"/>
      <c r="D1074" s="66">
        <v>2016</v>
      </c>
      <c r="E1074" s="64">
        <v>150</v>
      </c>
      <c r="F1074" s="64"/>
      <c r="G1074" s="64">
        <v>120</v>
      </c>
      <c r="H1074" s="64"/>
      <c r="I1074" s="64">
        <v>30</v>
      </c>
      <c r="J1074" s="64"/>
      <c r="K1074" s="64">
        <v>0</v>
      </c>
      <c r="L1074" s="64"/>
      <c r="M1074" s="158"/>
      <c r="N1074" s="158"/>
      <c r="O1074" s="52"/>
    </row>
    <row r="1075" spans="1:15" s="28" customFormat="1">
      <c r="A1075" s="186"/>
      <c r="B1075" s="170"/>
      <c r="C1075" s="158"/>
      <c r="D1075" s="66">
        <v>2017</v>
      </c>
      <c r="E1075" s="64">
        <v>150</v>
      </c>
      <c r="F1075" s="64"/>
      <c r="G1075" s="64">
        <v>120</v>
      </c>
      <c r="H1075" s="64"/>
      <c r="I1075" s="64">
        <v>30</v>
      </c>
      <c r="J1075" s="64"/>
      <c r="K1075" s="64">
        <v>0</v>
      </c>
      <c r="L1075" s="64"/>
      <c r="M1075" s="158"/>
      <c r="N1075" s="158"/>
      <c r="O1075" s="52"/>
    </row>
    <row r="1076" spans="1:15" s="28" customFormat="1">
      <c r="A1076" s="186" t="s">
        <v>485</v>
      </c>
      <c r="B1076" s="170" t="s">
        <v>975</v>
      </c>
      <c r="C1076" s="158" t="s">
        <v>780</v>
      </c>
      <c r="D1076" s="66" t="s">
        <v>609</v>
      </c>
      <c r="E1076" s="64">
        <f>SUM(E1077:E1081)</f>
        <v>200</v>
      </c>
      <c r="F1076" s="64">
        <f t="shared" ref="F1076:L1076" si="169">SUM(F1077:F1081)</f>
        <v>0</v>
      </c>
      <c r="G1076" s="64">
        <f t="shared" si="169"/>
        <v>0</v>
      </c>
      <c r="H1076" s="64">
        <f t="shared" si="169"/>
        <v>0</v>
      </c>
      <c r="I1076" s="64">
        <f t="shared" si="169"/>
        <v>200</v>
      </c>
      <c r="J1076" s="64">
        <f t="shared" si="169"/>
        <v>0</v>
      </c>
      <c r="K1076" s="64">
        <f t="shared" si="169"/>
        <v>0</v>
      </c>
      <c r="L1076" s="64">
        <f t="shared" si="169"/>
        <v>0</v>
      </c>
      <c r="M1076" s="158" t="s">
        <v>880</v>
      </c>
      <c r="N1076" s="158" t="s">
        <v>1053</v>
      </c>
      <c r="O1076" s="52"/>
    </row>
    <row r="1077" spans="1:15" s="28" customFormat="1">
      <c r="A1077" s="186"/>
      <c r="B1077" s="170"/>
      <c r="C1077" s="158"/>
      <c r="D1077" s="66">
        <v>2013</v>
      </c>
      <c r="E1077" s="64">
        <v>0</v>
      </c>
      <c r="F1077" s="64">
        <v>0</v>
      </c>
      <c r="G1077" s="64">
        <v>0</v>
      </c>
      <c r="H1077" s="64">
        <v>0</v>
      </c>
      <c r="I1077" s="64">
        <v>0</v>
      </c>
      <c r="J1077" s="64">
        <v>0</v>
      </c>
      <c r="K1077" s="64">
        <v>0</v>
      </c>
      <c r="L1077" s="64">
        <v>0</v>
      </c>
      <c r="M1077" s="158"/>
      <c r="N1077" s="158"/>
      <c r="O1077" s="52"/>
    </row>
    <row r="1078" spans="1:15" s="28" customFormat="1">
      <c r="A1078" s="186"/>
      <c r="B1078" s="170"/>
      <c r="C1078" s="158"/>
      <c r="D1078" s="66">
        <v>2014</v>
      </c>
      <c r="E1078" s="126">
        <v>50</v>
      </c>
      <c r="F1078" s="126">
        <v>0</v>
      </c>
      <c r="G1078" s="126">
        <v>0</v>
      </c>
      <c r="H1078" s="126">
        <v>0</v>
      </c>
      <c r="I1078" s="126">
        <v>50</v>
      </c>
      <c r="J1078" s="126">
        <v>0</v>
      </c>
      <c r="K1078" s="126">
        <v>0</v>
      </c>
      <c r="L1078" s="126">
        <v>0</v>
      </c>
      <c r="M1078" s="158"/>
      <c r="N1078" s="158"/>
      <c r="O1078" s="52"/>
    </row>
    <row r="1079" spans="1:15" s="28" customFormat="1">
      <c r="A1079" s="186"/>
      <c r="B1079" s="170"/>
      <c r="C1079" s="158"/>
      <c r="D1079" s="66">
        <v>2015</v>
      </c>
      <c r="E1079" s="64">
        <v>50</v>
      </c>
      <c r="F1079" s="64"/>
      <c r="G1079" s="64">
        <v>0</v>
      </c>
      <c r="H1079" s="64"/>
      <c r="I1079" s="64">
        <v>50</v>
      </c>
      <c r="J1079" s="64"/>
      <c r="K1079" s="64">
        <v>0</v>
      </c>
      <c r="L1079" s="64"/>
      <c r="M1079" s="158"/>
      <c r="N1079" s="158"/>
      <c r="O1079" s="52"/>
    </row>
    <row r="1080" spans="1:15" s="28" customFormat="1">
      <c r="A1080" s="186"/>
      <c r="B1080" s="170"/>
      <c r="C1080" s="158"/>
      <c r="D1080" s="66">
        <v>2016</v>
      </c>
      <c r="E1080" s="64">
        <v>50</v>
      </c>
      <c r="F1080" s="64"/>
      <c r="G1080" s="64">
        <v>0</v>
      </c>
      <c r="H1080" s="64"/>
      <c r="I1080" s="64">
        <v>50</v>
      </c>
      <c r="J1080" s="64"/>
      <c r="K1080" s="64">
        <v>0</v>
      </c>
      <c r="L1080" s="64"/>
      <c r="M1080" s="158"/>
      <c r="N1080" s="158"/>
      <c r="O1080" s="52"/>
    </row>
    <row r="1081" spans="1:15" s="28" customFormat="1">
      <c r="A1081" s="186"/>
      <c r="B1081" s="170"/>
      <c r="C1081" s="158"/>
      <c r="D1081" s="66">
        <v>2017</v>
      </c>
      <c r="E1081" s="64">
        <v>50</v>
      </c>
      <c r="F1081" s="64"/>
      <c r="G1081" s="64">
        <v>0</v>
      </c>
      <c r="H1081" s="64"/>
      <c r="I1081" s="64">
        <v>50</v>
      </c>
      <c r="J1081" s="64"/>
      <c r="K1081" s="64">
        <v>0</v>
      </c>
      <c r="L1081" s="64"/>
      <c r="M1081" s="158"/>
      <c r="N1081" s="158"/>
      <c r="O1081" s="52"/>
    </row>
    <row r="1082" spans="1:15" s="28" customFormat="1">
      <c r="A1082" s="187" t="s">
        <v>488</v>
      </c>
      <c r="B1082" s="170" t="s">
        <v>8</v>
      </c>
      <c r="C1082" s="158"/>
      <c r="D1082" s="66" t="s">
        <v>609</v>
      </c>
      <c r="E1082" s="64">
        <f>SUM(E1083:E1087)</f>
        <v>2600</v>
      </c>
      <c r="F1082" s="64">
        <f t="shared" ref="F1082:L1082" si="170">SUM(F1083:F1087)</f>
        <v>434.48</v>
      </c>
      <c r="G1082" s="64">
        <f t="shared" si="170"/>
        <v>2100</v>
      </c>
      <c r="H1082" s="64">
        <f t="shared" si="170"/>
        <v>327.98</v>
      </c>
      <c r="I1082" s="64">
        <f t="shared" si="170"/>
        <v>500</v>
      </c>
      <c r="J1082" s="64">
        <f t="shared" si="170"/>
        <v>106.5</v>
      </c>
      <c r="K1082" s="64">
        <f t="shared" si="170"/>
        <v>0</v>
      </c>
      <c r="L1082" s="64">
        <f t="shared" si="170"/>
        <v>0</v>
      </c>
      <c r="M1082" s="158"/>
      <c r="N1082" s="158"/>
      <c r="O1082" s="52"/>
    </row>
    <row r="1083" spans="1:15" s="28" customFormat="1">
      <c r="A1083" s="187"/>
      <c r="B1083" s="170"/>
      <c r="C1083" s="158"/>
      <c r="D1083" s="66">
        <v>2013</v>
      </c>
      <c r="E1083" s="64">
        <v>600</v>
      </c>
      <c r="F1083" s="64">
        <v>100</v>
      </c>
      <c r="G1083" s="64">
        <v>500</v>
      </c>
      <c r="H1083" s="64">
        <v>0</v>
      </c>
      <c r="I1083" s="64">
        <v>100</v>
      </c>
      <c r="J1083" s="64">
        <v>100</v>
      </c>
      <c r="K1083" s="64">
        <v>0</v>
      </c>
      <c r="L1083" s="64">
        <v>0</v>
      </c>
      <c r="M1083" s="158"/>
      <c r="N1083" s="158"/>
      <c r="O1083" s="52"/>
    </row>
    <row r="1084" spans="1:15" s="28" customFormat="1">
      <c r="A1084" s="187"/>
      <c r="B1084" s="170"/>
      <c r="C1084" s="158"/>
      <c r="D1084" s="66">
        <v>2014</v>
      </c>
      <c r="E1084" s="64">
        <v>500</v>
      </c>
      <c r="F1084" s="64">
        <v>334.48</v>
      </c>
      <c r="G1084" s="64">
        <v>400</v>
      </c>
      <c r="H1084" s="64">
        <v>327.98</v>
      </c>
      <c r="I1084" s="64">
        <v>100</v>
      </c>
      <c r="J1084" s="64">
        <v>6.5</v>
      </c>
      <c r="K1084" s="64">
        <v>0</v>
      </c>
      <c r="L1084" s="64">
        <v>0</v>
      </c>
      <c r="M1084" s="158"/>
      <c r="N1084" s="158"/>
      <c r="O1084" s="52"/>
    </row>
    <row r="1085" spans="1:15" s="28" customFormat="1">
      <c r="A1085" s="187"/>
      <c r="B1085" s="170"/>
      <c r="C1085" s="158"/>
      <c r="D1085" s="66">
        <v>2015</v>
      </c>
      <c r="E1085" s="64">
        <v>500</v>
      </c>
      <c r="F1085" s="64"/>
      <c r="G1085" s="64">
        <v>400</v>
      </c>
      <c r="H1085" s="64"/>
      <c r="I1085" s="64">
        <v>100</v>
      </c>
      <c r="J1085" s="64"/>
      <c r="K1085" s="64">
        <v>0</v>
      </c>
      <c r="L1085" s="64"/>
      <c r="M1085" s="158"/>
      <c r="N1085" s="158"/>
      <c r="O1085" s="52"/>
    </row>
    <row r="1086" spans="1:15" s="28" customFormat="1">
      <c r="A1086" s="187"/>
      <c r="B1086" s="170"/>
      <c r="C1086" s="158"/>
      <c r="D1086" s="66">
        <v>2016</v>
      </c>
      <c r="E1086" s="64">
        <v>500</v>
      </c>
      <c r="F1086" s="64"/>
      <c r="G1086" s="64">
        <v>400</v>
      </c>
      <c r="H1086" s="64"/>
      <c r="I1086" s="64">
        <v>100</v>
      </c>
      <c r="J1086" s="64"/>
      <c r="K1086" s="64">
        <v>0</v>
      </c>
      <c r="L1086" s="64"/>
      <c r="M1086" s="158"/>
      <c r="N1086" s="158"/>
      <c r="O1086" s="52"/>
    </row>
    <row r="1087" spans="1:15" s="28" customFormat="1">
      <c r="A1087" s="187"/>
      <c r="B1087" s="170"/>
      <c r="C1087" s="158"/>
      <c r="D1087" s="66">
        <v>2017</v>
      </c>
      <c r="E1087" s="64">
        <v>500</v>
      </c>
      <c r="F1087" s="64"/>
      <c r="G1087" s="64">
        <v>400</v>
      </c>
      <c r="H1087" s="64"/>
      <c r="I1087" s="64">
        <v>100</v>
      </c>
      <c r="J1087" s="64"/>
      <c r="K1087" s="64">
        <v>0</v>
      </c>
      <c r="L1087" s="64"/>
      <c r="M1087" s="158"/>
      <c r="N1087" s="158"/>
      <c r="O1087" s="52"/>
    </row>
    <row r="1088" spans="1:15" s="28" customFormat="1">
      <c r="A1088" s="173" t="s">
        <v>490</v>
      </c>
      <c r="B1088" s="170" t="s">
        <v>9</v>
      </c>
      <c r="C1088" s="158" t="s">
        <v>774</v>
      </c>
      <c r="D1088" s="66" t="s">
        <v>609</v>
      </c>
      <c r="E1088" s="64">
        <f>SUM(E1089:E1093)</f>
        <v>60</v>
      </c>
      <c r="F1088" s="64">
        <f t="shared" ref="F1088:L1088" si="171">SUM(F1089:F1093)</f>
        <v>84.87</v>
      </c>
      <c r="G1088" s="64">
        <f t="shared" si="171"/>
        <v>0</v>
      </c>
      <c r="H1088" s="64">
        <f t="shared" si="171"/>
        <v>0</v>
      </c>
      <c r="I1088" s="64">
        <f t="shared" si="171"/>
        <v>60</v>
      </c>
      <c r="J1088" s="64">
        <f t="shared" si="171"/>
        <v>84.87</v>
      </c>
      <c r="K1088" s="64">
        <f t="shared" si="171"/>
        <v>0</v>
      </c>
      <c r="L1088" s="64">
        <f t="shared" si="171"/>
        <v>0</v>
      </c>
      <c r="M1088" s="158" t="s">
        <v>912</v>
      </c>
      <c r="N1088" s="158"/>
      <c r="O1088" s="52"/>
    </row>
    <row r="1089" spans="1:15" s="28" customFormat="1">
      <c r="A1089" s="173"/>
      <c r="B1089" s="170"/>
      <c r="C1089" s="158"/>
      <c r="D1089" s="66">
        <v>2013</v>
      </c>
      <c r="E1089" s="64">
        <v>50</v>
      </c>
      <c r="F1089" s="64">
        <v>84.87</v>
      </c>
      <c r="G1089" s="64">
        <v>0</v>
      </c>
      <c r="H1089" s="64">
        <v>0</v>
      </c>
      <c r="I1089" s="64">
        <v>50</v>
      </c>
      <c r="J1089" s="64">
        <v>84.87</v>
      </c>
      <c r="K1089" s="64">
        <v>0</v>
      </c>
      <c r="L1089" s="64">
        <v>0</v>
      </c>
      <c r="M1089" s="158"/>
      <c r="N1089" s="158"/>
      <c r="O1089" s="52"/>
    </row>
    <row r="1090" spans="1:15" s="28" customFormat="1">
      <c r="A1090" s="173"/>
      <c r="B1090" s="170"/>
      <c r="C1090" s="158"/>
      <c r="D1090" s="66">
        <v>2014</v>
      </c>
      <c r="E1090" s="64">
        <v>0</v>
      </c>
      <c r="F1090" s="64">
        <v>0</v>
      </c>
      <c r="G1090" s="64">
        <v>0</v>
      </c>
      <c r="H1090" s="64">
        <v>0</v>
      </c>
      <c r="I1090" s="64">
        <v>0</v>
      </c>
      <c r="J1090" s="64">
        <v>0</v>
      </c>
      <c r="K1090" s="64">
        <v>0</v>
      </c>
      <c r="L1090" s="64">
        <v>0</v>
      </c>
      <c r="M1090" s="158"/>
      <c r="N1090" s="158"/>
      <c r="O1090" s="52"/>
    </row>
    <row r="1091" spans="1:15" s="28" customFormat="1">
      <c r="A1091" s="173"/>
      <c r="B1091" s="170"/>
      <c r="C1091" s="158"/>
      <c r="D1091" s="66">
        <v>2015</v>
      </c>
      <c r="E1091" s="64">
        <v>0</v>
      </c>
      <c r="F1091" s="64"/>
      <c r="G1091" s="64">
        <v>0</v>
      </c>
      <c r="H1091" s="64"/>
      <c r="I1091" s="64">
        <v>0</v>
      </c>
      <c r="J1091" s="64"/>
      <c r="K1091" s="64">
        <v>0</v>
      </c>
      <c r="L1091" s="64"/>
      <c r="M1091" s="158"/>
      <c r="N1091" s="158"/>
      <c r="O1091" s="52"/>
    </row>
    <row r="1092" spans="1:15" s="28" customFormat="1">
      <c r="A1092" s="173"/>
      <c r="B1092" s="170"/>
      <c r="C1092" s="158"/>
      <c r="D1092" s="66">
        <v>2016</v>
      </c>
      <c r="E1092" s="64">
        <v>0</v>
      </c>
      <c r="F1092" s="64"/>
      <c r="G1092" s="64">
        <v>0</v>
      </c>
      <c r="H1092" s="64"/>
      <c r="I1092" s="64">
        <v>0</v>
      </c>
      <c r="J1092" s="64"/>
      <c r="K1092" s="64">
        <v>0</v>
      </c>
      <c r="L1092" s="64"/>
      <c r="M1092" s="158"/>
      <c r="N1092" s="158"/>
      <c r="O1092" s="52"/>
    </row>
    <row r="1093" spans="1:15" s="28" customFormat="1">
      <c r="A1093" s="173"/>
      <c r="B1093" s="170"/>
      <c r="C1093" s="158"/>
      <c r="D1093" s="66">
        <v>2017</v>
      </c>
      <c r="E1093" s="64">
        <v>10</v>
      </c>
      <c r="F1093" s="64"/>
      <c r="G1093" s="64">
        <v>0</v>
      </c>
      <c r="H1093" s="64"/>
      <c r="I1093" s="64">
        <v>10</v>
      </c>
      <c r="J1093" s="64"/>
      <c r="K1093" s="64">
        <v>0</v>
      </c>
      <c r="L1093" s="64"/>
      <c r="M1093" s="158"/>
      <c r="N1093" s="158"/>
      <c r="O1093" s="52"/>
    </row>
    <row r="1094" spans="1:15" s="28" customFormat="1">
      <c r="A1094" s="186" t="s">
        <v>492</v>
      </c>
      <c r="B1094" s="170" t="s">
        <v>10</v>
      </c>
      <c r="C1094" s="158"/>
      <c r="D1094" s="66" t="s">
        <v>609</v>
      </c>
      <c r="E1094" s="64">
        <f>SUM(E1095:E1099)</f>
        <v>580</v>
      </c>
      <c r="F1094" s="64">
        <f t="shared" ref="F1094:L1094" si="172">SUM(F1095:F1099)</f>
        <v>97.42</v>
      </c>
      <c r="G1094" s="64">
        <f t="shared" si="172"/>
        <v>400</v>
      </c>
      <c r="H1094" s="64">
        <f t="shared" si="172"/>
        <v>0</v>
      </c>
      <c r="I1094" s="64">
        <f t="shared" si="172"/>
        <v>180</v>
      </c>
      <c r="J1094" s="64">
        <f t="shared" si="172"/>
        <v>97.42</v>
      </c>
      <c r="K1094" s="64">
        <f t="shared" si="172"/>
        <v>0</v>
      </c>
      <c r="L1094" s="64">
        <f t="shared" si="172"/>
        <v>0</v>
      </c>
      <c r="M1094" s="158"/>
      <c r="N1094" s="158"/>
      <c r="O1094" s="52"/>
    </row>
    <row r="1095" spans="1:15" s="28" customFormat="1">
      <c r="A1095" s="186"/>
      <c r="B1095" s="170"/>
      <c r="C1095" s="158"/>
      <c r="D1095" s="66">
        <v>2013</v>
      </c>
      <c r="E1095" s="64">
        <v>490</v>
      </c>
      <c r="F1095" s="64">
        <v>97.42</v>
      </c>
      <c r="G1095" s="64">
        <v>400</v>
      </c>
      <c r="H1095" s="64">
        <v>0</v>
      </c>
      <c r="I1095" s="64">
        <v>90</v>
      </c>
      <c r="J1095" s="64">
        <v>97.42</v>
      </c>
      <c r="K1095" s="64">
        <v>0</v>
      </c>
      <c r="L1095" s="64">
        <v>0</v>
      </c>
      <c r="M1095" s="158"/>
      <c r="N1095" s="158"/>
      <c r="O1095" s="52"/>
    </row>
    <row r="1096" spans="1:15" s="28" customFormat="1">
      <c r="A1096" s="186"/>
      <c r="B1096" s="170"/>
      <c r="C1096" s="158"/>
      <c r="D1096" s="66">
        <v>2014</v>
      </c>
      <c r="E1096" s="64">
        <v>0</v>
      </c>
      <c r="F1096" s="64">
        <v>0</v>
      </c>
      <c r="G1096" s="64">
        <v>0</v>
      </c>
      <c r="H1096" s="64">
        <v>0</v>
      </c>
      <c r="I1096" s="64">
        <v>0</v>
      </c>
      <c r="J1096" s="64">
        <v>0</v>
      </c>
      <c r="K1096" s="64">
        <v>0</v>
      </c>
      <c r="L1096" s="64">
        <v>0</v>
      </c>
      <c r="M1096" s="158"/>
      <c r="N1096" s="158"/>
      <c r="O1096" s="52"/>
    </row>
    <row r="1097" spans="1:15" s="28" customFormat="1">
      <c r="A1097" s="186"/>
      <c r="B1097" s="170"/>
      <c r="C1097" s="158"/>
      <c r="D1097" s="66">
        <v>2015</v>
      </c>
      <c r="E1097" s="64">
        <v>0</v>
      </c>
      <c r="F1097" s="64"/>
      <c r="G1097" s="64">
        <v>0</v>
      </c>
      <c r="H1097" s="64"/>
      <c r="I1097" s="64">
        <v>0</v>
      </c>
      <c r="J1097" s="64"/>
      <c r="K1097" s="64">
        <v>0</v>
      </c>
      <c r="L1097" s="64"/>
      <c r="M1097" s="158"/>
      <c r="N1097" s="158"/>
      <c r="O1097" s="52"/>
    </row>
    <row r="1098" spans="1:15" s="28" customFormat="1">
      <c r="A1098" s="186"/>
      <c r="B1098" s="170"/>
      <c r="C1098" s="158"/>
      <c r="D1098" s="66">
        <v>2016</v>
      </c>
      <c r="E1098" s="64">
        <v>0</v>
      </c>
      <c r="F1098" s="64"/>
      <c r="G1098" s="64">
        <v>0</v>
      </c>
      <c r="H1098" s="64"/>
      <c r="I1098" s="64">
        <v>0</v>
      </c>
      <c r="J1098" s="64"/>
      <c r="K1098" s="64">
        <v>0</v>
      </c>
      <c r="L1098" s="64"/>
      <c r="M1098" s="158"/>
      <c r="N1098" s="158"/>
      <c r="O1098" s="52"/>
    </row>
    <row r="1099" spans="1:15" s="28" customFormat="1">
      <c r="A1099" s="186"/>
      <c r="B1099" s="170"/>
      <c r="C1099" s="158"/>
      <c r="D1099" s="66">
        <v>2017</v>
      </c>
      <c r="E1099" s="64">
        <v>90</v>
      </c>
      <c r="F1099" s="64"/>
      <c r="G1099" s="64">
        <v>0</v>
      </c>
      <c r="H1099" s="64"/>
      <c r="I1099" s="64">
        <v>90</v>
      </c>
      <c r="J1099" s="64"/>
      <c r="K1099" s="64">
        <v>0</v>
      </c>
      <c r="L1099" s="64"/>
      <c r="M1099" s="158"/>
      <c r="N1099" s="158"/>
      <c r="O1099" s="52"/>
    </row>
    <row r="1100" spans="1:15" s="28" customFormat="1">
      <c r="A1100" s="158" t="s">
        <v>494</v>
      </c>
      <c r="B1100" s="170" t="s">
        <v>11</v>
      </c>
      <c r="C1100" s="158" t="s">
        <v>786</v>
      </c>
      <c r="D1100" s="66" t="s">
        <v>609</v>
      </c>
      <c r="E1100" s="64">
        <f>SUM(E1101:E1105)</f>
        <v>110</v>
      </c>
      <c r="F1100" s="64">
        <f t="shared" ref="F1100:L1100" si="173">SUM(F1101:F1105)</f>
        <v>28</v>
      </c>
      <c r="G1100" s="64">
        <f t="shared" si="173"/>
        <v>0</v>
      </c>
      <c r="H1100" s="64">
        <f t="shared" si="173"/>
        <v>0</v>
      </c>
      <c r="I1100" s="64">
        <f t="shared" si="173"/>
        <v>110</v>
      </c>
      <c r="J1100" s="64">
        <f t="shared" si="173"/>
        <v>28</v>
      </c>
      <c r="K1100" s="64">
        <f t="shared" si="173"/>
        <v>0</v>
      </c>
      <c r="L1100" s="64">
        <f t="shared" si="173"/>
        <v>0</v>
      </c>
      <c r="M1100" s="158" t="s">
        <v>769</v>
      </c>
      <c r="N1100" s="188" t="s">
        <v>1035</v>
      </c>
      <c r="O1100" s="52"/>
    </row>
    <row r="1101" spans="1:15" s="28" customFormat="1">
      <c r="A1101" s="158"/>
      <c r="B1101" s="170"/>
      <c r="C1101" s="158"/>
      <c r="D1101" s="66">
        <v>2013</v>
      </c>
      <c r="E1101" s="64">
        <v>22</v>
      </c>
      <c r="F1101" s="64">
        <v>28</v>
      </c>
      <c r="G1101" s="64">
        <v>0</v>
      </c>
      <c r="H1101" s="64">
        <v>0</v>
      </c>
      <c r="I1101" s="64">
        <v>22</v>
      </c>
      <c r="J1101" s="64">
        <v>28</v>
      </c>
      <c r="K1101" s="64">
        <v>0</v>
      </c>
      <c r="L1101" s="64">
        <v>0</v>
      </c>
      <c r="M1101" s="158"/>
      <c r="N1101" s="189"/>
      <c r="O1101" s="52"/>
    </row>
    <row r="1102" spans="1:15" s="28" customFormat="1">
      <c r="A1102" s="158"/>
      <c r="B1102" s="170"/>
      <c r="C1102" s="158"/>
      <c r="D1102" s="66">
        <v>2014</v>
      </c>
      <c r="E1102" s="126">
        <v>22</v>
      </c>
      <c r="F1102" s="126">
        <v>0</v>
      </c>
      <c r="G1102" s="126">
        <v>0</v>
      </c>
      <c r="H1102" s="126">
        <v>0</v>
      </c>
      <c r="I1102" s="126">
        <v>22</v>
      </c>
      <c r="J1102" s="126">
        <v>0</v>
      </c>
      <c r="K1102" s="126">
        <v>0</v>
      </c>
      <c r="L1102" s="126">
        <v>0</v>
      </c>
      <c r="M1102" s="158"/>
      <c r="N1102" s="189"/>
      <c r="O1102" s="52"/>
    </row>
    <row r="1103" spans="1:15" s="28" customFormat="1">
      <c r="A1103" s="158"/>
      <c r="B1103" s="170"/>
      <c r="C1103" s="158"/>
      <c r="D1103" s="66">
        <v>2015</v>
      </c>
      <c r="E1103" s="126">
        <v>22</v>
      </c>
      <c r="F1103" s="126"/>
      <c r="G1103" s="126">
        <v>0</v>
      </c>
      <c r="H1103" s="126"/>
      <c r="I1103" s="126">
        <v>22</v>
      </c>
      <c r="J1103" s="126"/>
      <c r="K1103" s="126">
        <v>0</v>
      </c>
      <c r="L1103" s="126"/>
      <c r="M1103" s="158"/>
      <c r="N1103" s="189"/>
      <c r="O1103" s="52"/>
    </row>
    <row r="1104" spans="1:15" s="28" customFormat="1">
      <c r="A1104" s="158"/>
      <c r="B1104" s="170"/>
      <c r="C1104" s="158"/>
      <c r="D1104" s="66">
        <v>2016</v>
      </c>
      <c r="E1104" s="126">
        <v>22</v>
      </c>
      <c r="F1104" s="126"/>
      <c r="G1104" s="126">
        <v>0</v>
      </c>
      <c r="H1104" s="126"/>
      <c r="I1104" s="126">
        <v>22</v>
      </c>
      <c r="J1104" s="126"/>
      <c r="K1104" s="126">
        <v>0</v>
      </c>
      <c r="L1104" s="126"/>
      <c r="M1104" s="158"/>
      <c r="N1104" s="189"/>
      <c r="O1104" s="52"/>
    </row>
    <row r="1105" spans="1:15" s="28" customFormat="1">
      <c r="A1105" s="158"/>
      <c r="B1105" s="170"/>
      <c r="C1105" s="158"/>
      <c r="D1105" s="66">
        <v>2017</v>
      </c>
      <c r="E1105" s="126">
        <v>22</v>
      </c>
      <c r="F1105" s="126"/>
      <c r="G1105" s="126">
        <v>0</v>
      </c>
      <c r="H1105" s="126"/>
      <c r="I1105" s="126">
        <v>22</v>
      </c>
      <c r="J1105" s="126"/>
      <c r="K1105" s="126">
        <v>0</v>
      </c>
      <c r="L1105" s="126"/>
      <c r="M1105" s="158"/>
      <c r="N1105" s="189"/>
      <c r="O1105" s="52"/>
    </row>
    <row r="1106" spans="1:15" s="28" customFormat="1">
      <c r="A1106" s="186" t="s">
        <v>496</v>
      </c>
      <c r="B1106" s="170" t="s">
        <v>12</v>
      </c>
      <c r="C1106" s="158"/>
      <c r="D1106" s="66" t="s">
        <v>609</v>
      </c>
      <c r="E1106" s="126">
        <f>SUM(E1107:E1111)</f>
        <v>1800</v>
      </c>
      <c r="F1106" s="126">
        <f t="shared" ref="F1106:L1106" si="174">SUM(F1107:F1111)</f>
        <v>59.9</v>
      </c>
      <c r="G1106" s="126">
        <f t="shared" si="174"/>
        <v>1440</v>
      </c>
      <c r="H1106" s="126">
        <f t="shared" si="174"/>
        <v>0</v>
      </c>
      <c r="I1106" s="126">
        <f t="shared" si="174"/>
        <v>360</v>
      </c>
      <c r="J1106" s="126">
        <f t="shared" si="174"/>
        <v>59.9</v>
      </c>
      <c r="K1106" s="126">
        <f t="shared" si="174"/>
        <v>0</v>
      </c>
      <c r="L1106" s="126">
        <f t="shared" si="174"/>
        <v>0</v>
      </c>
      <c r="M1106" s="158"/>
      <c r="N1106" s="189"/>
      <c r="O1106" s="52"/>
    </row>
    <row r="1107" spans="1:15" s="28" customFormat="1">
      <c r="A1107" s="186"/>
      <c r="B1107" s="170"/>
      <c r="C1107" s="158"/>
      <c r="D1107" s="66">
        <v>2013</v>
      </c>
      <c r="E1107" s="126">
        <v>360</v>
      </c>
      <c r="F1107" s="126">
        <v>59.9</v>
      </c>
      <c r="G1107" s="126">
        <v>288</v>
      </c>
      <c r="H1107" s="126">
        <v>0</v>
      </c>
      <c r="I1107" s="126">
        <v>72</v>
      </c>
      <c r="J1107" s="126">
        <v>59.9</v>
      </c>
      <c r="K1107" s="126">
        <v>0</v>
      </c>
      <c r="L1107" s="126">
        <v>0</v>
      </c>
      <c r="M1107" s="158"/>
      <c r="N1107" s="189"/>
      <c r="O1107" s="52"/>
    </row>
    <row r="1108" spans="1:15" s="28" customFormat="1">
      <c r="A1108" s="186"/>
      <c r="B1108" s="170"/>
      <c r="C1108" s="158"/>
      <c r="D1108" s="66">
        <v>2014</v>
      </c>
      <c r="E1108" s="126">
        <v>360</v>
      </c>
      <c r="F1108" s="126">
        <v>0</v>
      </c>
      <c r="G1108" s="126">
        <v>288</v>
      </c>
      <c r="H1108" s="126">
        <v>0</v>
      </c>
      <c r="I1108" s="126">
        <v>72</v>
      </c>
      <c r="J1108" s="126">
        <v>0</v>
      </c>
      <c r="K1108" s="126">
        <v>0</v>
      </c>
      <c r="L1108" s="126">
        <v>0</v>
      </c>
      <c r="M1108" s="158"/>
      <c r="N1108" s="189"/>
      <c r="O1108" s="52"/>
    </row>
    <row r="1109" spans="1:15" s="28" customFormat="1">
      <c r="A1109" s="186"/>
      <c r="B1109" s="170"/>
      <c r="C1109" s="158"/>
      <c r="D1109" s="66">
        <v>2015</v>
      </c>
      <c r="E1109" s="126">
        <v>360</v>
      </c>
      <c r="F1109" s="126"/>
      <c r="G1109" s="126">
        <v>288</v>
      </c>
      <c r="H1109" s="126"/>
      <c r="I1109" s="126">
        <v>72</v>
      </c>
      <c r="J1109" s="126"/>
      <c r="K1109" s="126">
        <v>0</v>
      </c>
      <c r="L1109" s="126"/>
      <c r="M1109" s="158"/>
      <c r="N1109" s="189"/>
      <c r="O1109" s="52"/>
    </row>
    <row r="1110" spans="1:15" s="28" customFormat="1">
      <c r="A1110" s="186"/>
      <c r="B1110" s="170"/>
      <c r="C1110" s="158"/>
      <c r="D1110" s="66">
        <v>2016</v>
      </c>
      <c r="E1110" s="126">
        <v>360</v>
      </c>
      <c r="F1110" s="126"/>
      <c r="G1110" s="126">
        <v>288</v>
      </c>
      <c r="H1110" s="126"/>
      <c r="I1110" s="126">
        <v>72</v>
      </c>
      <c r="J1110" s="126"/>
      <c r="K1110" s="126">
        <v>0</v>
      </c>
      <c r="L1110" s="126"/>
      <c r="M1110" s="158"/>
      <c r="N1110" s="189"/>
      <c r="O1110" s="52"/>
    </row>
    <row r="1111" spans="1:15" s="28" customFormat="1">
      <c r="A1111" s="186"/>
      <c r="B1111" s="170"/>
      <c r="C1111" s="158"/>
      <c r="D1111" s="66">
        <v>2017</v>
      </c>
      <c r="E1111" s="126">
        <v>360</v>
      </c>
      <c r="F1111" s="126"/>
      <c r="G1111" s="126">
        <v>288</v>
      </c>
      <c r="H1111" s="126"/>
      <c r="I1111" s="126">
        <v>72</v>
      </c>
      <c r="J1111" s="126"/>
      <c r="K1111" s="126">
        <v>0</v>
      </c>
      <c r="L1111" s="126"/>
      <c r="M1111" s="158"/>
      <c r="N1111" s="190"/>
      <c r="O1111" s="52"/>
    </row>
    <row r="1112" spans="1:15" s="28" customFormat="1">
      <c r="A1112" s="186" t="s">
        <v>499</v>
      </c>
      <c r="B1112" s="170" t="s">
        <v>13</v>
      </c>
      <c r="C1112" s="158" t="s">
        <v>791</v>
      </c>
      <c r="D1112" s="66" t="s">
        <v>609</v>
      </c>
      <c r="E1112" s="126">
        <f>SUM(E1113:E1117)</f>
        <v>540</v>
      </c>
      <c r="F1112" s="126">
        <f t="shared" ref="F1112:L1112" si="175">SUM(F1113:F1117)</f>
        <v>10</v>
      </c>
      <c r="G1112" s="126">
        <f t="shared" si="175"/>
        <v>0</v>
      </c>
      <c r="H1112" s="126">
        <f t="shared" si="175"/>
        <v>0</v>
      </c>
      <c r="I1112" s="126">
        <f t="shared" si="175"/>
        <v>540</v>
      </c>
      <c r="J1112" s="126">
        <f t="shared" si="175"/>
        <v>10</v>
      </c>
      <c r="K1112" s="126">
        <f t="shared" si="175"/>
        <v>0</v>
      </c>
      <c r="L1112" s="126">
        <f t="shared" si="175"/>
        <v>0</v>
      </c>
      <c r="M1112" s="158" t="s">
        <v>956</v>
      </c>
      <c r="N1112" s="188" t="s">
        <v>1035</v>
      </c>
      <c r="O1112" s="52"/>
    </row>
    <row r="1113" spans="1:15" s="28" customFormat="1">
      <c r="A1113" s="158"/>
      <c r="B1113" s="170"/>
      <c r="C1113" s="158"/>
      <c r="D1113" s="66">
        <v>2013</v>
      </c>
      <c r="E1113" s="126">
        <v>60</v>
      </c>
      <c r="F1113" s="126">
        <v>10</v>
      </c>
      <c r="G1113" s="126">
        <v>0</v>
      </c>
      <c r="H1113" s="126">
        <v>0</v>
      </c>
      <c r="I1113" s="126">
        <v>60</v>
      </c>
      <c r="J1113" s="126">
        <v>10</v>
      </c>
      <c r="K1113" s="126">
        <v>0</v>
      </c>
      <c r="L1113" s="126">
        <v>0</v>
      </c>
      <c r="M1113" s="158"/>
      <c r="N1113" s="189"/>
      <c r="O1113" s="52"/>
    </row>
    <row r="1114" spans="1:15" s="28" customFormat="1">
      <c r="A1114" s="158"/>
      <c r="B1114" s="170"/>
      <c r="C1114" s="158"/>
      <c r="D1114" s="66">
        <v>2014</v>
      </c>
      <c r="E1114" s="126">
        <v>120</v>
      </c>
      <c r="F1114" s="126">
        <v>0</v>
      </c>
      <c r="G1114" s="126">
        <v>0</v>
      </c>
      <c r="H1114" s="126">
        <v>0</v>
      </c>
      <c r="I1114" s="126">
        <v>120</v>
      </c>
      <c r="J1114" s="126">
        <v>0</v>
      </c>
      <c r="K1114" s="126">
        <v>0</v>
      </c>
      <c r="L1114" s="126">
        <v>0</v>
      </c>
      <c r="M1114" s="158"/>
      <c r="N1114" s="189"/>
      <c r="O1114" s="52"/>
    </row>
    <row r="1115" spans="1:15" s="28" customFormat="1">
      <c r="A1115" s="158"/>
      <c r="B1115" s="170"/>
      <c r="C1115" s="158"/>
      <c r="D1115" s="66">
        <v>2015</v>
      </c>
      <c r="E1115" s="126">
        <v>120</v>
      </c>
      <c r="F1115" s="126"/>
      <c r="G1115" s="126">
        <v>0</v>
      </c>
      <c r="H1115" s="126"/>
      <c r="I1115" s="126">
        <v>120</v>
      </c>
      <c r="J1115" s="126"/>
      <c r="K1115" s="126">
        <v>0</v>
      </c>
      <c r="L1115" s="126"/>
      <c r="M1115" s="158"/>
      <c r="N1115" s="189"/>
      <c r="O1115" s="52"/>
    </row>
    <row r="1116" spans="1:15" s="28" customFormat="1">
      <c r="A1116" s="158"/>
      <c r="B1116" s="170"/>
      <c r="C1116" s="158"/>
      <c r="D1116" s="66">
        <v>2016</v>
      </c>
      <c r="E1116" s="126">
        <v>120</v>
      </c>
      <c r="F1116" s="126"/>
      <c r="G1116" s="126">
        <v>0</v>
      </c>
      <c r="H1116" s="126"/>
      <c r="I1116" s="126">
        <v>120</v>
      </c>
      <c r="J1116" s="126"/>
      <c r="K1116" s="126">
        <v>0</v>
      </c>
      <c r="L1116" s="126"/>
      <c r="M1116" s="158"/>
      <c r="N1116" s="189"/>
      <c r="O1116" s="52"/>
    </row>
    <row r="1117" spans="1:15" s="28" customFormat="1">
      <c r="A1117" s="158"/>
      <c r="B1117" s="170"/>
      <c r="C1117" s="158"/>
      <c r="D1117" s="66">
        <v>2017</v>
      </c>
      <c r="E1117" s="126">
        <v>120</v>
      </c>
      <c r="F1117" s="126"/>
      <c r="G1117" s="126">
        <v>0</v>
      </c>
      <c r="H1117" s="126"/>
      <c r="I1117" s="126">
        <v>120</v>
      </c>
      <c r="J1117" s="126"/>
      <c r="K1117" s="126">
        <v>0</v>
      </c>
      <c r="L1117" s="126"/>
      <c r="M1117" s="158"/>
      <c r="N1117" s="189"/>
      <c r="O1117" s="52"/>
    </row>
    <row r="1118" spans="1:15" s="28" customFormat="1">
      <c r="A1118" s="186" t="s">
        <v>502</v>
      </c>
      <c r="B1118" s="170" t="s">
        <v>14</v>
      </c>
      <c r="C1118" s="158"/>
      <c r="D1118" s="66" t="s">
        <v>609</v>
      </c>
      <c r="E1118" s="126">
        <f>SUM(E1119:E1123)</f>
        <v>5400</v>
      </c>
      <c r="F1118" s="126">
        <f t="shared" ref="F1118:L1118" si="176">SUM(F1119:F1123)</f>
        <v>102</v>
      </c>
      <c r="G1118" s="126">
        <f t="shared" si="176"/>
        <v>4500</v>
      </c>
      <c r="H1118" s="126">
        <f t="shared" si="176"/>
        <v>0</v>
      </c>
      <c r="I1118" s="126">
        <f t="shared" si="176"/>
        <v>900</v>
      </c>
      <c r="J1118" s="126">
        <f t="shared" si="176"/>
        <v>102</v>
      </c>
      <c r="K1118" s="126">
        <f t="shared" si="176"/>
        <v>0</v>
      </c>
      <c r="L1118" s="126">
        <f t="shared" si="176"/>
        <v>0</v>
      </c>
      <c r="M1118" s="158"/>
      <c r="N1118" s="189"/>
      <c r="O1118" s="52"/>
    </row>
    <row r="1119" spans="1:15" s="28" customFormat="1">
      <c r="A1119" s="186"/>
      <c r="B1119" s="170"/>
      <c r="C1119" s="158"/>
      <c r="D1119" s="66">
        <v>2013</v>
      </c>
      <c r="E1119" s="126">
        <v>600</v>
      </c>
      <c r="F1119" s="126">
        <v>102</v>
      </c>
      <c r="G1119" s="126">
        <v>500</v>
      </c>
      <c r="H1119" s="126">
        <v>0</v>
      </c>
      <c r="I1119" s="126">
        <v>100</v>
      </c>
      <c r="J1119" s="126">
        <v>102</v>
      </c>
      <c r="K1119" s="126">
        <v>0</v>
      </c>
      <c r="L1119" s="126">
        <v>0</v>
      </c>
      <c r="M1119" s="158"/>
      <c r="N1119" s="189"/>
      <c r="O1119" s="52"/>
    </row>
    <row r="1120" spans="1:15" s="28" customFormat="1">
      <c r="A1120" s="186"/>
      <c r="B1120" s="170"/>
      <c r="C1120" s="158"/>
      <c r="D1120" s="66">
        <v>2014</v>
      </c>
      <c r="E1120" s="126">
        <v>1200</v>
      </c>
      <c r="F1120" s="126">
        <v>0</v>
      </c>
      <c r="G1120" s="126">
        <v>1000</v>
      </c>
      <c r="H1120" s="126">
        <v>0</v>
      </c>
      <c r="I1120" s="126">
        <v>200</v>
      </c>
      <c r="J1120" s="126">
        <v>0</v>
      </c>
      <c r="K1120" s="126">
        <v>0</v>
      </c>
      <c r="L1120" s="126">
        <v>0</v>
      </c>
      <c r="M1120" s="158"/>
      <c r="N1120" s="189"/>
      <c r="O1120" s="52"/>
    </row>
    <row r="1121" spans="1:15" s="28" customFormat="1">
      <c r="A1121" s="186"/>
      <c r="B1121" s="170"/>
      <c r="C1121" s="158"/>
      <c r="D1121" s="66">
        <v>2015</v>
      </c>
      <c r="E1121" s="126">
        <v>1200</v>
      </c>
      <c r="F1121" s="126"/>
      <c r="G1121" s="126">
        <v>1000</v>
      </c>
      <c r="H1121" s="126"/>
      <c r="I1121" s="126">
        <v>200</v>
      </c>
      <c r="J1121" s="126"/>
      <c r="K1121" s="126">
        <v>0</v>
      </c>
      <c r="L1121" s="126"/>
      <c r="M1121" s="158"/>
      <c r="N1121" s="189"/>
      <c r="O1121" s="52"/>
    </row>
    <row r="1122" spans="1:15" s="28" customFormat="1">
      <c r="A1122" s="186"/>
      <c r="B1122" s="170"/>
      <c r="C1122" s="158"/>
      <c r="D1122" s="66">
        <v>2016</v>
      </c>
      <c r="E1122" s="64">
        <v>1200</v>
      </c>
      <c r="F1122" s="64"/>
      <c r="G1122" s="64">
        <v>1000</v>
      </c>
      <c r="H1122" s="64"/>
      <c r="I1122" s="64">
        <v>200</v>
      </c>
      <c r="J1122" s="64"/>
      <c r="K1122" s="64">
        <v>0</v>
      </c>
      <c r="L1122" s="64"/>
      <c r="M1122" s="158"/>
      <c r="N1122" s="189"/>
      <c r="O1122" s="52"/>
    </row>
    <row r="1123" spans="1:15" s="28" customFormat="1">
      <c r="A1123" s="186"/>
      <c r="B1123" s="170"/>
      <c r="C1123" s="158"/>
      <c r="D1123" s="66">
        <v>2017</v>
      </c>
      <c r="E1123" s="64">
        <v>1200</v>
      </c>
      <c r="F1123" s="64"/>
      <c r="G1123" s="64">
        <v>1000</v>
      </c>
      <c r="H1123" s="64"/>
      <c r="I1123" s="64">
        <v>200</v>
      </c>
      <c r="J1123" s="64"/>
      <c r="K1123" s="64">
        <v>0</v>
      </c>
      <c r="L1123" s="64"/>
      <c r="M1123" s="158"/>
      <c r="N1123" s="190"/>
      <c r="O1123" s="52"/>
    </row>
    <row r="1124" spans="1:15" s="28" customFormat="1">
      <c r="A1124" s="158" t="s">
        <v>15</v>
      </c>
      <c r="B1124" s="170" t="s">
        <v>16</v>
      </c>
      <c r="C1124" s="158" t="s">
        <v>575</v>
      </c>
      <c r="D1124" s="66" t="s">
        <v>609</v>
      </c>
      <c r="E1124" s="64">
        <f>SUM(E1125:E1129)</f>
        <v>925</v>
      </c>
      <c r="F1124" s="64">
        <f t="shared" ref="F1124:L1124" si="177">SUM(F1125:F1129)</f>
        <v>11</v>
      </c>
      <c r="G1124" s="64">
        <f t="shared" si="177"/>
        <v>0</v>
      </c>
      <c r="H1124" s="64">
        <f t="shared" si="177"/>
        <v>0</v>
      </c>
      <c r="I1124" s="64">
        <f t="shared" si="177"/>
        <v>925</v>
      </c>
      <c r="J1124" s="64">
        <f t="shared" si="177"/>
        <v>11</v>
      </c>
      <c r="K1124" s="64">
        <f t="shared" si="177"/>
        <v>0</v>
      </c>
      <c r="L1124" s="64">
        <f t="shared" si="177"/>
        <v>0</v>
      </c>
      <c r="M1124" s="158" t="s">
        <v>920</v>
      </c>
      <c r="N1124" s="158" t="s">
        <v>1053</v>
      </c>
      <c r="O1124" s="52"/>
    </row>
    <row r="1125" spans="1:15" s="28" customFormat="1">
      <c r="A1125" s="158"/>
      <c r="B1125" s="170"/>
      <c r="C1125" s="158"/>
      <c r="D1125" s="66">
        <v>2013</v>
      </c>
      <c r="E1125" s="64">
        <v>75</v>
      </c>
      <c r="F1125" s="64">
        <v>11</v>
      </c>
      <c r="G1125" s="64">
        <v>0</v>
      </c>
      <c r="H1125" s="64">
        <v>0</v>
      </c>
      <c r="I1125" s="64">
        <v>75</v>
      </c>
      <c r="J1125" s="64">
        <v>11</v>
      </c>
      <c r="K1125" s="64">
        <v>0</v>
      </c>
      <c r="L1125" s="64">
        <v>0</v>
      </c>
      <c r="M1125" s="158"/>
      <c r="N1125" s="158"/>
      <c r="O1125" s="52"/>
    </row>
    <row r="1126" spans="1:15" s="28" customFormat="1">
      <c r="A1126" s="158"/>
      <c r="B1126" s="170"/>
      <c r="C1126" s="158"/>
      <c r="D1126" s="66">
        <v>2014</v>
      </c>
      <c r="E1126" s="126">
        <v>150</v>
      </c>
      <c r="F1126" s="126">
        <v>0</v>
      </c>
      <c r="G1126" s="126">
        <v>0</v>
      </c>
      <c r="H1126" s="126">
        <v>0</v>
      </c>
      <c r="I1126" s="126">
        <v>150</v>
      </c>
      <c r="J1126" s="126">
        <v>0</v>
      </c>
      <c r="K1126" s="126">
        <v>0</v>
      </c>
      <c r="L1126" s="126">
        <v>0</v>
      </c>
      <c r="M1126" s="158"/>
      <c r="N1126" s="158"/>
      <c r="O1126" s="52"/>
    </row>
    <row r="1127" spans="1:15" s="28" customFormat="1">
      <c r="A1127" s="158"/>
      <c r="B1127" s="170"/>
      <c r="C1127" s="158"/>
      <c r="D1127" s="66">
        <v>2015</v>
      </c>
      <c r="E1127" s="64">
        <v>200</v>
      </c>
      <c r="F1127" s="64"/>
      <c r="G1127" s="64">
        <v>0</v>
      </c>
      <c r="H1127" s="64"/>
      <c r="I1127" s="64">
        <v>200</v>
      </c>
      <c r="J1127" s="64"/>
      <c r="K1127" s="64">
        <v>0</v>
      </c>
      <c r="L1127" s="64"/>
      <c r="M1127" s="158"/>
      <c r="N1127" s="158"/>
      <c r="O1127" s="52"/>
    </row>
    <row r="1128" spans="1:15" s="28" customFormat="1">
      <c r="A1128" s="158"/>
      <c r="B1128" s="170"/>
      <c r="C1128" s="158"/>
      <c r="D1128" s="66">
        <v>2016</v>
      </c>
      <c r="E1128" s="64">
        <v>250</v>
      </c>
      <c r="F1128" s="64"/>
      <c r="G1128" s="64">
        <v>0</v>
      </c>
      <c r="H1128" s="64"/>
      <c r="I1128" s="64">
        <v>250</v>
      </c>
      <c r="J1128" s="64"/>
      <c r="K1128" s="64">
        <v>0</v>
      </c>
      <c r="L1128" s="64"/>
      <c r="M1128" s="158"/>
      <c r="N1128" s="158"/>
      <c r="O1128" s="52"/>
    </row>
    <row r="1129" spans="1:15" s="28" customFormat="1">
      <c r="A1129" s="158"/>
      <c r="B1129" s="170"/>
      <c r="C1129" s="158"/>
      <c r="D1129" s="66">
        <v>2017</v>
      </c>
      <c r="E1129" s="64">
        <v>250</v>
      </c>
      <c r="F1129" s="64"/>
      <c r="G1129" s="64">
        <v>0</v>
      </c>
      <c r="H1129" s="64"/>
      <c r="I1129" s="64">
        <v>250</v>
      </c>
      <c r="J1129" s="64"/>
      <c r="K1129" s="64">
        <v>0</v>
      </c>
      <c r="L1129" s="64"/>
      <c r="M1129" s="158"/>
      <c r="N1129" s="158"/>
      <c r="O1129" s="52"/>
    </row>
    <row r="1130" spans="1:15" s="28" customFormat="1">
      <c r="A1130" s="186" t="s">
        <v>17</v>
      </c>
      <c r="B1130" s="170" t="s">
        <v>18</v>
      </c>
      <c r="C1130" s="158"/>
      <c r="D1130" s="66" t="s">
        <v>609</v>
      </c>
      <c r="E1130" s="64">
        <f>SUM(E1131:E1135)</f>
        <v>9250</v>
      </c>
      <c r="F1130" s="64">
        <f t="shared" ref="F1130:L1130" si="178">SUM(F1131:F1135)</f>
        <v>800.24</v>
      </c>
      <c r="G1130" s="64">
        <f t="shared" si="178"/>
        <v>7400</v>
      </c>
      <c r="H1130" s="64">
        <f t="shared" si="178"/>
        <v>600</v>
      </c>
      <c r="I1130" s="64">
        <f t="shared" si="178"/>
        <v>1850</v>
      </c>
      <c r="J1130" s="64">
        <f t="shared" si="178"/>
        <v>200.24</v>
      </c>
      <c r="K1130" s="64">
        <f t="shared" si="178"/>
        <v>0</v>
      </c>
      <c r="L1130" s="64">
        <f t="shared" si="178"/>
        <v>0</v>
      </c>
      <c r="M1130" s="158"/>
      <c r="N1130" s="158"/>
      <c r="O1130" s="52"/>
    </row>
    <row r="1131" spans="1:15" s="28" customFormat="1">
      <c r="A1131" s="186"/>
      <c r="B1131" s="170"/>
      <c r="C1131" s="158"/>
      <c r="D1131" s="66">
        <v>2013</v>
      </c>
      <c r="E1131" s="64">
        <v>750</v>
      </c>
      <c r="F1131" s="64">
        <v>200.24</v>
      </c>
      <c r="G1131" s="64">
        <v>600</v>
      </c>
      <c r="H1131" s="64">
        <v>0</v>
      </c>
      <c r="I1131" s="64">
        <v>150</v>
      </c>
      <c r="J1131" s="64">
        <v>200.24</v>
      </c>
      <c r="K1131" s="64">
        <v>0</v>
      </c>
      <c r="L1131" s="64">
        <v>0</v>
      </c>
      <c r="M1131" s="158"/>
      <c r="N1131" s="158"/>
      <c r="O1131" s="52"/>
    </row>
    <row r="1132" spans="1:15" s="28" customFormat="1">
      <c r="A1132" s="186"/>
      <c r="B1132" s="170"/>
      <c r="C1132" s="158"/>
      <c r="D1132" s="66">
        <v>2014</v>
      </c>
      <c r="E1132" s="64">
        <v>1500</v>
      </c>
      <c r="F1132" s="64">
        <v>600</v>
      </c>
      <c r="G1132" s="64">
        <v>1200</v>
      </c>
      <c r="H1132" s="64">
        <v>600</v>
      </c>
      <c r="I1132" s="64">
        <v>300</v>
      </c>
      <c r="J1132" s="64">
        <v>0</v>
      </c>
      <c r="K1132" s="64">
        <v>0</v>
      </c>
      <c r="L1132" s="64">
        <v>0</v>
      </c>
      <c r="M1132" s="158"/>
      <c r="N1132" s="158"/>
      <c r="O1132" s="52"/>
    </row>
    <row r="1133" spans="1:15" s="28" customFormat="1">
      <c r="A1133" s="186"/>
      <c r="B1133" s="170"/>
      <c r="C1133" s="158"/>
      <c r="D1133" s="66">
        <v>2015</v>
      </c>
      <c r="E1133" s="64">
        <v>2000</v>
      </c>
      <c r="F1133" s="64"/>
      <c r="G1133" s="64">
        <v>1600</v>
      </c>
      <c r="H1133" s="64"/>
      <c r="I1133" s="64">
        <v>400</v>
      </c>
      <c r="J1133" s="64"/>
      <c r="K1133" s="64">
        <v>0</v>
      </c>
      <c r="L1133" s="64"/>
      <c r="M1133" s="158"/>
      <c r="N1133" s="158"/>
      <c r="O1133" s="52"/>
    </row>
    <row r="1134" spans="1:15" s="28" customFormat="1">
      <c r="A1134" s="186"/>
      <c r="B1134" s="170"/>
      <c r="C1134" s="158"/>
      <c r="D1134" s="66">
        <v>2016</v>
      </c>
      <c r="E1134" s="64">
        <v>2500</v>
      </c>
      <c r="F1134" s="64"/>
      <c r="G1134" s="64">
        <v>2000</v>
      </c>
      <c r="H1134" s="64"/>
      <c r="I1134" s="64">
        <v>500</v>
      </c>
      <c r="J1134" s="64"/>
      <c r="K1134" s="64">
        <v>0</v>
      </c>
      <c r="L1134" s="64"/>
      <c r="M1134" s="158"/>
      <c r="N1134" s="158"/>
      <c r="O1134" s="52"/>
    </row>
    <row r="1135" spans="1:15" s="28" customFormat="1">
      <c r="A1135" s="186"/>
      <c r="B1135" s="170"/>
      <c r="C1135" s="158"/>
      <c r="D1135" s="66">
        <v>2017</v>
      </c>
      <c r="E1135" s="64">
        <v>2500</v>
      </c>
      <c r="F1135" s="64"/>
      <c r="G1135" s="64">
        <v>2000</v>
      </c>
      <c r="H1135" s="64"/>
      <c r="I1135" s="64">
        <v>500</v>
      </c>
      <c r="J1135" s="64"/>
      <c r="K1135" s="64">
        <v>0</v>
      </c>
      <c r="L1135" s="64"/>
      <c r="M1135" s="158"/>
      <c r="N1135" s="158"/>
      <c r="O1135" s="52"/>
    </row>
    <row r="1136" spans="1:15" s="28" customFormat="1">
      <c r="A1136" s="158" t="s">
        <v>19</v>
      </c>
      <c r="B1136" s="170" t="s">
        <v>20</v>
      </c>
      <c r="C1136" s="158" t="s">
        <v>527</v>
      </c>
      <c r="D1136" s="66" t="s">
        <v>609</v>
      </c>
      <c r="E1136" s="64">
        <f>SUM(E1137:E1141)</f>
        <v>556</v>
      </c>
      <c r="F1136" s="64">
        <f t="shared" ref="F1136:L1136" si="179">SUM(F1137:F1141)</f>
        <v>47.4</v>
      </c>
      <c r="G1136" s="64">
        <f t="shared" si="179"/>
        <v>0</v>
      </c>
      <c r="H1136" s="64">
        <f t="shared" si="179"/>
        <v>0</v>
      </c>
      <c r="I1136" s="64">
        <f t="shared" si="179"/>
        <v>556</v>
      </c>
      <c r="J1136" s="64">
        <f t="shared" si="179"/>
        <v>47.4</v>
      </c>
      <c r="K1136" s="64">
        <f t="shared" si="179"/>
        <v>0</v>
      </c>
      <c r="L1136" s="64">
        <f t="shared" si="179"/>
        <v>0</v>
      </c>
      <c r="M1136" s="158" t="s">
        <v>759</v>
      </c>
      <c r="N1136" s="158" t="s">
        <v>1053</v>
      </c>
      <c r="O1136" s="52"/>
    </row>
    <row r="1137" spans="1:15" s="28" customFormat="1">
      <c r="A1137" s="158"/>
      <c r="B1137" s="170"/>
      <c r="C1137" s="158"/>
      <c r="D1137" s="66">
        <v>2013</v>
      </c>
      <c r="E1137" s="126">
        <v>80</v>
      </c>
      <c r="F1137" s="126">
        <v>47.4</v>
      </c>
      <c r="G1137" s="126">
        <v>0</v>
      </c>
      <c r="H1137" s="126">
        <v>0</v>
      </c>
      <c r="I1137" s="126">
        <v>80</v>
      </c>
      <c r="J1137" s="126">
        <v>47.4</v>
      </c>
      <c r="K1137" s="126">
        <v>0</v>
      </c>
      <c r="L1137" s="126">
        <v>0</v>
      </c>
      <c r="M1137" s="158"/>
      <c r="N1137" s="158"/>
      <c r="O1137" s="52"/>
    </row>
    <row r="1138" spans="1:15" s="28" customFormat="1">
      <c r="A1138" s="158"/>
      <c r="B1138" s="170"/>
      <c r="C1138" s="158"/>
      <c r="D1138" s="66">
        <v>2014</v>
      </c>
      <c r="E1138" s="126">
        <v>92</v>
      </c>
      <c r="F1138" s="126">
        <v>0</v>
      </c>
      <c r="G1138" s="126">
        <v>0</v>
      </c>
      <c r="H1138" s="126">
        <v>0</v>
      </c>
      <c r="I1138" s="126">
        <v>92</v>
      </c>
      <c r="J1138" s="126">
        <v>0</v>
      </c>
      <c r="K1138" s="126">
        <v>0</v>
      </c>
      <c r="L1138" s="126">
        <v>0</v>
      </c>
      <c r="M1138" s="158"/>
      <c r="N1138" s="158"/>
      <c r="O1138" s="52"/>
    </row>
    <row r="1139" spans="1:15" s="28" customFormat="1">
      <c r="A1139" s="158"/>
      <c r="B1139" s="170"/>
      <c r="C1139" s="158"/>
      <c r="D1139" s="66">
        <v>2015</v>
      </c>
      <c r="E1139" s="64">
        <v>108</v>
      </c>
      <c r="F1139" s="64"/>
      <c r="G1139" s="64">
        <v>0</v>
      </c>
      <c r="H1139" s="64"/>
      <c r="I1139" s="64">
        <v>108</v>
      </c>
      <c r="J1139" s="64"/>
      <c r="K1139" s="64">
        <v>0</v>
      </c>
      <c r="L1139" s="64"/>
      <c r="M1139" s="158"/>
      <c r="N1139" s="158"/>
      <c r="O1139" s="52"/>
    </row>
    <row r="1140" spans="1:15" s="28" customFormat="1">
      <c r="A1140" s="158"/>
      <c r="B1140" s="170"/>
      <c r="C1140" s="158"/>
      <c r="D1140" s="66">
        <v>2016</v>
      </c>
      <c r="E1140" s="64">
        <v>128</v>
      </c>
      <c r="F1140" s="64"/>
      <c r="G1140" s="64">
        <v>0</v>
      </c>
      <c r="H1140" s="64"/>
      <c r="I1140" s="64">
        <v>128</v>
      </c>
      <c r="J1140" s="64"/>
      <c r="K1140" s="64">
        <v>0</v>
      </c>
      <c r="L1140" s="64"/>
      <c r="M1140" s="158"/>
      <c r="N1140" s="158"/>
      <c r="O1140" s="52"/>
    </row>
    <row r="1141" spans="1:15" s="28" customFormat="1">
      <c r="A1141" s="158"/>
      <c r="B1141" s="170"/>
      <c r="C1141" s="158"/>
      <c r="D1141" s="66">
        <v>2017</v>
      </c>
      <c r="E1141" s="64">
        <v>148</v>
      </c>
      <c r="F1141" s="64"/>
      <c r="G1141" s="64">
        <v>0</v>
      </c>
      <c r="H1141" s="64"/>
      <c r="I1141" s="64">
        <v>148</v>
      </c>
      <c r="J1141" s="64"/>
      <c r="K1141" s="64">
        <v>0</v>
      </c>
      <c r="L1141" s="64"/>
      <c r="M1141" s="158"/>
      <c r="N1141" s="158"/>
      <c r="O1141" s="52"/>
    </row>
    <row r="1142" spans="1:15" s="28" customFormat="1">
      <c r="A1142" s="184" t="s">
        <v>21</v>
      </c>
      <c r="B1142" s="170" t="s">
        <v>22</v>
      </c>
      <c r="C1142" s="158"/>
      <c r="D1142" s="66" t="s">
        <v>609</v>
      </c>
      <c r="E1142" s="64">
        <f>SUM(E1143:E1147)</f>
        <v>14100</v>
      </c>
      <c r="F1142" s="64">
        <f t="shared" ref="F1142:L1142" si="180">SUM(F1143:F1147)</f>
        <v>2311.6</v>
      </c>
      <c r="G1142" s="64">
        <f t="shared" si="180"/>
        <v>11100</v>
      </c>
      <c r="H1142" s="64">
        <f t="shared" si="180"/>
        <v>1482.4</v>
      </c>
      <c r="I1142" s="64">
        <f t="shared" si="180"/>
        <v>3000</v>
      </c>
      <c r="J1142" s="64">
        <f t="shared" si="180"/>
        <v>829.2</v>
      </c>
      <c r="K1142" s="64">
        <f t="shared" si="180"/>
        <v>0</v>
      </c>
      <c r="L1142" s="64">
        <f t="shared" si="180"/>
        <v>0</v>
      </c>
      <c r="M1142" s="158"/>
      <c r="N1142" s="158"/>
      <c r="O1142" s="52"/>
    </row>
    <row r="1143" spans="1:15" s="28" customFormat="1">
      <c r="A1143" s="184"/>
      <c r="B1143" s="170"/>
      <c r="C1143" s="158"/>
      <c r="D1143" s="66">
        <v>2013</v>
      </c>
      <c r="E1143" s="64">
        <v>2200</v>
      </c>
      <c r="F1143" s="64">
        <v>1434.1</v>
      </c>
      <c r="G1143" s="64">
        <v>1800</v>
      </c>
      <c r="H1143" s="64">
        <v>997.4</v>
      </c>
      <c r="I1143" s="64">
        <v>400</v>
      </c>
      <c r="J1143" s="64">
        <v>436.7</v>
      </c>
      <c r="K1143" s="64">
        <v>0</v>
      </c>
      <c r="L1143" s="64">
        <v>0</v>
      </c>
      <c r="M1143" s="158"/>
      <c r="N1143" s="158"/>
      <c r="O1143" s="52"/>
    </row>
    <row r="1144" spans="1:15" s="28" customFormat="1">
      <c r="A1144" s="184"/>
      <c r="B1144" s="170"/>
      <c r="C1144" s="158"/>
      <c r="D1144" s="66">
        <v>2014</v>
      </c>
      <c r="E1144" s="64">
        <v>2300</v>
      </c>
      <c r="F1144" s="64">
        <v>877.5</v>
      </c>
      <c r="G1144" s="64">
        <v>1800</v>
      </c>
      <c r="H1144" s="64">
        <v>485</v>
      </c>
      <c r="I1144" s="64">
        <v>500</v>
      </c>
      <c r="J1144" s="64">
        <v>392.5</v>
      </c>
      <c r="K1144" s="64">
        <v>0</v>
      </c>
      <c r="L1144" s="64">
        <v>0</v>
      </c>
      <c r="M1144" s="158"/>
      <c r="N1144" s="158"/>
      <c r="O1144" s="52"/>
    </row>
    <row r="1145" spans="1:15" s="28" customFormat="1">
      <c r="A1145" s="184"/>
      <c r="B1145" s="170"/>
      <c r="C1145" s="158"/>
      <c r="D1145" s="66">
        <v>2015</v>
      </c>
      <c r="E1145" s="64">
        <v>2700</v>
      </c>
      <c r="F1145" s="64"/>
      <c r="G1145" s="64">
        <v>2100</v>
      </c>
      <c r="H1145" s="64"/>
      <c r="I1145" s="64">
        <v>600</v>
      </c>
      <c r="J1145" s="64"/>
      <c r="K1145" s="64">
        <v>0</v>
      </c>
      <c r="L1145" s="64"/>
      <c r="M1145" s="158"/>
      <c r="N1145" s="158"/>
      <c r="O1145" s="52"/>
    </row>
    <row r="1146" spans="1:15" s="28" customFormat="1">
      <c r="A1146" s="184"/>
      <c r="B1146" s="170"/>
      <c r="C1146" s="158"/>
      <c r="D1146" s="66">
        <v>2016</v>
      </c>
      <c r="E1146" s="64">
        <v>3200</v>
      </c>
      <c r="F1146" s="64"/>
      <c r="G1146" s="64">
        <v>2500</v>
      </c>
      <c r="H1146" s="64"/>
      <c r="I1146" s="64">
        <v>700</v>
      </c>
      <c r="J1146" s="64"/>
      <c r="K1146" s="64">
        <v>0</v>
      </c>
      <c r="L1146" s="64"/>
      <c r="M1146" s="158"/>
      <c r="N1146" s="158"/>
      <c r="O1146" s="52"/>
    </row>
    <row r="1147" spans="1:15" s="28" customFormat="1">
      <c r="A1147" s="184"/>
      <c r="B1147" s="170"/>
      <c r="C1147" s="158"/>
      <c r="D1147" s="66">
        <v>2017</v>
      </c>
      <c r="E1147" s="64">
        <v>3700</v>
      </c>
      <c r="F1147" s="64"/>
      <c r="G1147" s="64">
        <v>2900</v>
      </c>
      <c r="H1147" s="64"/>
      <c r="I1147" s="64">
        <v>800</v>
      </c>
      <c r="J1147" s="64"/>
      <c r="K1147" s="64">
        <v>0</v>
      </c>
      <c r="L1147" s="64"/>
      <c r="M1147" s="158"/>
      <c r="N1147" s="158"/>
      <c r="O1147" s="52"/>
    </row>
    <row r="1148" spans="1:15" s="28" customFormat="1">
      <c r="A1148" s="184" t="s">
        <v>976</v>
      </c>
      <c r="B1148" s="170" t="s">
        <v>977</v>
      </c>
      <c r="C1148" s="158" t="s">
        <v>778</v>
      </c>
      <c r="D1148" s="66" t="s">
        <v>609</v>
      </c>
      <c r="E1148" s="64">
        <f>SUM(E1149:E1153)</f>
        <v>200</v>
      </c>
      <c r="F1148" s="64">
        <f t="shared" ref="F1148:L1148" si="181">SUM(F1149:F1153)</f>
        <v>0</v>
      </c>
      <c r="G1148" s="64">
        <f t="shared" si="181"/>
        <v>0</v>
      </c>
      <c r="H1148" s="64">
        <f t="shared" si="181"/>
        <v>0</v>
      </c>
      <c r="I1148" s="64">
        <f t="shared" si="181"/>
        <v>200</v>
      </c>
      <c r="J1148" s="64">
        <f t="shared" si="181"/>
        <v>0</v>
      </c>
      <c r="K1148" s="64">
        <f t="shared" si="181"/>
        <v>0</v>
      </c>
      <c r="L1148" s="64">
        <f t="shared" si="181"/>
        <v>0</v>
      </c>
      <c r="M1148" s="158" t="s">
        <v>943</v>
      </c>
      <c r="N1148" s="158"/>
      <c r="O1148" s="52"/>
    </row>
    <row r="1149" spans="1:15" s="28" customFormat="1">
      <c r="A1149" s="184"/>
      <c r="B1149" s="170"/>
      <c r="C1149" s="158"/>
      <c r="D1149" s="66">
        <v>2013</v>
      </c>
      <c r="E1149" s="64">
        <v>0</v>
      </c>
      <c r="F1149" s="64">
        <v>0</v>
      </c>
      <c r="G1149" s="64">
        <v>0</v>
      </c>
      <c r="H1149" s="64">
        <v>0</v>
      </c>
      <c r="I1149" s="64">
        <v>0</v>
      </c>
      <c r="J1149" s="64">
        <v>0</v>
      </c>
      <c r="K1149" s="64">
        <v>0</v>
      </c>
      <c r="L1149" s="64">
        <v>0</v>
      </c>
      <c r="M1149" s="158"/>
      <c r="N1149" s="158"/>
      <c r="O1149" s="52"/>
    </row>
    <row r="1150" spans="1:15" s="28" customFormat="1">
      <c r="A1150" s="184"/>
      <c r="B1150" s="170"/>
      <c r="C1150" s="158"/>
      <c r="D1150" s="66">
        <v>2014</v>
      </c>
      <c r="E1150" s="64">
        <v>50</v>
      </c>
      <c r="F1150" s="64">
        <v>0</v>
      </c>
      <c r="G1150" s="64">
        <v>0</v>
      </c>
      <c r="H1150" s="64">
        <v>0</v>
      </c>
      <c r="I1150" s="64">
        <v>50</v>
      </c>
      <c r="J1150" s="64">
        <v>0</v>
      </c>
      <c r="K1150" s="64">
        <v>0</v>
      </c>
      <c r="L1150" s="64">
        <v>0</v>
      </c>
      <c r="M1150" s="158"/>
      <c r="N1150" s="158"/>
      <c r="O1150" s="52"/>
    </row>
    <row r="1151" spans="1:15" s="28" customFormat="1">
      <c r="A1151" s="184"/>
      <c r="B1151" s="170"/>
      <c r="C1151" s="158"/>
      <c r="D1151" s="66">
        <v>2015</v>
      </c>
      <c r="E1151" s="64">
        <v>50</v>
      </c>
      <c r="F1151" s="64"/>
      <c r="G1151" s="64">
        <v>0</v>
      </c>
      <c r="H1151" s="64"/>
      <c r="I1151" s="64">
        <v>50</v>
      </c>
      <c r="J1151" s="64"/>
      <c r="K1151" s="64">
        <v>0</v>
      </c>
      <c r="L1151" s="64"/>
      <c r="M1151" s="158"/>
      <c r="N1151" s="158"/>
      <c r="O1151" s="52"/>
    </row>
    <row r="1152" spans="1:15" s="28" customFormat="1">
      <c r="A1152" s="184"/>
      <c r="B1152" s="170"/>
      <c r="C1152" s="158"/>
      <c r="D1152" s="66">
        <v>2016</v>
      </c>
      <c r="E1152" s="64">
        <v>50</v>
      </c>
      <c r="F1152" s="64"/>
      <c r="G1152" s="64">
        <v>0</v>
      </c>
      <c r="H1152" s="64"/>
      <c r="I1152" s="64">
        <v>50</v>
      </c>
      <c r="J1152" s="64"/>
      <c r="K1152" s="64">
        <v>0</v>
      </c>
      <c r="L1152" s="64"/>
      <c r="M1152" s="158"/>
      <c r="N1152" s="158"/>
      <c r="O1152" s="52"/>
    </row>
    <row r="1153" spans="1:15" s="28" customFormat="1">
      <c r="A1153" s="184"/>
      <c r="B1153" s="170"/>
      <c r="C1153" s="158"/>
      <c r="D1153" s="66">
        <v>2017</v>
      </c>
      <c r="E1153" s="64">
        <v>50</v>
      </c>
      <c r="F1153" s="64"/>
      <c r="G1153" s="64">
        <v>0</v>
      </c>
      <c r="H1153" s="64"/>
      <c r="I1153" s="64">
        <v>50</v>
      </c>
      <c r="J1153" s="64"/>
      <c r="K1153" s="64">
        <v>0</v>
      </c>
      <c r="L1153" s="64"/>
      <c r="M1153" s="158"/>
      <c r="N1153" s="158"/>
      <c r="O1153" s="52"/>
    </row>
    <row r="1154" spans="1:15" s="28" customFormat="1">
      <c r="A1154" s="184" t="s">
        <v>23</v>
      </c>
      <c r="B1154" s="170" t="s">
        <v>24</v>
      </c>
      <c r="C1154" s="158"/>
      <c r="D1154" s="66" t="s">
        <v>609</v>
      </c>
      <c r="E1154" s="64">
        <f>SUM(E1155:E1159)</f>
        <v>1835</v>
      </c>
      <c r="F1154" s="64">
        <f t="shared" ref="F1154:L1154" si="182">SUM(F1155:F1159)</f>
        <v>910</v>
      </c>
      <c r="G1154" s="64">
        <f t="shared" si="182"/>
        <v>1550</v>
      </c>
      <c r="H1154" s="64">
        <f t="shared" si="182"/>
        <v>0</v>
      </c>
      <c r="I1154" s="64">
        <f t="shared" si="182"/>
        <v>285</v>
      </c>
      <c r="J1154" s="64">
        <f t="shared" si="182"/>
        <v>910</v>
      </c>
      <c r="K1154" s="64">
        <f t="shared" si="182"/>
        <v>0</v>
      </c>
      <c r="L1154" s="64">
        <f t="shared" si="182"/>
        <v>0</v>
      </c>
      <c r="M1154" s="158"/>
      <c r="N1154" s="158"/>
      <c r="O1154" s="52"/>
    </row>
    <row r="1155" spans="1:15" s="28" customFormat="1">
      <c r="A1155" s="184"/>
      <c r="B1155" s="170"/>
      <c r="C1155" s="158"/>
      <c r="D1155" s="66">
        <v>2013</v>
      </c>
      <c r="E1155" s="64">
        <v>240</v>
      </c>
      <c r="F1155" s="64">
        <v>0</v>
      </c>
      <c r="G1155" s="64">
        <v>200</v>
      </c>
      <c r="H1155" s="64">
        <v>0</v>
      </c>
      <c r="I1155" s="64">
        <v>40</v>
      </c>
      <c r="J1155" s="64">
        <v>0</v>
      </c>
      <c r="K1155" s="64">
        <v>0</v>
      </c>
      <c r="L1155" s="64">
        <v>0</v>
      </c>
      <c r="M1155" s="158"/>
      <c r="N1155" s="158"/>
      <c r="O1155" s="52"/>
    </row>
    <row r="1156" spans="1:15" s="28" customFormat="1">
      <c r="A1156" s="184"/>
      <c r="B1156" s="170"/>
      <c r="C1156" s="158"/>
      <c r="D1156" s="66">
        <v>2014</v>
      </c>
      <c r="E1156" s="64">
        <v>350</v>
      </c>
      <c r="F1156" s="64">
        <v>910</v>
      </c>
      <c r="G1156" s="64">
        <v>300</v>
      </c>
      <c r="H1156" s="64">
        <v>0</v>
      </c>
      <c r="I1156" s="64">
        <v>50</v>
      </c>
      <c r="J1156" s="64">
        <v>910</v>
      </c>
      <c r="K1156" s="64">
        <v>0</v>
      </c>
      <c r="L1156" s="64">
        <v>0</v>
      </c>
      <c r="M1156" s="158"/>
      <c r="N1156" s="158"/>
      <c r="O1156" s="52"/>
    </row>
    <row r="1157" spans="1:15" s="28" customFormat="1">
      <c r="A1157" s="184"/>
      <c r="B1157" s="170"/>
      <c r="C1157" s="158"/>
      <c r="D1157" s="66">
        <v>2015</v>
      </c>
      <c r="E1157" s="64">
        <v>350</v>
      </c>
      <c r="F1157" s="64"/>
      <c r="G1157" s="64">
        <v>300</v>
      </c>
      <c r="H1157" s="64"/>
      <c r="I1157" s="64">
        <v>50</v>
      </c>
      <c r="J1157" s="64"/>
      <c r="K1157" s="64">
        <v>0</v>
      </c>
      <c r="L1157" s="64"/>
      <c r="M1157" s="158"/>
      <c r="N1157" s="158"/>
      <c r="O1157" s="52"/>
    </row>
    <row r="1158" spans="1:15" s="28" customFormat="1">
      <c r="A1158" s="184"/>
      <c r="B1158" s="170"/>
      <c r="C1158" s="158"/>
      <c r="D1158" s="66">
        <v>2016</v>
      </c>
      <c r="E1158" s="64">
        <v>415</v>
      </c>
      <c r="F1158" s="64"/>
      <c r="G1158" s="64">
        <v>350</v>
      </c>
      <c r="H1158" s="64"/>
      <c r="I1158" s="64">
        <v>65</v>
      </c>
      <c r="J1158" s="64"/>
      <c r="K1158" s="64">
        <v>0</v>
      </c>
      <c r="L1158" s="64"/>
      <c r="M1158" s="158"/>
      <c r="N1158" s="158"/>
      <c r="O1158" s="52"/>
    </row>
    <row r="1159" spans="1:15" s="28" customFormat="1">
      <c r="A1159" s="184"/>
      <c r="B1159" s="170"/>
      <c r="C1159" s="158"/>
      <c r="D1159" s="66">
        <v>2017</v>
      </c>
      <c r="E1159" s="64">
        <v>480</v>
      </c>
      <c r="F1159" s="64"/>
      <c r="G1159" s="64">
        <v>400</v>
      </c>
      <c r="H1159" s="64"/>
      <c r="I1159" s="64">
        <v>80</v>
      </c>
      <c r="J1159" s="64"/>
      <c r="K1159" s="64">
        <v>0</v>
      </c>
      <c r="L1159" s="64"/>
      <c r="M1159" s="158"/>
      <c r="N1159" s="158"/>
      <c r="O1159" s="52"/>
    </row>
    <row r="1160" spans="1:15">
      <c r="A1160" s="185" t="s">
        <v>25</v>
      </c>
      <c r="B1160" s="185"/>
      <c r="C1160" s="185"/>
      <c r="D1160" s="185"/>
      <c r="E1160" s="185"/>
      <c r="F1160" s="185"/>
      <c r="G1160" s="185"/>
      <c r="H1160" s="185"/>
      <c r="I1160" s="185"/>
      <c r="J1160" s="185"/>
      <c r="K1160" s="185"/>
      <c r="L1160" s="185"/>
      <c r="M1160" s="185"/>
      <c r="N1160" s="185"/>
      <c r="O1160" s="52"/>
    </row>
    <row r="1161" spans="1:15">
      <c r="A1161" s="166" t="s">
        <v>105</v>
      </c>
      <c r="B1161" s="176" t="s">
        <v>26</v>
      </c>
      <c r="C1161" s="158" t="s">
        <v>869</v>
      </c>
      <c r="D1161" s="50" t="s">
        <v>609</v>
      </c>
      <c r="E1161" s="53">
        <f>SUM(E1162:E1166)</f>
        <v>91084</v>
      </c>
      <c r="F1161" s="53">
        <f t="shared" ref="F1161:L1161" si="183">SUM(F1162:F1166)</f>
        <v>22407.17</v>
      </c>
      <c r="G1161" s="53">
        <f>SUM(G1162:G1166)</f>
        <v>36520</v>
      </c>
      <c r="H1161" s="53">
        <f t="shared" si="183"/>
        <v>12002.369999999999</v>
      </c>
      <c r="I1161" s="53">
        <f t="shared" si="183"/>
        <v>0</v>
      </c>
      <c r="J1161" s="53">
        <f t="shared" si="183"/>
        <v>0</v>
      </c>
      <c r="K1161" s="53">
        <f t="shared" si="183"/>
        <v>54564</v>
      </c>
      <c r="L1161" s="53">
        <f t="shared" si="183"/>
        <v>10404.799999999999</v>
      </c>
      <c r="M1161" s="158" t="s">
        <v>927</v>
      </c>
      <c r="N1161" s="158"/>
      <c r="O1161" s="52"/>
    </row>
    <row r="1162" spans="1:15">
      <c r="A1162" s="166"/>
      <c r="B1162" s="176"/>
      <c r="C1162" s="158"/>
      <c r="D1162" s="66">
        <v>2013</v>
      </c>
      <c r="E1162" s="64">
        <f>G1162+I1162+K1162</f>
        <v>11084</v>
      </c>
      <c r="F1162" s="64">
        <f>H1162+J1162+L1162</f>
        <v>11408.96</v>
      </c>
      <c r="G1162" s="64">
        <v>4520</v>
      </c>
      <c r="H1162" s="64">
        <v>7282.86</v>
      </c>
      <c r="I1162" s="64">
        <v>0</v>
      </c>
      <c r="J1162" s="64">
        <v>0</v>
      </c>
      <c r="K1162" s="64">
        <v>6564</v>
      </c>
      <c r="L1162" s="64">
        <v>4126.1000000000004</v>
      </c>
      <c r="M1162" s="158"/>
      <c r="N1162" s="158"/>
      <c r="O1162" s="52"/>
    </row>
    <row r="1163" spans="1:15">
      <c r="A1163" s="166"/>
      <c r="B1163" s="176"/>
      <c r="C1163" s="158"/>
      <c r="D1163" s="66">
        <v>2014</v>
      </c>
      <c r="E1163" s="64">
        <f>G1163+I1163+K1163</f>
        <v>20000</v>
      </c>
      <c r="F1163" s="64">
        <v>10998.21</v>
      </c>
      <c r="G1163" s="64">
        <v>8000</v>
      </c>
      <c r="H1163" s="64">
        <v>4719.51</v>
      </c>
      <c r="I1163" s="64">
        <v>0</v>
      </c>
      <c r="J1163" s="64">
        <v>0</v>
      </c>
      <c r="K1163" s="64">
        <v>12000</v>
      </c>
      <c r="L1163" s="64">
        <v>6278.7</v>
      </c>
      <c r="M1163" s="158"/>
      <c r="N1163" s="158"/>
      <c r="O1163" s="52"/>
    </row>
    <row r="1164" spans="1:15">
      <c r="A1164" s="166"/>
      <c r="B1164" s="176"/>
      <c r="C1164" s="158"/>
      <c r="D1164" s="66">
        <v>2015</v>
      </c>
      <c r="E1164" s="64">
        <f>G1164+I1164+K1164</f>
        <v>20000</v>
      </c>
      <c r="F1164" s="64"/>
      <c r="G1164" s="64">
        <v>8000</v>
      </c>
      <c r="H1164" s="64"/>
      <c r="I1164" s="64">
        <v>0</v>
      </c>
      <c r="J1164" s="64"/>
      <c r="K1164" s="64">
        <v>12000</v>
      </c>
      <c r="L1164" s="64"/>
      <c r="M1164" s="158"/>
      <c r="N1164" s="158"/>
      <c r="O1164" s="52"/>
    </row>
    <row r="1165" spans="1:15">
      <c r="A1165" s="166"/>
      <c r="B1165" s="176"/>
      <c r="C1165" s="158"/>
      <c r="D1165" s="66">
        <v>2016</v>
      </c>
      <c r="E1165" s="64">
        <f>G1165+I1165+K1165</f>
        <v>20000</v>
      </c>
      <c r="F1165" s="64"/>
      <c r="G1165" s="64">
        <v>8000</v>
      </c>
      <c r="H1165" s="64"/>
      <c r="I1165" s="64">
        <v>0</v>
      </c>
      <c r="J1165" s="64"/>
      <c r="K1165" s="64">
        <v>12000</v>
      </c>
      <c r="L1165" s="64"/>
      <c r="M1165" s="158"/>
      <c r="N1165" s="158"/>
      <c r="O1165" s="52"/>
    </row>
    <row r="1166" spans="1:15">
      <c r="A1166" s="166"/>
      <c r="B1166" s="176"/>
      <c r="C1166" s="158"/>
      <c r="D1166" s="66">
        <v>2017</v>
      </c>
      <c r="E1166" s="64">
        <f>G1166+I1166+K1166</f>
        <v>20000</v>
      </c>
      <c r="F1166" s="64"/>
      <c r="G1166" s="64">
        <v>8000</v>
      </c>
      <c r="H1166" s="64"/>
      <c r="I1166" s="64">
        <v>0</v>
      </c>
      <c r="J1166" s="64"/>
      <c r="K1166" s="64">
        <v>12000</v>
      </c>
      <c r="L1166" s="64"/>
      <c r="M1166" s="158"/>
      <c r="N1166" s="158"/>
      <c r="O1166" s="52"/>
    </row>
    <row r="1167" spans="1:15">
      <c r="A1167" s="177" t="s">
        <v>96</v>
      </c>
      <c r="B1167" s="177"/>
      <c r="C1167" s="177"/>
      <c r="D1167" s="177"/>
      <c r="E1167" s="177"/>
      <c r="F1167" s="177"/>
      <c r="G1167" s="177"/>
      <c r="H1167" s="177"/>
      <c r="I1167" s="177"/>
      <c r="J1167" s="177"/>
      <c r="K1167" s="177"/>
      <c r="L1167" s="177"/>
      <c r="M1167" s="177"/>
      <c r="N1167" s="177"/>
    </row>
    <row r="1168" spans="1:15">
      <c r="A1168" s="169" t="s">
        <v>449</v>
      </c>
      <c r="B1168" s="169"/>
      <c r="C1168" s="169"/>
      <c r="D1168" s="169"/>
      <c r="E1168" s="71">
        <f>E1169+E1175+E1181+E1187+E1193+E1199+E1205+E1211+E1217+E1223+E1229+E1235+E1241+E1247+E1253+E1259+E1265+E1271+E1277+E1283+E1289+E1295+E1301+E1307+E1313+E1319+E1325+E1331+E1337+E1343+E1349</f>
        <v>80217.773000000016</v>
      </c>
      <c r="F1168" s="71">
        <f t="shared" ref="F1168:L1168" si="184">F1169+F1175+F1181+F1187+F1193+F1199+F1205+F1211+F1217+F1223+F1229+F1235+F1241+F1247+F1253+F1259+F1265+F1271+F1277+F1283+F1289+F1295+F1301+F1307+F1313+F1319+F1325+F1331+F1337+F1343+F1349</f>
        <v>1109.03</v>
      </c>
      <c r="G1168" s="71">
        <f t="shared" si="184"/>
        <v>74203.214999999997</v>
      </c>
      <c r="H1168" s="71">
        <f t="shared" si="184"/>
        <v>0</v>
      </c>
      <c r="I1168" s="71">
        <f t="shared" si="184"/>
        <v>6089.5580000000009</v>
      </c>
      <c r="J1168" s="71">
        <f>J1169+J1175+J1181+J1187+J1193+J1199+J1205+J1211+J1217+J1223+J1229+J1235+J1241+J1247+J1253+J1259+J1265+J1271+J1277+J1283+J1289+J1295+J1301+J1307+J1313+J1319+J1325+J1331+J1337+J1343+J1349</f>
        <v>1034.03</v>
      </c>
      <c r="K1168" s="71">
        <f t="shared" si="184"/>
        <v>0</v>
      </c>
      <c r="L1168" s="71">
        <f t="shared" si="184"/>
        <v>0</v>
      </c>
      <c r="M1168" s="56"/>
      <c r="N1168" s="56"/>
    </row>
    <row r="1169" spans="1:14">
      <c r="A1169" s="180" t="s">
        <v>105</v>
      </c>
      <c r="B1169" s="180" t="s">
        <v>978</v>
      </c>
      <c r="C1169" s="180" t="s">
        <v>869</v>
      </c>
      <c r="D1169" s="80" t="s">
        <v>609</v>
      </c>
      <c r="E1169" s="76">
        <f>SUM(E1170:E1174)</f>
        <v>1500</v>
      </c>
      <c r="F1169" s="76">
        <f>SUM(F1170:F1174)</f>
        <v>95.22</v>
      </c>
      <c r="G1169" s="76">
        <f t="shared" ref="G1169:L1169" si="185">SUM(G1170:G1174)</f>
        <v>1425</v>
      </c>
      <c r="H1169" s="76">
        <f t="shared" si="185"/>
        <v>0</v>
      </c>
      <c r="I1169" s="76">
        <f t="shared" si="185"/>
        <v>75</v>
      </c>
      <c r="J1169" s="76">
        <f>SUM(J1170:J1174)</f>
        <v>95.22</v>
      </c>
      <c r="K1169" s="76">
        <f t="shared" si="185"/>
        <v>0</v>
      </c>
      <c r="L1169" s="76">
        <f t="shared" si="185"/>
        <v>0</v>
      </c>
      <c r="M1169" s="180" t="s">
        <v>979</v>
      </c>
      <c r="N1169" s="168"/>
    </row>
    <row r="1170" spans="1:14">
      <c r="A1170" s="180"/>
      <c r="B1170" s="180"/>
      <c r="C1170" s="180"/>
      <c r="D1170" s="81">
        <v>2013</v>
      </c>
      <c r="E1170" s="77">
        <v>0</v>
      </c>
      <c r="F1170" s="77">
        <v>0</v>
      </c>
      <c r="G1170" s="100">
        <v>0</v>
      </c>
      <c r="H1170" s="100">
        <v>0</v>
      </c>
      <c r="I1170" s="77">
        <v>0</v>
      </c>
      <c r="J1170" s="77">
        <v>0</v>
      </c>
      <c r="K1170" s="34">
        <v>0</v>
      </c>
      <c r="L1170" s="34">
        <v>0</v>
      </c>
      <c r="M1170" s="180"/>
      <c r="N1170" s="168"/>
    </row>
    <row r="1171" spans="1:14">
      <c r="A1171" s="180"/>
      <c r="B1171" s="180"/>
      <c r="C1171" s="180"/>
      <c r="D1171" s="81">
        <v>2014</v>
      </c>
      <c r="E1171" s="77">
        <v>0</v>
      </c>
      <c r="F1171" s="77">
        <v>95.22</v>
      </c>
      <c r="G1171" s="100">
        <v>0</v>
      </c>
      <c r="H1171" s="100">
        <v>0</v>
      </c>
      <c r="I1171" s="77">
        <v>0</v>
      </c>
      <c r="J1171" s="77">
        <v>95.22</v>
      </c>
      <c r="K1171" s="34">
        <v>0</v>
      </c>
      <c r="L1171" s="34">
        <v>0</v>
      </c>
      <c r="M1171" s="180"/>
      <c r="N1171" s="168"/>
    </row>
    <row r="1172" spans="1:14">
      <c r="A1172" s="180"/>
      <c r="B1172" s="180"/>
      <c r="C1172" s="180"/>
      <c r="D1172" s="81">
        <v>2015</v>
      </c>
      <c r="E1172" s="77">
        <v>1500</v>
      </c>
      <c r="F1172" s="77"/>
      <c r="G1172" s="100">
        <v>1425</v>
      </c>
      <c r="H1172" s="100"/>
      <c r="I1172" s="77">
        <v>75</v>
      </c>
      <c r="J1172" s="77"/>
      <c r="K1172" s="34">
        <v>0</v>
      </c>
      <c r="L1172" s="34"/>
      <c r="M1172" s="180"/>
      <c r="N1172" s="168"/>
    </row>
    <row r="1173" spans="1:14">
      <c r="A1173" s="180"/>
      <c r="B1173" s="180"/>
      <c r="C1173" s="180"/>
      <c r="D1173" s="81">
        <v>2016</v>
      </c>
      <c r="E1173" s="77">
        <v>0</v>
      </c>
      <c r="F1173" s="77"/>
      <c r="G1173" s="100">
        <v>0</v>
      </c>
      <c r="H1173" s="100"/>
      <c r="I1173" s="77">
        <v>0</v>
      </c>
      <c r="J1173" s="77"/>
      <c r="K1173" s="34">
        <v>0</v>
      </c>
      <c r="L1173" s="34"/>
      <c r="M1173" s="180"/>
      <c r="N1173" s="168"/>
    </row>
    <row r="1174" spans="1:14">
      <c r="A1174" s="180"/>
      <c r="B1174" s="180"/>
      <c r="C1174" s="180"/>
      <c r="D1174" s="81">
        <v>2017</v>
      </c>
      <c r="E1174" s="77">
        <v>0</v>
      </c>
      <c r="F1174" s="77"/>
      <c r="G1174" s="100">
        <v>0</v>
      </c>
      <c r="H1174" s="100"/>
      <c r="I1174" s="77">
        <v>0</v>
      </c>
      <c r="J1174" s="77"/>
      <c r="K1174" s="34">
        <v>0</v>
      </c>
      <c r="L1174" s="34"/>
      <c r="M1174" s="180"/>
      <c r="N1174" s="168"/>
    </row>
    <row r="1175" spans="1:14">
      <c r="A1175" s="180" t="s">
        <v>106</v>
      </c>
      <c r="B1175" s="180" t="s">
        <v>980</v>
      </c>
      <c r="C1175" s="180" t="s">
        <v>527</v>
      </c>
      <c r="D1175" s="80" t="s">
        <v>609</v>
      </c>
      <c r="E1175" s="76">
        <f>SUM(E1176:E1180)</f>
        <v>1700</v>
      </c>
      <c r="F1175" s="76">
        <f t="shared" ref="F1175:L1175" si="186">SUM(F1176:F1180)</f>
        <v>0</v>
      </c>
      <c r="G1175" s="76">
        <f t="shared" si="186"/>
        <v>1615</v>
      </c>
      <c r="H1175" s="76">
        <f t="shared" si="186"/>
        <v>0</v>
      </c>
      <c r="I1175" s="76">
        <f t="shared" si="186"/>
        <v>85</v>
      </c>
      <c r="J1175" s="76">
        <f t="shared" si="186"/>
        <v>0</v>
      </c>
      <c r="K1175" s="76">
        <f t="shared" si="186"/>
        <v>0</v>
      </c>
      <c r="L1175" s="76">
        <f t="shared" si="186"/>
        <v>0</v>
      </c>
      <c r="M1175" s="180" t="s">
        <v>759</v>
      </c>
      <c r="N1175" s="168"/>
    </row>
    <row r="1176" spans="1:14">
      <c r="A1176" s="180"/>
      <c r="B1176" s="180"/>
      <c r="C1176" s="180"/>
      <c r="D1176" s="81">
        <v>2013</v>
      </c>
      <c r="E1176" s="77">
        <v>0</v>
      </c>
      <c r="F1176" s="77">
        <v>0</v>
      </c>
      <c r="G1176" s="77">
        <v>0</v>
      </c>
      <c r="H1176" s="77">
        <v>0</v>
      </c>
      <c r="I1176" s="77">
        <v>0</v>
      </c>
      <c r="J1176" s="77">
        <v>0</v>
      </c>
      <c r="K1176" s="34">
        <v>0</v>
      </c>
      <c r="L1176" s="34">
        <v>0</v>
      </c>
      <c r="M1176" s="180"/>
      <c r="N1176" s="168"/>
    </row>
    <row r="1177" spans="1:14">
      <c r="A1177" s="180"/>
      <c r="B1177" s="180"/>
      <c r="C1177" s="180"/>
      <c r="D1177" s="81">
        <v>2014</v>
      </c>
      <c r="E1177" s="77">
        <v>0</v>
      </c>
      <c r="F1177" s="77">
        <v>0</v>
      </c>
      <c r="G1177" s="77">
        <v>0</v>
      </c>
      <c r="H1177" s="77">
        <v>0</v>
      </c>
      <c r="I1177" s="77">
        <v>0</v>
      </c>
      <c r="J1177" s="77">
        <v>0</v>
      </c>
      <c r="K1177" s="34">
        <v>0</v>
      </c>
      <c r="L1177" s="34">
        <v>0</v>
      </c>
      <c r="M1177" s="180"/>
      <c r="N1177" s="168"/>
    </row>
    <row r="1178" spans="1:14">
      <c r="A1178" s="180"/>
      <c r="B1178" s="180"/>
      <c r="C1178" s="180"/>
      <c r="D1178" s="81">
        <v>2015</v>
      </c>
      <c r="E1178" s="77">
        <v>1700</v>
      </c>
      <c r="F1178" s="77"/>
      <c r="G1178" s="77">
        <v>1615</v>
      </c>
      <c r="H1178" s="77"/>
      <c r="I1178" s="77">
        <v>85</v>
      </c>
      <c r="J1178" s="77"/>
      <c r="K1178" s="34">
        <v>0</v>
      </c>
      <c r="L1178" s="34"/>
      <c r="M1178" s="180"/>
      <c r="N1178" s="168"/>
    </row>
    <row r="1179" spans="1:14">
      <c r="A1179" s="180"/>
      <c r="B1179" s="180"/>
      <c r="C1179" s="180"/>
      <c r="D1179" s="81">
        <v>2016</v>
      </c>
      <c r="E1179" s="77">
        <v>0</v>
      </c>
      <c r="F1179" s="77"/>
      <c r="G1179" s="77">
        <v>0</v>
      </c>
      <c r="H1179" s="77"/>
      <c r="I1179" s="77">
        <v>0</v>
      </c>
      <c r="J1179" s="77"/>
      <c r="K1179" s="34">
        <v>0</v>
      </c>
      <c r="L1179" s="34"/>
      <c r="M1179" s="180"/>
      <c r="N1179" s="168"/>
    </row>
    <row r="1180" spans="1:14">
      <c r="A1180" s="180"/>
      <c r="B1180" s="180"/>
      <c r="C1180" s="180"/>
      <c r="D1180" s="81">
        <v>2017</v>
      </c>
      <c r="E1180" s="77">
        <v>0</v>
      </c>
      <c r="F1180" s="77"/>
      <c r="G1180" s="77">
        <v>0</v>
      </c>
      <c r="H1180" s="77"/>
      <c r="I1180" s="77">
        <v>0</v>
      </c>
      <c r="J1180" s="77"/>
      <c r="K1180" s="34">
        <v>0</v>
      </c>
      <c r="L1180" s="34"/>
      <c r="M1180" s="180"/>
      <c r="N1180" s="168"/>
    </row>
    <row r="1181" spans="1:14">
      <c r="A1181" s="180" t="s">
        <v>107</v>
      </c>
      <c r="B1181" s="180" t="s">
        <v>981</v>
      </c>
      <c r="C1181" s="180" t="s">
        <v>780</v>
      </c>
      <c r="D1181" s="80" t="s">
        <v>609</v>
      </c>
      <c r="E1181" s="76">
        <f>SUM(E1182:E1186)</f>
        <v>1500</v>
      </c>
      <c r="F1181" s="76">
        <f t="shared" ref="F1181:L1181" si="187">SUM(F1182:F1186)</f>
        <v>0</v>
      </c>
      <c r="G1181" s="76">
        <f t="shared" si="187"/>
        <v>1425</v>
      </c>
      <c r="H1181" s="76">
        <f t="shared" si="187"/>
        <v>0</v>
      </c>
      <c r="I1181" s="76">
        <f t="shared" si="187"/>
        <v>75</v>
      </c>
      <c r="J1181" s="76">
        <f t="shared" si="187"/>
        <v>0</v>
      </c>
      <c r="K1181" s="76">
        <f t="shared" si="187"/>
        <v>0</v>
      </c>
      <c r="L1181" s="76">
        <f t="shared" si="187"/>
        <v>0</v>
      </c>
      <c r="M1181" s="180" t="s">
        <v>880</v>
      </c>
      <c r="N1181" s="168" t="s">
        <v>1029</v>
      </c>
    </row>
    <row r="1182" spans="1:14">
      <c r="A1182" s="180"/>
      <c r="B1182" s="180"/>
      <c r="C1182" s="180"/>
      <c r="D1182" s="81">
        <v>2013</v>
      </c>
      <c r="E1182" s="77">
        <v>0</v>
      </c>
      <c r="F1182" s="77">
        <v>0</v>
      </c>
      <c r="G1182" s="77">
        <v>0</v>
      </c>
      <c r="H1182" s="77">
        <v>0</v>
      </c>
      <c r="I1182" s="77">
        <v>0</v>
      </c>
      <c r="J1182" s="77">
        <v>0</v>
      </c>
      <c r="K1182" s="34">
        <v>0</v>
      </c>
      <c r="L1182" s="34">
        <v>0</v>
      </c>
      <c r="M1182" s="180"/>
      <c r="N1182" s="168"/>
    </row>
    <row r="1183" spans="1:14">
      <c r="A1183" s="180"/>
      <c r="B1183" s="180"/>
      <c r="C1183" s="180"/>
      <c r="D1183" s="81">
        <v>2014</v>
      </c>
      <c r="E1183" s="77">
        <v>1500</v>
      </c>
      <c r="F1183" s="77">
        <v>0</v>
      </c>
      <c r="G1183" s="77">
        <v>1425</v>
      </c>
      <c r="H1183" s="77">
        <v>0</v>
      </c>
      <c r="I1183" s="77">
        <v>75</v>
      </c>
      <c r="J1183" s="77">
        <v>0</v>
      </c>
      <c r="K1183" s="34">
        <v>0</v>
      </c>
      <c r="L1183" s="34">
        <v>0</v>
      </c>
      <c r="M1183" s="180"/>
      <c r="N1183" s="168"/>
    </row>
    <row r="1184" spans="1:14">
      <c r="A1184" s="180"/>
      <c r="B1184" s="180"/>
      <c r="C1184" s="180"/>
      <c r="D1184" s="81">
        <v>2015</v>
      </c>
      <c r="E1184" s="77">
        <v>0</v>
      </c>
      <c r="F1184" s="77"/>
      <c r="G1184" s="77">
        <v>0</v>
      </c>
      <c r="H1184" s="77"/>
      <c r="I1184" s="77">
        <v>0</v>
      </c>
      <c r="J1184" s="77"/>
      <c r="K1184" s="34">
        <v>0</v>
      </c>
      <c r="L1184" s="34"/>
      <c r="M1184" s="180"/>
      <c r="N1184" s="168"/>
    </row>
    <row r="1185" spans="1:14">
      <c r="A1185" s="180"/>
      <c r="B1185" s="180"/>
      <c r="C1185" s="180"/>
      <c r="D1185" s="81">
        <v>2016</v>
      </c>
      <c r="E1185" s="77">
        <v>0</v>
      </c>
      <c r="F1185" s="77"/>
      <c r="G1185" s="77">
        <v>0</v>
      </c>
      <c r="H1185" s="77"/>
      <c r="I1185" s="77">
        <v>0</v>
      </c>
      <c r="J1185" s="77"/>
      <c r="K1185" s="34">
        <v>0</v>
      </c>
      <c r="L1185" s="34"/>
      <c r="M1185" s="180"/>
      <c r="N1185" s="168"/>
    </row>
    <row r="1186" spans="1:14" ht="33.75" customHeight="1">
      <c r="A1186" s="180"/>
      <c r="B1186" s="180"/>
      <c r="C1186" s="180"/>
      <c r="D1186" s="81">
        <v>2017</v>
      </c>
      <c r="E1186" s="77">
        <v>0</v>
      </c>
      <c r="F1186" s="77"/>
      <c r="G1186" s="77">
        <v>0</v>
      </c>
      <c r="H1186" s="77"/>
      <c r="I1186" s="77">
        <v>0</v>
      </c>
      <c r="J1186" s="77"/>
      <c r="K1186" s="34">
        <v>0</v>
      </c>
      <c r="L1186" s="34"/>
      <c r="M1186" s="180"/>
      <c r="N1186" s="168"/>
    </row>
    <row r="1187" spans="1:14">
      <c r="A1187" s="180" t="s">
        <v>121</v>
      </c>
      <c r="B1187" s="180" t="s">
        <v>982</v>
      </c>
      <c r="C1187" s="180" t="s">
        <v>791</v>
      </c>
      <c r="D1187" s="80" t="s">
        <v>609</v>
      </c>
      <c r="E1187" s="76">
        <f>SUM(E1188:E1192)</f>
        <v>1500</v>
      </c>
      <c r="F1187" s="76">
        <f t="shared" ref="F1187:L1187" si="188">SUM(F1188:F1192)</f>
        <v>0</v>
      </c>
      <c r="G1187" s="76">
        <f t="shared" si="188"/>
        <v>1425</v>
      </c>
      <c r="H1187" s="76">
        <f t="shared" si="188"/>
        <v>0</v>
      </c>
      <c r="I1187" s="76">
        <f t="shared" si="188"/>
        <v>75</v>
      </c>
      <c r="J1187" s="76">
        <f t="shared" si="188"/>
        <v>0</v>
      </c>
      <c r="K1187" s="76">
        <f t="shared" si="188"/>
        <v>0</v>
      </c>
      <c r="L1187" s="76">
        <f t="shared" si="188"/>
        <v>0</v>
      </c>
      <c r="M1187" s="180" t="s">
        <v>956</v>
      </c>
      <c r="N1187" s="168" t="s">
        <v>1029</v>
      </c>
    </row>
    <row r="1188" spans="1:14">
      <c r="A1188" s="180"/>
      <c r="B1188" s="180"/>
      <c r="C1188" s="180"/>
      <c r="D1188" s="81">
        <v>2013</v>
      </c>
      <c r="E1188" s="77">
        <v>0</v>
      </c>
      <c r="F1188" s="77">
        <v>0</v>
      </c>
      <c r="G1188" s="77">
        <v>0</v>
      </c>
      <c r="H1188" s="77">
        <v>0</v>
      </c>
      <c r="I1188" s="77">
        <v>0</v>
      </c>
      <c r="J1188" s="77">
        <v>0</v>
      </c>
      <c r="K1188" s="34">
        <v>0</v>
      </c>
      <c r="L1188" s="34">
        <v>0</v>
      </c>
      <c r="M1188" s="180"/>
      <c r="N1188" s="168"/>
    </row>
    <row r="1189" spans="1:14">
      <c r="A1189" s="180"/>
      <c r="B1189" s="180"/>
      <c r="C1189" s="180"/>
      <c r="D1189" s="81">
        <v>2014</v>
      </c>
      <c r="E1189" s="77">
        <v>1500</v>
      </c>
      <c r="F1189" s="77">
        <v>0</v>
      </c>
      <c r="G1189" s="77">
        <v>1425</v>
      </c>
      <c r="H1189" s="77">
        <v>0</v>
      </c>
      <c r="I1189" s="77">
        <v>75</v>
      </c>
      <c r="J1189" s="77">
        <v>0</v>
      </c>
      <c r="K1189" s="34">
        <v>0</v>
      </c>
      <c r="L1189" s="34">
        <v>0</v>
      </c>
      <c r="M1189" s="180"/>
      <c r="N1189" s="168"/>
    </row>
    <row r="1190" spans="1:14">
      <c r="A1190" s="180"/>
      <c r="B1190" s="180"/>
      <c r="C1190" s="180"/>
      <c r="D1190" s="81">
        <v>2015</v>
      </c>
      <c r="E1190" s="77">
        <v>0</v>
      </c>
      <c r="F1190" s="77"/>
      <c r="G1190" s="77">
        <v>0</v>
      </c>
      <c r="H1190" s="77"/>
      <c r="I1190" s="77">
        <v>0</v>
      </c>
      <c r="J1190" s="77"/>
      <c r="K1190" s="34">
        <v>0</v>
      </c>
      <c r="L1190" s="34"/>
      <c r="M1190" s="180"/>
      <c r="N1190" s="168"/>
    </row>
    <row r="1191" spans="1:14">
      <c r="A1191" s="180"/>
      <c r="B1191" s="180"/>
      <c r="C1191" s="180"/>
      <c r="D1191" s="81">
        <v>2016</v>
      </c>
      <c r="E1191" s="77">
        <v>0</v>
      </c>
      <c r="F1191" s="77"/>
      <c r="G1191" s="77">
        <v>0</v>
      </c>
      <c r="H1191" s="77"/>
      <c r="I1191" s="77">
        <v>0</v>
      </c>
      <c r="J1191" s="77"/>
      <c r="K1191" s="34">
        <v>0</v>
      </c>
      <c r="L1191" s="34"/>
      <c r="M1191" s="180"/>
      <c r="N1191" s="168"/>
    </row>
    <row r="1192" spans="1:14" ht="33.75" customHeight="1">
      <c r="A1192" s="180"/>
      <c r="B1192" s="180"/>
      <c r="C1192" s="180"/>
      <c r="D1192" s="81">
        <v>2017</v>
      </c>
      <c r="E1192" s="77">
        <v>0</v>
      </c>
      <c r="F1192" s="77"/>
      <c r="G1192" s="77">
        <v>0</v>
      </c>
      <c r="H1192" s="77"/>
      <c r="I1192" s="77">
        <v>0</v>
      </c>
      <c r="J1192" s="77"/>
      <c r="K1192" s="34">
        <v>0</v>
      </c>
      <c r="L1192" s="34"/>
      <c r="M1192" s="180"/>
      <c r="N1192" s="168"/>
    </row>
    <row r="1193" spans="1:14">
      <c r="A1193" s="180" t="s">
        <v>124</v>
      </c>
      <c r="B1193" s="180" t="s">
        <v>983</v>
      </c>
      <c r="C1193" s="180" t="s">
        <v>527</v>
      </c>
      <c r="D1193" s="80" t="s">
        <v>609</v>
      </c>
      <c r="E1193" s="76">
        <f>SUM(E1194:E1198)</f>
        <v>7400</v>
      </c>
      <c r="F1193" s="76">
        <f t="shared" ref="F1193:L1193" si="189">SUM(F1194:F1198)</f>
        <v>0</v>
      </c>
      <c r="G1193" s="76">
        <f t="shared" si="189"/>
        <v>7030</v>
      </c>
      <c r="H1193" s="76">
        <f t="shared" si="189"/>
        <v>0</v>
      </c>
      <c r="I1193" s="76">
        <f t="shared" si="189"/>
        <v>370</v>
      </c>
      <c r="J1193" s="76">
        <f t="shared" si="189"/>
        <v>0</v>
      </c>
      <c r="K1193" s="76">
        <f t="shared" si="189"/>
        <v>0</v>
      </c>
      <c r="L1193" s="76">
        <f t="shared" si="189"/>
        <v>0</v>
      </c>
      <c r="M1193" s="180" t="s">
        <v>759</v>
      </c>
      <c r="N1193" s="168"/>
    </row>
    <row r="1194" spans="1:14">
      <c r="A1194" s="180"/>
      <c r="B1194" s="180"/>
      <c r="C1194" s="180"/>
      <c r="D1194" s="81">
        <v>2013</v>
      </c>
      <c r="E1194" s="77">
        <v>0</v>
      </c>
      <c r="F1194" s="77">
        <v>0</v>
      </c>
      <c r="G1194" s="77">
        <v>0</v>
      </c>
      <c r="H1194" s="77">
        <v>0</v>
      </c>
      <c r="I1194" s="77">
        <v>0</v>
      </c>
      <c r="J1194" s="77">
        <v>0</v>
      </c>
      <c r="K1194" s="34">
        <v>0</v>
      </c>
      <c r="L1194" s="34">
        <v>0</v>
      </c>
      <c r="M1194" s="180"/>
      <c r="N1194" s="168"/>
    </row>
    <row r="1195" spans="1:14">
      <c r="A1195" s="180"/>
      <c r="B1195" s="180"/>
      <c r="C1195" s="180"/>
      <c r="D1195" s="81">
        <v>2014</v>
      </c>
      <c r="E1195" s="77">
        <v>0</v>
      </c>
      <c r="F1195" s="77">
        <v>0</v>
      </c>
      <c r="G1195" s="77">
        <v>0</v>
      </c>
      <c r="H1195" s="77">
        <v>0</v>
      </c>
      <c r="I1195" s="77">
        <v>0</v>
      </c>
      <c r="J1195" s="77">
        <v>0</v>
      </c>
      <c r="K1195" s="34">
        <v>0</v>
      </c>
      <c r="L1195" s="34">
        <v>0</v>
      </c>
      <c r="M1195" s="180"/>
      <c r="N1195" s="168"/>
    </row>
    <row r="1196" spans="1:14">
      <c r="A1196" s="180"/>
      <c r="B1196" s="180"/>
      <c r="C1196" s="180"/>
      <c r="D1196" s="81">
        <v>2015</v>
      </c>
      <c r="E1196" s="77">
        <v>0</v>
      </c>
      <c r="F1196" s="77"/>
      <c r="G1196" s="77">
        <v>0</v>
      </c>
      <c r="H1196" s="77"/>
      <c r="I1196" s="77">
        <v>0</v>
      </c>
      <c r="J1196" s="77"/>
      <c r="K1196" s="34">
        <v>0</v>
      </c>
      <c r="L1196" s="34"/>
      <c r="M1196" s="180"/>
      <c r="N1196" s="168"/>
    </row>
    <row r="1197" spans="1:14">
      <c r="A1197" s="180"/>
      <c r="B1197" s="180"/>
      <c r="C1197" s="180"/>
      <c r="D1197" s="81">
        <v>2016</v>
      </c>
      <c r="E1197" s="77">
        <v>0</v>
      </c>
      <c r="F1197" s="77"/>
      <c r="G1197" s="77">
        <v>0</v>
      </c>
      <c r="H1197" s="77"/>
      <c r="I1197" s="77">
        <v>0</v>
      </c>
      <c r="J1197" s="77"/>
      <c r="K1197" s="34">
        <v>0</v>
      </c>
      <c r="L1197" s="34"/>
      <c r="M1197" s="180"/>
      <c r="N1197" s="168"/>
    </row>
    <row r="1198" spans="1:14">
      <c r="A1198" s="180"/>
      <c r="B1198" s="180"/>
      <c r="C1198" s="180"/>
      <c r="D1198" s="81">
        <v>2017</v>
      </c>
      <c r="E1198" s="77">
        <v>7400</v>
      </c>
      <c r="F1198" s="77"/>
      <c r="G1198" s="77">
        <v>7030</v>
      </c>
      <c r="H1198" s="77"/>
      <c r="I1198" s="77">
        <v>370</v>
      </c>
      <c r="J1198" s="77"/>
      <c r="K1198" s="34">
        <v>0</v>
      </c>
      <c r="L1198" s="34"/>
      <c r="M1198" s="180"/>
      <c r="N1198" s="168"/>
    </row>
    <row r="1199" spans="1:14">
      <c r="A1199" s="180" t="s">
        <v>127</v>
      </c>
      <c r="B1199" s="180" t="s">
        <v>984</v>
      </c>
      <c r="C1199" s="180" t="s">
        <v>527</v>
      </c>
      <c r="D1199" s="80" t="s">
        <v>609</v>
      </c>
      <c r="E1199" s="76">
        <f>SUM(E1200:E1204)</f>
        <v>15000</v>
      </c>
      <c r="F1199" s="76">
        <f t="shared" ref="F1199:L1199" si="190">SUM(F1200:F1204)</f>
        <v>0</v>
      </c>
      <c r="G1199" s="76">
        <f t="shared" si="190"/>
        <v>14250</v>
      </c>
      <c r="H1199" s="76">
        <f t="shared" si="190"/>
        <v>0</v>
      </c>
      <c r="I1199" s="76">
        <f t="shared" si="190"/>
        <v>750</v>
      </c>
      <c r="J1199" s="76">
        <f t="shared" si="190"/>
        <v>0</v>
      </c>
      <c r="K1199" s="76">
        <f t="shared" si="190"/>
        <v>0</v>
      </c>
      <c r="L1199" s="76">
        <f t="shared" si="190"/>
        <v>0</v>
      </c>
      <c r="M1199" s="180" t="s">
        <v>759</v>
      </c>
      <c r="N1199" s="168"/>
    </row>
    <row r="1200" spans="1:14">
      <c r="A1200" s="180"/>
      <c r="B1200" s="180"/>
      <c r="C1200" s="180"/>
      <c r="D1200" s="81">
        <v>2013</v>
      </c>
      <c r="E1200" s="77">
        <v>0</v>
      </c>
      <c r="F1200" s="77">
        <v>0</v>
      </c>
      <c r="G1200" s="77">
        <v>0</v>
      </c>
      <c r="H1200" s="77">
        <v>0</v>
      </c>
      <c r="I1200" s="77">
        <v>0</v>
      </c>
      <c r="J1200" s="77">
        <v>0</v>
      </c>
      <c r="K1200" s="34">
        <v>0</v>
      </c>
      <c r="L1200" s="34">
        <v>0</v>
      </c>
      <c r="M1200" s="180"/>
      <c r="N1200" s="168"/>
    </row>
    <row r="1201" spans="1:14">
      <c r="A1201" s="180"/>
      <c r="B1201" s="180"/>
      <c r="C1201" s="180"/>
      <c r="D1201" s="81">
        <v>2014</v>
      </c>
      <c r="E1201" s="77">
        <v>0</v>
      </c>
      <c r="F1201" s="77">
        <v>0</v>
      </c>
      <c r="G1201" s="77">
        <v>0</v>
      </c>
      <c r="H1201" s="77">
        <v>0</v>
      </c>
      <c r="I1201" s="77">
        <v>0</v>
      </c>
      <c r="J1201" s="77">
        <v>0</v>
      </c>
      <c r="K1201" s="34">
        <v>0</v>
      </c>
      <c r="L1201" s="34">
        <v>0</v>
      </c>
      <c r="M1201" s="180"/>
      <c r="N1201" s="168"/>
    </row>
    <row r="1202" spans="1:14">
      <c r="A1202" s="180"/>
      <c r="B1202" s="180"/>
      <c r="C1202" s="180"/>
      <c r="D1202" s="81">
        <v>2015</v>
      </c>
      <c r="E1202" s="77">
        <v>0</v>
      </c>
      <c r="F1202" s="77"/>
      <c r="G1202" s="77">
        <v>0</v>
      </c>
      <c r="H1202" s="77"/>
      <c r="I1202" s="77">
        <v>0</v>
      </c>
      <c r="J1202" s="77"/>
      <c r="K1202" s="34">
        <v>0</v>
      </c>
      <c r="L1202" s="34"/>
      <c r="M1202" s="180"/>
      <c r="N1202" s="168"/>
    </row>
    <row r="1203" spans="1:14">
      <c r="A1203" s="180"/>
      <c r="B1203" s="180"/>
      <c r="C1203" s="180"/>
      <c r="D1203" s="81">
        <v>2016</v>
      </c>
      <c r="E1203" s="77">
        <v>15000</v>
      </c>
      <c r="F1203" s="77"/>
      <c r="G1203" s="77">
        <v>14250</v>
      </c>
      <c r="H1203" s="77"/>
      <c r="I1203" s="77">
        <v>750</v>
      </c>
      <c r="J1203" s="77"/>
      <c r="K1203" s="34">
        <v>0</v>
      </c>
      <c r="L1203" s="34"/>
      <c r="M1203" s="180"/>
      <c r="N1203" s="168"/>
    </row>
    <row r="1204" spans="1:14">
      <c r="A1204" s="180"/>
      <c r="B1204" s="180"/>
      <c r="C1204" s="180"/>
      <c r="D1204" s="81">
        <v>2017</v>
      </c>
      <c r="E1204" s="77">
        <v>0</v>
      </c>
      <c r="F1204" s="77"/>
      <c r="G1204" s="77">
        <v>0</v>
      </c>
      <c r="H1204" s="77"/>
      <c r="I1204" s="77">
        <v>0</v>
      </c>
      <c r="J1204" s="77"/>
      <c r="K1204" s="34">
        <v>0</v>
      </c>
      <c r="L1204" s="34"/>
      <c r="M1204" s="180"/>
      <c r="N1204" s="168"/>
    </row>
    <row r="1205" spans="1:14">
      <c r="A1205" s="180" t="s">
        <v>129</v>
      </c>
      <c r="B1205" s="180" t="s">
        <v>985</v>
      </c>
      <c r="C1205" s="180" t="s">
        <v>527</v>
      </c>
      <c r="D1205" s="80" t="s">
        <v>609</v>
      </c>
      <c r="E1205" s="76">
        <f>SUM(E1206:E1210)</f>
        <v>13100</v>
      </c>
      <c r="F1205" s="76">
        <f t="shared" ref="F1205:L1205" si="191">SUM(F1206:F1210)</f>
        <v>0</v>
      </c>
      <c r="G1205" s="76">
        <f t="shared" si="191"/>
        <v>12445</v>
      </c>
      <c r="H1205" s="76">
        <f t="shared" si="191"/>
        <v>0</v>
      </c>
      <c r="I1205" s="76">
        <f t="shared" si="191"/>
        <v>655</v>
      </c>
      <c r="J1205" s="76">
        <f t="shared" si="191"/>
        <v>0</v>
      </c>
      <c r="K1205" s="76">
        <f t="shared" si="191"/>
        <v>0</v>
      </c>
      <c r="L1205" s="76">
        <f t="shared" si="191"/>
        <v>0</v>
      </c>
      <c r="M1205" s="180" t="s">
        <v>759</v>
      </c>
      <c r="N1205" s="168"/>
    </row>
    <row r="1206" spans="1:14">
      <c r="A1206" s="180"/>
      <c r="B1206" s="180"/>
      <c r="C1206" s="180"/>
      <c r="D1206" s="81">
        <v>2013</v>
      </c>
      <c r="E1206" s="77">
        <v>0</v>
      </c>
      <c r="F1206" s="77">
        <v>0</v>
      </c>
      <c r="G1206" s="77">
        <v>0</v>
      </c>
      <c r="H1206" s="77">
        <v>0</v>
      </c>
      <c r="I1206" s="77">
        <v>0</v>
      </c>
      <c r="J1206" s="77">
        <v>0</v>
      </c>
      <c r="K1206" s="34">
        <v>0</v>
      </c>
      <c r="L1206" s="34">
        <v>0</v>
      </c>
      <c r="M1206" s="180"/>
      <c r="N1206" s="168"/>
    </row>
    <row r="1207" spans="1:14">
      <c r="A1207" s="180"/>
      <c r="B1207" s="180"/>
      <c r="C1207" s="180"/>
      <c r="D1207" s="81">
        <v>2014</v>
      </c>
      <c r="E1207" s="77">
        <v>0</v>
      </c>
      <c r="F1207" s="77">
        <v>0</v>
      </c>
      <c r="G1207" s="77">
        <v>0</v>
      </c>
      <c r="H1207" s="77">
        <v>0</v>
      </c>
      <c r="I1207" s="77">
        <v>0</v>
      </c>
      <c r="J1207" s="77">
        <v>0</v>
      </c>
      <c r="K1207" s="34">
        <v>0</v>
      </c>
      <c r="L1207" s="34">
        <v>0</v>
      </c>
      <c r="M1207" s="180"/>
      <c r="N1207" s="168"/>
    </row>
    <row r="1208" spans="1:14">
      <c r="A1208" s="180"/>
      <c r="B1208" s="180"/>
      <c r="C1208" s="180"/>
      <c r="D1208" s="81">
        <v>2015</v>
      </c>
      <c r="E1208" s="77">
        <v>0</v>
      </c>
      <c r="F1208" s="77"/>
      <c r="G1208" s="77">
        <v>0</v>
      </c>
      <c r="H1208" s="77"/>
      <c r="I1208" s="77">
        <v>0</v>
      </c>
      <c r="J1208" s="77"/>
      <c r="K1208" s="34">
        <v>0</v>
      </c>
      <c r="L1208" s="34"/>
      <c r="M1208" s="180"/>
      <c r="N1208" s="168"/>
    </row>
    <row r="1209" spans="1:14">
      <c r="A1209" s="180"/>
      <c r="B1209" s="180"/>
      <c r="C1209" s="180"/>
      <c r="D1209" s="81">
        <v>2016</v>
      </c>
      <c r="E1209" s="77">
        <v>13100</v>
      </c>
      <c r="F1209" s="77"/>
      <c r="G1209" s="77">
        <v>12445</v>
      </c>
      <c r="H1209" s="77"/>
      <c r="I1209" s="77">
        <v>655</v>
      </c>
      <c r="J1209" s="77"/>
      <c r="K1209" s="34">
        <v>0</v>
      </c>
      <c r="L1209" s="34"/>
      <c r="M1209" s="180"/>
      <c r="N1209" s="168"/>
    </row>
    <row r="1210" spans="1:14">
      <c r="A1210" s="180"/>
      <c r="B1210" s="180"/>
      <c r="C1210" s="180"/>
      <c r="D1210" s="81">
        <v>2017</v>
      </c>
      <c r="E1210" s="77">
        <v>0</v>
      </c>
      <c r="F1210" s="77"/>
      <c r="G1210" s="77">
        <v>0</v>
      </c>
      <c r="H1210" s="77"/>
      <c r="I1210" s="77">
        <v>0</v>
      </c>
      <c r="J1210" s="77"/>
      <c r="K1210" s="34">
        <v>0</v>
      </c>
      <c r="L1210" s="34"/>
      <c r="M1210" s="180"/>
      <c r="N1210" s="168"/>
    </row>
    <row r="1211" spans="1:14">
      <c r="A1211" s="180" t="s">
        <v>136</v>
      </c>
      <c r="B1211" s="180" t="s">
        <v>986</v>
      </c>
      <c r="C1211" s="180" t="s">
        <v>575</v>
      </c>
      <c r="D1211" s="80" t="s">
        <v>609</v>
      </c>
      <c r="E1211" s="76">
        <f>SUM(E1212:E1216)</f>
        <v>3300</v>
      </c>
      <c r="F1211" s="76">
        <f t="shared" ref="F1211:L1211" si="192">SUM(F1212:F1216)</f>
        <v>0</v>
      </c>
      <c r="G1211" s="76">
        <f t="shared" si="192"/>
        <v>3135</v>
      </c>
      <c r="H1211" s="76">
        <f t="shared" si="192"/>
        <v>0</v>
      </c>
      <c r="I1211" s="76">
        <f t="shared" si="192"/>
        <v>165</v>
      </c>
      <c r="J1211" s="76">
        <f t="shared" si="192"/>
        <v>0</v>
      </c>
      <c r="K1211" s="76">
        <f t="shared" si="192"/>
        <v>0</v>
      </c>
      <c r="L1211" s="76">
        <f t="shared" si="192"/>
        <v>0</v>
      </c>
      <c r="M1211" s="180" t="s">
        <v>920</v>
      </c>
      <c r="N1211" s="168"/>
    </row>
    <row r="1212" spans="1:14">
      <c r="A1212" s="180"/>
      <c r="B1212" s="180"/>
      <c r="C1212" s="180"/>
      <c r="D1212" s="81">
        <v>2013</v>
      </c>
      <c r="E1212" s="77">
        <v>0</v>
      </c>
      <c r="F1212" s="77">
        <v>0</v>
      </c>
      <c r="G1212" s="77">
        <v>0</v>
      </c>
      <c r="H1212" s="77">
        <v>0</v>
      </c>
      <c r="I1212" s="77">
        <v>0</v>
      </c>
      <c r="J1212" s="77">
        <v>0</v>
      </c>
      <c r="K1212" s="34">
        <v>0</v>
      </c>
      <c r="L1212" s="34">
        <v>0</v>
      </c>
      <c r="M1212" s="180"/>
      <c r="N1212" s="168"/>
    </row>
    <row r="1213" spans="1:14">
      <c r="A1213" s="180"/>
      <c r="B1213" s="180"/>
      <c r="C1213" s="180"/>
      <c r="D1213" s="81">
        <v>2014</v>
      </c>
      <c r="E1213" s="77">
        <v>0</v>
      </c>
      <c r="F1213" s="77">
        <v>0</v>
      </c>
      <c r="G1213" s="77">
        <v>0</v>
      </c>
      <c r="H1213" s="77">
        <v>0</v>
      </c>
      <c r="I1213" s="77">
        <v>0</v>
      </c>
      <c r="J1213" s="77">
        <v>0</v>
      </c>
      <c r="K1213" s="34">
        <v>0</v>
      </c>
      <c r="L1213" s="34">
        <v>0</v>
      </c>
      <c r="M1213" s="180"/>
      <c r="N1213" s="168"/>
    </row>
    <row r="1214" spans="1:14">
      <c r="A1214" s="180"/>
      <c r="B1214" s="180"/>
      <c r="C1214" s="180"/>
      <c r="D1214" s="81">
        <v>2015</v>
      </c>
      <c r="E1214" s="77">
        <v>0</v>
      </c>
      <c r="F1214" s="77"/>
      <c r="G1214" s="77">
        <v>0</v>
      </c>
      <c r="H1214" s="77"/>
      <c r="I1214" s="77">
        <v>0</v>
      </c>
      <c r="J1214" s="77"/>
      <c r="K1214" s="34">
        <v>0</v>
      </c>
      <c r="L1214" s="34"/>
      <c r="M1214" s="180"/>
      <c r="N1214" s="168"/>
    </row>
    <row r="1215" spans="1:14">
      <c r="A1215" s="180"/>
      <c r="B1215" s="180"/>
      <c r="C1215" s="180"/>
      <c r="D1215" s="81">
        <v>2016</v>
      </c>
      <c r="E1215" s="77">
        <v>3300</v>
      </c>
      <c r="F1215" s="77"/>
      <c r="G1215" s="77">
        <v>3135</v>
      </c>
      <c r="H1215" s="77"/>
      <c r="I1215" s="77">
        <v>165</v>
      </c>
      <c r="J1215" s="77"/>
      <c r="K1215" s="34">
        <v>0</v>
      </c>
      <c r="L1215" s="34"/>
      <c r="M1215" s="180"/>
      <c r="N1215" s="168"/>
    </row>
    <row r="1216" spans="1:14">
      <c r="A1216" s="180"/>
      <c r="B1216" s="180"/>
      <c r="C1216" s="180"/>
      <c r="D1216" s="81">
        <v>2017</v>
      </c>
      <c r="E1216" s="77">
        <v>0</v>
      </c>
      <c r="F1216" s="77"/>
      <c r="G1216" s="77">
        <v>0</v>
      </c>
      <c r="H1216" s="77"/>
      <c r="I1216" s="77">
        <v>0</v>
      </c>
      <c r="J1216" s="77"/>
      <c r="K1216" s="34">
        <v>0</v>
      </c>
      <c r="L1216" s="34"/>
      <c r="M1216" s="180"/>
      <c r="N1216" s="168"/>
    </row>
    <row r="1217" spans="1:14">
      <c r="A1217" s="180" t="s">
        <v>139</v>
      </c>
      <c r="B1217" s="180" t="s">
        <v>987</v>
      </c>
      <c r="C1217" s="180" t="s">
        <v>575</v>
      </c>
      <c r="D1217" s="80" t="s">
        <v>609</v>
      </c>
      <c r="E1217" s="76">
        <f>SUM(E1218:E1222)</f>
        <v>2800</v>
      </c>
      <c r="F1217" s="76">
        <f t="shared" ref="F1217:L1217" si="193">SUM(F1218:F1222)</f>
        <v>0</v>
      </c>
      <c r="G1217" s="76">
        <f t="shared" si="193"/>
        <v>2660</v>
      </c>
      <c r="H1217" s="76">
        <f t="shared" si="193"/>
        <v>0</v>
      </c>
      <c r="I1217" s="76">
        <f t="shared" si="193"/>
        <v>140</v>
      </c>
      <c r="J1217" s="76">
        <f t="shared" si="193"/>
        <v>0</v>
      </c>
      <c r="K1217" s="76">
        <f t="shared" si="193"/>
        <v>0</v>
      </c>
      <c r="L1217" s="76">
        <f t="shared" si="193"/>
        <v>0</v>
      </c>
      <c r="M1217" s="180" t="s">
        <v>920</v>
      </c>
      <c r="N1217" s="168"/>
    </row>
    <row r="1218" spans="1:14">
      <c r="A1218" s="180"/>
      <c r="B1218" s="180"/>
      <c r="C1218" s="180"/>
      <c r="D1218" s="81">
        <v>2013</v>
      </c>
      <c r="E1218" s="77">
        <v>0</v>
      </c>
      <c r="F1218" s="77">
        <v>0</v>
      </c>
      <c r="G1218" s="77">
        <v>0</v>
      </c>
      <c r="H1218" s="77">
        <v>0</v>
      </c>
      <c r="I1218" s="77">
        <v>0</v>
      </c>
      <c r="J1218" s="77">
        <v>0</v>
      </c>
      <c r="K1218" s="34">
        <v>0</v>
      </c>
      <c r="L1218" s="34">
        <v>0</v>
      </c>
      <c r="M1218" s="180"/>
      <c r="N1218" s="168"/>
    </row>
    <row r="1219" spans="1:14">
      <c r="A1219" s="180"/>
      <c r="B1219" s="180"/>
      <c r="C1219" s="180"/>
      <c r="D1219" s="81">
        <v>2014</v>
      </c>
      <c r="E1219" s="77">
        <v>0</v>
      </c>
      <c r="F1219" s="77">
        <v>0</v>
      </c>
      <c r="G1219" s="77">
        <v>0</v>
      </c>
      <c r="H1219" s="77">
        <v>0</v>
      </c>
      <c r="I1219" s="77">
        <v>0</v>
      </c>
      <c r="J1219" s="77">
        <v>0</v>
      </c>
      <c r="K1219" s="34">
        <v>0</v>
      </c>
      <c r="L1219" s="34">
        <v>0</v>
      </c>
      <c r="M1219" s="180"/>
      <c r="N1219" s="168"/>
    </row>
    <row r="1220" spans="1:14">
      <c r="A1220" s="180"/>
      <c r="B1220" s="180"/>
      <c r="C1220" s="180"/>
      <c r="D1220" s="81">
        <v>2015</v>
      </c>
      <c r="E1220" s="77">
        <v>2800</v>
      </c>
      <c r="F1220" s="77"/>
      <c r="G1220" s="77">
        <v>2660</v>
      </c>
      <c r="H1220" s="77"/>
      <c r="I1220" s="77">
        <v>140</v>
      </c>
      <c r="J1220" s="77"/>
      <c r="K1220" s="34">
        <v>0</v>
      </c>
      <c r="L1220" s="34"/>
      <c r="M1220" s="180"/>
      <c r="N1220" s="168"/>
    </row>
    <row r="1221" spans="1:14">
      <c r="A1221" s="180"/>
      <c r="B1221" s="180"/>
      <c r="C1221" s="180"/>
      <c r="D1221" s="81">
        <v>2016</v>
      </c>
      <c r="E1221" s="77">
        <v>0</v>
      </c>
      <c r="F1221" s="77"/>
      <c r="G1221" s="77">
        <v>0</v>
      </c>
      <c r="H1221" s="77"/>
      <c r="I1221" s="77">
        <v>0</v>
      </c>
      <c r="J1221" s="77"/>
      <c r="K1221" s="34">
        <v>0</v>
      </c>
      <c r="L1221" s="34"/>
      <c r="M1221" s="180"/>
      <c r="N1221" s="168"/>
    </row>
    <row r="1222" spans="1:14">
      <c r="A1222" s="180"/>
      <c r="B1222" s="180"/>
      <c r="C1222" s="180"/>
      <c r="D1222" s="81">
        <v>2017</v>
      </c>
      <c r="E1222" s="77">
        <v>0</v>
      </c>
      <c r="F1222" s="77"/>
      <c r="G1222" s="77">
        <v>0</v>
      </c>
      <c r="H1222" s="77"/>
      <c r="I1222" s="77">
        <v>0</v>
      </c>
      <c r="J1222" s="77"/>
      <c r="K1222" s="34">
        <v>0</v>
      </c>
      <c r="L1222" s="34"/>
      <c r="M1222" s="180"/>
      <c r="N1222" s="168"/>
    </row>
    <row r="1223" spans="1:14">
      <c r="A1223" s="180" t="s">
        <v>144</v>
      </c>
      <c r="B1223" s="180" t="s">
        <v>988</v>
      </c>
      <c r="C1223" s="180" t="s">
        <v>961</v>
      </c>
      <c r="D1223" s="80" t="s">
        <v>609</v>
      </c>
      <c r="E1223" s="76">
        <f>SUM(E1224:E1228)</f>
        <v>1600</v>
      </c>
      <c r="F1223" s="76">
        <f t="shared" ref="F1223:L1223" si="194">SUM(F1224:F1228)</f>
        <v>0</v>
      </c>
      <c r="G1223" s="76">
        <f t="shared" si="194"/>
        <v>1520</v>
      </c>
      <c r="H1223" s="76">
        <f t="shared" si="194"/>
        <v>0</v>
      </c>
      <c r="I1223" s="76">
        <f t="shared" si="194"/>
        <v>80</v>
      </c>
      <c r="J1223" s="76">
        <f t="shared" si="194"/>
        <v>0</v>
      </c>
      <c r="K1223" s="76">
        <f t="shared" si="194"/>
        <v>0</v>
      </c>
      <c r="L1223" s="76">
        <f t="shared" si="194"/>
        <v>0</v>
      </c>
      <c r="M1223" s="180" t="s">
        <v>962</v>
      </c>
      <c r="N1223" s="168"/>
    </row>
    <row r="1224" spans="1:14">
      <c r="A1224" s="180"/>
      <c r="B1224" s="180"/>
      <c r="C1224" s="180"/>
      <c r="D1224" s="81">
        <v>2013</v>
      </c>
      <c r="E1224" s="77">
        <v>0</v>
      </c>
      <c r="F1224" s="77">
        <v>0</v>
      </c>
      <c r="G1224" s="77">
        <v>0</v>
      </c>
      <c r="H1224" s="77">
        <v>0</v>
      </c>
      <c r="I1224" s="77">
        <v>0</v>
      </c>
      <c r="J1224" s="77">
        <v>0</v>
      </c>
      <c r="K1224" s="34">
        <v>0</v>
      </c>
      <c r="L1224" s="34">
        <v>0</v>
      </c>
      <c r="M1224" s="180"/>
      <c r="N1224" s="168"/>
    </row>
    <row r="1225" spans="1:14">
      <c r="A1225" s="180"/>
      <c r="B1225" s="180"/>
      <c r="C1225" s="180"/>
      <c r="D1225" s="81">
        <v>2014</v>
      </c>
      <c r="E1225" s="77">
        <v>0</v>
      </c>
      <c r="F1225" s="77">
        <v>0</v>
      </c>
      <c r="G1225" s="77">
        <v>0</v>
      </c>
      <c r="H1225" s="77">
        <v>0</v>
      </c>
      <c r="I1225" s="77">
        <v>0</v>
      </c>
      <c r="J1225" s="77">
        <v>0</v>
      </c>
      <c r="K1225" s="34">
        <v>0</v>
      </c>
      <c r="L1225" s="34">
        <v>0</v>
      </c>
      <c r="M1225" s="180"/>
      <c r="N1225" s="168"/>
    </row>
    <row r="1226" spans="1:14">
      <c r="A1226" s="180"/>
      <c r="B1226" s="180"/>
      <c r="C1226" s="180"/>
      <c r="D1226" s="81">
        <v>2015</v>
      </c>
      <c r="E1226" s="77">
        <v>1600</v>
      </c>
      <c r="F1226" s="77"/>
      <c r="G1226" s="77">
        <v>1520</v>
      </c>
      <c r="H1226" s="77"/>
      <c r="I1226" s="77">
        <v>80</v>
      </c>
      <c r="J1226" s="77"/>
      <c r="K1226" s="34">
        <v>0</v>
      </c>
      <c r="L1226" s="34"/>
      <c r="M1226" s="180"/>
      <c r="N1226" s="168"/>
    </row>
    <row r="1227" spans="1:14">
      <c r="A1227" s="180"/>
      <c r="B1227" s="180"/>
      <c r="C1227" s="180"/>
      <c r="D1227" s="81">
        <v>2016</v>
      </c>
      <c r="E1227" s="77">
        <v>0</v>
      </c>
      <c r="F1227" s="77"/>
      <c r="G1227" s="77">
        <v>0</v>
      </c>
      <c r="H1227" s="77"/>
      <c r="I1227" s="77">
        <v>0</v>
      </c>
      <c r="J1227" s="77"/>
      <c r="K1227" s="34">
        <v>0</v>
      </c>
      <c r="L1227" s="34"/>
      <c r="M1227" s="180"/>
      <c r="N1227" s="168"/>
    </row>
    <row r="1228" spans="1:14">
      <c r="A1228" s="180"/>
      <c r="B1228" s="180"/>
      <c r="C1228" s="180"/>
      <c r="D1228" s="81">
        <v>2017</v>
      </c>
      <c r="E1228" s="77">
        <v>0</v>
      </c>
      <c r="F1228" s="77"/>
      <c r="G1228" s="77">
        <v>0</v>
      </c>
      <c r="H1228" s="77"/>
      <c r="I1228" s="77">
        <v>0</v>
      </c>
      <c r="J1228" s="77"/>
      <c r="K1228" s="34">
        <v>0</v>
      </c>
      <c r="L1228" s="34"/>
      <c r="M1228" s="180"/>
      <c r="N1228" s="168"/>
    </row>
    <row r="1229" spans="1:14">
      <c r="A1229" s="180" t="s">
        <v>146</v>
      </c>
      <c r="B1229" s="180" t="s">
        <v>989</v>
      </c>
      <c r="C1229" s="180" t="s">
        <v>961</v>
      </c>
      <c r="D1229" s="80" t="s">
        <v>609</v>
      </c>
      <c r="E1229" s="76">
        <f>SUM(E1230:E1234)</f>
        <v>2900</v>
      </c>
      <c r="F1229" s="76">
        <f t="shared" ref="F1229:L1229" si="195">SUM(F1230:F1234)</f>
        <v>0</v>
      </c>
      <c r="G1229" s="76">
        <f t="shared" si="195"/>
        <v>2755</v>
      </c>
      <c r="H1229" s="76">
        <f t="shared" si="195"/>
        <v>0</v>
      </c>
      <c r="I1229" s="76">
        <f t="shared" si="195"/>
        <v>145</v>
      </c>
      <c r="J1229" s="76">
        <f t="shared" si="195"/>
        <v>0</v>
      </c>
      <c r="K1229" s="76">
        <f t="shared" si="195"/>
        <v>0</v>
      </c>
      <c r="L1229" s="76">
        <f t="shared" si="195"/>
        <v>0</v>
      </c>
      <c r="M1229" s="180" t="s">
        <v>962</v>
      </c>
      <c r="N1229" s="168"/>
    </row>
    <row r="1230" spans="1:14">
      <c r="A1230" s="180"/>
      <c r="B1230" s="180"/>
      <c r="C1230" s="180"/>
      <c r="D1230" s="81">
        <v>2013</v>
      </c>
      <c r="E1230" s="77">
        <v>0</v>
      </c>
      <c r="F1230" s="77">
        <v>0</v>
      </c>
      <c r="G1230" s="77">
        <v>0</v>
      </c>
      <c r="H1230" s="77">
        <v>0</v>
      </c>
      <c r="I1230" s="77">
        <v>0</v>
      </c>
      <c r="J1230" s="77">
        <v>0</v>
      </c>
      <c r="K1230" s="34">
        <v>0</v>
      </c>
      <c r="L1230" s="34">
        <v>0</v>
      </c>
      <c r="M1230" s="180"/>
      <c r="N1230" s="168"/>
    </row>
    <row r="1231" spans="1:14">
      <c r="A1231" s="180"/>
      <c r="B1231" s="180"/>
      <c r="C1231" s="180"/>
      <c r="D1231" s="81">
        <v>2014</v>
      </c>
      <c r="E1231" s="77">
        <v>0</v>
      </c>
      <c r="F1231" s="77">
        <v>0</v>
      </c>
      <c r="G1231" s="77">
        <v>0</v>
      </c>
      <c r="H1231" s="77">
        <v>0</v>
      </c>
      <c r="I1231" s="77">
        <v>0</v>
      </c>
      <c r="J1231" s="77">
        <v>0</v>
      </c>
      <c r="K1231" s="34">
        <v>0</v>
      </c>
      <c r="L1231" s="34">
        <v>0</v>
      </c>
      <c r="M1231" s="180"/>
      <c r="N1231" s="168"/>
    </row>
    <row r="1232" spans="1:14">
      <c r="A1232" s="180"/>
      <c r="B1232" s="180"/>
      <c r="C1232" s="180"/>
      <c r="D1232" s="81">
        <v>2015</v>
      </c>
      <c r="E1232" s="77">
        <v>2900</v>
      </c>
      <c r="F1232" s="77"/>
      <c r="G1232" s="77">
        <v>2755</v>
      </c>
      <c r="H1232" s="77"/>
      <c r="I1232" s="77">
        <v>145</v>
      </c>
      <c r="J1232" s="77"/>
      <c r="K1232" s="34">
        <v>0</v>
      </c>
      <c r="L1232" s="34"/>
      <c r="M1232" s="180"/>
      <c r="N1232" s="168"/>
    </row>
    <row r="1233" spans="1:14">
      <c r="A1233" s="180"/>
      <c r="B1233" s="180"/>
      <c r="C1233" s="180"/>
      <c r="D1233" s="81">
        <v>2016</v>
      </c>
      <c r="E1233" s="77">
        <v>0</v>
      </c>
      <c r="F1233" s="77"/>
      <c r="G1233" s="77">
        <v>0</v>
      </c>
      <c r="H1233" s="77"/>
      <c r="I1233" s="77">
        <v>0</v>
      </c>
      <c r="J1233" s="77"/>
      <c r="K1233" s="34">
        <v>0</v>
      </c>
      <c r="L1233" s="34"/>
      <c r="M1233" s="180"/>
      <c r="N1233" s="168"/>
    </row>
    <row r="1234" spans="1:14">
      <c r="A1234" s="180"/>
      <c r="B1234" s="180"/>
      <c r="C1234" s="180"/>
      <c r="D1234" s="81">
        <v>2017</v>
      </c>
      <c r="E1234" s="77">
        <v>0</v>
      </c>
      <c r="F1234" s="77"/>
      <c r="G1234" s="77">
        <v>0</v>
      </c>
      <c r="H1234" s="77"/>
      <c r="I1234" s="77">
        <v>0</v>
      </c>
      <c r="J1234" s="77"/>
      <c r="K1234" s="34">
        <v>0</v>
      </c>
      <c r="L1234" s="34"/>
      <c r="M1234" s="180"/>
      <c r="N1234" s="168"/>
    </row>
    <row r="1235" spans="1:14">
      <c r="A1235" s="180" t="s">
        <v>149</v>
      </c>
      <c r="B1235" s="180" t="s">
        <v>990</v>
      </c>
      <c r="C1235" s="180" t="s">
        <v>961</v>
      </c>
      <c r="D1235" s="80" t="s">
        <v>609</v>
      </c>
      <c r="E1235" s="76">
        <f>SUM(E1236:E1240)</f>
        <v>3200</v>
      </c>
      <c r="F1235" s="76">
        <f t="shared" ref="F1235:L1235" si="196">SUM(F1236:F1240)</f>
        <v>0</v>
      </c>
      <c r="G1235" s="76">
        <f t="shared" si="196"/>
        <v>3040</v>
      </c>
      <c r="H1235" s="76">
        <f t="shared" si="196"/>
        <v>0</v>
      </c>
      <c r="I1235" s="76">
        <f t="shared" si="196"/>
        <v>160</v>
      </c>
      <c r="J1235" s="76">
        <f t="shared" si="196"/>
        <v>0</v>
      </c>
      <c r="K1235" s="76">
        <f t="shared" si="196"/>
        <v>0</v>
      </c>
      <c r="L1235" s="76">
        <f t="shared" si="196"/>
        <v>0</v>
      </c>
      <c r="M1235" s="180" t="s">
        <v>962</v>
      </c>
      <c r="N1235" s="168"/>
    </row>
    <row r="1236" spans="1:14">
      <c r="A1236" s="180"/>
      <c r="B1236" s="180"/>
      <c r="C1236" s="180"/>
      <c r="D1236" s="81">
        <v>2013</v>
      </c>
      <c r="E1236" s="77">
        <v>0</v>
      </c>
      <c r="F1236" s="77">
        <v>0</v>
      </c>
      <c r="G1236" s="77">
        <v>0</v>
      </c>
      <c r="H1236" s="77">
        <v>0</v>
      </c>
      <c r="I1236" s="77">
        <v>0</v>
      </c>
      <c r="J1236" s="77">
        <v>0</v>
      </c>
      <c r="K1236" s="34">
        <v>0</v>
      </c>
      <c r="L1236" s="34">
        <v>0</v>
      </c>
      <c r="M1236" s="180"/>
      <c r="N1236" s="168"/>
    </row>
    <row r="1237" spans="1:14">
      <c r="A1237" s="180"/>
      <c r="B1237" s="180"/>
      <c r="C1237" s="180"/>
      <c r="D1237" s="81">
        <v>2014</v>
      </c>
      <c r="E1237" s="77">
        <v>0</v>
      </c>
      <c r="F1237" s="77">
        <v>0</v>
      </c>
      <c r="G1237" s="77">
        <v>0</v>
      </c>
      <c r="H1237" s="77">
        <v>0</v>
      </c>
      <c r="I1237" s="77">
        <v>0</v>
      </c>
      <c r="J1237" s="77">
        <v>0</v>
      </c>
      <c r="K1237" s="34">
        <v>0</v>
      </c>
      <c r="L1237" s="34">
        <v>0</v>
      </c>
      <c r="M1237" s="180"/>
      <c r="N1237" s="168"/>
    </row>
    <row r="1238" spans="1:14">
      <c r="A1238" s="180"/>
      <c r="B1238" s="180"/>
      <c r="C1238" s="180"/>
      <c r="D1238" s="81">
        <v>2015</v>
      </c>
      <c r="E1238" s="77">
        <v>3200</v>
      </c>
      <c r="F1238" s="77"/>
      <c r="G1238" s="77">
        <v>3040</v>
      </c>
      <c r="H1238" s="77"/>
      <c r="I1238" s="77">
        <v>160</v>
      </c>
      <c r="J1238" s="77"/>
      <c r="K1238" s="34">
        <v>0</v>
      </c>
      <c r="L1238" s="34"/>
      <c r="M1238" s="180"/>
      <c r="N1238" s="168"/>
    </row>
    <row r="1239" spans="1:14">
      <c r="A1239" s="180"/>
      <c r="B1239" s="180"/>
      <c r="C1239" s="180"/>
      <c r="D1239" s="81">
        <v>2016</v>
      </c>
      <c r="E1239" s="77">
        <v>0</v>
      </c>
      <c r="F1239" s="77"/>
      <c r="G1239" s="77">
        <v>0</v>
      </c>
      <c r="H1239" s="77"/>
      <c r="I1239" s="77">
        <v>0</v>
      </c>
      <c r="J1239" s="77"/>
      <c r="K1239" s="34">
        <v>0</v>
      </c>
      <c r="L1239" s="34"/>
      <c r="M1239" s="180"/>
      <c r="N1239" s="168"/>
    </row>
    <row r="1240" spans="1:14">
      <c r="A1240" s="180"/>
      <c r="B1240" s="180"/>
      <c r="C1240" s="180"/>
      <c r="D1240" s="81">
        <v>2017</v>
      </c>
      <c r="E1240" s="77">
        <v>0</v>
      </c>
      <c r="F1240" s="77"/>
      <c r="G1240" s="77">
        <v>0</v>
      </c>
      <c r="H1240" s="77"/>
      <c r="I1240" s="77">
        <v>0</v>
      </c>
      <c r="J1240" s="77"/>
      <c r="K1240" s="34">
        <v>0</v>
      </c>
      <c r="L1240" s="34"/>
      <c r="M1240" s="180"/>
      <c r="N1240" s="168"/>
    </row>
    <row r="1241" spans="1:14">
      <c r="A1241" s="180" t="s">
        <v>152</v>
      </c>
      <c r="B1241" s="180" t="s">
        <v>991</v>
      </c>
      <c r="C1241" s="180" t="s">
        <v>776</v>
      </c>
      <c r="D1241" s="80" t="s">
        <v>609</v>
      </c>
      <c r="E1241" s="76">
        <f>SUM(E1242:E1246)</f>
        <v>2800</v>
      </c>
      <c r="F1241" s="76">
        <f t="shared" ref="F1241:L1241" si="197">SUM(F1242:F1246)</f>
        <v>0</v>
      </c>
      <c r="G1241" s="76">
        <f t="shared" si="197"/>
        <v>2660</v>
      </c>
      <c r="H1241" s="76">
        <f t="shared" si="197"/>
        <v>0</v>
      </c>
      <c r="I1241" s="76">
        <f t="shared" si="197"/>
        <v>140</v>
      </c>
      <c r="J1241" s="76">
        <f t="shared" si="197"/>
        <v>0</v>
      </c>
      <c r="K1241" s="76">
        <f t="shared" si="197"/>
        <v>0</v>
      </c>
      <c r="L1241" s="76">
        <f t="shared" si="197"/>
        <v>0</v>
      </c>
      <c r="M1241" s="180" t="s">
        <v>763</v>
      </c>
      <c r="N1241" s="168"/>
    </row>
    <row r="1242" spans="1:14">
      <c r="A1242" s="180"/>
      <c r="B1242" s="180"/>
      <c r="C1242" s="180"/>
      <c r="D1242" s="81">
        <v>2013</v>
      </c>
      <c r="E1242" s="77">
        <v>0</v>
      </c>
      <c r="F1242" s="77">
        <v>0</v>
      </c>
      <c r="G1242" s="77">
        <v>0</v>
      </c>
      <c r="H1242" s="77">
        <v>0</v>
      </c>
      <c r="I1242" s="77">
        <v>0</v>
      </c>
      <c r="J1242" s="77">
        <v>0</v>
      </c>
      <c r="K1242" s="34">
        <v>0</v>
      </c>
      <c r="L1242" s="34">
        <v>0</v>
      </c>
      <c r="M1242" s="180"/>
      <c r="N1242" s="168"/>
    </row>
    <row r="1243" spans="1:14">
      <c r="A1243" s="180"/>
      <c r="B1243" s="180"/>
      <c r="C1243" s="180"/>
      <c r="D1243" s="81">
        <v>2014</v>
      </c>
      <c r="E1243" s="77">
        <v>0</v>
      </c>
      <c r="F1243" s="77">
        <v>0</v>
      </c>
      <c r="G1243" s="77">
        <v>0</v>
      </c>
      <c r="H1243" s="77">
        <v>0</v>
      </c>
      <c r="I1243" s="77">
        <v>0</v>
      </c>
      <c r="J1243" s="77">
        <v>0</v>
      </c>
      <c r="K1243" s="34">
        <v>0</v>
      </c>
      <c r="L1243" s="34">
        <v>0</v>
      </c>
      <c r="M1243" s="180"/>
      <c r="N1243" s="168"/>
    </row>
    <row r="1244" spans="1:14">
      <c r="A1244" s="180"/>
      <c r="B1244" s="180"/>
      <c r="C1244" s="180"/>
      <c r="D1244" s="81">
        <v>2015</v>
      </c>
      <c r="E1244" s="77">
        <v>2800</v>
      </c>
      <c r="F1244" s="77"/>
      <c r="G1244" s="77">
        <v>2660</v>
      </c>
      <c r="H1244" s="77"/>
      <c r="I1244" s="77">
        <v>140</v>
      </c>
      <c r="J1244" s="77"/>
      <c r="K1244" s="34">
        <v>0</v>
      </c>
      <c r="L1244" s="34"/>
      <c r="M1244" s="180"/>
      <c r="N1244" s="168"/>
    </row>
    <row r="1245" spans="1:14">
      <c r="A1245" s="180"/>
      <c r="B1245" s="180"/>
      <c r="C1245" s="180"/>
      <c r="D1245" s="81">
        <v>2016</v>
      </c>
      <c r="E1245" s="77">
        <v>0</v>
      </c>
      <c r="F1245" s="77"/>
      <c r="G1245" s="77">
        <v>0</v>
      </c>
      <c r="H1245" s="77"/>
      <c r="I1245" s="77">
        <v>0</v>
      </c>
      <c r="J1245" s="77"/>
      <c r="K1245" s="34">
        <v>0</v>
      </c>
      <c r="L1245" s="34"/>
      <c r="M1245" s="180"/>
      <c r="N1245" s="168"/>
    </row>
    <row r="1246" spans="1:14">
      <c r="A1246" s="180"/>
      <c r="B1246" s="180"/>
      <c r="C1246" s="180"/>
      <c r="D1246" s="81">
        <v>2017</v>
      </c>
      <c r="E1246" s="77">
        <v>0</v>
      </c>
      <c r="F1246" s="77"/>
      <c r="G1246" s="77">
        <v>0</v>
      </c>
      <c r="H1246" s="77"/>
      <c r="I1246" s="77">
        <v>0</v>
      </c>
      <c r="J1246" s="77"/>
      <c r="K1246" s="34">
        <v>0</v>
      </c>
      <c r="L1246" s="34"/>
      <c r="M1246" s="180"/>
      <c r="N1246" s="168"/>
    </row>
    <row r="1247" spans="1:14">
      <c r="A1247" s="180" t="s">
        <v>155</v>
      </c>
      <c r="B1247" s="180" t="s">
        <v>992</v>
      </c>
      <c r="C1247" s="180" t="s">
        <v>778</v>
      </c>
      <c r="D1247" s="80" t="s">
        <v>609</v>
      </c>
      <c r="E1247" s="76">
        <f>SUM(E1248:E1252)</f>
        <v>5100</v>
      </c>
      <c r="F1247" s="76">
        <f t="shared" ref="F1247:L1247" si="198">SUM(F1248:F1252)</f>
        <v>0</v>
      </c>
      <c r="G1247" s="76">
        <f t="shared" si="198"/>
        <v>4845</v>
      </c>
      <c r="H1247" s="76">
        <f t="shared" si="198"/>
        <v>0</v>
      </c>
      <c r="I1247" s="76">
        <f t="shared" si="198"/>
        <v>255</v>
      </c>
      <c r="J1247" s="76">
        <f t="shared" si="198"/>
        <v>0</v>
      </c>
      <c r="K1247" s="76">
        <f t="shared" si="198"/>
        <v>0</v>
      </c>
      <c r="L1247" s="76">
        <f t="shared" si="198"/>
        <v>0</v>
      </c>
      <c r="M1247" s="180" t="s">
        <v>943</v>
      </c>
      <c r="N1247" s="168"/>
    </row>
    <row r="1248" spans="1:14">
      <c r="A1248" s="180"/>
      <c r="B1248" s="180"/>
      <c r="C1248" s="180"/>
      <c r="D1248" s="81">
        <v>2013</v>
      </c>
      <c r="E1248" s="77">
        <v>0</v>
      </c>
      <c r="F1248" s="77">
        <v>0</v>
      </c>
      <c r="G1248" s="77">
        <v>0</v>
      </c>
      <c r="H1248" s="77">
        <v>0</v>
      </c>
      <c r="I1248" s="77">
        <v>0</v>
      </c>
      <c r="J1248" s="77">
        <v>0</v>
      </c>
      <c r="K1248" s="34">
        <v>0</v>
      </c>
      <c r="L1248" s="34">
        <v>0</v>
      </c>
      <c r="M1248" s="180"/>
      <c r="N1248" s="168"/>
    </row>
    <row r="1249" spans="1:14">
      <c r="A1249" s="180"/>
      <c r="B1249" s="180"/>
      <c r="C1249" s="180"/>
      <c r="D1249" s="81">
        <v>2014</v>
      </c>
      <c r="E1249" s="77">
        <v>0</v>
      </c>
      <c r="F1249" s="77">
        <v>0</v>
      </c>
      <c r="G1249" s="77">
        <v>0</v>
      </c>
      <c r="H1249" s="77">
        <v>0</v>
      </c>
      <c r="I1249" s="77">
        <v>0</v>
      </c>
      <c r="J1249" s="77">
        <v>0</v>
      </c>
      <c r="K1249" s="34">
        <v>0</v>
      </c>
      <c r="L1249" s="34">
        <v>0</v>
      </c>
      <c r="M1249" s="180"/>
      <c r="N1249" s="168"/>
    </row>
    <row r="1250" spans="1:14">
      <c r="A1250" s="180"/>
      <c r="B1250" s="180"/>
      <c r="C1250" s="180"/>
      <c r="D1250" s="81">
        <v>2015</v>
      </c>
      <c r="E1250" s="77">
        <v>5100</v>
      </c>
      <c r="F1250" s="77"/>
      <c r="G1250" s="77">
        <v>4845</v>
      </c>
      <c r="H1250" s="77"/>
      <c r="I1250" s="77">
        <v>255</v>
      </c>
      <c r="J1250" s="77"/>
      <c r="K1250" s="34">
        <v>0</v>
      </c>
      <c r="L1250" s="34"/>
      <c r="M1250" s="180"/>
      <c r="N1250" s="168"/>
    </row>
    <row r="1251" spans="1:14">
      <c r="A1251" s="180"/>
      <c r="B1251" s="180"/>
      <c r="C1251" s="180"/>
      <c r="D1251" s="81">
        <v>2016</v>
      </c>
      <c r="E1251" s="77">
        <v>0</v>
      </c>
      <c r="F1251" s="77"/>
      <c r="G1251" s="77">
        <v>0</v>
      </c>
      <c r="H1251" s="77"/>
      <c r="I1251" s="77">
        <v>0</v>
      </c>
      <c r="J1251" s="77"/>
      <c r="K1251" s="34">
        <v>0</v>
      </c>
      <c r="L1251" s="34"/>
      <c r="M1251" s="180"/>
      <c r="N1251" s="168"/>
    </row>
    <row r="1252" spans="1:14">
      <c r="A1252" s="180"/>
      <c r="B1252" s="180"/>
      <c r="C1252" s="180"/>
      <c r="D1252" s="81">
        <v>2017</v>
      </c>
      <c r="E1252" s="77">
        <v>0</v>
      </c>
      <c r="F1252" s="77"/>
      <c r="G1252" s="77">
        <v>0</v>
      </c>
      <c r="H1252" s="77"/>
      <c r="I1252" s="77">
        <v>0</v>
      </c>
      <c r="J1252" s="77"/>
      <c r="K1252" s="34">
        <v>0</v>
      </c>
      <c r="L1252" s="34"/>
      <c r="M1252" s="180"/>
      <c r="N1252" s="168"/>
    </row>
    <row r="1253" spans="1:14">
      <c r="A1253" s="180" t="s">
        <v>157</v>
      </c>
      <c r="B1253" s="180" t="s">
        <v>993</v>
      </c>
      <c r="C1253" s="180" t="s">
        <v>778</v>
      </c>
      <c r="D1253" s="80" t="s">
        <v>609</v>
      </c>
      <c r="E1253" s="76">
        <f>SUM(E1254:E1258)</f>
        <v>3200</v>
      </c>
      <c r="F1253" s="76">
        <f t="shared" ref="F1253:L1253" si="199">SUM(F1254:F1258)</f>
        <v>0</v>
      </c>
      <c r="G1253" s="76">
        <f t="shared" si="199"/>
        <v>3040</v>
      </c>
      <c r="H1253" s="76">
        <f t="shared" si="199"/>
        <v>0</v>
      </c>
      <c r="I1253" s="76">
        <f t="shared" si="199"/>
        <v>160</v>
      </c>
      <c r="J1253" s="76">
        <f t="shared" si="199"/>
        <v>0</v>
      </c>
      <c r="K1253" s="76">
        <f t="shared" si="199"/>
        <v>0</v>
      </c>
      <c r="L1253" s="76">
        <f t="shared" si="199"/>
        <v>0</v>
      </c>
      <c r="M1253" s="180" t="s">
        <v>943</v>
      </c>
      <c r="N1253" s="168"/>
    </row>
    <row r="1254" spans="1:14">
      <c r="A1254" s="180"/>
      <c r="B1254" s="180"/>
      <c r="C1254" s="180"/>
      <c r="D1254" s="81">
        <v>2013</v>
      </c>
      <c r="E1254" s="77">
        <v>0</v>
      </c>
      <c r="F1254" s="77">
        <v>0</v>
      </c>
      <c r="G1254" s="77">
        <v>0</v>
      </c>
      <c r="H1254" s="77">
        <v>0</v>
      </c>
      <c r="I1254" s="77">
        <v>0</v>
      </c>
      <c r="J1254" s="77">
        <v>0</v>
      </c>
      <c r="K1254" s="34">
        <v>0</v>
      </c>
      <c r="L1254" s="34">
        <v>0</v>
      </c>
      <c r="M1254" s="180"/>
      <c r="N1254" s="168"/>
    </row>
    <row r="1255" spans="1:14">
      <c r="A1255" s="180"/>
      <c r="B1255" s="180"/>
      <c r="C1255" s="180"/>
      <c r="D1255" s="81">
        <v>2014</v>
      </c>
      <c r="E1255" s="77">
        <v>0</v>
      </c>
      <c r="F1255" s="77">
        <v>0</v>
      </c>
      <c r="G1255" s="77">
        <v>0</v>
      </c>
      <c r="H1255" s="77">
        <v>0</v>
      </c>
      <c r="I1255" s="77">
        <v>0</v>
      </c>
      <c r="J1255" s="77">
        <v>0</v>
      </c>
      <c r="K1255" s="34">
        <v>0</v>
      </c>
      <c r="L1255" s="34">
        <v>0</v>
      </c>
      <c r="M1255" s="180"/>
      <c r="N1255" s="168"/>
    </row>
    <row r="1256" spans="1:14">
      <c r="A1256" s="180"/>
      <c r="B1256" s="180"/>
      <c r="C1256" s="180"/>
      <c r="D1256" s="81">
        <v>2015</v>
      </c>
      <c r="E1256" s="77">
        <v>0</v>
      </c>
      <c r="F1256" s="77"/>
      <c r="G1256" s="77">
        <v>0</v>
      </c>
      <c r="H1256" s="77"/>
      <c r="I1256" s="77">
        <v>0</v>
      </c>
      <c r="J1256" s="77"/>
      <c r="K1256" s="34">
        <v>0</v>
      </c>
      <c r="L1256" s="34"/>
      <c r="M1256" s="180"/>
      <c r="N1256" s="168"/>
    </row>
    <row r="1257" spans="1:14">
      <c r="A1257" s="180"/>
      <c r="B1257" s="180"/>
      <c r="C1257" s="180"/>
      <c r="D1257" s="81">
        <v>2016</v>
      </c>
      <c r="E1257" s="77">
        <v>3200</v>
      </c>
      <c r="F1257" s="77"/>
      <c r="G1257" s="77">
        <v>3040</v>
      </c>
      <c r="H1257" s="77"/>
      <c r="I1257" s="77">
        <v>160</v>
      </c>
      <c r="J1257" s="77"/>
      <c r="K1257" s="34">
        <v>0</v>
      </c>
      <c r="L1257" s="34"/>
      <c r="M1257" s="180"/>
      <c r="N1257" s="168"/>
    </row>
    <row r="1258" spans="1:14">
      <c r="A1258" s="180"/>
      <c r="B1258" s="180"/>
      <c r="C1258" s="180"/>
      <c r="D1258" s="81">
        <v>2017</v>
      </c>
      <c r="E1258" s="77">
        <v>0</v>
      </c>
      <c r="F1258" s="77"/>
      <c r="G1258" s="77">
        <v>0</v>
      </c>
      <c r="H1258" s="77"/>
      <c r="I1258" s="77">
        <v>0</v>
      </c>
      <c r="J1258" s="77"/>
      <c r="K1258" s="34">
        <v>0</v>
      </c>
      <c r="L1258" s="34"/>
      <c r="M1258" s="180"/>
      <c r="N1258" s="168"/>
    </row>
    <row r="1259" spans="1:14">
      <c r="A1259" s="180" t="s">
        <v>159</v>
      </c>
      <c r="B1259" s="180" t="s">
        <v>994</v>
      </c>
      <c r="C1259" s="180" t="s">
        <v>791</v>
      </c>
      <c r="D1259" s="80" t="s">
        <v>609</v>
      </c>
      <c r="E1259" s="76">
        <f>SUM(E1260:E1264)</f>
        <v>2900</v>
      </c>
      <c r="F1259" s="76">
        <f t="shared" ref="F1259:L1259" si="200">SUM(F1260:F1264)</f>
        <v>0</v>
      </c>
      <c r="G1259" s="76">
        <f t="shared" si="200"/>
        <v>2755</v>
      </c>
      <c r="H1259" s="76">
        <f t="shared" si="200"/>
        <v>0</v>
      </c>
      <c r="I1259" s="76">
        <f t="shared" si="200"/>
        <v>145</v>
      </c>
      <c r="J1259" s="76">
        <f t="shared" si="200"/>
        <v>0</v>
      </c>
      <c r="K1259" s="76">
        <f t="shared" si="200"/>
        <v>0</v>
      </c>
      <c r="L1259" s="76">
        <f t="shared" si="200"/>
        <v>0</v>
      </c>
      <c r="M1259" s="180" t="s">
        <v>956</v>
      </c>
      <c r="N1259" s="168"/>
    </row>
    <row r="1260" spans="1:14">
      <c r="A1260" s="180"/>
      <c r="B1260" s="180"/>
      <c r="C1260" s="180"/>
      <c r="D1260" s="81">
        <v>2013</v>
      </c>
      <c r="E1260" s="77">
        <v>0</v>
      </c>
      <c r="F1260" s="77">
        <v>0</v>
      </c>
      <c r="G1260" s="77">
        <v>0</v>
      </c>
      <c r="H1260" s="77">
        <v>0</v>
      </c>
      <c r="I1260" s="77">
        <v>0</v>
      </c>
      <c r="J1260" s="77">
        <v>0</v>
      </c>
      <c r="K1260" s="34">
        <v>0</v>
      </c>
      <c r="L1260" s="34">
        <v>0</v>
      </c>
      <c r="M1260" s="180"/>
      <c r="N1260" s="168"/>
    </row>
    <row r="1261" spans="1:14">
      <c r="A1261" s="180"/>
      <c r="B1261" s="180"/>
      <c r="C1261" s="180"/>
      <c r="D1261" s="81">
        <v>2014</v>
      </c>
      <c r="E1261" s="77">
        <v>0</v>
      </c>
      <c r="F1261" s="77">
        <v>0</v>
      </c>
      <c r="G1261" s="77">
        <v>0</v>
      </c>
      <c r="H1261" s="77">
        <v>0</v>
      </c>
      <c r="I1261" s="77">
        <v>0</v>
      </c>
      <c r="J1261" s="77">
        <v>0</v>
      </c>
      <c r="K1261" s="34">
        <v>0</v>
      </c>
      <c r="L1261" s="34">
        <v>0</v>
      </c>
      <c r="M1261" s="180"/>
      <c r="N1261" s="168"/>
    </row>
    <row r="1262" spans="1:14">
      <c r="A1262" s="180"/>
      <c r="B1262" s="180"/>
      <c r="C1262" s="180"/>
      <c r="D1262" s="81">
        <v>2015</v>
      </c>
      <c r="E1262" s="77">
        <v>2900</v>
      </c>
      <c r="F1262" s="77"/>
      <c r="G1262" s="77">
        <v>2755</v>
      </c>
      <c r="H1262" s="77"/>
      <c r="I1262" s="77">
        <v>145</v>
      </c>
      <c r="J1262" s="77"/>
      <c r="K1262" s="34">
        <v>0</v>
      </c>
      <c r="L1262" s="34"/>
      <c r="M1262" s="180"/>
      <c r="N1262" s="168"/>
    </row>
    <row r="1263" spans="1:14">
      <c r="A1263" s="180"/>
      <c r="B1263" s="180"/>
      <c r="C1263" s="180"/>
      <c r="D1263" s="81">
        <v>2016</v>
      </c>
      <c r="E1263" s="77">
        <v>0</v>
      </c>
      <c r="F1263" s="77"/>
      <c r="G1263" s="77">
        <v>0</v>
      </c>
      <c r="H1263" s="77"/>
      <c r="I1263" s="77">
        <v>0</v>
      </c>
      <c r="J1263" s="77"/>
      <c r="K1263" s="34">
        <v>0</v>
      </c>
      <c r="L1263" s="34"/>
      <c r="M1263" s="180"/>
      <c r="N1263" s="168"/>
    </row>
    <row r="1264" spans="1:14">
      <c r="A1264" s="180"/>
      <c r="B1264" s="180"/>
      <c r="C1264" s="180"/>
      <c r="D1264" s="81">
        <v>2017</v>
      </c>
      <c r="E1264" s="77">
        <v>0</v>
      </c>
      <c r="F1264" s="77"/>
      <c r="G1264" s="77">
        <v>0</v>
      </c>
      <c r="H1264" s="77"/>
      <c r="I1264" s="77">
        <v>0</v>
      </c>
      <c r="J1264" s="77"/>
      <c r="K1264" s="34">
        <v>0</v>
      </c>
      <c r="L1264" s="34"/>
      <c r="M1264" s="180"/>
      <c r="N1264" s="168"/>
    </row>
    <row r="1265" spans="1:14">
      <c r="A1265" s="180" t="s">
        <v>161</v>
      </c>
      <c r="B1265" s="180" t="s">
        <v>995</v>
      </c>
      <c r="C1265" s="180" t="s">
        <v>780</v>
      </c>
      <c r="D1265" s="80" t="s">
        <v>609</v>
      </c>
      <c r="E1265" s="76">
        <f>SUM(E1266:E1270)</f>
        <v>2600</v>
      </c>
      <c r="F1265" s="76">
        <f t="shared" ref="F1265:L1265" si="201">SUM(F1266:F1270)</f>
        <v>0</v>
      </c>
      <c r="G1265" s="76">
        <f t="shared" si="201"/>
        <v>2470</v>
      </c>
      <c r="H1265" s="76">
        <f t="shared" si="201"/>
        <v>0</v>
      </c>
      <c r="I1265" s="76">
        <f t="shared" si="201"/>
        <v>130</v>
      </c>
      <c r="J1265" s="76">
        <f t="shared" si="201"/>
        <v>0</v>
      </c>
      <c r="K1265" s="76">
        <f t="shared" si="201"/>
        <v>0</v>
      </c>
      <c r="L1265" s="76">
        <f t="shared" si="201"/>
        <v>0</v>
      </c>
      <c r="M1265" s="180" t="s">
        <v>880</v>
      </c>
      <c r="N1265" s="168"/>
    </row>
    <row r="1266" spans="1:14">
      <c r="A1266" s="180"/>
      <c r="B1266" s="180"/>
      <c r="C1266" s="180"/>
      <c r="D1266" s="81">
        <v>2013</v>
      </c>
      <c r="E1266" s="77">
        <v>0</v>
      </c>
      <c r="F1266" s="77">
        <v>0</v>
      </c>
      <c r="G1266" s="77">
        <v>0</v>
      </c>
      <c r="H1266" s="77">
        <v>0</v>
      </c>
      <c r="I1266" s="77">
        <v>0</v>
      </c>
      <c r="J1266" s="77">
        <v>0</v>
      </c>
      <c r="K1266" s="34">
        <v>0</v>
      </c>
      <c r="L1266" s="34">
        <v>0</v>
      </c>
      <c r="M1266" s="180"/>
      <c r="N1266" s="168"/>
    </row>
    <row r="1267" spans="1:14">
      <c r="A1267" s="180"/>
      <c r="B1267" s="180"/>
      <c r="C1267" s="180"/>
      <c r="D1267" s="81">
        <v>2014</v>
      </c>
      <c r="E1267" s="77">
        <v>0</v>
      </c>
      <c r="F1267" s="77">
        <v>0</v>
      </c>
      <c r="G1267" s="77">
        <v>0</v>
      </c>
      <c r="H1267" s="77">
        <v>0</v>
      </c>
      <c r="I1267" s="77">
        <v>0</v>
      </c>
      <c r="J1267" s="77">
        <v>0</v>
      </c>
      <c r="K1267" s="34">
        <v>0</v>
      </c>
      <c r="L1267" s="34">
        <v>0</v>
      </c>
      <c r="M1267" s="180"/>
      <c r="N1267" s="168"/>
    </row>
    <row r="1268" spans="1:14">
      <c r="A1268" s="180"/>
      <c r="B1268" s="180"/>
      <c r="C1268" s="180"/>
      <c r="D1268" s="81">
        <v>2015</v>
      </c>
      <c r="E1268" s="77">
        <v>0</v>
      </c>
      <c r="F1268" s="77"/>
      <c r="G1268" s="77">
        <v>0</v>
      </c>
      <c r="H1268" s="77"/>
      <c r="I1268" s="77">
        <v>0</v>
      </c>
      <c r="J1268" s="77"/>
      <c r="K1268" s="34">
        <v>0</v>
      </c>
      <c r="L1268" s="34"/>
      <c r="M1268" s="180"/>
      <c r="N1268" s="168"/>
    </row>
    <row r="1269" spans="1:14">
      <c r="A1269" s="180"/>
      <c r="B1269" s="180"/>
      <c r="C1269" s="180"/>
      <c r="D1269" s="81">
        <v>2016</v>
      </c>
      <c r="E1269" s="77">
        <v>2600</v>
      </c>
      <c r="F1269" s="77"/>
      <c r="G1269" s="77">
        <v>2470</v>
      </c>
      <c r="H1269" s="77"/>
      <c r="I1269" s="77">
        <v>130</v>
      </c>
      <c r="J1269" s="77"/>
      <c r="K1269" s="34">
        <v>0</v>
      </c>
      <c r="L1269" s="34"/>
      <c r="M1269" s="180"/>
      <c r="N1269" s="168"/>
    </row>
    <row r="1270" spans="1:14">
      <c r="A1270" s="180"/>
      <c r="B1270" s="180"/>
      <c r="C1270" s="180"/>
      <c r="D1270" s="81">
        <v>2017</v>
      </c>
      <c r="E1270" s="77">
        <v>0</v>
      </c>
      <c r="F1270" s="77"/>
      <c r="G1270" s="77">
        <v>0</v>
      </c>
      <c r="H1270" s="77"/>
      <c r="I1270" s="77">
        <v>0</v>
      </c>
      <c r="J1270" s="77"/>
      <c r="K1270" s="34">
        <v>0</v>
      </c>
      <c r="L1270" s="34"/>
      <c r="M1270" s="180"/>
      <c r="N1270" s="168"/>
    </row>
    <row r="1271" spans="1:14">
      <c r="A1271" s="180" t="s">
        <v>163</v>
      </c>
      <c r="B1271" s="180" t="s">
        <v>996</v>
      </c>
      <c r="C1271" s="180" t="s">
        <v>774</v>
      </c>
      <c r="D1271" s="80" t="s">
        <v>609</v>
      </c>
      <c r="E1271" s="76">
        <f>SUM(E1272:E1276)</f>
        <v>2900</v>
      </c>
      <c r="F1271" s="76">
        <f t="shared" ref="F1271:L1271" si="202">SUM(F1272:F1276)</f>
        <v>0</v>
      </c>
      <c r="G1271" s="76">
        <f t="shared" si="202"/>
        <v>2755</v>
      </c>
      <c r="H1271" s="76">
        <f t="shared" si="202"/>
        <v>0</v>
      </c>
      <c r="I1271" s="76">
        <f t="shared" si="202"/>
        <v>145</v>
      </c>
      <c r="J1271" s="76">
        <f t="shared" si="202"/>
        <v>0</v>
      </c>
      <c r="K1271" s="76">
        <f t="shared" si="202"/>
        <v>0</v>
      </c>
      <c r="L1271" s="76">
        <f t="shared" si="202"/>
        <v>0</v>
      </c>
      <c r="M1271" s="180" t="s">
        <v>912</v>
      </c>
      <c r="N1271" s="168"/>
    </row>
    <row r="1272" spans="1:14">
      <c r="A1272" s="180"/>
      <c r="B1272" s="180"/>
      <c r="C1272" s="180"/>
      <c r="D1272" s="81">
        <v>2013</v>
      </c>
      <c r="E1272" s="77">
        <v>0</v>
      </c>
      <c r="F1272" s="77">
        <v>0</v>
      </c>
      <c r="G1272" s="77">
        <v>0</v>
      </c>
      <c r="H1272" s="77">
        <v>0</v>
      </c>
      <c r="I1272" s="77">
        <v>0</v>
      </c>
      <c r="J1272" s="77">
        <v>0</v>
      </c>
      <c r="K1272" s="34">
        <v>0</v>
      </c>
      <c r="L1272" s="34">
        <v>0</v>
      </c>
      <c r="M1272" s="180"/>
      <c r="N1272" s="168"/>
    </row>
    <row r="1273" spans="1:14">
      <c r="A1273" s="180"/>
      <c r="B1273" s="180"/>
      <c r="C1273" s="180"/>
      <c r="D1273" s="81">
        <v>2014</v>
      </c>
      <c r="E1273" s="77">
        <v>0</v>
      </c>
      <c r="F1273" s="77">
        <v>0</v>
      </c>
      <c r="G1273" s="77">
        <v>0</v>
      </c>
      <c r="H1273" s="77">
        <v>0</v>
      </c>
      <c r="I1273" s="77">
        <v>0</v>
      </c>
      <c r="J1273" s="77">
        <v>0</v>
      </c>
      <c r="K1273" s="34">
        <v>0</v>
      </c>
      <c r="L1273" s="34">
        <v>0</v>
      </c>
      <c r="M1273" s="180"/>
      <c r="N1273" s="168"/>
    </row>
    <row r="1274" spans="1:14">
      <c r="A1274" s="180"/>
      <c r="B1274" s="180"/>
      <c r="C1274" s="180"/>
      <c r="D1274" s="81">
        <v>2015</v>
      </c>
      <c r="E1274" s="77">
        <v>0</v>
      </c>
      <c r="F1274" s="77"/>
      <c r="G1274" s="77">
        <v>0</v>
      </c>
      <c r="H1274" s="77"/>
      <c r="I1274" s="77">
        <v>0</v>
      </c>
      <c r="J1274" s="77"/>
      <c r="K1274" s="34">
        <v>0</v>
      </c>
      <c r="L1274" s="34"/>
      <c r="M1274" s="180"/>
      <c r="N1274" s="168"/>
    </row>
    <row r="1275" spans="1:14">
      <c r="A1275" s="180"/>
      <c r="B1275" s="180"/>
      <c r="C1275" s="180"/>
      <c r="D1275" s="81">
        <v>2016</v>
      </c>
      <c r="E1275" s="77">
        <v>2900</v>
      </c>
      <c r="F1275" s="77"/>
      <c r="G1275" s="77">
        <v>2755</v>
      </c>
      <c r="H1275" s="77"/>
      <c r="I1275" s="77">
        <v>145</v>
      </c>
      <c r="J1275" s="77"/>
      <c r="K1275" s="34">
        <v>0</v>
      </c>
      <c r="L1275" s="34"/>
      <c r="M1275" s="180"/>
      <c r="N1275" s="168"/>
    </row>
    <row r="1276" spans="1:14">
      <c r="A1276" s="180"/>
      <c r="B1276" s="180"/>
      <c r="C1276" s="180"/>
      <c r="D1276" s="81">
        <v>2017</v>
      </c>
      <c r="E1276" s="77">
        <v>0</v>
      </c>
      <c r="F1276" s="77"/>
      <c r="G1276" s="77">
        <v>0</v>
      </c>
      <c r="H1276" s="77"/>
      <c r="I1276" s="77">
        <v>0</v>
      </c>
      <c r="J1276" s="77"/>
      <c r="K1276" s="34">
        <v>0</v>
      </c>
      <c r="L1276" s="34"/>
      <c r="M1276" s="180"/>
      <c r="N1276" s="168"/>
    </row>
    <row r="1277" spans="1:14">
      <c r="A1277" s="180" t="s">
        <v>165</v>
      </c>
      <c r="B1277" s="180" t="s">
        <v>997</v>
      </c>
      <c r="C1277" s="180" t="s">
        <v>824</v>
      </c>
      <c r="D1277" s="80" t="s">
        <v>609</v>
      </c>
      <c r="E1277" s="76">
        <f>SUM(E1278:E1282)</f>
        <v>750</v>
      </c>
      <c r="F1277" s="76">
        <f t="shared" ref="F1277:L1277" si="203">SUM(F1278:F1282)</f>
        <v>0</v>
      </c>
      <c r="G1277" s="76">
        <f t="shared" si="203"/>
        <v>712.5</v>
      </c>
      <c r="H1277" s="76">
        <f t="shared" si="203"/>
        <v>0</v>
      </c>
      <c r="I1277" s="76">
        <f t="shared" si="203"/>
        <v>37.5</v>
      </c>
      <c r="J1277" s="76">
        <f t="shared" si="203"/>
        <v>0</v>
      </c>
      <c r="K1277" s="76">
        <f t="shared" si="203"/>
        <v>0</v>
      </c>
      <c r="L1277" s="76">
        <f t="shared" si="203"/>
        <v>0</v>
      </c>
      <c r="M1277" s="180" t="s">
        <v>951</v>
      </c>
      <c r="N1277" s="168"/>
    </row>
    <row r="1278" spans="1:14">
      <c r="A1278" s="180"/>
      <c r="B1278" s="180"/>
      <c r="C1278" s="180"/>
      <c r="D1278" s="81">
        <v>2013</v>
      </c>
      <c r="E1278" s="77">
        <v>0</v>
      </c>
      <c r="F1278" s="77">
        <v>0</v>
      </c>
      <c r="G1278" s="77">
        <v>0</v>
      </c>
      <c r="H1278" s="77">
        <v>0</v>
      </c>
      <c r="I1278" s="77">
        <v>0</v>
      </c>
      <c r="J1278" s="77">
        <v>0</v>
      </c>
      <c r="K1278" s="34">
        <v>0</v>
      </c>
      <c r="L1278" s="34">
        <v>0</v>
      </c>
      <c r="M1278" s="180"/>
      <c r="N1278" s="168"/>
    </row>
    <row r="1279" spans="1:14">
      <c r="A1279" s="180"/>
      <c r="B1279" s="180"/>
      <c r="C1279" s="180"/>
      <c r="D1279" s="81">
        <v>2014</v>
      </c>
      <c r="E1279" s="77">
        <v>0</v>
      </c>
      <c r="F1279" s="77">
        <v>0</v>
      </c>
      <c r="G1279" s="77">
        <v>0</v>
      </c>
      <c r="H1279" s="77">
        <v>0</v>
      </c>
      <c r="I1279" s="77">
        <v>0</v>
      </c>
      <c r="J1279" s="77">
        <v>0</v>
      </c>
      <c r="K1279" s="34">
        <v>0</v>
      </c>
      <c r="L1279" s="34">
        <v>0</v>
      </c>
      <c r="M1279" s="180"/>
      <c r="N1279" s="168"/>
    </row>
    <row r="1280" spans="1:14">
      <c r="A1280" s="180"/>
      <c r="B1280" s="180"/>
      <c r="C1280" s="180"/>
      <c r="D1280" s="81">
        <v>2015</v>
      </c>
      <c r="E1280" s="77">
        <v>0</v>
      </c>
      <c r="F1280" s="77"/>
      <c r="G1280" s="77">
        <v>0</v>
      </c>
      <c r="H1280" s="77"/>
      <c r="I1280" s="77">
        <v>0</v>
      </c>
      <c r="J1280" s="77"/>
      <c r="K1280" s="34">
        <v>0</v>
      </c>
      <c r="L1280" s="34"/>
      <c r="M1280" s="180"/>
      <c r="N1280" s="168"/>
    </row>
    <row r="1281" spans="1:14">
      <c r="A1281" s="180"/>
      <c r="B1281" s="180"/>
      <c r="C1281" s="180"/>
      <c r="D1281" s="81">
        <v>2016</v>
      </c>
      <c r="E1281" s="77">
        <v>0</v>
      </c>
      <c r="F1281" s="77"/>
      <c r="G1281" s="77">
        <v>0</v>
      </c>
      <c r="H1281" s="77"/>
      <c r="I1281" s="77">
        <v>0</v>
      </c>
      <c r="J1281" s="77"/>
      <c r="K1281" s="34">
        <v>0</v>
      </c>
      <c r="L1281" s="34"/>
      <c r="M1281" s="180"/>
      <c r="N1281" s="168"/>
    </row>
    <row r="1282" spans="1:14">
      <c r="A1282" s="180"/>
      <c r="B1282" s="180"/>
      <c r="C1282" s="180"/>
      <c r="D1282" s="81">
        <v>2017</v>
      </c>
      <c r="E1282" s="77">
        <v>750</v>
      </c>
      <c r="F1282" s="77"/>
      <c r="G1282" s="77">
        <v>712.5</v>
      </c>
      <c r="H1282" s="77"/>
      <c r="I1282" s="77">
        <v>37.5</v>
      </c>
      <c r="J1282" s="77"/>
      <c r="K1282" s="34">
        <v>0</v>
      </c>
      <c r="L1282" s="34"/>
      <c r="M1282" s="180"/>
      <c r="N1282" s="168"/>
    </row>
    <row r="1283" spans="1:14">
      <c r="A1283" s="180" t="s">
        <v>169</v>
      </c>
      <c r="B1283" s="180" t="s">
        <v>998</v>
      </c>
      <c r="C1283" s="180" t="s">
        <v>772</v>
      </c>
      <c r="D1283" s="80" t="s">
        <v>609</v>
      </c>
      <c r="E1283" s="76">
        <f>SUM(E1284:E1288)</f>
        <v>700</v>
      </c>
      <c r="F1283" s="76">
        <f t="shared" ref="F1283:L1283" si="204">SUM(F1284:F1288)</f>
        <v>0</v>
      </c>
      <c r="G1283" s="76">
        <f t="shared" si="204"/>
        <v>665</v>
      </c>
      <c r="H1283" s="76">
        <f t="shared" si="204"/>
        <v>0</v>
      </c>
      <c r="I1283" s="76">
        <f t="shared" si="204"/>
        <v>35</v>
      </c>
      <c r="J1283" s="76">
        <f t="shared" si="204"/>
        <v>0</v>
      </c>
      <c r="K1283" s="76">
        <f t="shared" si="204"/>
        <v>0</v>
      </c>
      <c r="L1283" s="76">
        <f t="shared" si="204"/>
        <v>0</v>
      </c>
      <c r="M1283" s="180" t="s">
        <v>914</v>
      </c>
      <c r="N1283" s="168"/>
    </row>
    <row r="1284" spans="1:14">
      <c r="A1284" s="180"/>
      <c r="B1284" s="180"/>
      <c r="C1284" s="180"/>
      <c r="D1284" s="81">
        <v>2013</v>
      </c>
      <c r="E1284" s="77">
        <v>0</v>
      </c>
      <c r="F1284" s="77">
        <v>0</v>
      </c>
      <c r="G1284" s="77">
        <v>0</v>
      </c>
      <c r="H1284" s="77">
        <v>0</v>
      </c>
      <c r="I1284" s="77">
        <v>0</v>
      </c>
      <c r="J1284" s="77">
        <v>0</v>
      </c>
      <c r="K1284" s="34">
        <v>0</v>
      </c>
      <c r="L1284" s="34">
        <v>0</v>
      </c>
      <c r="M1284" s="180"/>
      <c r="N1284" s="168"/>
    </row>
    <row r="1285" spans="1:14">
      <c r="A1285" s="180"/>
      <c r="B1285" s="180"/>
      <c r="C1285" s="180"/>
      <c r="D1285" s="81">
        <v>2014</v>
      </c>
      <c r="E1285" s="77">
        <v>0</v>
      </c>
      <c r="F1285" s="77">
        <v>0</v>
      </c>
      <c r="G1285" s="77">
        <v>0</v>
      </c>
      <c r="H1285" s="77">
        <v>0</v>
      </c>
      <c r="I1285" s="77">
        <v>0</v>
      </c>
      <c r="J1285" s="77">
        <v>0</v>
      </c>
      <c r="K1285" s="34">
        <v>0</v>
      </c>
      <c r="L1285" s="34">
        <v>0</v>
      </c>
      <c r="M1285" s="180"/>
      <c r="N1285" s="168"/>
    </row>
    <row r="1286" spans="1:14">
      <c r="A1286" s="180"/>
      <c r="B1286" s="180"/>
      <c r="C1286" s="180"/>
      <c r="D1286" s="81">
        <v>2015</v>
      </c>
      <c r="E1286" s="77">
        <v>0</v>
      </c>
      <c r="F1286" s="77"/>
      <c r="G1286" s="77">
        <v>0</v>
      </c>
      <c r="H1286" s="77"/>
      <c r="I1286" s="77">
        <v>0</v>
      </c>
      <c r="J1286" s="77"/>
      <c r="K1286" s="34">
        <v>0</v>
      </c>
      <c r="L1286" s="34"/>
      <c r="M1286" s="180"/>
      <c r="N1286" s="168"/>
    </row>
    <row r="1287" spans="1:14">
      <c r="A1287" s="180"/>
      <c r="B1287" s="180"/>
      <c r="C1287" s="180"/>
      <c r="D1287" s="81">
        <v>2016</v>
      </c>
      <c r="E1287" s="77">
        <v>0</v>
      </c>
      <c r="F1287" s="77"/>
      <c r="G1287" s="77">
        <v>0</v>
      </c>
      <c r="H1287" s="77"/>
      <c r="I1287" s="77">
        <v>0</v>
      </c>
      <c r="J1287" s="77"/>
      <c r="K1287" s="34">
        <v>0</v>
      </c>
      <c r="L1287" s="34"/>
      <c r="M1287" s="180"/>
      <c r="N1287" s="168"/>
    </row>
    <row r="1288" spans="1:14">
      <c r="A1288" s="180"/>
      <c r="B1288" s="180"/>
      <c r="C1288" s="180"/>
      <c r="D1288" s="81">
        <v>2017</v>
      </c>
      <c r="E1288" s="77">
        <v>700</v>
      </c>
      <c r="F1288" s="77"/>
      <c r="G1288" s="77">
        <v>665</v>
      </c>
      <c r="H1288" s="77"/>
      <c r="I1288" s="77">
        <v>35</v>
      </c>
      <c r="J1288" s="77"/>
      <c r="K1288" s="34">
        <v>0</v>
      </c>
      <c r="L1288" s="34"/>
      <c r="M1288" s="180"/>
      <c r="N1288" s="168"/>
    </row>
    <row r="1289" spans="1:14">
      <c r="A1289" s="180" t="s">
        <v>174</v>
      </c>
      <c r="B1289" s="180" t="s">
        <v>999</v>
      </c>
      <c r="C1289" s="180" t="s">
        <v>778</v>
      </c>
      <c r="D1289" s="80" t="s">
        <v>609</v>
      </c>
      <c r="E1289" s="76">
        <f>SUM(E1290:E1294)</f>
        <v>199.5</v>
      </c>
      <c r="F1289" s="76">
        <f t="shared" ref="F1289:L1289" si="205">SUM(F1290:F1294)</f>
        <v>40.770000000000003</v>
      </c>
      <c r="G1289" s="76">
        <f t="shared" si="205"/>
        <v>189.52500000000001</v>
      </c>
      <c r="H1289" s="76">
        <f t="shared" si="205"/>
        <v>0</v>
      </c>
      <c r="I1289" s="76">
        <f t="shared" si="205"/>
        <v>9.9749999999999996</v>
      </c>
      <c r="J1289" s="76">
        <f t="shared" si="205"/>
        <v>40.770000000000003</v>
      </c>
      <c r="K1289" s="76">
        <f t="shared" si="205"/>
        <v>0</v>
      </c>
      <c r="L1289" s="76">
        <f t="shared" si="205"/>
        <v>0</v>
      </c>
      <c r="M1289" s="180" t="s">
        <v>943</v>
      </c>
      <c r="N1289" s="168"/>
    </row>
    <row r="1290" spans="1:14">
      <c r="A1290" s="180"/>
      <c r="B1290" s="180"/>
      <c r="C1290" s="180"/>
      <c r="D1290" s="81">
        <v>2013</v>
      </c>
      <c r="E1290" s="77">
        <v>199.5</v>
      </c>
      <c r="F1290" s="77">
        <v>40.770000000000003</v>
      </c>
      <c r="G1290" s="77">
        <v>189.52500000000001</v>
      </c>
      <c r="H1290" s="77">
        <v>0</v>
      </c>
      <c r="I1290" s="77">
        <v>9.9749999999999996</v>
      </c>
      <c r="J1290" s="77">
        <v>40.770000000000003</v>
      </c>
      <c r="K1290" s="34">
        <v>0</v>
      </c>
      <c r="L1290" s="34">
        <v>0</v>
      </c>
      <c r="M1290" s="180"/>
      <c r="N1290" s="168"/>
    </row>
    <row r="1291" spans="1:14">
      <c r="A1291" s="180"/>
      <c r="B1291" s="180"/>
      <c r="C1291" s="180"/>
      <c r="D1291" s="81">
        <v>2014</v>
      </c>
      <c r="E1291" s="77">
        <v>0</v>
      </c>
      <c r="F1291" s="77">
        <v>0</v>
      </c>
      <c r="G1291" s="77">
        <v>0</v>
      </c>
      <c r="H1291" s="77">
        <v>0</v>
      </c>
      <c r="I1291" s="77">
        <v>0</v>
      </c>
      <c r="J1291" s="77">
        <v>0</v>
      </c>
      <c r="K1291" s="34">
        <v>0</v>
      </c>
      <c r="L1291" s="34">
        <v>0</v>
      </c>
      <c r="M1291" s="180"/>
      <c r="N1291" s="168"/>
    </row>
    <row r="1292" spans="1:14">
      <c r="A1292" s="180"/>
      <c r="B1292" s="180"/>
      <c r="C1292" s="180"/>
      <c r="D1292" s="81">
        <v>2015</v>
      </c>
      <c r="E1292" s="77">
        <v>0</v>
      </c>
      <c r="F1292" s="77"/>
      <c r="G1292" s="77">
        <v>0</v>
      </c>
      <c r="H1292" s="77"/>
      <c r="I1292" s="77">
        <v>0</v>
      </c>
      <c r="J1292" s="77"/>
      <c r="K1292" s="34">
        <v>0</v>
      </c>
      <c r="L1292" s="34"/>
      <c r="M1292" s="180"/>
      <c r="N1292" s="168"/>
    </row>
    <row r="1293" spans="1:14">
      <c r="A1293" s="180"/>
      <c r="B1293" s="180"/>
      <c r="C1293" s="180"/>
      <c r="D1293" s="81">
        <v>2016</v>
      </c>
      <c r="E1293" s="77">
        <v>0</v>
      </c>
      <c r="F1293" s="77"/>
      <c r="G1293" s="77">
        <v>0</v>
      </c>
      <c r="H1293" s="77"/>
      <c r="I1293" s="77">
        <v>0</v>
      </c>
      <c r="J1293" s="77"/>
      <c r="K1293" s="34">
        <v>0</v>
      </c>
      <c r="L1293" s="34"/>
      <c r="M1293" s="180"/>
      <c r="N1293" s="168"/>
    </row>
    <row r="1294" spans="1:14">
      <c r="A1294" s="180"/>
      <c r="B1294" s="180"/>
      <c r="C1294" s="180"/>
      <c r="D1294" s="81">
        <v>2017</v>
      </c>
      <c r="E1294" s="77">
        <v>0</v>
      </c>
      <c r="F1294" s="77"/>
      <c r="G1294" s="77">
        <v>0</v>
      </c>
      <c r="H1294" s="77"/>
      <c r="I1294" s="77">
        <v>0</v>
      </c>
      <c r="J1294" s="77"/>
      <c r="K1294" s="34">
        <v>0</v>
      </c>
      <c r="L1294" s="34"/>
      <c r="M1294" s="180"/>
      <c r="N1294" s="168"/>
    </row>
    <row r="1295" spans="1:14">
      <c r="A1295" s="180" t="s">
        <v>176</v>
      </c>
      <c r="B1295" s="180" t="s">
        <v>27</v>
      </c>
      <c r="C1295" s="180" t="s">
        <v>772</v>
      </c>
      <c r="D1295" s="80" t="s">
        <v>609</v>
      </c>
      <c r="E1295" s="76">
        <f>SUM(E1296:E1300)</f>
        <v>170.1</v>
      </c>
      <c r="F1295" s="76">
        <f t="shared" ref="F1295:L1295" si="206">SUM(F1296:F1300)</f>
        <v>75</v>
      </c>
      <c r="G1295" s="76">
        <f t="shared" si="206"/>
        <v>161.595</v>
      </c>
      <c r="H1295" s="76">
        <f t="shared" si="206"/>
        <v>0</v>
      </c>
      <c r="I1295" s="76">
        <f t="shared" si="206"/>
        <v>83.504999999999995</v>
      </c>
      <c r="J1295" s="76">
        <f t="shared" si="206"/>
        <v>0</v>
      </c>
      <c r="K1295" s="76">
        <f t="shared" si="206"/>
        <v>0</v>
      </c>
      <c r="L1295" s="76">
        <f t="shared" si="206"/>
        <v>0</v>
      </c>
      <c r="M1295" s="180" t="s">
        <v>914</v>
      </c>
      <c r="N1295" s="168" t="s">
        <v>1030</v>
      </c>
    </row>
    <row r="1296" spans="1:14">
      <c r="A1296" s="180"/>
      <c r="B1296" s="180"/>
      <c r="C1296" s="180"/>
      <c r="D1296" s="81">
        <v>2013</v>
      </c>
      <c r="E1296" s="77">
        <v>170.1</v>
      </c>
      <c r="F1296" s="77">
        <v>0</v>
      </c>
      <c r="G1296" s="77">
        <v>161.595</v>
      </c>
      <c r="H1296" s="77">
        <v>0</v>
      </c>
      <c r="I1296" s="77">
        <v>8.5050000000000008</v>
      </c>
      <c r="J1296" s="77">
        <v>0</v>
      </c>
      <c r="K1296" s="34">
        <v>0</v>
      </c>
      <c r="L1296" s="34">
        <v>0</v>
      </c>
      <c r="M1296" s="180"/>
      <c r="N1296" s="168"/>
    </row>
    <row r="1297" spans="1:14">
      <c r="A1297" s="180"/>
      <c r="B1297" s="180"/>
      <c r="C1297" s="180"/>
      <c r="D1297" s="81">
        <v>2014</v>
      </c>
      <c r="E1297" s="77">
        <v>0</v>
      </c>
      <c r="F1297" s="77">
        <v>75</v>
      </c>
      <c r="G1297" s="77">
        <v>0</v>
      </c>
      <c r="H1297" s="77">
        <v>0</v>
      </c>
      <c r="I1297" s="77">
        <v>75</v>
      </c>
      <c r="J1297" s="77">
        <v>0</v>
      </c>
      <c r="K1297" s="34">
        <v>0</v>
      </c>
      <c r="L1297" s="34">
        <v>0</v>
      </c>
      <c r="M1297" s="180"/>
      <c r="N1297" s="168"/>
    </row>
    <row r="1298" spans="1:14">
      <c r="A1298" s="180"/>
      <c r="B1298" s="180"/>
      <c r="C1298" s="180"/>
      <c r="D1298" s="81">
        <v>2015</v>
      </c>
      <c r="E1298" s="77">
        <v>0</v>
      </c>
      <c r="F1298" s="77"/>
      <c r="G1298" s="77">
        <v>0</v>
      </c>
      <c r="H1298" s="77"/>
      <c r="I1298" s="77">
        <v>0</v>
      </c>
      <c r="J1298" s="77"/>
      <c r="K1298" s="34">
        <v>0</v>
      </c>
      <c r="L1298" s="34"/>
      <c r="M1298" s="180"/>
      <c r="N1298" s="168"/>
    </row>
    <row r="1299" spans="1:14">
      <c r="A1299" s="180"/>
      <c r="B1299" s="180"/>
      <c r="C1299" s="180"/>
      <c r="D1299" s="81">
        <v>2016</v>
      </c>
      <c r="E1299" s="77">
        <v>0</v>
      </c>
      <c r="F1299" s="77"/>
      <c r="G1299" s="77">
        <v>0</v>
      </c>
      <c r="H1299" s="77"/>
      <c r="I1299" s="77">
        <v>0</v>
      </c>
      <c r="J1299" s="77"/>
      <c r="K1299" s="34">
        <v>0</v>
      </c>
      <c r="L1299" s="34"/>
      <c r="M1299" s="180"/>
      <c r="N1299" s="168"/>
    </row>
    <row r="1300" spans="1:14">
      <c r="A1300" s="180"/>
      <c r="B1300" s="180"/>
      <c r="C1300" s="180"/>
      <c r="D1300" s="81">
        <v>2017</v>
      </c>
      <c r="E1300" s="77">
        <v>0</v>
      </c>
      <c r="F1300" s="77"/>
      <c r="G1300" s="77">
        <v>0</v>
      </c>
      <c r="H1300" s="77"/>
      <c r="I1300" s="77">
        <v>0</v>
      </c>
      <c r="J1300" s="77"/>
      <c r="K1300" s="34">
        <v>0</v>
      </c>
      <c r="L1300" s="34"/>
      <c r="M1300" s="180"/>
      <c r="N1300" s="168"/>
    </row>
    <row r="1301" spans="1:14">
      <c r="A1301" s="180" t="s">
        <v>181</v>
      </c>
      <c r="B1301" s="180" t="s">
        <v>28</v>
      </c>
      <c r="C1301" s="180" t="s">
        <v>824</v>
      </c>
      <c r="D1301" s="80" t="s">
        <v>609</v>
      </c>
      <c r="E1301" s="76">
        <f>SUM(E1302:E1306)</f>
        <v>170.1</v>
      </c>
      <c r="F1301" s="76">
        <f t="shared" ref="F1301:L1301" si="207">SUM(F1302:F1306)</f>
        <v>70.099999999999994</v>
      </c>
      <c r="G1301" s="76">
        <f t="shared" si="207"/>
        <v>161.595</v>
      </c>
      <c r="H1301" s="76">
        <f t="shared" si="207"/>
        <v>0</v>
      </c>
      <c r="I1301" s="76">
        <f t="shared" si="207"/>
        <v>8.5050000000000008</v>
      </c>
      <c r="J1301" s="76">
        <f t="shared" si="207"/>
        <v>70.099999999999994</v>
      </c>
      <c r="K1301" s="76">
        <f t="shared" si="207"/>
        <v>0</v>
      </c>
      <c r="L1301" s="76">
        <f t="shared" si="207"/>
        <v>0</v>
      </c>
      <c r="M1301" s="180" t="s">
        <v>951</v>
      </c>
      <c r="N1301" s="168" t="s">
        <v>1030</v>
      </c>
    </row>
    <row r="1302" spans="1:14">
      <c r="A1302" s="180"/>
      <c r="B1302" s="180"/>
      <c r="C1302" s="180"/>
      <c r="D1302" s="81">
        <v>2013</v>
      </c>
      <c r="E1302" s="77">
        <v>170.1</v>
      </c>
      <c r="F1302" s="77">
        <v>0</v>
      </c>
      <c r="G1302" s="77">
        <v>161.595</v>
      </c>
      <c r="H1302" s="77">
        <v>0</v>
      </c>
      <c r="I1302" s="77">
        <v>8.5050000000000008</v>
      </c>
      <c r="J1302" s="77">
        <v>0</v>
      </c>
      <c r="K1302" s="34">
        <v>0</v>
      </c>
      <c r="L1302" s="34">
        <v>0</v>
      </c>
      <c r="M1302" s="180"/>
      <c r="N1302" s="168"/>
    </row>
    <row r="1303" spans="1:14">
      <c r="A1303" s="180"/>
      <c r="B1303" s="180"/>
      <c r="C1303" s="180"/>
      <c r="D1303" s="81">
        <v>2014</v>
      </c>
      <c r="E1303" s="77">
        <v>0</v>
      </c>
      <c r="F1303" s="77">
        <v>70.099999999999994</v>
      </c>
      <c r="G1303" s="77">
        <v>0</v>
      </c>
      <c r="H1303" s="77">
        <v>0</v>
      </c>
      <c r="I1303" s="77">
        <v>0</v>
      </c>
      <c r="J1303" s="77">
        <v>70.099999999999994</v>
      </c>
      <c r="K1303" s="34">
        <v>0</v>
      </c>
      <c r="L1303" s="34">
        <v>0</v>
      </c>
      <c r="M1303" s="180"/>
      <c r="N1303" s="168"/>
    </row>
    <row r="1304" spans="1:14">
      <c r="A1304" s="180"/>
      <c r="B1304" s="180"/>
      <c r="C1304" s="180"/>
      <c r="D1304" s="81">
        <v>2015</v>
      </c>
      <c r="E1304" s="77">
        <v>0</v>
      </c>
      <c r="F1304" s="77"/>
      <c r="G1304" s="77">
        <v>0</v>
      </c>
      <c r="H1304" s="77"/>
      <c r="I1304" s="77">
        <v>0</v>
      </c>
      <c r="J1304" s="77"/>
      <c r="K1304" s="34">
        <v>0</v>
      </c>
      <c r="L1304" s="34"/>
      <c r="M1304" s="180"/>
      <c r="N1304" s="168"/>
    </row>
    <row r="1305" spans="1:14">
      <c r="A1305" s="180"/>
      <c r="B1305" s="180"/>
      <c r="C1305" s="180"/>
      <c r="D1305" s="81">
        <v>2016</v>
      </c>
      <c r="E1305" s="77">
        <v>0</v>
      </c>
      <c r="F1305" s="77"/>
      <c r="G1305" s="77">
        <v>0</v>
      </c>
      <c r="H1305" s="77"/>
      <c r="I1305" s="77">
        <v>0</v>
      </c>
      <c r="J1305" s="77"/>
      <c r="K1305" s="34">
        <v>0</v>
      </c>
      <c r="L1305" s="34"/>
      <c r="M1305" s="180"/>
      <c r="N1305" s="168"/>
    </row>
    <row r="1306" spans="1:14">
      <c r="A1306" s="180"/>
      <c r="B1306" s="180"/>
      <c r="C1306" s="180"/>
      <c r="D1306" s="81">
        <v>2017</v>
      </c>
      <c r="E1306" s="77">
        <v>0</v>
      </c>
      <c r="F1306" s="77"/>
      <c r="G1306" s="77">
        <v>0</v>
      </c>
      <c r="H1306" s="77"/>
      <c r="I1306" s="77">
        <v>0</v>
      </c>
      <c r="J1306" s="77"/>
      <c r="K1306" s="34">
        <v>0</v>
      </c>
      <c r="L1306" s="34"/>
      <c r="M1306" s="180"/>
      <c r="N1306" s="168"/>
    </row>
    <row r="1307" spans="1:14">
      <c r="A1307" s="180" t="s">
        <v>185</v>
      </c>
      <c r="B1307" s="180" t="s">
        <v>29</v>
      </c>
      <c r="C1307" s="180" t="s">
        <v>825</v>
      </c>
      <c r="D1307" s="80" t="s">
        <v>609</v>
      </c>
      <c r="E1307" s="76">
        <f>SUM(E1308:E1312)</f>
        <v>160</v>
      </c>
      <c r="F1307" s="76">
        <f t="shared" ref="F1307:L1307" si="208">SUM(F1308:F1312)</f>
        <v>60.18</v>
      </c>
      <c r="G1307" s="76">
        <f t="shared" si="208"/>
        <v>152</v>
      </c>
      <c r="H1307" s="76">
        <f t="shared" si="208"/>
        <v>0</v>
      </c>
      <c r="I1307" s="76">
        <f t="shared" si="208"/>
        <v>8</v>
      </c>
      <c r="J1307" s="76">
        <f t="shared" si="208"/>
        <v>60.18</v>
      </c>
      <c r="K1307" s="76">
        <f t="shared" si="208"/>
        <v>0</v>
      </c>
      <c r="L1307" s="76">
        <f t="shared" si="208"/>
        <v>0</v>
      </c>
      <c r="M1307" s="180" t="s">
        <v>947</v>
      </c>
      <c r="N1307" s="168"/>
    </row>
    <row r="1308" spans="1:14">
      <c r="A1308" s="180"/>
      <c r="B1308" s="180"/>
      <c r="C1308" s="180"/>
      <c r="D1308" s="81">
        <v>2013</v>
      </c>
      <c r="E1308" s="77">
        <v>160</v>
      </c>
      <c r="F1308" s="77">
        <v>60.18</v>
      </c>
      <c r="G1308" s="77">
        <v>152</v>
      </c>
      <c r="H1308" s="77">
        <v>0</v>
      </c>
      <c r="I1308" s="77">
        <v>8</v>
      </c>
      <c r="J1308" s="77">
        <v>60.18</v>
      </c>
      <c r="K1308" s="34">
        <v>0</v>
      </c>
      <c r="L1308" s="34">
        <v>0</v>
      </c>
      <c r="M1308" s="180"/>
      <c r="N1308" s="168"/>
    </row>
    <row r="1309" spans="1:14">
      <c r="A1309" s="180"/>
      <c r="B1309" s="180"/>
      <c r="C1309" s="180"/>
      <c r="D1309" s="81">
        <v>2014</v>
      </c>
      <c r="E1309" s="77">
        <v>0</v>
      </c>
      <c r="F1309" s="77">
        <v>0</v>
      </c>
      <c r="G1309" s="77">
        <v>0</v>
      </c>
      <c r="H1309" s="77">
        <v>0</v>
      </c>
      <c r="I1309" s="77">
        <v>0</v>
      </c>
      <c r="J1309" s="77">
        <v>0</v>
      </c>
      <c r="K1309" s="34">
        <v>0</v>
      </c>
      <c r="L1309" s="34">
        <v>0</v>
      </c>
      <c r="M1309" s="180"/>
      <c r="N1309" s="168"/>
    </row>
    <row r="1310" spans="1:14">
      <c r="A1310" s="180"/>
      <c r="B1310" s="180"/>
      <c r="C1310" s="180"/>
      <c r="D1310" s="81">
        <v>2015</v>
      </c>
      <c r="E1310" s="77">
        <v>0</v>
      </c>
      <c r="F1310" s="77"/>
      <c r="G1310" s="77">
        <v>0</v>
      </c>
      <c r="H1310" s="77"/>
      <c r="I1310" s="77">
        <v>0</v>
      </c>
      <c r="J1310" s="77"/>
      <c r="K1310" s="34">
        <v>0</v>
      </c>
      <c r="L1310" s="34"/>
      <c r="M1310" s="180"/>
      <c r="N1310" s="168"/>
    </row>
    <row r="1311" spans="1:14">
      <c r="A1311" s="180"/>
      <c r="B1311" s="180"/>
      <c r="C1311" s="180"/>
      <c r="D1311" s="81">
        <v>2016</v>
      </c>
      <c r="E1311" s="77">
        <v>0</v>
      </c>
      <c r="F1311" s="77"/>
      <c r="G1311" s="77">
        <v>0</v>
      </c>
      <c r="H1311" s="77"/>
      <c r="I1311" s="77">
        <v>0</v>
      </c>
      <c r="J1311" s="77"/>
      <c r="K1311" s="34">
        <v>0</v>
      </c>
      <c r="L1311" s="34"/>
      <c r="M1311" s="180"/>
      <c r="N1311" s="168"/>
    </row>
    <row r="1312" spans="1:14">
      <c r="A1312" s="180"/>
      <c r="B1312" s="180"/>
      <c r="C1312" s="180"/>
      <c r="D1312" s="81">
        <v>2017</v>
      </c>
      <c r="E1312" s="77">
        <v>0</v>
      </c>
      <c r="F1312" s="77"/>
      <c r="G1312" s="77">
        <v>0</v>
      </c>
      <c r="H1312" s="77"/>
      <c r="I1312" s="77">
        <v>0</v>
      </c>
      <c r="J1312" s="77"/>
      <c r="K1312" s="34">
        <v>0</v>
      </c>
      <c r="L1312" s="34"/>
      <c r="M1312" s="180"/>
      <c r="N1312" s="168"/>
    </row>
    <row r="1313" spans="1:14">
      <c r="A1313" s="180" t="s">
        <v>187</v>
      </c>
      <c r="B1313" s="180" t="s">
        <v>30</v>
      </c>
      <c r="C1313" s="180" t="s">
        <v>527</v>
      </c>
      <c r="D1313" s="80" t="s">
        <v>609</v>
      </c>
      <c r="E1313" s="76">
        <f>SUM(E1314:E1318)</f>
        <v>400</v>
      </c>
      <c r="F1313" s="76">
        <f t="shared" ref="F1313:L1313" si="209">SUM(F1314:F1318)</f>
        <v>0</v>
      </c>
      <c r="G1313" s="76">
        <f t="shared" si="209"/>
        <v>360</v>
      </c>
      <c r="H1313" s="76">
        <f t="shared" si="209"/>
        <v>0</v>
      </c>
      <c r="I1313" s="76">
        <f t="shared" si="209"/>
        <v>40</v>
      </c>
      <c r="J1313" s="76">
        <f t="shared" si="209"/>
        <v>0</v>
      </c>
      <c r="K1313" s="76">
        <f t="shared" si="209"/>
        <v>0</v>
      </c>
      <c r="L1313" s="76">
        <f t="shared" si="209"/>
        <v>0</v>
      </c>
      <c r="M1313" s="180" t="s">
        <v>759</v>
      </c>
      <c r="N1313" s="168" t="s">
        <v>1031</v>
      </c>
    </row>
    <row r="1314" spans="1:14">
      <c r="A1314" s="180"/>
      <c r="B1314" s="180"/>
      <c r="C1314" s="180"/>
      <c r="D1314" s="81">
        <v>2013</v>
      </c>
      <c r="E1314" s="77">
        <v>200</v>
      </c>
      <c r="F1314" s="77">
        <v>0</v>
      </c>
      <c r="G1314" s="77">
        <v>180</v>
      </c>
      <c r="H1314" s="77">
        <v>0</v>
      </c>
      <c r="I1314" s="77">
        <v>20</v>
      </c>
      <c r="J1314" s="77">
        <v>0</v>
      </c>
      <c r="K1314" s="34">
        <v>0</v>
      </c>
      <c r="L1314" s="34">
        <v>0</v>
      </c>
      <c r="M1314" s="180"/>
      <c r="N1314" s="168"/>
    </row>
    <row r="1315" spans="1:14">
      <c r="A1315" s="180"/>
      <c r="B1315" s="180"/>
      <c r="C1315" s="180"/>
      <c r="D1315" s="81">
        <v>2014</v>
      </c>
      <c r="E1315" s="77">
        <v>200</v>
      </c>
      <c r="F1315" s="77">
        <v>0</v>
      </c>
      <c r="G1315" s="77">
        <v>180</v>
      </c>
      <c r="H1315" s="77">
        <v>0</v>
      </c>
      <c r="I1315" s="77">
        <v>20</v>
      </c>
      <c r="J1315" s="77">
        <v>0</v>
      </c>
      <c r="K1315" s="34">
        <v>0</v>
      </c>
      <c r="L1315" s="34">
        <v>0</v>
      </c>
      <c r="M1315" s="180"/>
      <c r="N1315" s="168"/>
    </row>
    <row r="1316" spans="1:14">
      <c r="A1316" s="180"/>
      <c r="B1316" s="180"/>
      <c r="C1316" s="180"/>
      <c r="D1316" s="81">
        <v>2015</v>
      </c>
      <c r="E1316" s="77">
        <v>0</v>
      </c>
      <c r="F1316" s="77"/>
      <c r="G1316" s="77">
        <v>0</v>
      </c>
      <c r="H1316" s="77"/>
      <c r="I1316" s="77">
        <v>0</v>
      </c>
      <c r="J1316" s="77"/>
      <c r="K1316" s="34">
        <v>0</v>
      </c>
      <c r="L1316" s="34"/>
      <c r="M1316" s="180"/>
      <c r="N1316" s="168"/>
    </row>
    <row r="1317" spans="1:14">
      <c r="A1317" s="180"/>
      <c r="B1317" s="180"/>
      <c r="C1317" s="180"/>
      <c r="D1317" s="81">
        <v>2016</v>
      </c>
      <c r="E1317" s="77">
        <v>0</v>
      </c>
      <c r="F1317" s="77"/>
      <c r="G1317" s="77">
        <v>0</v>
      </c>
      <c r="H1317" s="77"/>
      <c r="I1317" s="77">
        <v>0</v>
      </c>
      <c r="J1317" s="77"/>
      <c r="K1317" s="34">
        <v>0</v>
      </c>
      <c r="L1317" s="34"/>
      <c r="M1317" s="180"/>
      <c r="N1317" s="168"/>
    </row>
    <row r="1318" spans="1:14" ht="201" customHeight="1">
      <c r="A1318" s="180"/>
      <c r="B1318" s="180"/>
      <c r="C1318" s="180"/>
      <c r="D1318" s="81">
        <v>2017</v>
      </c>
      <c r="E1318" s="77">
        <v>0</v>
      </c>
      <c r="F1318" s="77"/>
      <c r="G1318" s="77">
        <v>0</v>
      </c>
      <c r="H1318" s="77"/>
      <c r="I1318" s="77">
        <v>0</v>
      </c>
      <c r="J1318" s="77"/>
      <c r="K1318" s="34">
        <v>0</v>
      </c>
      <c r="L1318" s="34"/>
      <c r="M1318" s="180"/>
      <c r="N1318" s="168"/>
    </row>
    <row r="1319" spans="1:14">
      <c r="A1319" s="180" t="s">
        <v>189</v>
      </c>
      <c r="B1319" s="180" t="s">
        <v>31</v>
      </c>
      <c r="C1319" s="180" t="s">
        <v>791</v>
      </c>
      <c r="D1319" s="80" t="s">
        <v>609</v>
      </c>
      <c r="E1319" s="76">
        <f>SUM(E1320:E1324)</f>
        <v>180</v>
      </c>
      <c r="F1319" s="76">
        <f t="shared" ref="F1319:L1319" si="210">SUM(F1320:F1324)</f>
        <v>40.4</v>
      </c>
      <c r="G1319" s="76">
        <f t="shared" si="210"/>
        <v>171</v>
      </c>
      <c r="H1319" s="76">
        <f t="shared" si="210"/>
        <v>0</v>
      </c>
      <c r="I1319" s="76">
        <f t="shared" si="210"/>
        <v>9</v>
      </c>
      <c r="J1319" s="76">
        <f t="shared" si="210"/>
        <v>40.4</v>
      </c>
      <c r="K1319" s="76">
        <f t="shared" si="210"/>
        <v>0</v>
      </c>
      <c r="L1319" s="76">
        <f t="shared" si="210"/>
        <v>0</v>
      </c>
      <c r="M1319" s="180" t="s">
        <v>956</v>
      </c>
      <c r="N1319" s="168"/>
    </row>
    <row r="1320" spans="1:14">
      <c r="A1320" s="180"/>
      <c r="B1320" s="180"/>
      <c r="C1320" s="180"/>
      <c r="D1320" s="81">
        <v>2013</v>
      </c>
      <c r="E1320" s="77">
        <v>180</v>
      </c>
      <c r="F1320" s="77">
        <v>40.4</v>
      </c>
      <c r="G1320" s="77">
        <v>171</v>
      </c>
      <c r="H1320" s="77">
        <v>0</v>
      </c>
      <c r="I1320" s="77">
        <v>9</v>
      </c>
      <c r="J1320" s="77">
        <v>40.4</v>
      </c>
      <c r="K1320" s="34">
        <v>0</v>
      </c>
      <c r="L1320" s="34">
        <v>0</v>
      </c>
      <c r="M1320" s="180"/>
      <c r="N1320" s="168"/>
    </row>
    <row r="1321" spans="1:14">
      <c r="A1321" s="180"/>
      <c r="B1321" s="180"/>
      <c r="C1321" s="180"/>
      <c r="D1321" s="81">
        <v>2014</v>
      </c>
      <c r="E1321" s="77">
        <v>0</v>
      </c>
      <c r="F1321" s="77"/>
      <c r="G1321" s="77">
        <v>0</v>
      </c>
      <c r="H1321" s="77"/>
      <c r="I1321" s="77">
        <v>0</v>
      </c>
      <c r="J1321" s="77"/>
      <c r="K1321" s="34">
        <v>0</v>
      </c>
      <c r="L1321" s="34"/>
      <c r="M1321" s="180"/>
      <c r="N1321" s="168"/>
    </row>
    <row r="1322" spans="1:14">
      <c r="A1322" s="180"/>
      <c r="B1322" s="180"/>
      <c r="C1322" s="180"/>
      <c r="D1322" s="81">
        <v>2015</v>
      </c>
      <c r="E1322" s="77">
        <v>0</v>
      </c>
      <c r="F1322" s="77"/>
      <c r="G1322" s="77">
        <v>0</v>
      </c>
      <c r="H1322" s="77"/>
      <c r="I1322" s="77">
        <v>0</v>
      </c>
      <c r="J1322" s="77"/>
      <c r="K1322" s="34">
        <v>0</v>
      </c>
      <c r="L1322" s="34"/>
      <c r="M1322" s="180"/>
      <c r="N1322" s="168"/>
    </row>
    <row r="1323" spans="1:14">
      <c r="A1323" s="180"/>
      <c r="B1323" s="180"/>
      <c r="C1323" s="180"/>
      <c r="D1323" s="81">
        <v>2016</v>
      </c>
      <c r="E1323" s="77">
        <v>0</v>
      </c>
      <c r="F1323" s="77"/>
      <c r="G1323" s="77">
        <v>0</v>
      </c>
      <c r="H1323" s="77"/>
      <c r="I1323" s="77">
        <v>0</v>
      </c>
      <c r="J1323" s="77"/>
      <c r="K1323" s="34">
        <v>0</v>
      </c>
      <c r="L1323" s="34"/>
      <c r="M1323" s="180"/>
      <c r="N1323" s="168"/>
    </row>
    <row r="1324" spans="1:14">
      <c r="A1324" s="180"/>
      <c r="B1324" s="180"/>
      <c r="C1324" s="180"/>
      <c r="D1324" s="81">
        <v>2017</v>
      </c>
      <c r="E1324" s="77">
        <v>0</v>
      </c>
      <c r="F1324" s="77"/>
      <c r="G1324" s="77">
        <v>0</v>
      </c>
      <c r="H1324" s="77"/>
      <c r="I1324" s="77">
        <v>0</v>
      </c>
      <c r="J1324" s="77"/>
      <c r="K1324" s="34">
        <v>0</v>
      </c>
      <c r="L1324" s="34"/>
      <c r="M1324" s="180"/>
      <c r="N1324" s="168"/>
    </row>
    <row r="1325" spans="1:14">
      <c r="A1325" s="180" t="s">
        <v>196</v>
      </c>
      <c r="B1325" s="180" t="s">
        <v>32</v>
      </c>
      <c r="C1325" s="180" t="s">
        <v>575</v>
      </c>
      <c r="D1325" s="80" t="s">
        <v>609</v>
      </c>
      <c r="E1325" s="76">
        <f>SUM(E1326:E1330)</f>
        <v>100</v>
      </c>
      <c r="F1325" s="76">
        <f t="shared" ref="F1325:L1325" si="211">SUM(F1326:F1330)</f>
        <v>0</v>
      </c>
      <c r="G1325" s="76">
        <f t="shared" si="211"/>
        <v>95</v>
      </c>
      <c r="H1325" s="76">
        <f t="shared" si="211"/>
        <v>0</v>
      </c>
      <c r="I1325" s="76">
        <f t="shared" si="211"/>
        <v>5</v>
      </c>
      <c r="J1325" s="76">
        <f t="shared" si="211"/>
        <v>0</v>
      </c>
      <c r="K1325" s="76">
        <f t="shared" si="211"/>
        <v>0</v>
      </c>
      <c r="L1325" s="76">
        <f t="shared" si="211"/>
        <v>0</v>
      </c>
      <c r="M1325" s="180" t="s">
        <v>1000</v>
      </c>
      <c r="N1325" s="168"/>
    </row>
    <row r="1326" spans="1:14">
      <c r="A1326" s="180"/>
      <c r="B1326" s="180"/>
      <c r="C1326" s="180"/>
      <c r="D1326" s="81">
        <v>2013</v>
      </c>
      <c r="E1326" s="77">
        <v>100</v>
      </c>
      <c r="F1326" s="77">
        <v>0</v>
      </c>
      <c r="G1326" s="77">
        <v>95</v>
      </c>
      <c r="H1326" s="77">
        <v>0</v>
      </c>
      <c r="I1326" s="77">
        <v>5</v>
      </c>
      <c r="J1326" s="77">
        <v>0</v>
      </c>
      <c r="K1326" s="34">
        <v>0</v>
      </c>
      <c r="L1326" s="34">
        <v>0</v>
      </c>
      <c r="M1326" s="180"/>
      <c r="N1326" s="168"/>
    </row>
    <row r="1327" spans="1:14">
      <c r="A1327" s="180"/>
      <c r="B1327" s="180"/>
      <c r="C1327" s="180"/>
      <c r="D1327" s="81">
        <v>2014</v>
      </c>
      <c r="E1327" s="77">
        <v>0</v>
      </c>
      <c r="F1327" s="77">
        <v>0</v>
      </c>
      <c r="G1327" s="77">
        <v>0</v>
      </c>
      <c r="H1327" s="77">
        <v>0</v>
      </c>
      <c r="I1327" s="77">
        <v>0</v>
      </c>
      <c r="J1327" s="77">
        <v>0</v>
      </c>
      <c r="K1327" s="34">
        <v>0</v>
      </c>
      <c r="L1327" s="34">
        <v>0</v>
      </c>
      <c r="M1327" s="180"/>
      <c r="N1327" s="168"/>
    </row>
    <row r="1328" spans="1:14">
      <c r="A1328" s="180"/>
      <c r="B1328" s="180"/>
      <c r="C1328" s="180"/>
      <c r="D1328" s="81">
        <v>2015</v>
      </c>
      <c r="E1328" s="77">
        <v>0</v>
      </c>
      <c r="F1328" s="77"/>
      <c r="G1328" s="77">
        <v>0</v>
      </c>
      <c r="H1328" s="77"/>
      <c r="I1328" s="77">
        <v>0</v>
      </c>
      <c r="J1328" s="77"/>
      <c r="K1328" s="34">
        <v>0</v>
      </c>
      <c r="L1328" s="34"/>
      <c r="M1328" s="180"/>
      <c r="N1328" s="168"/>
    </row>
    <row r="1329" spans="1:14">
      <c r="A1329" s="180"/>
      <c r="B1329" s="180"/>
      <c r="C1329" s="180"/>
      <c r="D1329" s="81">
        <v>2016</v>
      </c>
      <c r="E1329" s="77">
        <v>0</v>
      </c>
      <c r="F1329" s="77"/>
      <c r="G1329" s="77">
        <v>0</v>
      </c>
      <c r="H1329" s="77"/>
      <c r="I1329" s="77">
        <v>0</v>
      </c>
      <c r="J1329" s="77"/>
      <c r="K1329" s="34">
        <v>0</v>
      </c>
      <c r="L1329" s="34"/>
      <c r="M1329" s="180"/>
      <c r="N1329" s="168"/>
    </row>
    <row r="1330" spans="1:14">
      <c r="A1330" s="180"/>
      <c r="B1330" s="180"/>
      <c r="C1330" s="180"/>
      <c r="D1330" s="81">
        <v>2017</v>
      </c>
      <c r="E1330" s="77">
        <v>0</v>
      </c>
      <c r="F1330" s="77"/>
      <c r="G1330" s="77">
        <v>0</v>
      </c>
      <c r="H1330" s="77"/>
      <c r="I1330" s="77">
        <v>0</v>
      </c>
      <c r="J1330" s="77"/>
      <c r="K1330" s="34">
        <v>0</v>
      </c>
      <c r="L1330" s="34"/>
      <c r="M1330" s="180"/>
      <c r="N1330" s="168"/>
    </row>
    <row r="1331" spans="1:14">
      <c r="A1331" s="180" t="s">
        <v>199</v>
      </c>
      <c r="B1331" s="180" t="s">
        <v>33</v>
      </c>
      <c r="C1331" s="180" t="s">
        <v>961</v>
      </c>
      <c r="D1331" s="80" t="s">
        <v>609</v>
      </c>
      <c r="E1331" s="76">
        <f>SUM(E1332:E1336)</f>
        <v>100</v>
      </c>
      <c r="F1331" s="76">
        <f t="shared" ref="F1331:L1331" si="212">SUM(F1332:F1336)</f>
        <v>0</v>
      </c>
      <c r="G1331" s="76">
        <f t="shared" si="212"/>
        <v>95</v>
      </c>
      <c r="H1331" s="76">
        <f t="shared" si="212"/>
        <v>0</v>
      </c>
      <c r="I1331" s="76">
        <f t="shared" si="212"/>
        <v>5</v>
      </c>
      <c r="J1331" s="76">
        <f t="shared" si="212"/>
        <v>0</v>
      </c>
      <c r="K1331" s="76">
        <f t="shared" si="212"/>
        <v>0</v>
      </c>
      <c r="L1331" s="76">
        <f t="shared" si="212"/>
        <v>0</v>
      </c>
      <c r="M1331" s="180" t="s">
        <v>962</v>
      </c>
      <c r="N1331" s="168"/>
    </row>
    <row r="1332" spans="1:14">
      <c r="A1332" s="180"/>
      <c r="B1332" s="180"/>
      <c r="C1332" s="180"/>
      <c r="D1332" s="81">
        <v>2013</v>
      </c>
      <c r="E1332" s="77">
        <v>100</v>
      </c>
      <c r="F1332" s="77">
        <v>0</v>
      </c>
      <c r="G1332" s="77">
        <v>95</v>
      </c>
      <c r="H1332" s="77">
        <v>0</v>
      </c>
      <c r="I1332" s="77">
        <v>5</v>
      </c>
      <c r="J1332" s="77">
        <v>0</v>
      </c>
      <c r="K1332" s="34">
        <v>0</v>
      </c>
      <c r="L1332" s="34">
        <v>0</v>
      </c>
      <c r="M1332" s="180"/>
      <c r="N1332" s="168"/>
    </row>
    <row r="1333" spans="1:14">
      <c r="A1333" s="180"/>
      <c r="B1333" s="180"/>
      <c r="C1333" s="180"/>
      <c r="D1333" s="81">
        <v>2014</v>
      </c>
      <c r="E1333" s="77">
        <v>0</v>
      </c>
      <c r="F1333" s="77">
        <v>0</v>
      </c>
      <c r="G1333" s="77">
        <v>0</v>
      </c>
      <c r="H1333" s="77">
        <v>0</v>
      </c>
      <c r="I1333" s="77">
        <v>0</v>
      </c>
      <c r="J1333" s="77">
        <v>0</v>
      </c>
      <c r="K1333" s="34">
        <v>0</v>
      </c>
      <c r="L1333" s="34">
        <v>0</v>
      </c>
      <c r="M1333" s="180"/>
      <c r="N1333" s="168"/>
    </row>
    <row r="1334" spans="1:14">
      <c r="A1334" s="180"/>
      <c r="B1334" s="180"/>
      <c r="C1334" s="180"/>
      <c r="D1334" s="81">
        <v>2015</v>
      </c>
      <c r="E1334" s="77">
        <v>0</v>
      </c>
      <c r="F1334" s="77"/>
      <c r="G1334" s="77">
        <v>0</v>
      </c>
      <c r="H1334" s="77"/>
      <c r="I1334" s="77">
        <v>0</v>
      </c>
      <c r="J1334" s="77"/>
      <c r="K1334" s="34">
        <v>0</v>
      </c>
      <c r="L1334" s="34"/>
      <c r="M1334" s="180"/>
      <c r="N1334" s="168"/>
    </row>
    <row r="1335" spans="1:14">
      <c r="A1335" s="180"/>
      <c r="B1335" s="180"/>
      <c r="C1335" s="180"/>
      <c r="D1335" s="81">
        <v>2016</v>
      </c>
      <c r="E1335" s="77">
        <v>0</v>
      </c>
      <c r="F1335" s="77"/>
      <c r="G1335" s="77">
        <v>0</v>
      </c>
      <c r="H1335" s="77"/>
      <c r="I1335" s="77">
        <v>0</v>
      </c>
      <c r="J1335" s="77"/>
      <c r="K1335" s="34">
        <v>0</v>
      </c>
      <c r="L1335" s="34"/>
      <c r="M1335" s="180"/>
      <c r="N1335" s="168"/>
    </row>
    <row r="1336" spans="1:14">
      <c r="A1336" s="180"/>
      <c r="B1336" s="180"/>
      <c r="C1336" s="180"/>
      <c r="D1336" s="81">
        <v>2017</v>
      </c>
      <c r="E1336" s="77">
        <v>0</v>
      </c>
      <c r="F1336" s="77"/>
      <c r="G1336" s="77">
        <v>0</v>
      </c>
      <c r="H1336" s="77"/>
      <c r="I1336" s="77">
        <v>0</v>
      </c>
      <c r="J1336" s="77"/>
      <c r="K1336" s="34">
        <v>0</v>
      </c>
      <c r="L1336" s="34"/>
      <c r="M1336" s="180"/>
      <c r="N1336" s="168"/>
    </row>
    <row r="1337" spans="1:14">
      <c r="A1337" s="180" t="s">
        <v>202</v>
      </c>
      <c r="B1337" s="180" t="s">
        <v>34</v>
      </c>
      <c r="C1337" s="180" t="s">
        <v>780</v>
      </c>
      <c r="D1337" s="80" t="s">
        <v>609</v>
      </c>
      <c r="E1337" s="76">
        <f>SUM(E1338:E1342)</f>
        <v>100</v>
      </c>
      <c r="F1337" s="76">
        <f t="shared" ref="F1337:L1337" si="213">SUM(F1338:F1342)</f>
        <v>0</v>
      </c>
      <c r="G1337" s="76">
        <f t="shared" si="213"/>
        <v>95</v>
      </c>
      <c r="H1337" s="76">
        <f t="shared" si="213"/>
        <v>0</v>
      </c>
      <c r="I1337" s="76">
        <f t="shared" si="213"/>
        <v>5</v>
      </c>
      <c r="J1337" s="76">
        <f t="shared" si="213"/>
        <v>0</v>
      </c>
      <c r="K1337" s="76">
        <f t="shared" si="213"/>
        <v>0</v>
      </c>
      <c r="L1337" s="76">
        <f t="shared" si="213"/>
        <v>0</v>
      </c>
      <c r="M1337" s="180" t="s">
        <v>880</v>
      </c>
      <c r="N1337" s="168"/>
    </row>
    <row r="1338" spans="1:14">
      <c r="A1338" s="180"/>
      <c r="B1338" s="180"/>
      <c r="C1338" s="180"/>
      <c r="D1338" s="81">
        <v>2013</v>
      </c>
      <c r="E1338" s="77">
        <v>100</v>
      </c>
      <c r="F1338" s="77">
        <v>0</v>
      </c>
      <c r="G1338" s="77">
        <v>95</v>
      </c>
      <c r="H1338" s="77">
        <v>0</v>
      </c>
      <c r="I1338" s="77">
        <v>5</v>
      </c>
      <c r="J1338" s="77">
        <v>0</v>
      </c>
      <c r="K1338" s="34">
        <v>0</v>
      </c>
      <c r="L1338" s="34">
        <v>0</v>
      </c>
      <c r="M1338" s="180"/>
      <c r="N1338" s="168"/>
    </row>
    <row r="1339" spans="1:14">
      <c r="A1339" s="180"/>
      <c r="B1339" s="180"/>
      <c r="C1339" s="180"/>
      <c r="D1339" s="81">
        <v>2014</v>
      </c>
      <c r="E1339" s="77">
        <v>0</v>
      </c>
      <c r="F1339" s="77">
        <v>0</v>
      </c>
      <c r="G1339" s="77">
        <v>0</v>
      </c>
      <c r="H1339" s="77">
        <v>0</v>
      </c>
      <c r="I1339" s="77">
        <v>0</v>
      </c>
      <c r="J1339" s="77">
        <v>0</v>
      </c>
      <c r="K1339" s="34">
        <v>0</v>
      </c>
      <c r="L1339" s="34">
        <v>0</v>
      </c>
      <c r="M1339" s="180"/>
      <c r="N1339" s="168"/>
    </row>
    <row r="1340" spans="1:14">
      <c r="A1340" s="180"/>
      <c r="B1340" s="180"/>
      <c r="C1340" s="180"/>
      <c r="D1340" s="81">
        <v>2015</v>
      </c>
      <c r="E1340" s="77">
        <v>0</v>
      </c>
      <c r="F1340" s="77"/>
      <c r="G1340" s="77">
        <v>0</v>
      </c>
      <c r="H1340" s="77"/>
      <c r="I1340" s="77">
        <v>0</v>
      </c>
      <c r="J1340" s="77"/>
      <c r="K1340" s="34">
        <v>0</v>
      </c>
      <c r="L1340" s="34"/>
      <c r="M1340" s="180"/>
      <c r="N1340" s="168"/>
    </row>
    <row r="1341" spans="1:14">
      <c r="A1341" s="180"/>
      <c r="B1341" s="180"/>
      <c r="C1341" s="180"/>
      <c r="D1341" s="81">
        <v>2016</v>
      </c>
      <c r="E1341" s="77">
        <v>0</v>
      </c>
      <c r="F1341" s="77"/>
      <c r="G1341" s="77">
        <v>0</v>
      </c>
      <c r="H1341" s="77"/>
      <c r="I1341" s="77">
        <v>0</v>
      </c>
      <c r="J1341" s="77"/>
      <c r="K1341" s="34">
        <v>0</v>
      </c>
      <c r="L1341" s="34"/>
      <c r="M1341" s="180"/>
      <c r="N1341" s="168"/>
    </row>
    <row r="1342" spans="1:14">
      <c r="A1342" s="180"/>
      <c r="B1342" s="180"/>
      <c r="C1342" s="180"/>
      <c r="D1342" s="81">
        <v>2017</v>
      </c>
      <c r="E1342" s="77">
        <v>0</v>
      </c>
      <c r="F1342" s="77"/>
      <c r="G1342" s="77">
        <v>0</v>
      </c>
      <c r="H1342" s="77"/>
      <c r="I1342" s="77">
        <v>0</v>
      </c>
      <c r="J1342" s="77"/>
      <c r="K1342" s="34">
        <v>0</v>
      </c>
      <c r="L1342" s="34"/>
      <c r="M1342" s="180"/>
      <c r="N1342" s="168"/>
    </row>
    <row r="1343" spans="1:14">
      <c r="A1343" s="180" t="s">
        <v>205</v>
      </c>
      <c r="B1343" s="180" t="s">
        <v>36</v>
      </c>
      <c r="C1343" s="180" t="s">
        <v>774</v>
      </c>
      <c r="D1343" s="80" t="s">
        <v>609</v>
      </c>
      <c r="E1343" s="76">
        <f>SUM(E1344:E1348)</f>
        <v>100</v>
      </c>
      <c r="F1343" s="76">
        <f t="shared" ref="F1343:L1343" si="214">SUM(F1344:F1348)</f>
        <v>0</v>
      </c>
      <c r="G1343" s="76">
        <f t="shared" si="214"/>
        <v>95</v>
      </c>
      <c r="H1343" s="76">
        <f t="shared" si="214"/>
        <v>0</v>
      </c>
      <c r="I1343" s="76">
        <f t="shared" si="214"/>
        <v>5</v>
      </c>
      <c r="J1343" s="76">
        <f t="shared" si="214"/>
        <v>0</v>
      </c>
      <c r="K1343" s="76">
        <f t="shared" si="214"/>
        <v>0</v>
      </c>
      <c r="L1343" s="76">
        <f t="shared" si="214"/>
        <v>0</v>
      </c>
      <c r="M1343" s="180" t="s">
        <v>912</v>
      </c>
      <c r="N1343" s="168"/>
    </row>
    <row r="1344" spans="1:14">
      <c r="A1344" s="180"/>
      <c r="B1344" s="180"/>
      <c r="C1344" s="180"/>
      <c r="D1344" s="81">
        <v>2013</v>
      </c>
      <c r="E1344" s="77">
        <v>100</v>
      </c>
      <c r="F1344" s="77">
        <v>0</v>
      </c>
      <c r="G1344" s="77">
        <v>95</v>
      </c>
      <c r="H1344" s="77">
        <v>0</v>
      </c>
      <c r="I1344" s="77">
        <v>5</v>
      </c>
      <c r="J1344" s="77">
        <v>0</v>
      </c>
      <c r="K1344" s="34">
        <v>0</v>
      </c>
      <c r="L1344" s="34">
        <v>0</v>
      </c>
      <c r="M1344" s="180"/>
      <c r="N1344" s="168"/>
    </row>
    <row r="1345" spans="1:14">
      <c r="A1345" s="180"/>
      <c r="B1345" s="180"/>
      <c r="C1345" s="180"/>
      <c r="D1345" s="81">
        <v>2014</v>
      </c>
      <c r="E1345" s="77">
        <v>0</v>
      </c>
      <c r="F1345" s="77">
        <v>0</v>
      </c>
      <c r="G1345" s="77">
        <v>0</v>
      </c>
      <c r="H1345" s="77">
        <v>0</v>
      </c>
      <c r="I1345" s="77">
        <v>0</v>
      </c>
      <c r="J1345" s="77">
        <v>0</v>
      </c>
      <c r="K1345" s="34">
        <v>0</v>
      </c>
      <c r="L1345" s="34">
        <v>0</v>
      </c>
      <c r="M1345" s="180"/>
      <c r="N1345" s="168"/>
    </row>
    <row r="1346" spans="1:14">
      <c r="A1346" s="180"/>
      <c r="B1346" s="180"/>
      <c r="C1346" s="180"/>
      <c r="D1346" s="81">
        <v>2015</v>
      </c>
      <c r="E1346" s="77">
        <v>0</v>
      </c>
      <c r="F1346" s="77"/>
      <c r="G1346" s="77">
        <v>0</v>
      </c>
      <c r="H1346" s="77"/>
      <c r="I1346" s="77">
        <v>0</v>
      </c>
      <c r="J1346" s="77"/>
      <c r="K1346" s="34">
        <v>0</v>
      </c>
      <c r="L1346" s="34"/>
      <c r="M1346" s="180"/>
      <c r="N1346" s="168"/>
    </row>
    <row r="1347" spans="1:14">
      <c r="A1347" s="180"/>
      <c r="B1347" s="180"/>
      <c r="C1347" s="180"/>
      <c r="D1347" s="81">
        <v>2016</v>
      </c>
      <c r="E1347" s="77">
        <v>0</v>
      </c>
      <c r="F1347" s="77"/>
      <c r="G1347" s="77">
        <v>0</v>
      </c>
      <c r="H1347" s="77"/>
      <c r="I1347" s="77">
        <v>0</v>
      </c>
      <c r="J1347" s="77"/>
      <c r="K1347" s="34">
        <v>0</v>
      </c>
      <c r="L1347" s="34"/>
      <c r="M1347" s="180"/>
      <c r="N1347" s="168"/>
    </row>
    <row r="1348" spans="1:14">
      <c r="A1348" s="180"/>
      <c r="B1348" s="180"/>
      <c r="C1348" s="180"/>
      <c r="D1348" s="81">
        <v>2017</v>
      </c>
      <c r="E1348" s="77">
        <v>0</v>
      </c>
      <c r="F1348" s="77"/>
      <c r="G1348" s="77">
        <v>0</v>
      </c>
      <c r="H1348" s="77"/>
      <c r="I1348" s="77">
        <v>0</v>
      </c>
      <c r="J1348" s="77"/>
      <c r="K1348" s="34">
        <v>0</v>
      </c>
      <c r="L1348" s="34"/>
      <c r="M1348" s="180"/>
      <c r="N1348" s="168"/>
    </row>
    <row r="1349" spans="1:14">
      <c r="A1349" s="180" t="s">
        <v>207</v>
      </c>
      <c r="B1349" s="180" t="s">
        <v>37</v>
      </c>
      <c r="C1349" s="180" t="s">
        <v>530</v>
      </c>
      <c r="D1349" s="80" t="s">
        <v>609</v>
      </c>
      <c r="E1349" s="76">
        <f>SUM(E1350:E1354)</f>
        <v>2088.0730000000003</v>
      </c>
      <c r="F1349" s="76">
        <f t="shared" ref="F1349:L1349" si="215">SUM(F1350:F1354)</f>
        <v>727.36</v>
      </c>
      <c r="G1349" s="76">
        <f t="shared" si="215"/>
        <v>0</v>
      </c>
      <c r="H1349" s="76">
        <f t="shared" si="215"/>
        <v>0</v>
      </c>
      <c r="I1349" s="76">
        <f t="shared" si="215"/>
        <v>2088.0730000000003</v>
      </c>
      <c r="J1349" s="76">
        <f t="shared" si="215"/>
        <v>727.36</v>
      </c>
      <c r="K1349" s="76">
        <f t="shared" si="215"/>
        <v>0</v>
      </c>
      <c r="L1349" s="76">
        <f t="shared" si="215"/>
        <v>0</v>
      </c>
      <c r="M1349" s="180" t="s">
        <v>927</v>
      </c>
      <c r="N1349" s="168"/>
    </row>
    <row r="1350" spans="1:14">
      <c r="A1350" s="180"/>
      <c r="B1350" s="180"/>
      <c r="C1350" s="180"/>
      <c r="D1350" s="81">
        <v>2013</v>
      </c>
      <c r="E1350" s="77">
        <v>201.71</v>
      </c>
      <c r="F1350" s="77">
        <v>194.39</v>
      </c>
      <c r="G1350" s="77">
        <v>0</v>
      </c>
      <c r="H1350" s="77">
        <v>0</v>
      </c>
      <c r="I1350" s="77">
        <v>201.71</v>
      </c>
      <c r="J1350" s="77">
        <v>194.39</v>
      </c>
      <c r="K1350" s="34">
        <v>0</v>
      </c>
      <c r="L1350" s="34">
        <v>0</v>
      </c>
      <c r="M1350" s="180"/>
      <c r="N1350" s="168"/>
    </row>
    <row r="1351" spans="1:14">
      <c r="A1351" s="180"/>
      <c r="B1351" s="180"/>
      <c r="C1351" s="180"/>
      <c r="D1351" s="81">
        <v>2014</v>
      </c>
      <c r="E1351" s="77">
        <v>535.70000000000005</v>
      </c>
      <c r="F1351" s="77">
        <v>532.97</v>
      </c>
      <c r="G1351" s="77">
        <v>0</v>
      </c>
      <c r="H1351" s="77">
        <v>0</v>
      </c>
      <c r="I1351" s="77">
        <v>535.70000000000005</v>
      </c>
      <c r="J1351" s="77">
        <v>532.97</v>
      </c>
      <c r="K1351" s="34">
        <v>0</v>
      </c>
      <c r="L1351" s="34">
        <v>0</v>
      </c>
      <c r="M1351" s="180"/>
      <c r="N1351" s="168"/>
    </row>
    <row r="1352" spans="1:14">
      <c r="A1352" s="180"/>
      <c r="B1352" s="180"/>
      <c r="C1352" s="180"/>
      <c r="D1352" s="81">
        <v>2015</v>
      </c>
      <c r="E1352" s="77">
        <v>1350.663</v>
      </c>
      <c r="F1352" s="77"/>
      <c r="G1352" s="77">
        <v>0</v>
      </c>
      <c r="H1352" s="77"/>
      <c r="I1352" s="77">
        <v>1350.663</v>
      </c>
      <c r="J1352" s="77"/>
      <c r="K1352" s="34">
        <v>0</v>
      </c>
      <c r="L1352" s="34"/>
      <c r="M1352" s="180"/>
      <c r="N1352" s="168"/>
    </row>
    <row r="1353" spans="1:14">
      <c r="A1353" s="180"/>
      <c r="B1353" s="180"/>
      <c r="C1353" s="180"/>
      <c r="D1353" s="81">
        <v>2016</v>
      </c>
      <c r="E1353" s="77">
        <v>0</v>
      </c>
      <c r="F1353" s="77"/>
      <c r="G1353" s="77">
        <v>0</v>
      </c>
      <c r="H1353" s="77"/>
      <c r="I1353" s="77">
        <v>0</v>
      </c>
      <c r="J1353" s="77"/>
      <c r="K1353" s="34">
        <v>0</v>
      </c>
      <c r="L1353" s="34"/>
      <c r="M1353" s="180"/>
      <c r="N1353" s="168"/>
    </row>
    <row r="1354" spans="1:14">
      <c r="A1354" s="180"/>
      <c r="B1354" s="180"/>
      <c r="C1354" s="180"/>
      <c r="D1354" s="81">
        <v>2017</v>
      </c>
      <c r="E1354" s="77">
        <v>0</v>
      </c>
      <c r="F1354" s="77"/>
      <c r="G1354" s="77">
        <v>0</v>
      </c>
      <c r="H1354" s="77"/>
      <c r="I1354" s="77">
        <v>0</v>
      </c>
      <c r="J1354" s="77"/>
      <c r="K1354" s="34">
        <v>0</v>
      </c>
      <c r="L1354" s="34"/>
      <c r="M1354" s="180"/>
      <c r="N1354" s="168"/>
    </row>
    <row r="1355" spans="1:14">
      <c r="A1355" s="162" t="s">
        <v>38</v>
      </c>
      <c r="B1355" s="162"/>
      <c r="C1355" s="162"/>
      <c r="D1355" s="162"/>
      <c r="E1355" s="162"/>
      <c r="F1355" s="162"/>
      <c r="G1355" s="162"/>
      <c r="H1355" s="162"/>
      <c r="I1355" s="162"/>
      <c r="J1355" s="162"/>
      <c r="K1355" s="162"/>
      <c r="L1355" s="162"/>
      <c r="M1355" s="162"/>
      <c r="N1355" s="162"/>
    </row>
    <row r="1356" spans="1:14">
      <c r="A1356" s="169" t="s">
        <v>449</v>
      </c>
      <c r="B1356" s="169"/>
      <c r="C1356" s="169"/>
      <c r="D1356" s="169"/>
      <c r="E1356" s="71">
        <f>E1357+E1363+E1369</f>
        <v>22687</v>
      </c>
      <c r="F1356" s="71">
        <f t="shared" ref="F1356:L1356" si="216">F1357+F1363+F1369</f>
        <v>6346.58</v>
      </c>
      <c r="G1356" s="71">
        <f t="shared" si="216"/>
        <v>2142</v>
      </c>
      <c r="H1356" s="71">
        <f t="shared" si="216"/>
        <v>1700</v>
      </c>
      <c r="I1356" s="71">
        <f t="shared" si="216"/>
        <v>13000</v>
      </c>
      <c r="J1356" s="71">
        <f t="shared" si="216"/>
        <v>3697</v>
      </c>
      <c r="K1356" s="71">
        <f t="shared" si="216"/>
        <v>7545</v>
      </c>
      <c r="L1356" s="71">
        <f t="shared" si="216"/>
        <v>949.57999999999993</v>
      </c>
      <c r="M1356" s="62"/>
      <c r="N1356" s="62"/>
    </row>
    <row r="1357" spans="1:14">
      <c r="A1357" s="180" t="s">
        <v>105</v>
      </c>
      <c r="B1357" s="181" t="s">
        <v>39</v>
      </c>
      <c r="C1357" s="180" t="s">
        <v>530</v>
      </c>
      <c r="D1357" s="80" t="s">
        <v>609</v>
      </c>
      <c r="E1357" s="76">
        <f>SUM(E1358:E1362)</f>
        <v>3142</v>
      </c>
      <c r="F1357" s="76">
        <f t="shared" ref="F1357:L1357" si="217">SUM(F1358:F1362)</f>
        <v>1840</v>
      </c>
      <c r="G1357" s="76">
        <f t="shared" si="217"/>
        <v>2142</v>
      </c>
      <c r="H1357" s="76">
        <f t="shared" si="217"/>
        <v>1700</v>
      </c>
      <c r="I1357" s="76">
        <f t="shared" si="217"/>
        <v>1000</v>
      </c>
      <c r="J1357" s="76">
        <f t="shared" si="217"/>
        <v>140</v>
      </c>
      <c r="K1357" s="76">
        <f t="shared" si="217"/>
        <v>0</v>
      </c>
      <c r="L1357" s="76">
        <f t="shared" si="217"/>
        <v>0</v>
      </c>
      <c r="M1357" s="180" t="s">
        <v>1001</v>
      </c>
      <c r="N1357" s="168"/>
    </row>
    <row r="1358" spans="1:14">
      <c r="A1358" s="180"/>
      <c r="B1358" s="181"/>
      <c r="C1358" s="180"/>
      <c r="D1358" s="81">
        <v>2013</v>
      </c>
      <c r="E1358" s="77">
        <v>1100</v>
      </c>
      <c r="F1358" s="77">
        <v>1100</v>
      </c>
      <c r="G1358" s="100">
        <v>1000</v>
      </c>
      <c r="H1358" s="100">
        <v>1000</v>
      </c>
      <c r="I1358" s="77">
        <v>100</v>
      </c>
      <c r="J1358" s="77">
        <v>100</v>
      </c>
      <c r="K1358" s="34">
        <v>0</v>
      </c>
      <c r="L1358" s="34">
        <v>0</v>
      </c>
      <c r="M1358" s="180"/>
      <c r="N1358" s="168"/>
    </row>
    <row r="1359" spans="1:14">
      <c r="A1359" s="180"/>
      <c r="B1359" s="181"/>
      <c r="C1359" s="180"/>
      <c r="D1359" s="81">
        <v>2014</v>
      </c>
      <c r="E1359" s="79">
        <v>350</v>
      </c>
      <c r="F1359" s="79">
        <v>740</v>
      </c>
      <c r="G1359" s="103">
        <v>200</v>
      </c>
      <c r="H1359" s="103">
        <v>700</v>
      </c>
      <c r="I1359" s="79">
        <v>150</v>
      </c>
      <c r="J1359" s="79">
        <v>40</v>
      </c>
      <c r="K1359" s="34">
        <v>0</v>
      </c>
      <c r="L1359" s="34">
        <v>0</v>
      </c>
      <c r="M1359" s="180"/>
      <c r="N1359" s="168"/>
    </row>
    <row r="1360" spans="1:14">
      <c r="A1360" s="180"/>
      <c r="B1360" s="181"/>
      <c r="C1360" s="180"/>
      <c r="D1360" s="81">
        <v>2015</v>
      </c>
      <c r="E1360" s="79">
        <v>400</v>
      </c>
      <c r="F1360" s="79"/>
      <c r="G1360" s="103">
        <v>200</v>
      </c>
      <c r="H1360" s="103"/>
      <c r="I1360" s="79">
        <v>200</v>
      </c>
      <c r="J1360" s="79"/>
      <c r="K1360" s="34">
        <v>0</v>
      </c>
      <c r="L1360" s="34"/>
      <c r="M1360" s="180"/>
      <c r="N1360" s="168"/>
    </row>
    <row r="1361" spans="1:14">
      <c r="A1361" s="180"/>
      <c r="B1361" s="181"/>
      <c r="C1361" s="180"/>
      <c r="D1361" s="81">
        <v>2016</v>
      </c>
      <c r="E1361" s="79">
        <v>596</v>
      </c>
      <c r="F1361" s="79"/>
      <c r="G1361" s="103">
        <v>346</v>
      </c>
      <c r="H1361" s="103"/>
      <c r="I1361" s="79">
        <v>250</v>
      </c>
      <c r="J1361" s="79"/>
      <c r="K1361" s="34">
        <v>0</v>
      </c>
      <c r="L1361" s="34"/>
      <c r="M1361" s="180"/>
      <c r="N1361" s="168"/>
    </row>
    <row r="1362" spans="1:14">
      <c r="A1362" s="180"/>
      <c r="B1362" s="181"/>
      <c r="C1362" s="180"/>
      <c r="D1362" s="81">
        <v>2017</v>
      </c>
      <c r="E1362" s="79">
        <v>696</v>
      </c>
      <c r="F1362" s="79"/>
      <c r="G1362" s="103">
        <v>396</v>
      </c>
      <c r="H1362" s="103"/>
      <c r="I1362" s="79">
        <v>300</v>
      </c>
      <c r="J1362" s="79"/>
      <c r="K1362" s="34">
        <v>0</v>
      </c>
      <c r="L1362" s="34"/>
      <c r="M1362" s="180"/>
      <c r="N1362" s="168"/>
    </row>
    <row r="1363" spans="1:14">
      <c r="A1363" s="36" t="s">
        <v>106</v>
      </c>
      <c r="B1363" s="34" t="s">
        <v>40</v>
      </c>
      <c r="C1363" s="182" t="s">
        <v>869</v>
      </c>
      <c r="D1363" s="80" t="s">
        <v>609</v>
      </c>
      <c r="E1363" s="76">
        <f>SUM(E1364:E1368)</f>
        <v>12000</v>
      </c>
      <c r="F1363" s="76">
        <f t="shared" ref="F1363:L1363" si="218">SUM(F1364:F1368)</f>
        <v>3557</v>
      </c>
      <c r="G1363" s="76">
        <f t="shared" si="218"/>
        <v>0</v>
      </c>
      <c r="H1363" s="76">
        <f t="shared" si="218"/>
        <v>0</v>
      </c>
      <c r="I1363" s="76">
        <f t="shared" si="218"/>
        <v>12000</v>
      </c>
      <c r="J1363" s="76">
        <f t="shared" si="218"/>
        <v>3557</v>
      </c>
      <c r="K1363" s="76">
        <f t="shared" si="218"/>
        <v>0</v>
      </c>
      <c r="L1363" s="76">
        <f t="shared" si="218"/>
        <v>0</v>
      </c>
      <c r="M1363" s="182" t="s">
        <v>1002</v>
      </c>
      <c r="N1363" s="160"/>
    </row>
    <row r="1364" spans="1:14">
      <c r="A1364" s="182" t="s">
        <v>467</v>
      </c>
      <c r="B1364" s="181" t="s">
        <v>41</v>
      </c>
      <c r="C1364" s="182"/>
      <c r="D1364" s="81">
        <v>2013</v>
      </c>
      <c r="E1364" s="77">
        <v>2000</v>
      </c>
      <c r="F1364" s="77">
        <v>1641</v>
      </c>
      <c r="G1364" s="77">
        <v>0</v>
      </c>
      <c r="H1364" s="77">
        <v>0</v>
      </c>
      <c r="I1364" s="77">
        <v>2000</v>
      </c>
      <c r="J1364" s="77">
        <v>1641</v>
      </c>
      <c r="K1364" s="34">
        <v>0</v>
      </c>
      <c r="L1364" s="34">
        <v>0</v>
      </c>
      <c r="M1364" s="182"/>
      <c r="N1364" s="160"/>
    </row>
    <row r="1365" spans="1:14">
      <c r="A1365" s="182"/>
      <c r="B1365" s="181"/>
      <c r="C1365" s="182"/>
      <c r="D1365" s="81">
        <v>2014</v>
      </c>
      <c r="E1365" s="77">
        <v>2200</v>
      </c>
      <c r="F1365" s="77">
        <v>1916</v>
      </c>
      <c r="G1365" s="77">
        <v>0</v>
      </c>
      <c r="H1365" s="77">
        <v>0</v>
      </c>
      <c r="I1365" s="77">
        <v>2200</v>
      </c>
      <c r="J1365" s="77">
        <v>1916</v>
      </c>
      <c r="K1365" s="34">
        <v>0</v>
      </c>
      <c r="L1365" s="34">
        <v>0</v>
      </c>
      <c r="M1365" s="182"/>
      <c r="N1365" s="160"/>
    </row>
    <row r="1366" spans="1:14">
      <c r="A1366" s="182"/>
      <c r="B1366" s="181"/>
      <c r="C1366" s="182"/>
      <c r="D1366" s="81">
        <v>2015</v>
      </c>
      <c r="E1366" s="77">
        <v>2400</v>
      </c>
      <c r="F1366" s="77"/>
      <c r="G1366" s="77">
        <v>0</v>
      </c>
      <c r="H1366" s="77"/>
      <c r="I1366" s="77">
        <v>2400</v>
      </c>
      <c r="J1366" s="77"/>
      <c r="K1366" s="34">
        <v>0</v>
      </c>
      <c r="L1366" s="34"/>
      <c r="M1366" s="182"/>
      <c r="N1366" s="160"/>
    </row>
    <row r="1367" spans="1:14">
      <c r="A1367" s="182"/>
      <c r="B1367" s="181"/>
      <c r="C1367" s="182"/>
      <c r="D1367" s="81">
        <v>2016</v>
      </c>
      <c r="E1367" s="77">
        <v>2600</v>
      </c>
      <c r="F1367" s="77"/>
      <c r="G1367" s="77">
        <v>0</v>
      </c>
      <c r="H1367" s="77"/>
      <c r="I1367" s="77">
        <v>2600</v>
      </c>
      <c r="J1367" s="77"/>
      <c r="K1367" s="34">
        <v>0</v>
      </c>
      <c r="L1367" s="34"/>
      <c r="M1367" s="182"/>
      <c r="N1367" s="160"/>
    </row>
    <row r="1368" spans="1:14">
      <c r="A1368" s="182"/>
      <c r="B1368" s="181"/>
      <c r="C1368" s="182"/>
      <c r="D1368" s="81">
        <v>2017</v>
      </c>
      <c r="E1368" s="77">
        <v>2800</v>
      </c>
      <c r="F1368" s="77"/>
      <c r="G1368" s="77">
        <v>0</v>
      </c>
      <c r="H1368" s="77"/>
      <c r="I1368" s="77">
        <v>2800</v>
      </c>
      <c r="J1368" s="77"/>
      <c r="K1368" s="34">
        <v>0</v>
      </c>
      <c r="L1368" s="34"/>
      <c r="M1368" s="182"/>
      <c r="N1368" s="160"/>
    </row>
    <row r="1369" spans="1:14">
      <c r="A1369" s="182" t="s">
        <v>451</v>
      </c>
      <c r="B1369" s="183" t="s">
        <v>42</v>
      </c>
      <c r="C1369" s="182"/>
      <c r="D1369" s="80" t="s">
        <v>609</v>
      </c>
      <c r="E1369" s="76">
        <f>SUM(E1370:E1374)</f>
        <v>7545</v>
      </c>
      <c r="F1369" s="76">
        <f t="shared" ref="F1369:L1369" si="219">SUM(F1370:F1374)</f>
        <v>949.57999999999993</v>
      </c>
      <c r="G1369" s="76">
        <f t="shared" si="219"/>
        <v>0</v>
      </c>
      <c r="H1369" s="76">
        <f t="shared" si="219"/>
        <v>0</v>
      </c>
      <c r="I1369" s="76">
        <f t="shared" si="219"/>
        <v>0</v>
      </c>
      <c r="J1369" s="76">
        <f t="shared" si="219"/>
        <v>0</v>
      </c>
      <c r="K1369" s="76">
        <f t="shared" si="219"/>
        <v>7545</v>
      </c>
      <c r="L1369" s="76">
        <f t="shared" si="219"/>
        <v>949.57999999999993</v>
      </c>
      <c r="M1369" s="182" t="s">
        <v>1003</v>
      </c>
      <c r="N1369" s="160"/>
    </row>
    <row r="1370" spans="1:14">
      <c r="A1370" s="182"/>
      <c r="B1370" s="183"/>
      <c r="C1370" s="182"/>
      <c r="D1370" s="81">
        <v>2013</v>
      </c>
      <c r="E1370" s="77">
        <v>1480</v>
      </c>
      <c r="F1370" s="77">
        <v>304.68</v>
      </c>
      <c r="G1370" s="77">
        <v>0</v>
      </c>
      <c r="H1370" s="77">
        <v>0</v>
      </c>
      <c r="I1370" s="77">
        <v>0</v>
      </c>
      <c r="J1370" s="77">
        <v>0</v>
      </c>
      <c r="K1370" s="34">
        <v>1480</v>
      </c>
      <c r="L1370" s="34">
        <v>304.68</v>
      </c>
      <c r="M1370" s="182"/>
      <c r="N1370" s="160"/>
    </row>
    <row r="1371" spans="1:14">
      <c r="A1371" s="182"/>
      <c r="B1371" s="183"/>
      <c r="C1371" s="182"/>
      <c r="D1371" s="81">
        <v>2014</v>
      </c>
      <c r="E1371" s="77">
        <v>1610</v>
      </c>
      <c r="F1371" s="77">
        <v>644.9</v>
      </c>
      <c r="G1371" s="77">
        <v>0</v>
      </c>
      <c r="H1371" s="77">
        <v>0</v>
      </c>
      <c r="I1371" s="77">
        <v>0</v>
      </c>
      <c r="J1371" s="77">
        <v>0</v>
      </c>
      <c r="K1371" s="34">
        <v>1610</v>
      </c>
      <c r="L1371" s="34">
        <v>644.9</v>
      </c>
      <c r="M1371" s="182"/>
      <c r="N1371" s="160"/>
    </row>
    <row r="1372" spans="1:14">
      <c r="A1372" s="182"/>
      <c r="B1372" s="183"/>
      <c r="C1372" s="182"/>
      <c r="D1372" s="81">
        <v>2015</v>
      </c>
      <c r="E1372" s="77">
        <v>1465</v>
      </c>
      <c r="F1372" s="77"/>
      <c r="G1372" s="77">
        <v>0</v>
      </c>
      <c r="H1372" s="77"/>
      <c r="I1372" s="77">
        <v>0</v>
      </c>
      <c r="J1372" s="77"/>
      <c r="K1372" s="34">
        <v>1465</v>
      </c>
      <c r="L1372" s="34"/>
      <c r="M1372" s="182"/>
      <c r="N1372" s="160"/>
    </row>
    <row r="1373" spans="1:14">
      <c r="A1373" s="182"/>
      <c r="B1373" s="183"/>
      <c r="C1373" s="182"/>
      <c r="D1373" s="81">
        <v>2016</v>
      </c>
      <c r="E1373" s="77">
        <v>1480</v>
      </c>
      <c r="F1373" s="77"/>
      <c r="G1373" s="77">
        <v>0</v>
      </c>
      <c r="H1373" s="77"/>
      <c r="I1373" s="77">
        <v>0</v>
      </c>
      <c r="J1373" s="77"/>
      <c r="K1373" s="34">
        <v>1480</v>
      </c>
      <c r="L1373" s="34"/>
      <c r="M1373" s="182"/>
      <c r="N1373" s="160"/>
    </row>
    <row r="1374" spans="1:14">
      <c r="A1374" s="182"/>
      <c r="B1374" s="183"/>
      <c r="C1374" s="182"/>
      <c r="D1374" s="81">
        <v>2017</v>
      </c>
      <c r="E1374" s="77">
        <v>1510</v>
      </c>
      <c r="F1374" s="77"/>
      <c r="G1374" s="77">
        <v>0</v>
      </c>
      <c r="H1374" s="77"/>
      <c r="I1374" s="77">
        <v>0</v>
      </c>
      <c r="J1374" s="77"/>
      <c r="K1374" s="34">
        <v>1510</v>
      </c>
      <c r="L1374" s="34"/>
      <c r="M1374" s="182"/>
      <c r="N1374" s="160"/>
    </row>
    <row r="1375" spans="1:14">
      <c r="A1375" s="162" t="s">
        <v>97</v>
      </c>
      <c r="B1375" s="162"/>
      <c r="C1375" s="162"/>
      <c r="D1375" s="162"/>
      <c r="E1375" s="162"/>
      <c r="F1375" s="162"/>
      <c r="G1375" s="162"/>
      <c r="H1375" s="162"/>
      <c r="I1375" s="162"/>
      <c r="J1375" s="162"/>
      <c r="K1375" s="162"/>
      <c r="L1375" s="162"/>
      <c r="M1375" s="162"/>
      <c r="N1375" s="162"/>
    </row>
    <row r="1376" spans="1:14">
      <c r="A1376" s="169" t="s">
        <v>449</v>
      </c>
      <c r="B1376" s="169"/>
      <c r="C1376" s="169"/>
      <c r="D1376" s="169"/>
      <c r="E1376" s="71">
        <f>E1377+E1383+E1389</f>
        <v>251854.6</v>
      </c>
      <c r="F1376" s="71">
        <f t="shared" ref="F1376:L1376" si="220">F1377+F1383+F1389</f>
        <v>28886.729999999996</v>
      </c>
      <c r="G1376" s="71">
        <f t="shared" si="220"/>
        <v>125103.6</v>
      </c>
      <c r="H1376" s="71">
        <f t="shared" si="220"/>
        <v>29954.03</v>
      </c>
      <c r="I1376" s="71">
        <f t="shared" si="220"/>
        <v>0</v>
      </c>
      <c r="J1376" s="71">
        <f t="shared" si="220"/>
        <v>0</v>
      </c>
      <c r="K1376" s="71">
        <f t="shared" si="220"/>
        <v>126751</v>
      </c>
      <c r="L1376" s="71">
        <f t="shared" si="220"/>
        <v>6278.7</v>
      </c>
      <c r="M1376" s="62"/>
      <c r="N1376" s="62"/>
    </row>
    <row r="1377" spans="1:15">
      <c r="A1377" s="165" t="s">
        <v>105</v>
      </c>
      <c r="B1377" s="176" t="s">
        <v>43</v>
      </c>
      <c r="C1377" s="157" t="s">
        <v>530</v>
      </c>
      <c r="D1377" s="50" t="s">
        <v>609</v>
      </c>
      <c r="E1377" s="104">
        <f>SUM(E1378:E1382)</f>
        <v>194687</v>
      </c>
      <c r="F1377" s="104">
        <f t="shared" ref="F1377:L1377" si="221">SUM(F1378:F1382)</f>
        <v>10998.21</v>
      </c>
      <c r="G1377" s="104">
        <f t="shared" si="221"/>
        <v>67936</v>
      </c>
      <c r="H1377" s="104">
        <f t="shared" si="221"/>
        <v>4719.51</v>
      </c>
      <c r="I1377" s="104">
        <f t="shared" si="221"/>
        <v>0</v>
      </c>
      <c r="J1377" s="104">
        <f t="shared" si="221"/>
        <v>0</v>
      </c>
      <c r="K1377" s="104">
        <f t="shared" si="221"/>
        <v>126751</v>
      </c>
      <c r="L1377" s="104">
        <f t="shared" si="221"/>
        <v>6278.7</v>
      </c>
      <c r="M1377" s="157" t="s">
        <v>927</v>
      </c>
      <c r="N1377" s="179"/>
      <c r="O1377" s="52"/>
    </row>
    <row r="1378" spans="1:15">
      <c r="A1378" s="165"/>
      <c r="B1378" s="176"/>
      <c r="C1378" s="157"/>
      <c r="D1378" s="63">
        <v>2013</v>
      </c>
      <c r="E1378" s="105">
        <v>11087</v>
      </c>
      <c r="F1378" s="105">
        <v>0</v>
      </c>
      <c r="G1378" s="105">
        <v>3676</v>
      </c>
      <c r="H1378" s="105">
        <v>0</v>
      </c>
      <c r="I1378" s="105">
        <v>0</v>
      </c>
      <c r="J1378" s="105">
        <v>0</v>
      </c>
      <c r="K1378" s="105">
        <v>7411</v>
      </c>
      <c r="L1378" s="105">
        <v>0</v>
      </c>
      <c r="M1378" s="157"/>
      <c r="N1378" s="179"/>
      <c r="O1378" s="52"/>
    </row>
    <row r="1379" spans="1:15">
      <c r="A1379" s="165"/>
      <c r="B1379" s="176"/>
      <c r="C1379" s="157"/>
      <c r="D1379" s="63">
        <v>2014</v>
      </c>
      <c r="E1379" s="153">
        <v>45900</v>
      </c>
      <c r="F1379" s="153">
        <v>10998.21</v>
      </c>
      <c r="G1379" s="153">
        <v>16065</v>
      </c>
      <c r="H1379" s="153">
        <v>4719.51</v>
      </c>
      <c r="I1379" s="153">
        <v>0</v>
      </c>
      <c r="J1379" s="153">
        <v>0</v>
      </c>
      <c r="K1379" s="153">
        <v>29835</v>
      </c>
      <c r="L1379" s="153">
        <v>6278.7</v>
      </c>
      <c r="M1379" s="157"/>
      <c r="N1379" s="179"/>
      <c r="O1379" s="52"/>
    </row>
    <row r="1380" spans="1:15">
      <c r="A1380" s="165"/>
      <c r="B1380" s="176"/>
      <c r="C1380" s="157"/>
      <c r="D1380" s="63">
        <v>2015</v>
      </c>
      <c r="E1380" s="105">
        <v>45900</v>
      </c>
      <c r="F1380" s="105"/>
      <c r="G1380" s="105">
        <v>16065</v>
      </c>
      <c r="H1380" s="105"/>
      <c r="I1380" s="105">
        <v>0</v>
      </c>
      <c r="J1380" s="105"/>
      <c r="K1380" s="105">
        <v>29835</v>
      </c>
      <c r="L1380" s="105"/>
      <c r="M1380" s="157"/>
      <c r="N1380" s="179"/>
      <c r="O1380" s="52"/>
    </row>
    <row r="1381" spans="1:15">
      <c r="A1381" s="165"/>
      <c r="B1381" s="176"/>
      <c r="C1381" s="157"/>
      <c r="D1381" s="63">
        <v>2016</v>
      </c>
      <c r="E1381" s="105">
        <v>45900</v>
      </c>
      <c r="F1381" s="105"/>
      <c r="G1381" s="105">
        <v>16065</v>
      </c>
      <c r="H1381" s="105"/>
      <c r="I1381" s="105">
        <v>0</v>
      </c>
      <c r="J1381" s="105"/>
      <c r="K1381" s="105">
        <v>29835</v>
      </c>
      <c r="L1381" s="105"/>
      <c r="M1381" s="157"/>
      <c r="N1381" s="179"/>
      <c r="O1381" s="52"/>
    </row>
    <row r="1382" spans="1:15">
      <c r="A1382" s="165"/>
      <c r="B1382" s="176"/>
      <c r="C1382" s="157"/>
      <c r="D1382" s="63">
        <v>2017</v>
      </c>
      <c r="E1382" s="105">
        <v>45900</v>
      </c>
      <c r="F1382" s="105"/>
      <c r="G1382" s="105">
        <v>16065</v>
      </c>
      <c r="H1382" s="105"/>
      <c r="I1382" s="105">
        <v>0</v>
      </c>
      <c r="J1382" s="105"/>
      <c r="K1382" s="105">
        <v>29835</v>
      </c>
      <c r="L1382" s="105"/>
      <c r="M1382" s="157"/>
      <c r="N1382" s="179"/>
      <c r="O1382" s="52"/>
    </row>
    <row r="1383" spans="1:15">
      <c r="A1383" s="165" t="s">
        <v>106</v>
      </c>
      <c r="B1383" s="176" t="s">
        <v>44</v>
      </c>
      <c r="C1383" s="157" t="s">
        <v>530</v>
      </c>
      <c r="D1383" s="50" t="s">
        <v>609</v>
      </c>
      <c r="E1383" s="53">
        <f>SUM(E1384:E1388)</f>
        <v>55241.599999999999</v>
      </c>
      <c r="F1383" s="53">
        <f t="shared" ref="F1383:L1383" si="222">SUM(F1384:F1388)</f>
        <v>16890.349999999999</v>
      </c>
      <c r="G1383" s="53">
        <f t="shared" si="222"/>
        <v>55241.599999999999</v>
      </c>
      <c r="H1383" s="53">
        <f t="shared" si="222"/>
        <v>24236.35</v>
      </c>
      <c r="I1383" s="53">
        <f t="shared" si="222"/>
        <v>0</v>
      </c>
      <c r="J1383" s="53">
        <f t="shared" si="222"/>
        <v>0</v>
      </c>
      <c r="K1383" s="53">
        <f t="shared" si="222"/>
        <v>0</v>
      </c>
      <c r="L1383" s="53">
        <f t="shared" si="222"/>
        <v>0</v>
      </c>
      <c r="M1383" s="157" t="s">
        <v>1004</v>
      </c>
      <c r="N1383" s="157"/>
      <c r="O1383" s="52"/>
    </row>
    <row r="1384" spans="1:15">
      <c r="A1384" s="165"/>
      <c r="B1384" s="176"/>
      <c r="C1384" s="157"/>
      <c r="D1384" s="63">
        <v>2013</v>
      </c>
      <c r="E1384" s="65">
        <v>9741.6</v>
      </c>
      <c r="F1384" s="65">
        <v>9544.2999999999993</v>
      </c>
      <c r="G1384" s="65">
        <v>9741.6</v>
      </c>
      <c r="H1384" s="65">
        <v>9544.2999999999993</v>
      </c>
      <c r="I1384" s="65">
        <v>0</v>
      </c>
      <c r="J1384" s="65">
        <v>0</v>
      </c>
      <c r="K1384" s="65">
        <v>0</v>
      </c>
      <c r="L1384" s="65">
        <v>0</v>
      </c>
      <c r="M1384" s="157"/>
      <c r="N1384" s="157"/>
      <c r="O1384" s="52"/>
    </row>
    <row r="1385" spans="1:15">
      <c r="A1385" s="165"/>
      <c r="B1385" s="176"/>
      <c r="C1385" s="157"/>
      <c r="D1385" s="63">
        <v>2014</v>
      </c>
      <c r="E1385" s="126">
        <v>10800</v>
      </c>
      <c r="F1385" s="126">
        <v>7346.05</v>
      </c>
      <c r="G1385" s="126">
        <v>10800</v>
      </c>
      <c r="H1385" s="126">
        <v>7346</v>
      </c>
      <c r="I1385" s="126">
        <v>0</v>
      </c>
      <c r="J1385" s="126"/>
      <c r="K1385" s="126">
        <v>0</v>
      </c>
      <c r="L1385" s="126"/>
      <c r="M1385" s="157"/>
      <c r="N1385" s="157"/>
      <c r="O1385" s="52"/>
    </row>
    <row r="1386" spans="1:15">
      <c r="A1386" s="165"/>
      <c r="B1386" s="176"/>
      <c r="C1386" s="157"/>
      <c r="D1386" s="63">
        <v>2015</v>
      </c>
      <c r="E1386" s="65">
        <v>11200</v>
      </c>
      <c r="F1386" s="65"/>
      <c r="G1386" s="65">
        <v>11200</v>
      </c>
      <c r="H1386" s="65">
        <v>7346.05</v>
      </c>
      <c r="I1386" s="65">
        <v>0</v>
      </c>
      <c r="J1386" s="65">
        <v>0</v>
      </c>
      <c r="K1386" s="65">
        <v>0</v>
      </c>
      <c r="L1386" s="65">
        <v>0</v>
      </c>
      <c r="M1386" s="157"/>
      <c r="N1386" s="157"/>
      <c r="O1386" s="52"/>
    </row>
    <row r="1387" spans="1:15">
      <c r="A1387" s="165"/>
      <c r="B1387" s="176"/>
      <c r="C1387" s="157"/>
      <c r="D1387" s="63">
        <v>2016</v>
      </c>
      <c r="E1387" s="65">
        <v>11500</v>
      </c>
      <c r="F1387" s="65"/>
      <c r="G1387" s="65">
        <v>11500</v>
      </c>
      <c r="H1387" s="65"/>
      <c r="I1387" s="65">
        <v>0</v>
      </c>
      <c r="J1387" s="65"/>
      <c r="K1387" s="65">
        <v>0</v>
      </c>
      <c r="L1387" s="65"/>
      <c r="M1387" s="157"/>
      <c r="N1387" s="157"/>
      <c r="O1387" s="52"/>
    </row>
    <row r="1388" spans="1:15">
      <c r="A1388" s="165"/>
      <c r="B1388" s="176"/>
      <c r="C1388" s="157"/>
      <c r="D1388" s="63">
        <v>2017</v>
      </c>
      <c r="E1388" s="65">
        <v>12000</v>
      </c>
      <c r="F1388" s="65"/>
      <c r="G1388" s="65">
        <v>12000</v>
      </c>
      <c r="H1388" s="65"/>
      <c r="I1388" s="65">
        <v>0</v>
      </c>
      <c r="J1388" s="65"/>
      <c r="K1388" s="65">
        <v>0</v>
      </c>
      <c r="L1388" s="65"/>
      <c r="M1388" s="157"/>
      <c r="N1388" s="157"/>
      <c r="O1388" s="52"/>
    </row>
    <row r="1389" spans="1:15">
      <c r="A1389" s="165" t="s">
        <v>107</v>
      </c>
      <c r="B1389" s="176" t="s">
        <v>45</v>
      </c>
      <c r="C1389" s="157" t="s">
        <v>530</v>
      </c>
      <c r="D1389" s="63" t="s">
        <v>609</v>
      </c>
      <c r="E1389" s="53">
        <f>SUM(E1390:E1394)</f>
        <v>1926</v>
      </c>
      <c r="F1389" s="53">
        <f t="shared" ref="F1389:L1389" si="223">SUM(F1390:F1394)</f>
        <v>998.17</v>
      </c>
      <c r="G1389" s="53">
        <f t="shared" si="223"/>
        <v>1926</v>
      </c>
      <c r="H1389" s="53">
        <f t="shared" si="223"/>
        <v>998.17</v>
      </c>
      <c r="I1389" s="53">
        <f t="shared" si="223"/>
        <v>0</v>
      </c>
      <c r="J1389" s="53">
        <f t="shared" si="223"/>
        <v>0</v>
      </c>
      <c r="K1389" s="53">
        <f t="shared" si="223"/>
        <v>0</v>
      </c>
      <c r="L1389" s="53">
        <f t="shared" si="223"/>
        <v>0</v>
      </c>
      <c r="M1389" s="157" t="s">
        <v>1004</v>
      </c>
      <c r="N1389" s="157" t="s">
        <v>1035</v>
      </c>
      <c r="O1389" s="52"/>
    </row>
    <row r="1390" spans="1:15">
      <c r="A1390" s="165"/>
      <c r="B1390" s="176"/>
      <c r="C1390" s="157"/>
      <c r="D1390" s="63">
        <v>2013</v>
      </c>
      <c r="E1390" s="65">
        <v>1686</v>
      </c>
      <c r="F1390" s="65">
        <v>998.17</v>
      </c>
      <c r="G1390" s="65">
        <v>1686</v>
      </c>
      <c r="H1390" s="65">
        <v>998.17</v>
      </c>
      <c r="I1390" s="65">
        <v>0</v>
      </c>
      <c r="J1390" s="65">
        <v>0</v>
      </c>
      <c r="K1390" s="65">
        <v>0</v>
      </c>
      <c r="L1390" s="65">
        <v>0</v>
      </c>
      <c r="M1390" s="157"/>
      <c r="N1390" s="157"/>
      <c r="O1390" s="52"/>
    </row>
    <row r="1391" spans="1:15">
      <c r="A1391" s="165"/>
      <c r="B1391" s="176"/>
      <c r="C1391" s="157"/>
      <c r="D1391" s="63">
        <v>2014</v>
      </c>
      <c r="E1391" s="126">
        <v>140</v>
      </c>
      <c r="F1391" s="126">
        <v>0</v>
      </c>
      <c r="G1391" s="126">
        <v>140</v>
      </c>
      <c r="H1391" s="126">
        <v>0</v>
      </c>
      <c r="I1391" s="126">
        <v>0</v>
      </c>
      <c r="J1391" s="126">
        <v>0</v>
      </c>
      <c r="K1391" s="126">
        <v>0</v>
      </c>
      <c r="L1391" s="126">
        <v>0</v>
      </c>
      <c r="M1391" s="157"/>
      <c r="N1391" s="157"/>
      <c r="O1391" s="52"/>
    </row>
    <row r="1392" spans="1:15">
      <c r="A1392" s="165"/>
      <c r="B1392" s="176"/>
      <c r="C1392" s="157"/>
      <c r="D1392" s="63">
        <v>2015</v>
      </c>
      <c r="E1392" s="65">
        <v>100</v>
      </c>
      <c r="F1392" s="65"/>
      <c r="G1392" s="65">
        <v>100</v>
      </c>
      <c r="H1392" s="65"/>
      <c r="I1392" s="65">
        <v>0</v>
      </c>
      <c r="J1392" s="65"/>
      <c r="K1392" s="65">
        <v>0</v>
      </c>
      <c r="L1392" s="65"/>
      <c r="M1392" s="157"/>
      <c r="N1392" s="157"/>
      <c r="O1392" s="52"/>
    </row>
    <row r="1393" spans="1:15">
      <c r="A1393" s="165"/>
      <c r="B1393" s="176"/>
      <c r="C1393" s="157"/>
      <c r="D1393" s="63">
        <v>2016</v>
      </c>
      <c r="E1393" s="65">
        <v>0</v>
      </c>
      <c r="F1393" s="65"/>
      <c r="G1393" s="65">
        <v>0</v>
      </c>
      <c r="H1393" s="65"/>
      <c r="I1393" s="65">
        <v>0</v>
      </c>
      <c r="J1393" s="65"/>
      <c r="K1393" s="65">
        <v>0</v>
      </c>
      <c r="L1393" s="65"/>
      <c r="M1393" s="157"/>
      <c r="N1393" s="157"/>
      <c r="O1393" s="52"/>
    </row>
    <row r="1394" spans="1:15">
      <c r="A1394" s="165"/>
      <c r="B1394" s="176"/>
      <c r="C1394" s="157"/>
      <c r="D1394" s="63">
        <v>2017</v>
      </c>
      <c r="E1394" s="65">
        <v>0</v>
      </c>
      <c r="F1394" s="65"/>
      <c r="G1394" s="65">
        <v>0</v>
      </c>
      <c r="H1394" s="65"/>
      <c r="I1394" s="65">
        <v>0</v>
      </c>
      <c r="J1394" s="65"/>
      <c r="K1394" s="65">
        <v>0</v>
      </c>
      <c r="L1394" s="65"/>
      <c r="M1394" s="157"/>
      <c r="N1394" s="157"/>
      <c r="O1394" s="52"/>
    </row>
    <row r="1395" spans="1:15">
      <c r="A1395" s="177" t="s">
        <v>46</v>
      </c>
      <c r="B1395" s="177"/>
      <c r="C1395" s="177"/>
      <c r="D1395" s="177"/>
      <c r="E1395" s="177"/>
      <c r="F1395" s="177"/>
      <c r="G1395" s="177"/>
      <c r="H1395" s="177"/>
      <c r="I1395" s="177"/>
      <c r="J1395" s="177"/>
      <c r="K1395" s="177"/>
      <c r="L1395" s="177"/>
      <c r="M1395" s="177"/>
      <c r="N1395" s="177"/>
    </row>
    <row r="1396" spans="1:15">
      <c r="A1396" s="178" t="s">
        <v>105</v>
      </c>
      <c r="B1396" s="176" t="s">
        <v>47</v>
      </c>
      <c r="C1396" s="158"/>
      <c r="D1396" s="106" t="s">
        <v>609</v>
      </c>
      <c r="E1396" s="107">
        <f>SUM(E1397:E1401)</f>
        <v>246394</v>
      </c>
      <c r="F1396" s="107">
        <f t="shared" ref="F1396:L1396" si="224">SUM(F1397:F1401)</f>
        <v>61391.43</v>
      </c>
      <c r="G1396" s="107">
        <f t="shared" si="224"/>
        <v>203558</v>
      </c>
      <c r="H1396" s="107">
        <f t="shared" si="224"/>
        <v>53403.11</v>
      </c>
      <c r="I1396" s="107">
        <f t="shared" si="224"/>
        <v>42836</v>
      </c>
      <c r="J1396" s="107">
        <f t="shared" si="224"/>
        <v>7988.32</v>
      </c>
      <c r="K1396" s="107">
        <f t="shared" si="224"/>
        <v>0</v>
      </c>
      <c r="L1396" s="107">
        <f t="shared" si="224"/>
        <v>0</v>
      </c>
      <c r="M1396" s="158"/>
      <c r="N1396" s="158"/>
      <c r="O1396" s="52"/>
    </row>
    <row r="1397" spans="1:15">
      <c r="A1397" s="178"/>
      <c r="B1397" s="176"/>
      <c r="C1397" s="158"/>
      <c r="D1397" s="66">
        <v>2013</v>
      </c>
      <c r="E1397" s="64">
        <f>E1403+E1409+E1415+E1421+E1427+E1433+E1439+E1445+E1451+E1457+E1463+E1469+E1475+E1481+E1487+E1493+E1499+E1505+E1511+E1517</f>
        <v>54910</v>
      </c>
      <c r="F1397" s="64">
        <f>F1403+F1409+F1415+F1421+F1427+F1433+F1439+F1445+F1451+F1457+F1463+F1469+F1475+F1481+F1487+F1493+F1499+F1505+F1511+F1517</f>
        <v>52362.58</v>
      </c>
      <c r="G1397" s="64">
        <f t="shared" ref="G1397:L1397" si="225">G1403+G1409+G1415+G1421+G1427+G1433+G1439+G1445+G1451+G1457+G1463+G1469+G1475+G1481+G1487+G1493+G1499+G1505+G1511+G1517</f>
        <v>46498</v>
      </c>
      <c r="H1397" s="64">
        <f t="shared" si="225"/>
        <v>46133.04</v>
      </c>
      <c r="I1397" s="64">
        <f t="shared" si="225"/>
        <v>8412</v>
      </c>
      <c r="J1397" s="64">
        <f t="shared" si="225"/>
        <v>6229.54</v>
      </c>
      <c r="K1397" s="64">
        <f t="shared" si="225"/>
        <v>0</v>
      </c>
      <c r="L1397" s="64">
        <f t="shared" si="225"/>
        <v>0</v>
      </c>
      <c r="M1397" s="158"/>
      <c r="N1397" s="158"/>
      <c r="O1397" s="52"/>
    </row>
    <row r="1398" spans="1:15">
      <c r="A1398" s="178"/>
      <c r="B1398" s="176"/>
      <c r="C1398" s="158"/>
      <c r="D1398" s="66">
        <v>2014</v>
      </c>
      <c r="E1398" s="64">
        <f t="shared" ref="E1398:L1401" si="226">E1404+E1410+E1416+E1422+E1428+E1434+E1440+E1446+E1452+E1458+E1464+E1470+E1476+E1482+E1488+E1494+E1500+E1506+E1512+E1518</f>
        <v>43642</v>
      </c>
      <c r="F1398" s="118">
        <f t="shared" si="226"/>
        <v>9028.85</v>
      </c>
      <c r="G1398" s="118">
        <f t="shared" si="226"/>
        <v>35780</v>
      </c>
      <c r="H1398" s="118">
        <f t="shared" si="226"/>
        <v>7270.0700000000006</v>
      </c>
      <c r="I1398" s="118">
        <f t="shared" si="226"/>
        <v>7862</v>
      </c>
      <c r="J1398" s="118">
        <f t="shared" si="226"/>
        <v>1758.78</v>
      </c>
      <c r="K1398" s="118">
        <f t="shared" si="226"/>
        <v>0</v>
      </c>
      <c r="L1398" s="118">
        <f t="shared" si="226"/>
        <v>0</v>
      </c>
      <c r="M1398" s="158"/>
      <c r="N1398" s="158"/>
      <c r="O1398" s="52"/>
    </row>
    <row r="1399" spans="1:15">
      <c r="A1399" s="178"/>
      <c r="B1399" s="176"/>
      <c r="C1399" s="158"/>
      <c r="D1399" s="66">
        <v>2015</v>
      </c>
      <c r="E1399" s="64">
        <f t="shared" si="226"/>
        <v>44249</v>
      </c>
      <c r="F1399" s="64"/>
      <c r="G1399" s="64">
        <f t="shared" si="226"/>
        <v>36370</v>
      </c>
      <c r="H1399" s="64"/>
      <c r="I1399" s="64">
        <f t="shared" si="226"/>
        <v>7879</v>
      </c>
      <c r="J1399" s="64"/>
      <c r="K1399" s="64">
        <f t="shared" si="226"/>
        <v>0</v>
      </c>
      <c r="L1399" s="64"/>
      <c r="M1399" s="158"/>
      <c r="N1399" s="158"/>
      <c r="O1399" s="52"/>
    </row>
    <row r="1400" spans="1:15">
      <c r="A1400" s="178"/>
      <c r="B1400" s="176"/>
      <c r="C1400" s="158"/>
      <c r="D1400" s="66">
        <v>2016</v>
      </c>
      <c r="E1400" s="64">
        <f t="shared" si="226"/>
        <v>49038</v>
      </c>
      <c r="F1400" s="64"/>
      <c r="G1400" s="64">
        <f t="shared" si="226"/>
        <v>40260</v>
      </c>
      <c r="H1400" s="64"/>
      <c r="I1400" s="64">
        <f t="shared" si="226"/>
        <v>8778</v>
      </c>
      <c r="J1400" s="64"/>
      <c r="K1400" s="64">
        <f t="shared" si="226"/>
        <v>0</v>
      </c>
      <c r="L1400" s="64"/>
      <c r="M1400" s="158"/>
      <c r="N1400" s="158"/>
      <c r="O1400" s="52"/>
    </row>
    <row r="1401" spans="1:15">
      <c r="A1401" s="178"/>
      <c r="B1401" s="176"/>
      <c r="C1401" s="158"/>
      <c r="D1401" s="66">
        <v>2017</v>
      </c>
      <c r="E1401" s="64">
        <f t="shared" si="226"/>
        <v>54555</v>
      </c>
      <c r="F1401" s="64"/>
      <c r="G1401" s="64">
        <f t="shared" si="226"/>
        <v>44650</v>
      </c>
      <c r="H1401" s="64"/>
      <c r="I1401" s="64">
        <f t="shared" si="226"/>
        <v>9905</v>
      </c>
      <c r="J1401" s="64"/>
      <c r="K1401" s="64">
        <f t="shared" si="226"/>
        <v>0</v>
      </c>
      <c r="L1401" s="64"/>
      <c r="M1401" s="158"/>
      <c r="N1401" s="158"/>
      <c r="O1401" s="52"/>
    </row>
    <row r="1402" spans="1:15">
      <c r="A1402" s="171" t="s">
        <v>460</v>
      </c>
      <c r="B1402" s="173" t="s">
        <v>1005</v>
      </c>
      <c r="C1402" s="158" t="s">
        <v>776</v>
      </c>
      <c r="D1402" s="66" t="s">
        <v>609</v>
      </c>
      <c r="E1402" s="64">
        <f>SUM(E1403:E1407)</f>
        <v>300</v>
      </c>
      <c r="F1402" s="64">
        <f t="shared" ref="F1402:L1402" si="227">SUM(F1403:F1407)</f>
        <v>50.3</v>
      </c>
      <c r="G1402" s="64">
        <f t="shared" si="227"/>
        <v>0</v>
      </c>
      <c r="H1402" s="64">
        <f t="shared" si="227"/>
        <v>0</v>
      </c>
      <c r="I1402" s="64">
        <f t="shared" si="227"/>
        <v>300</v>
      </c>
      <c r="J1402" s="64">
        <f t="shared" si="227"/>
        <v>50.3</v>
      </c>
      <c r="K1402" s="64">
        <f t="shared" si="227"/>
        <v>0</v>
      </c>
      <c r="L1402" s="64">
        <f t="shared" si="227"/>
        <v>0</v>
      </c>
      <c r="M1402" s="158" t="s">
        <v>763</v>
      </c>
      <c r="N1402" s="158" t="s">
        <v>1053</v>
      </c>
      <c r="O1402" s="52"/>
    </row>
    <row r="1403" spans="1:15">
      <c r="A1403" s="171"/>
      <c r="B1403" s="173"/>
      <c r="C1403" s="158"/>
      <c r="D1403" s="66">
        <v>2013</v>
      </c>
      <c r="E1403" s="64">
        <v>0</v>
      </c>
      <c r="F1403" s="64">
        <v>24.3</v>
      </c>
      <c r="G1403" s="64">
        <v>0</v>
      </c>
      <c r="H1403" s="64">
        <v>0</v>
      </c>
      <c r="I1403" s="64">
        <v>0</v>
      </c>
      <c r="J1403" s="64">
        <v>24.3</v>
      </c>
      <c r="K1403" s="64">
        <v>0</v>
      </c>
      <c r="L1403" s="64">
        <v>0</v>
      </c>
      <c r="M1403" s="158"/>
      <c r="N1403" s="158"/>
      <c r="O1403" s="52"/>
    </row>
    <row r="1404" spans="1:15">
      <c r="A1404" s="171"/>
      <c r="B1404" s="173"/>
      <c r="C1404" s="158"/>
      <c r="D1404" s="66">
        <v>2014</v>
      </c>
      <c r="E1404" s="126">
        <v>300</v>
      </c>
      <c r="F1404" s="126">
        <v>26</v>
      </c>
      <c r="G1404" s="126">
        <v>0</v>
      </c>
      <c r="H1404" s="126">
        <v>0</v>
      </c>
      <c r="I1404" s="126">
        <v>300</v>
      </c>
      <c r="J1404" s="126">
        <v>26</v>
      </c>
      <c r="K1404" s="126">
        <v>0</v>
      </c>
      <c r="L1404" s="126">
        <v>0</v>
      </c>
      <c r="M1404" s="158"/>
      <c r="N1404" s="158"/>
      <c r="O1404" s="52"/>
    </row>
    <row r="1405" spans="1:15">
      <c r="A1405" s="171"/>
      <c r="B1405" s="173"/>
      <c r="C1405" s="158"/>
      <c r="D1405" s="66">
        <v>2015</v>
      </c>
      <c r="E1405" s="64">
        <v>0</v>
      </c>
      <c r="F1405" s="64"/>
      <c r="G1405" s="64">
        <v>0</v>
      </c>
      <c r="H1405" s="64"/>
      <c r="I1405" s="64">
        <v>0</v>
      </c>
      <c r="J1405" s="64"/>
      <c r="K1405" s="64">
        <v>0</v>
      </c>
      <c r="L1405" s="64"/>
      <c r="M1405" s="158"/>
      <c r="N1405" s="158"/>
      <c r="O1405" s="52"/>
    </row>
    <row r="1406" spans="1:15">
      <c r="A1406" s="171"/>
      <c r="B1406" s="173"/>
      <c r="C1406" s="158"/>
      <c r="D1406" s="66">
        <v>2016</v>
      </c>
      <c r="E1406" s="64">
        <v>0</v>
      </c>
      <c r="F1406" s="64"/>
      <c r="G1406" s="64">
        <v>0</v>
      </c>
      <c r="H1406" s="64"/>
      <c r="I1406" s="64">
        <v>0</v>
      </c>
      <c r="J1406" s="64"/>
      <c r="K1406" s="64">
        <v>0</v>
      </c>
      <c r="L1406" s="64"/>
      <c r="M1406" s="158"/>
      <c r="N1406" s="158"/>
      <c r="O1406" s="52"/>
    </row>
    <row r="1407" spans="1:15">
      <c r="A1407" s="171"/>
      <c r="B1407" s="173"/>
      <c r="C1407" s="158"/>
      <c r="D1407" s="66">
        <v>2017</v>
      </c>
      <c r="E1407" s="64">
        <v>0</v>
      </c>
      <c r="F1407" s="64"/>
      <c r="G1407" s="64">
        <v>0</v>
      </c>
      <c r="H1407" s="64"/>
      <c r="I1407" s="64">
        <v>0</v>
      </c>
      <c r="J1407" s="64"/>
      <c r="K1407" s="64">
        <v>0</v>
      </c>
      <c r="L1407" s="64"/>
      <c r="M1407" s="158"/>
      <c r="N1407" s="158"/>
      <c r="O1407" s="52"/>
    </row>
    <row r="1408" spans="1:15">
      <c r="A1408" s="172" t="s">
        <v>463</v>
      </c>
      <c r="B1408" s="173" t="s">
        <v>48</v>
      </c>
      <c r="C1408" s="158"/>
      <c r="D1408" s="66" t="s">
        <v>609</v>
      </c>
      <c r="E1408" s="64">
        <f>SUM(E1409:E1413)</f>
        <v>14000</v>
      </c>
      <c r="F1408" s="64">
        <f t="shared" ref="F1408:L1408" si="228">SUM(F1409:F1413)</f>
        <v>4215</v>
      </c>
      <c r="G1408" s="64">
        <f t="shared" si="228"/>
        <v>12600</v>
      </c>
      <c r="H1408" s="64">
        <f t="shared" si="228"/>
        <v>3791</v>
      </c>
      <c r="I1408" s="64">
        <f t="shared" si="228"/>
        <v>1400</v>
      </c>
      <c r="J1408" s="64">
        <f t="shared" si="228"/>
        <v>424</v>
      </c>
      <c r="K1408" s="64">
        <f t="shared" si="228"/>
        <v>0</v>
      </c>
      <c r="L1408" s="64">
        <f t="shared" si="228"/>
        <v>0</v>
      </c>
      <c r="M1408" s="158"/>
      <c r="N1408" s="158"/>
      <c r="O1408" s="52"/>
    </row>
    <row r="1409" spans="1:15">
      <c r="A1409" s="172"/>
      <c r="B1409" s="173"/>
      <c r="C1409" s="158"/>
      <c r="D1409" s="66">
        <v>2013</v>
      </c>
      <c r="E1409" s="64">
        <v>2000</v>
      </c>
      <c r="F1409" s="64">
        <v>1990</v>
      </c>
      <c r="G1409" s="64">
        <v>1800</v>
      </c>
      <c r="H1409" s="64">
        <v>1791</v>
      </c>
      <c r="I1409" s="64">
        <v>200</v>
      </c>
      <c r="J1409" s="64">
        <v>199</v>
      </c>
      <c r="K1409" s="64">
        <v>0</v>
      </c>
      <c r="L1409" s="64">
        <v>0</v>
      </c>
      <c r="M1409" s="158"/>
      <c r="N1409" s="158"/>
      <c r="O1409" s="52"/>
    </row>
    <row r="1410" spans="1:15">
      <c r="A1410" s="172"/>
      <c r="B1410" s="173"/>
      <c r="C1410" s="158"/>
      <c r="D1410" s="66">
        <v>2014</v>
      </c>
      <c r="E1410" s="64">
        <v>3000</v>
      </c>
      <c r="F1410" s="64">
        <v>2225</v>
      </c>
      <c r="G1410" s="64">
        <v>2700</v>
      </c>
      <c r="H1410" s="64">
        <v>2000</v>
      </c>
      <c r="I1410" s="64">
        <v>300</v>
      </c>
      <c r="J1410" s="64">
        <v>225</v>
      </c>
      <c r="K1410" s="64">
        <v>0</v>
      </c>
      <c r="L1410" s="64">
        <v>0</v>
      </c>
      <c r="M1410" s="158"/>
      <c r="N1410" s="158"/>
      <c r="O1410" s="52"/>
    </row>
    <row r="1411" spans="1:15">
      <c r="A1411" s="172"/>
      <c r="B1411" s="173"/>
      <c r="C1411" s="158"/>
      <c r="D1411" s="66">
        <v>2015</v>
      </c>
      <c r="E1411" s="64">
        <v>3000</v>
      </c>
      <c r="F1411" s="64"/>
      <c r="G1411" s="64">
        <v>2700</v>
      </c>
      <c r="H1411" s="64"/>
      <c r="I1411" s="64">
        <v>300</v>
      </c>
      <c r="J1411" s="64"/>
      <c r="K1411" s="64">
        <v>0</v>
      </c>
      <c r="L1411" s="64"/>
      <c r="M1411" s="158"/>
      <c r="N1411" s="158"/>
      <c r="O1411" s="52"/>
    </row>
    <row r="1412" spans="1:15">
      <c r="A1412" s="172"/>
      <c r="B1412" s="173"/>
      <c r="C1412" s="158"/>
      <c r="D1412" s="66">
        <v>2016</v>
      </c>
      <c r="E1412" s="64">
        <v>3000</v>
      </c>
      <c r="F1412" s="64"/>
      <c r="G1412" s="64">
        <v>2700</v>
      </c>
      <c r="H1412" s="64"/>
      <c r="I1412" s="64">
        <v>300</v>
      </c>
      <c r="J1412" s="64"/>
      <c r="K1412" s="64">
        <v>0</v>
      </c>
      <c r="L1412" s="64"/>
      <c r="M1412" s="158"/>
      <c r="N1412" s="158"/>
      <c r="O1412" s="52"/>
    </row>
    <row r="1413" spans="1:15">
      <c r="A1413" s="172"/>
      <c r="B1413" s="173"/>
      <c r="C1413" s="158"/>
      <c r="D1413" s="66">
        <v>2017</v>
      </c>
      <c r="E1413" s="64">
        <v>3000</v>
      </c>
      <c r="F1413" s="64"/>
      <c r="G1413" s="64">
        <v>2700</v>
      </c>
      <c r="H1413" s="64"/>
      <c r="I1413" s="64">
        <v>300</v>
      </c>
      <c r="J1413" s="64"/>
      <c r="K1413" s="64">
        <v>0</v>
      </c>
      <c r="L1413" s="64"/>
      <c r="M1413" s="158"/>
      <c r="N1413" s="158"/>
      <c r="O1413" s="52"/>
    </row>
    <row r="1414" spans="1:15">
      <c r="A1414" s="171" t="s">
        <v>537</v>
      </c>
      <c r="B1414" s="173" t="s">
        <v>49</v>
      </c>
      <c r="C1414" s="158" t="s">
        <v>1006</v>
      </c>
      <c r="D1414" s="66" t="s">
        <v>609</v>
      </c>
      <c r="E1414" s="64">
        <f>SUM(E1415:E1419)</f>
        <v>900</v>
      </c>
      <c r="F1414" s="64">
        <f t="shared" ref="F1414:L1414" si="229">SUM(F1415:F1419)</f>
        <v>77</v>
      </c>
      <c r="G1414" s="64">
        <f t="shared" si="229"/>
        <v>0</v>
      </c>
      <c r="H1414" s="64">
        <f t="shared" si="229"/>
        <v>0</v>
      </c>
      <c r="I1414" s="64">
        <f t="shared" si="229"/>
        <v>900</v>
      </c>
      <c r="J1414" s="64">
        <f t="shared" si="229"/>
        <v>77</v>
      </c>
      <c r="K1414" s="64">
        <f t="shared" si="229"/>
        <v>0</v>
      </c>
      <c r="L1414" s="64">
        <f t="shared" si="229"/>
        <v>0</v>
      </c>
      <c r="M1414" s="158" t="s">
        <v>951</v>
      </c>
      <c r="N1414" s="158" t="s">
        <v>1053</v>
      </c>
      <c r="O1414" s="52"/>
    </row>
    <row r="1415" spans="1:15">
      <c r="A1415" s="171"/>
      <c r="B1415" s="173"/>
      <c r="C1415" s="158"/>
      <c r="D1415" s="66">
        <v>2013</v>
      </c>
      <c r="E1415" s="64">
        <v>500</v>
      </c>
      <c r="F1415" s="64">
        <v>60</v>
      </c>
      <c r="G1415" s="64">
        <v>0</v>
      </c>
      <c r="H1415" s="64">
        <v>0</v>
      </c>
      <c r="I1415" s="64">
        <v>500</v>
      </c>
      <c r="J1415" s="64">
        <v>60</v>
      </c>
      <c r="K1415" s="64">
        <v>0</v>
      </c>
      <c r="L1415" s="64">
        <v>0</v>
      </c>
      <c r="M1415" s="158"/>
      <c r="N1415" s="158"/>
      <c r="O1415" s="52"/>
    </row>
    <row r="1416" spans="1:15">
      <c r="A1416" s="171"/>
      <c r="B1416" s="173"/>
      <c r="C1416" s="158"/>
      <c r="D1416" s="66">
        <v>2014</v>
      </c>
      <c r="E1416" s="126">
        <v>100</v>
      </c>
      <c r="F1416" s="126">
        <v>17</v>
      </c>
      <c r="G1416" s="126">
        <v>0</v>
      </c>
      <c r="H1416" s="126">
        <v>0</v>
      </c>
      <c r="I1416" s="126">
        <v>100</v>
      </c>
      <c r="J1416" s="126">
        <v>17</v>
      </c>
      <c r="K1416" s="126">
        <v>0</v>
      </c>
      <c r="L1416" s="126">
        <v>0</v>
      </c>
      <c r="M1416" s="158"/>
      <c r="N1416" s="158"/>
      <c r="O1416" s="52"/>
    </row>
    <row r="1417" spans="1:15">
      <c r="A1417" s="171"/>
      <c r="B1417" s="173"/>
      <c r="C1417" s="158"/>
      <c r="D1417" s="66">
        <v>2015</v>
      </c>
      <c r="E1417" s="64">
        <v>100</v>
      </c>
      <c r="F1417" s="64"/>
      <c r="G1417" s="64">
        <v>0</v>
      </c>
      <c r="H1417" s="64"/>
      <c r="I1417" s="64">
        <v>100</v>
      </c>
      <c r="J1417" s="64"/>
      <c r="K1417" s="64">
        <v>0</v>
      </c>
      <c r="L1417" s="64"/>
      <c r="M1417" s="158"/>
      <c r="N1417" s="158"/>
      <c r="O1417" s="52"/>
    </row>
    <row r="1418" spans="1:15">
      <c r="A1418" s="171"/>
      <c r="B1418" s="173"/>
      <c r="C1418" s="158"/>
      <c r="D1418" s="66">
        <v>2016</v>
      </c>
      <c r="E1418" s="64">
        <v>100</v>
      </c>
      <c r="F1418" s="64"/>
      <c r="G1418" s="64">
        <v>0</v>
      </c>
      <c r="H1418" s="64"/>
      <c r="I1418" s="64">
        <v>100</v>
      </c>
      <c r="J1418" s="64"/>
      <c r="K1418" s="64">
        <v>0</v>
      </c>
      <c r="L1418" s="64"/>
      <c r="M1418" s="158"/>
      <c r="N1418" s="158"/>
      <c r="O1418" s="52"/>
    </row>
    <row r="1419" spans="1:15">
      <c r="A1419" s="171"/>
      <c r="B1419" s="173"/>
      <c r="C1419" s="158"/>
      <c r="D1419" s="66">
        <v>2017</v>
      </c>
      <c r="E1419" s="64">
        <v>100</v>
      </c>
      <c r="F1419" s="64"/>
      <c r="G1419" s="64">
        <v>0</v>
      </c>
      <c r="H1419" s="64"/>
      <c r="I1419" s="64">
        <v>100</v>
      </c>
      <c r="J1419" s="64"/>
      <c r="K1419" s="64">
        <v>0</v>
      </c>
      <c r="L1419" s="64"/>
      <c r="M1419" s="158"/>
      <c r="N1419" s="158"/>
      <c r="O1419" s="52"/>
    </row>
    <row r="1420" spans="1:15">
      <c r="A1420" s="172" t="s">
        <v>523</v>
      </c>
      <c r="B1420" s="173" t="s">
        <v>50</v>
      </c>
      <c r="C1420" s="158"/>
      <c r="D1420" s="66" t="s">
        <v>609</v>
      </c>
      <c r="E1420" s="64">
        <f>SUM(E1421:E1425)</f>
        <v>9000</v>
      </c>
      <c r="F1420" s="64">
        <f t="shared" ref="F1420:L1420" si="230">SUM(F1421:F1425)</f>
        <v>6076.1</v>
      </c>
      <c r="G1420" s="64">
        <f t="shared" si="230"/>
        <v>8100</v>
      </c>
      <c r="H1420" s="64">
        <f t="shared" si="230"/>
        <v>5467.3</v>
      </c>
      <c r="I1420" s="64">
        <f t="shared" si="230"/>
        <v>900</v>
      </c>
      <c r="J1420" s="64">
        <f t="shared" si="230"/>
        <v>608.79999999999995</v>
      </c>
      <c r="K1420" s="64">
        <f t="shared" si="230"/>
        <v>0</v>
      </c>
      <c r="L1420" s="64">
        <f t="shared" si="230"/>
        <v>0</v>
      </c>
      <c r="M1420" s="158"/>
      <c r="N1420" s="158"/>
      <c r="O1420" s="52"/>
    </row>
    <row r="1421" spans="1:15">
      <c r="A1421" s="172"/>
      <c r="B1421" s="173"/>
      <c r="C1421" s="158"/>
      <c r="D1421" s="66">
        <v>2013</v>
      </c>
      <c r="E1421" s="64">
        <v>5000</v>
      </c>
      <c r="F1421" s="64">
        <v>4976</v>
      </c>
      <c r="G1421" s="64">
        <v>4500</v>
      </c>
      <c r="H1421" s="64">
        <v>4478</v>
      </c>
      <c r="I1421" s="64">
        <v>500</v>
      </c>
      <c r="J1421" s="64">
        <v>498</v>
      </c>
      <c r="K1421" s="64">
        <v>0</v>
      </c>
      <c r="L1421" s="64">
        <v>0</v>
      </c>
      <c r="M1421" s="158"/>
      <c r="N1421" s="158"/>
      <c r="O1421" s="52"/>
    </row>
    <row r="1422" spans="1:15">
      <c r="A1422" s="172"/>
      <c r="B1422" s="173"/>
      <c r="C1422" s="158"/>
      <c r="D1422" s="66">
        <v>2014</v>
      </c>
      <c r="E1422" s="64">
        <v>1000</v>
      </c>
      <c r="F1422" s="64">
        <v>1100.0999999999999</v>
      </c>
      <c r="G1422" s="64">
        <v>900</v>
      </c>
      <c r="H1422" s="64">
        <v>989.3</v>
      </c>
      <c r="I1422" s="64">
        <v>100</v>
      </c>
      <c r="J1422" s="64">
        <v>110.8</v>
      </c>
      <c r="K1422" s="64">
        <v>0</v>
      </c>
      <c r="L1422" s="64">
        <v>0</v>
      </c>
      <c r="M1422" s="158"/>
      <c r="N1422" s="158"/>
      <c r="O1422" s="52"/>
    </row>
    <row r="1423" spans="1:15">
      <c r="A1423" s="172"/>
      <c r="B1423" s="173"/>
      <c r="C1423" s="158"/>
      <c r="D1423" s="66">
        <v>2015</v>
      </c>
      <c r="E1423" s="64">
        <v>1000</v>
      </c>
      <c r="F1423" s="64"/>
      <c r="G1423" s="64">
        <v>900</v>
      </c>
      <c r="H1423" s="64"/>
      <c r="I1423" s="64">
        <v>100</v>
      </c>
      <c r="J1423" s="64"/>
      <c r="K1423" s="64">
        <v>0</v>
      </c>
      <c r="L1423" s="64"/>
      <c r="M1423" s="158"/>
      <c r="N1423" s="158"/>
      <c r="O1423" s="52"/>
    </row>
    <row r="1424" spans="1:15">
      <c r="A1424" s="172"/>
      <c r="B1424" s="173"/>
      <c r="C1424" s="158"/>
      <c r="D1424" s="66">
        <v>2016</v>
      </c>
      <c r="E1424" s="64">
        <v>1000</v>
      </c>
      <c r="F1424" s="64"/>
      <c r="G1424" s="64">
        <v>900</v>
      </c>
      <c r="H1424" s="64"/>
      <c r="I1424" s="64">
        <v>100</v>
      </c>
      <c r="J1424" s="64"/>
      <c r="K1424" s="64">
        <v>0</v>
      </c>
      <c r="L1424" s="64"/>
      <c r="M1424" s="158"/>
      <c r="N1424" s="158"/>
      <c r="O1424" s="52"/>
    </row>
    <row r="1425" spans="1:15">
      <c r="A1425" s="172"/>
      <c r="B1425" s="173"/>
      <c r="C1425" s="158"/>
      <c r="D1425" s="66">
        <v>2017</v>
      </c>
      <c r="E1425" s="64">
        <v>1000</v>
      </c>
      <c r="F1425" s="64"/>
      <c r="G1425" s="64">
        <v>900</v>
      </c>
      <c r="H1425" s="64"/>
      <c r="I1425" s="64">
        <v>100</v>
      </c>
      <c r="J1425" s="64"/>
      <c r="K1425" s="64">
        <v>0</v>
      </c>
      <c r="L1425" s="64"/>
      <c r="M1425" s="158"/>
      <c r="N1425" s="158"/>
      <c r="O1425" s="52"/>
    </row>
    <row r="1426" spans="1:15">
      <c r="A1426" s="171" t="s">
        <v>573</v>
      </c>
      <c r="B1426" s="173" t="s">
        <v>51</v>
      </c>
      <c r="C1426" s="158" t="s">
        <v>780</v>
      </c>
      <c r="D1426" s="66" t="s">
        <v>609</v>
      </c>
      <c r="E1426" s="64">
        <f>SUM(E1427:E1431)</f>
        <v>4460</v>
      </c>
      <c r="F1426" s="64">
        <f t="shared" ref="F1426:L1426" si="231">SUM(F1427:F1431)</f>
        <v>72.7</v>
      </c>
      <c r="G1426" s="64">
        <f t="shared" si="231"/>
        <v>0</v>
      </c>
      <c r="H1426" s="64">
        <f t="shared" si="231"/>
        <v>0</v>
      </c>
      <c r="I1426" s="64">
        <f t="shared" si="231"/>
        <v>4460</v>
      </c>
      <c r="J1426" s="64">
        <f t="shared" si="231"/>
        <v>72.7</v>
      </c>
      <c r="K1426" s="64">
        <f t="shared" si="231"/>
        <v>0</v>
      </c>
      <c r="L1426" s="64">
        <f t="shared" si="231"/>
        <v>0</v>
      </c>
      <c r="M1426" s="158" t="s">
        <v>880</v>
      </c>
      <c r="N1426" s="158" t="s">
        <v>1054</v>
      </c>
      <c r="O1426" s="52"/>
    </row>
    <row r="1427" spans="1:15">
      <c r="A1427" s="171"/>
      <c r="B1427" s="173"/>
      <c r="C1427" s="158"/>
      <c r="D1427" s="66">
        <v>2013</v>
      </c>
      <c r="E1427" s="64">
        <v>500</v>
      </c>
      <c r="F1427" s="64">
        <v>60</v>
      </c>
      <c r="G1427" s="64">
        <v>0</v>
      </c>
      <c r="H1427" s="64">
        <v>0</v>
      </c>
      <c r="I1427" s="64">
        <v>500</v>
      </c>
      <c r="J1427" s="64">
        <v>60</v>
      </c>
      <c r="K1427" s="64">
        <v>0</v>
      </c>
      <c r="L1427" s="64">
        <v>0</v>
      </c>
      <c r="M1427" s="158"/>
      <c r="N1427" s="158"/>
      <c r="O1427" s="52"/>
    </row>
    <row r="1428" spans="1:15">
      <c r="A1428" s="171"/>
      <c r="B1428" s="173"/>
      <c r="C1428" s="158"/>
      <c r="D1428" s="66">
        <v>2014</v>
      </c>
      <c r="E1428" s="126">
        <v>1100</v>
      </c>
      <c r="F1428" s="126">
        <v>12.7</v>
      </c>
      <c r="G1428" s="126">
        <v>0</v>
      </c>
      <c r="H1428" s="126">
        <v>0</v>
      </c>
      <c r="I1428" s="126">
        <v>1100</v>
      </c>
      <c r="J1428" s="126">
        <v>12.7</v>
      </c>
      <c r="K1428" s="126">
        <v>0</v>
      </c>
      <c r="L1428" s="126">
        <v>0</v>
      </c>
      <c r="M1428" s="158"/>
      <c r="N1428" s="158"/>
      <c r="O1428" s="52"/>
    </row>
    <row r="1429" spans="1:15">
      <c r="A1429" s="171"/>
      <c r="B1429" s="173"/>
      <c r="C1429" s="158"/>
      <c r="D1429" s="66">
        <v>2015</v>
      </c>
      <c r="E1429" s="126">
        <v>880</v>
      </c>
      <c r="F1429" s="126"/>
      <c r="G1429" s="126">
        <v>0</v>
      </c>
      <c r="H1429" s="126"/>
      <c r="I1429" s="126">
        <v>880</v>
      </c>
      <c r="J1429" s="126"/>
      <c r="K1429" s="126">
        <v>0</v>
      </c>
      <c r="L1429" s="126"/>
      <c r="M1429" s="158"/>
      <c r="N1429" s="158"/>
      <c r="O1429" s="52"/>
    </row>
    <row r="1430" spans="1:15">
      <c r="A1430" s="171"/>
      <c r="B1430" s="173"/>
      <c r="C1430" s="158"/>
      <c r="D1430" s="66">
        <v>2016</v>
      </c>
      <c r="E1430" s="126">
        <v>880</v>
      </c>
      <c r="F1430" s="126"/>
      <c r="G1430" s="126">
        <v>0</v>
      </c>
      <c r="H1430" s="126"/>
      <c r="I1430" s="126">
        <v>880</v>
      </c>
      <c r="J1430" s="126"/>
      <c r="K1430" s="126">
        <v>0</v>
      </c>
      <c r="L1430" s="126"/>
      <c r="M1430" s="158"/>
      <c r="N1430" s="158"/>
      <c r="O1430" s="52"/>
    </row>
    <row r="1431" spans="1:15">
      <c r="A1431" s="171"/>
      <c r="B1431" s="173"/>
      <c r="C1431" s="158"/>
      <c r="D1431" s="66">
        <v>2017</v>
      </c>
      <c r="E1431" s="126">
        <v>1100</v>
      </c>
      <c r="F1431" s="126"/>
      <c r="G1431" s="126">
        <v>0</v>
      </c>
      <c r="H1431" s="126"/>
      <c r="I1431" s="126">
        <v>1100</v>
      </c>
      <c r="J1431" s="126"/>
      <c r="K1431" s="126">
        <v>0</v>
      </c>
      <c r="L1431" s="126"/>
      <c r="M1431" s="158"/>
      <c r="N1431" s="158"/>
      <c r="O1431" s="52"/>
    </row>
    <row r="1432" spans="1:15">
      <c r="A1432" s="172" t="s">
        <v>581</v>
      </c>
      <c r="B1432" s="173" t="s">
        <v>52</v>
      </c>
      <c r="C1432" s="158"/>
      <c r="D1432" s="66" t="s">
        <v>609</v>
      </c>
      <c r="E1432" s="126">
        <f>SUM(E1433:E1437)</f>
        <v>44600</v>
      </c>
      <c r="F1432" s="126">
        <f t="shared" ref="F1432:L1432" si="232">SUM(F1433:F1437)</f>
        <v>8245.51</v>
      </c>
      <c r="G1432" s="126">
        <f t="shared" si="232"/>
        <v>40500</v>
      </c>
      <c r="H1432" s="126">
        <f t="shared" si="232"/>
        <v>6948.9699999999993</v>
      </c>
      <c r="I1432" s="126">
        <f t="shared" si="232"/>
        <v>4100</v>
      </c>
      <c r="J1432" s="126">
        <f t="shared" si="232"/>
        <v>1296.54</v>
      </c>
      <c r="K1432" s="126">
        <f t="shared" si="232"/>
        <v>0</v>
      </c>
      <c r="L1432" s="126">
        <f t="shared" si="232"/>
        <v>0</v>
      </c>
      <c r="M1432" s="158"/>
      <c r="N1432" s="158" t="s">
        <v>1054</v>
      </c>
      <c r="O1432" s="52"/>
    </row>
    <row r="1433" spans="1:15">
      <c r="A1433" s="172"/>
      <c r="B1433" s="173"/>
      <c r="C1433" s="158"/>
      <c r="D1433" s="66">
        <v>2013</v>
      </c>
      <c r="E1433" s="126">
        <v>5000</v>
      </c>
      <c r="F1433" s="126">
        <v>5000</v>
      </c>
      <c r="G1433" s="126">
        <v>4500</v>
      </c>
      <c r="H1433" s="126">
        <v>4500</v>
      </c>
      <c r="I1433" s="126">
        <v>500</v>
      </c>
      <c r="J1433" s="126">
        <v>500</v>
      </c>
      <c r="K1433" s="126">
        <v>0</v>
      </c>
      <c r="L1433" s="126">
        <v>0</v>
      </c>
      <c r="M1433" s="158"/>
      <c r="N1433" s="158"/>
      <c r="O1433" s="52"/>
    </row>
    <row r="1434" spans="1:15">
      <c r="A1434" s="172"/>
      <c r="B1434" s="173"/>
      <c r="C1434" s="158"/>
      <c r="D1434" s="66">
        <v>2014</v>
      </c>
      <c r="E1434" s="126">
        <v>11000</v>
      </c>
      <c r="F1434" s="126">
        <v>3245.51</v>
      </c>
      <c r="G1434" s="126">
        <v>10000</v>
      </c>
      <c r="H1434" s="126">
        <v>2448.9699999999998</v>
      </c>
      <c r="I1434" s="126">
        <v>1000</v>
      </c>
      <c r="J1434" s="126">
        <v>796.54</v>
      </c>
      <c r="K1434" s="126">
        <v>0</v>
      </c>
      <c r="L1434" s="126">
        <v>0</v>
      </c>
      <c r="M1434" s="158"/>
      <c r="N1434" s="158"/>
      <c r="O1434" s="52"/>
    </row>
    <row r="1435" spans="1:15">
      <c r="A1435" s="172"/>
      <c r="B1435" s="173"/>
      <c r="C1435" s="158"/>
      <c r="D1435" s="66">
        <v>2015</v>
      </c>
      <c r="E1435" s="126">
        <v>8800</v>
      </c>
      <c r="F1435" s="126"/>
      <c r="G1435" s="126">
        <v>8000</v>
      </c>
      <c r="H1435" s="126"/>
      <c r="I1435" s="126">
        <v>800</v>
      </c>
      <c r="J1435" s="126"/>
      <c r="K1435" s="126">
        <v>0</v>
      </c>
      <c r="L1435" s="126"/>
      <c r="M1435" s="158"/>
      <c r="N1435" s="158"/>
      <c r="O1435" s="52"/>
    </row>
    <row r="1436" spans="1:15">
      <c r="A1436" s="172"/>
      <c r="B1436" s="173"/>
      <c r="C1436" s="158"/>
      <c r="D1436" s="66">
        <v>2016</v>
      </c>
      <c r="E1436" s="126">
        <v>8800</v>
      </c>
      <c r="F1436" s="126"/>
      <c r="G1436" s="126">
        <v>8000</v>
      </c>
      <c r="H1436" s="126"/>
      <c r="I1436" s="126">
        <v>800</v>
      </c>
      <c r="J1436" s="126"/>
      <c r="K1436" s="126">
        <v>0</v>
      </c>
      <c r="L1436" s="126"/>
      <c r="M1436" s="158"/>
      <c r="N1436" s="158"/>
      <c r="O1436" s="52"/>
    </row>
    <row r="1437" spans="1:15">
      <c r="A1437" s="172"/>
      <c r="B1437" s="173"/>
      <c r="C1437" s="158"/>
      <c r="D1437" s="66">
        <v>2017</v>
      </c>
      <c r="E1437" s="126">
        <v>11000</v>
      </c>
      <c r="F1437" s="126"/>
      <c r="G1437" s="126">
        <v>10000</v>
      </c>
      <c r="H1437" s="126"/>
      <c r="I1437" s="126">
        <v>1000</v>
      </c>
      <c r="J1437" s="126"/>
      <c r="K1437" s="126">
        <v>0</v>
      </c>
      <c r="L1437" s="126"/>
      <c r="M1437" s="158"/>
      <c r="N1437" s="158"/>
      <c r="O1437" s="52"/>
    </row>
    <row r="1438" spans="1:15">
      <c r="A1438" s="171" t="s">
        <v>53</v>
      </c>
      <c r="B1438" s="173" t="s">
        <v>54</v>
      </c>
      <c r="C1438" s="158" t="s">
        <v>774</v>
      </c>
      <c r="D1438" s="66" t="s">
        <v>609</v>
      </c>
      <c r="E1438" s="126">
        <f>SUM(E1439:E1443)</f>
        <v>700</v>
      </c>
      <c r="F1438" s="126">
        <f t="shared" ref="F1438:L1438" si="233">SUM(F1439:F1443)</f>
        <v>38.5</v>
      </c>
      <c r="G1438" s="126">
        <f t="shared" si="233"/>
        <v>0</v>
      </c>
      <c r="H1438" s="126">
        <f t="shared" si="233"/>
        <v>0</v>
      </c>
      <c r="I1438" s="126">
        <f t="shared" si="233"/>
        <v>700</v>
      </c>
      <c r="J1438" s="126">
        <f t="shared" si="233"/>
        <v>38.5</v>
      </c>
      <c r="K1438" s="126">
        <f t="shared" si="233"/>
        <v>0</v>
      </c>
      <c r="L1438" s="126">
        <f t="shared" si="233"/>
        <v>0</v>
      </c>
      <c r="M1438" s="158" t="s">
        <v>912</v>
      </c>
      <c r="N1438" s="158" t="s">
        <v>1053</v>
      </c>
      <c r="O1438" s="52"/>
    </row>
    <row r="1439" spans="1:15">
      <c r="A1439" s="171"/>
      <c r="B1439" s="173"/>
      <c r="C1439" s="158"/>
      <c r="D1439" s="66">
        <v>2013</v>
      </c>
      <c r="E1439" s="126">
        <v>100</v>
      </c>
      <c r="F1439" s="126">
        <v>13</v>
      </c>
      <c r="G1439" s="126">
        <v>0</v>
      </c>
      <c r="H1439" s="126">
        <v>0</v>
      </c>
      <c r="I1439" s="126">
        <v>100</v>
      </c>
      <c r="J1439" s="126">
        <v>13</v>
      </c>
      <c r="K1439" s="126">
        <v>0</v>
      </c>
      <c r="L1439" s="126">
        <v>0</v>
      </c>
      <c r="M1439" s="158"/>
      <c r="N1439" s="158"/>
      <c r="O1439" s="52"/>
    </row>
    <row r="1440" spans="1:15">
      <c r="A1440" s="171"/>
      <c r="B1440" s="173"/>
      <c r="C1440" s="158"/>
      <c r="D1440" s="66">
        <v>2014</v>
      </c>
      <c r="E1440" s="126">
        <v>100</v>
      </c>
      <c r="F1440" s="126">
        <v>25.5</v>
      </c>
      <c r="G1440" s="126">
        <v>0</v>
      </c>
      <c r="H1440" s="126">
        <v>0</v>
      </c>
      <c r="I1440" s="126">
        <v>100</v>
      </c>
      <c r="J1440" s="126">
        <v>25.5</v>
      </c>
      <c r="K1440" s="126">
        <v>0</v>
      </c>
      <c r="L1440" s="126">
        <v>0</v>
      </c>
      <c r="M1440" s="158"/>
      <c r="N1440" s="158"/>
      <c r="O1440" s="52"/>
    </row>
    <row r="1441" spans="1:15">
      <c r="A1441" s="171"/>
      <c r="B1441" s="173"/>
      <c r="C1441" s="158"/>
      <c r="D1441" s="66">
        <v>2015</v>
      </c>
      <c r="E1441" s="64">
        <v>100</v>
      </c>
      <c r="F1441" s="64"/>
      <c r="G1441" s="64">
        <v>0</v>
      </c>
      <c r="H1441" s="64"/>
      <c r="I1441" s="64">
        <v>100</v>
      </c>
      <c r="J1441" s="64"/>
      <c r="K1441" s="64">
        <v>0</v>
      </c>
      <c r="L1441" s="64"/>
      <c r="M1441" s="158"/>
      <c r="N1441" s="158"/>
      <c r="O1441" s="52"/>
    </row>
    <row r="1442" spans="1:15">
      <c r="A1442" s="171"/>
      <c r="B1442" s="173"/>
      <c r="C1442" s="158"/>
      <c r="D1442" s="66">
        <v>2016</v>
      </c>
      <c r="E1442" s="64">
        <v>200</v>
      </c>
      <c r="F1442" s="64"/>
      <c r="G1442" s="64">
        <v>0</v>
      </c>
      <c r="H1442" s="64"/>
      <c r="I1442" s="64">
        <v>200</v>
      </c>
      <c r="J1442" s="64"/>
      <c r="K1442" s="64">
        <v>0</v>
      </c>
      <c r="L1442" s="64"/>
      <c r="M1442" s="158"/>
      <c r="N1442" s="158"/>
      <c r="O1442" s="52"/>
    </row>
    <row r="1443" spans="1:15">
      <c r="A1443" s="171"/>
      <c r="B1443" s="173"/>
      <c r="C1443" s="158"/>
      <c r="D1443" s="66">
        <v>2017</v>
      </c>
      <c r="E1443" s="64">
        <v>200</v>
      </c>
      <c r="F1443" s="64"/>
      <c r="G1443" s="64">
        <v>0</v>
      </c>
      <c r="H1443" s="64"/>
      <c r="I1443" s="64">
        <v>200</v>
      </c>
      <c r="J1443" s="64"/>
      <c r="K1443" s="64">
        <v>0</v>
      </c>
      <c r="L1443" s="64"/>
      <c r="M1443" s="158"/>
      <c r="N1443" s="158"/>
      <c r="O1443" s="52"/>
    </row>
    <row r="1444" spans="1:15">
      <c r="A1444" s="172" t="s">
        <v>55</v>
      </c>
      <c r="B1444" s="173" t="s">
        <v>56</v>
      </c>
      <c r="C1444" s="158"/>
      <c r="D1444" s="66" t="s">
        <v>609</v>
      </c>
      <c r="E1444" s="64">
        <f>SUM(E1445:E1449)</f>
        <v>7000</v>
      </c>
      <c r="F1444" s="64">
        <f t="shared" ref="F1444:L1444" si="234">SUM(F1445:F1449)</f>
        <v>1178.0999999999999</v>
      </c>
      <c r="G1444" s="64">
        <f t="shared" si="234"/>
        <v>6300</v>
      </c>
      <c r="H1444" s="64">
        <f t="shared" si="234"/>
        <v>896</v>
      </c>
      <c r="I1444" s="64">
        <f t="shared" si="234"/>
        <v>700</v>
      </c>
      <c r="J1444" s="64">
        <f t="shared" si="234"/>
        <v>282.10000000000002</v>
      </c>
      <c r="K1444" s="64">
        <f t="shared" si="234"/>
        <v>0</v>
      </c>
      <c r="L1444" s="64">
        <f t="shared" si="234"/>
        <v>0</v>
      </c>
      <c r="M1444" s="158"/>
      <c r="N1444" s="158" t="s">
        <v>1054</v>
      </c>
      <c r="O1444" s="52"/>
    </row>
    <row r="1445" spans="1:15">
      <c r="A1445" s="172"/>
      <c r="B1445" s="173"/>
      <c r="C1445" s="158"/>
      <c r="D1445" s="66">
        <v>2013</v>
      </c>
      <c r="E1445" s="64">
        <v>1000</v>
      </c>
      <c r="F1445" s="64">
        <v>996</v>
      </c>
      <c r="G1445" s="64">
        <v>900</v>
      </c>
      <c r="H1445" s="64">
        <v>896</v>
      </c>
      <c r="I1445" s="64">
        <v>100</v>
      </c>
      <c r="J1445" s="64">
        <v>100</v>
      </c>
      <c r="K1445" s="64">
        <v>0</v>
      </c>
      <c r="L1445" s="64">
        <v>0</v>
      </c>
      <c r="M1445" s="158"/>
      <c r="N1445" s="158"/>
      <c r="O1445" s="52"/>
    </row>
    <row r="1446" spans="1:15">
      <c r="A1446" s="172"/>
      <c r="B1446" s="173"/>
      <c r="C1446" s="158"/>
      <c r="D1446" s="66">
        <v>2014</v>
      </c>
      <c r="E1446" s="126">
        <v>1000</v>
      </c>
      <c r="F1446" s="126">
        <v>182.1</v>
      </c>
      <c r="G1446" s="126">
        <v>900</v>
      </c>
      <c r="H1446" s="126">
        <v>0</v>
      </c>
      <c r="I1446" s="126">
        <v>100</v>
      </c>
      <c r="J1446" s="126">
        <v>182.1</v>
      </c>
      <c r="K1446" s="126">
        <v>0</v>
      </c>
      <c r="L1446" s="126">
        <v>0</v>
      </c>
      <c r="M1446" s="158"/>
      <c r="N1446" s="158"/>
      <c r="O1446" s="52"/>
    </row>
    <row r="1447" spans="1:15">
      <c r="A1447" s="172"/>
      <c r="B1447" s="173"/>
      <c r="C1447" s="158"/>
      <c r="D1447" s="66">
        <v>2015</v>
      </c>
      <c r="E1447" s="126">
        <v>1000</v>
      </c>
      <c r="F1447" s="126"/>
      <c r="G1447" s="126">
        <v>900</v>
      </c>
      <c r="H1447" s="126"/>
      <c r="I1447" s="126">
        <v>100</v>
      </c>
      <c r="J1447" s="126"/>
      <c r="K1447" s="126">
        <v>0</v>
      </c>
      <c r="L1447" s="126"/>
      <c r="M1447" s="158"/>
      <c r="N1447" s="158"/>
      <c r="O1447" s="52"/>
    </row>
    <row r="1448" spans="1:15">
      <c r="A1448" s="172"/>
      <c r="B1448" s="173"/>
      <c r="C1448" s="158"/>
      <c r="D1448" s="66">
        <v>2016</v>
      </c>
      <c r="E1448" s="126">
        <v>2000</v>
      </c>
      <c r="F1448" s="126"/>
      <c r="G1448" s="126">
        <v>1800</v>
      </c>
      <c r="H1448" s="126"/>
      <c r="I1448" s="126">
        <v>200</v>
      </c>
      <c r="J1448" s="126"/>
      <c r="K1448" s="126">
        <v>0</v>
      </c>
      <c r="L1448" s="126"/>
      <c r="M1448" s="158"/>
      <c r="N1448" s="158"/>
      <c r="O1448" s="52"/>
    </row>
    <row r="1449" spans="1:15">
      <c r="A1449" s="172"/>
      <c r="B1449" s="173"/>
      <c r="C1449" s="158"/>
      <c r="D1449" s="66">
        <v>2017</v>
      </c>
      <c r="E1449" s="126">
        <v>2000</v>
      </c>
      <c r="F1449" s="126"/>
      <c r="G1449" s="126">
        <v>1800</v>
      </c>
      <c r="H1449" s="126"/>
      <c r="I1449" s="126">
        <v>200</v>
      </c>
      <c r="J1449" s="126"/>
      <c r="K1449" s="126">
        <v>0</v>
      </c>
      <c r="L1449" s="126"/>
      <c r="M1449" s="158"/>
      <c r="N1449" s="158"/>
      <c r="O1449" s="52"/>
    </row>
    <row r="1450" spans="1:15">
      <c r="A1450" s="171" t="s">
        <v>57</v>
      </c>
      <c r="B1450" s="173" t="s">
        <v>58</v>
      </c>
      <c r="C1450" s="158" t="s">
        <v>786</v>
      </c>
      <c r="D1450" s="66" t="s">
        <v>609</v>
      </c>
      <c r="E1450" s="126">
        <f>SUM(E1451:E1455)</f>
        <v>123</v>
      </c>
      <c r="F1450" s="126">
        <f t="shared" ref="F1450:L1450" si="235">SUM(F1451:F1455)</f>
        <v>38.840000000000003</v>
      </c>
      <c r="G1450" s="126">
        <f t="shared" si="235"/>
        <v>0</v>
      </c>
      <c r="H1450" s="126">
        <f t="shared" si="235"/>
        <v>0</v>
      </c>
      <c r="I1450" s="126">
        <f t="shared" si="235"/>
        <v>123</v>
      </c>
      <c r="J1450" s="126">
        <f t="shared" si="235"/>
        <v>38.840000000000003</v>
      </c>
      <c r="K1450" s="126">
        <f t="shared" si="235"/>
        <v>0</v>
      </c>
      <c r="L1450" s="126">
        <f t="shared" si="235"/>
        <v>0</v>
      </c>
      <c r="M1450" s="158" t="s">
        <v>769</v>
      </c>
      <c r="N1450" s="158"/>
      <c r="O1450" s="52"/>
    </row>
    <row r="1451" spans="1:15">
      <c r="A1451" s="171"/>
      <c r="B1451" s="173"/>
      <c r="C1451" s="158"/>
      <c r="D1451" s="66">
        <v>2013</v>
      </c>
      <c r="E1451" s="126">
        <v>23</v>
      </c>
      <c r="F1451" s="126">
        <v>22.7</v>
      </c>
      <c r="G1451" s="126">
        <v>0</v>
      </c>
      <c r="H1451" s="126">
        <v>0</v>
      </c>
      <c r="I1451" s="126">
        <v>23</v>
      </c>
      <c r="J1451" s="126">
        <v>22.7</v>
      </c>
      <c r="K1451" s="126">
        <v>0</v>
      </c>
      <c r="L1451" s="126">
        <v>0</v>
      </c>
      <c r="M1451" s="158"/>
      <c r="N1451" s="158"/>
      <c r="O1451" s="52"/>
    </row>
    <row r="1452" spans="1:15">
      <c r="A1452" s="171"/>
      <c r="B1452" s="173"/>
      <c r="C1452" s="158"/>
      <c r="D1452" s="66">
        <v>2014</v>
      </c>
      <c r="E1452" s="126">
        <v>25</v>
      </c>
      <c r="F1452" s="126">
        <v>16.14</v>
      </c>
      <c r="G1452" s="126">
        <v>0</v>
      </c>
      <c r="H1452" s="126">
        <v>0</v>
      </c>
      <c r="I1452" s="126">
        <v>25</v>
      </c>
      <c r="J1452" s="126">
        <v>16.14</v>
      </c>
      <c r="K1452" s="126">
        <v>0</v>
      </c>
      <c r="L1452" s="126">
        <v>0</v>
      </c>
      <c r="M1452" s="158"/>
      <c r="N1452" s="158"/>
      <c r="O1452" s="52"/>
    </row>
    <row r="1453" spans="1:15">
      <c r="A1453" s="171"/>
      <c r="B1453" s="173"/>
      <c r="C1453" s="158"/>
      <c r="D1453" s="66">
        <v>2015</v>
      </c>
      <c r="E1453" s="126">
        <v>25</v>
      </c>
      <c r="F1453" s="126"/>
      <c r="G1453" s="126">
        <v>0</v>
      </c>
      <c r="H1453" s="126"/>
      <c r="I1453" s="126">
        <v>25</v>
      </c>
      <c r="J1453" s="126"/>
      <c r="K1453" s="126">
        <v>0</v>
      </c>
      <c r="L1453" s="126"/>
      <c r="M1453" s="158"/>
      <c r="N1453" s="158"/>
      <c r="O1453" s="52"/>
    </row>
    <row r="1454" spans="1:15">
      <c r="A1454" s="171"/>
      <c r="B1454" s="173"/>
      <c r="C1454" s="158"/>
      <c r="D1454" s="66">
        <v>2016</v>
      </c>
      <c r="E1454" s="126">
        <v>25</v>
      </c>
      <c r="F1454" s="126"/>
      <c r="G1454" s="126">
        <v>0</v>
      </c>
      <c r="H1454" s="126"/>
      <c r="I1454" s="126">
        <v>25</v>
      </c>
      <c r="J1454" s="126"/>
      <c r="K1454" s="126">
        <v>0</v>
      </c>
      <c r="L1454" s="126"/>
      <c r="M1454" s="158"/>
      <c r="N1454" s="158"/>
      <c r="O1454" s="52"/>
    </row>
    <row r="1455" spans="1:15">
      <c r="A1455" s="171"/>
      <c r="B1455" s="173"/>
      <c r="C1455" s="158"/>
      <c r="D1455" s="66">
        <v>2017</v>
      </c>
      <c r="E1455" s="126">
        <v>25</v>
      </c>
      <c r="F1455" s="126"/>
      <c r="G1455" s="126">
        <v>0</v>
      </c>
      <c r="H1455" s="126"/>
      <c r="I1455" s="126">
        <v>25</v>
      </c>
      <c r="J1455" s="126"/>
      <c r="K1455" s="126">
        <v>0</v>
      </c>
      <c r="L1455" s="126"/>
      <c r="M1455" s="158"/>
      <c r="N1455" s="158"/>
      <c r="O1455" s="52"/>
    </row>
    <row r="1456" spans="1:15">
      <c r="A1456" s="172" t="s">
        <v>59</v>
      </c>
      <c r="B1456" s="173" t="s">
        <v>60</v>
      </c>
      <c r="C1456" s="158"/>
      <c r="D1456" s="66" t="s">
        <v>609</v>
      </c>
      <c r="E1456" s="126">
        <f>SUM(E1457:E1461)</f>
        <v>9700</v>
      </c>
      <c r="F1456" s="126">
        <f t="shared" ref="F1456:L1456" si="236">SUM(F1457:F1461)</f>
        <v>1805</v>
      </c>
      <c r="G1456" s="126">
        <f t="shared" si="236"/>
        <v>8730</v>
      </c>
      <c r="H1456" s="126">
        <f t="shared" si="236"/>
        <v>1523</v>
      </c>
      <c r="I1456" s="126">
        <f t="shared" si="236"/>
        <v>970</v>
      </c>
      <c r="J1456" s="126">
        <f t="shared" si="236"/>
        <v>282</v>
      </c>
      <c r="K1456" s="126">
        <f t="shared" si="236"/>
        <v>0</v>
      </c>
      <c r="L1456" s="126">
        <f t="shared" si="236"/>
        <v>0</v>
      </c>
      <c r="M1456" s="158"/>
      <c r="N1456" s="158" t="s">
        <v>1054</v>
      </c>
      <c r="O1456" s="52"/>
    </row>
    <row r="1457" spans="1:15">
      <c r="A1457" s="172"/>
      <c r="B1457" s="173"/>
      <c r="C1457" s="158"/>
      <c r="D1457" s="66">
        <v>2013</v>
      </c>
      <c r="E1457" s="126">
        <v>1700</v>
      </c>
      <c r="F1457" s="126">
        <v>1693</v>
      </c>
      <c r="G1457" s="126">
        <v>1530</v>
      </c>
      <c r="H1457" s="126">
        <v>1523</v>
      </c>
      <c r="I1457" s="126">
        <v>170</v>
      </c>
      <c r="J1457" s="126">
        <v>170</v>
      </c>
      <c r="K1457" s="126">
        <v>0</v>
      </c>
      <c r="L1457" s="126">
        <v>0</v>
      </c>
      <c r="M1457" s="158"/>
      <c r="N1457" s="158"/>
      <c r="O1457" s="52"/>
    </row>
    <row r="1458" spans="1:15">
      <c r="A1458" s="172"/>
      <c r="B1458" s="173"/>
      <c r="C1458" s="158"/>
      <c r="D1458" s="66">
        <v>2014</v>
      </c>
      <c r="E1458" s="126">
        <v>2000</v>
      </c>
      <c r="F1458" s="126">
        <v>112</v>
      </c>
      <c r="G1458" s="126">
        <v>1800</v>
      </c>
      <c r="H1458" s="126">
        <v>0</v>
      </c>
      <c r="I1458" s="126">
        <v>200</v>
      </c>
      <c r="J1458" s="126">
        <v>112</v>
      </c>
      <c r="K1458" s="126">
        <v>0</v>
      </c>
      <c r="L1458" s="126">
        <v>0</v>
      </c>
      <c r="M1458" s="158"/>
      <c r="N1458" s="158"/>
      <c r="O1458" s="52"/>
    </row>
    <row r="1459" spans="1:15">
      <c r="A1459" s="172"/>
      <c r="B1459" s="173"/>
      <c r="C1459" s="158"/>
      <c r="D1459" s="66">
        <v>2015</v>
      </c>
      <c r="E1459" s="126">
        <v>2000</v>
      </c>
      <c r="F1459" s="126"/>
      <c r="G1459" s="126">
        <v>1800</v>
      </c>
      <c r="H1459" s="126"/>
      <c r="I1459" s="126">
        <v>200</v>
      </c>
      <c r="J1459" s="126"/>
      <c r="K1459" s="126">
        <v>0</v>
      </c>
      <c r="L1459" s="126"/>
      <c r="M1459" s="158"/>
      <c r="N1459" s="158"/>
      <c r="O1459" s="52"/>
    </row>
    <row r="1460" spans="1:15">
      <c r="A1460" s="172"/>
      <c r="B1460" s="173"/>
      <c r="C1460" s="158"/>
      <c r="D1460" s="66">
        <v>2016</v>
      </c>
      <c r="E1460" s="126">
        <v>2000</v>
      </c>
      <c r="F1460" s="126"/>
      <c r="G1460" s="126">
        <v>1800</v>
      </c>
      <c r="H1460" s="126"/>
      <c r="I1460" s="126">
        <v>200</v>
      </c>
      <c r="J1460" s="126"/>
      <c r="K1460" s="126">
        <v>0</v>
      </c>
      <c r="L1460" s="126"/>
      <c r="M1460" s="158"/>
      <c r="N1460" s="158"/>
      <c r="O1460" s="52"/>
    </row>
    <row r="1461" spans="1:15">
      <c r="A1461" s="172"/>
      <c r="B1461" s="173"/>
      <c r="C1461" s="158"/>
      <c r="D1461" s="66">
        <v>2017</v>
      </c>
      <c r="E1461" s="126">
        <v>2000</v>
      </c>
      <c r="F1461" s="126"/>
      <c r="G1461" s="126">
        <v>1800</v>
      </c>
      <c r="H1461" s="126"/>
      <c r="I1461" s="126">
        <v>200</v>
      </c>
      <c r="J1461" s="126"/>
      <c r="K1461" s="126">
        <v>0</v>
      </c>
      <c r="L1461" s="126"/>
      <c r="M1461" s="158"/>
      <c r="N1461" s="158"/>
      <c r="O1461" s="52"/>
    </row>
    <row r="1462" spans="1:15">
      <c r="A1462" s="171" t="s">
        <v>583</v>
      </c>
      <c r="B1462" s="173" t="s">
        <v>61</v>
      </c>
      <c r="C1462" s="158" t="s">
        <v>791</v>
      </c>
      <c r="D1462" s="66" t="s">
        <v>609</v>
      </c>
      <c r="E1462" s="126">
        <f>SUM(E1463:E1467)</f>
        <v>2870</v>
      </c>
      <c r="F1462" s="126">
        <f t="shared" ref="F1462:L1462" si="237">SUM(F1463:F1467)</f>
        <v>56.7</v>
      </c>
      <c r="G1462" s="126">
        <f t="shared" si="237"/>
        <v>0</v>
      </c>
      <c r="H1462" s="126">
        <f t="shared" si="237"/>
        <v>0</v>
      </c>
      <c r="I1462" s="126">
        <f t="shared" si="237"/>
        <v>2870</v>
      </c>
      <c r="J1462" s="126">
        <f t="shared" si="237"/>
        <v>56.7</v>
      </c>
      <c r="K1462" s="126">
        <f t="shared" si="237"/>
        <v>0</v>
      </c>
      <c r="L1462" s="126">
        <f t="shared" si="237"/>
        <v>0</v>
      </c>
      <c r="M1462" s="158" t="s">
        <v>956</v>
      </c>
      <c r="N1462" s="158" t="s">
        <v>1053</v>
      </c>
      <c r="O1462" s="52"/>
    </row>
    <row r="1463" spans="1:15">
      <c r="A1463" s="171"/>
      <c r="B1463" s="173"/>
      <c r="C1463" s="158"/>
      <c r="D1463" s="66">
        <v>2013</v>
      </c>
      <c r="E1463" s="126">
        <v>450</v>
      </c>
      <c r="F1463" s="126">
        <v>56.7</v>
      </c>
      <c r="G1463" s="126">
        <v>0</v>
      </c>
      <c r="H1463" s="126">
        <v>0</v>
      </c>
      <c r="I1463" s="126">
        <v>450</v>
      </c>
      <c r="J1463" s="126">
        <v>56.7</v>
      </c>
      <c r="K1463" s="126">
        <v>0</v>
      </c>
      <c r="L1463" s="126">
        <v>0</v>
      </c>
      <c r="M1463" s="158"/>
      <c r="N1463" s="158"/>
      <c r="O1463" s="52"/>
    </row>
    <row r="1464" spans="1:15">
      <c r="A1464" s="171"/>
      <c r="B1464" s="173"/>
      <c r="C1464" s="158"/>
      <c r="D1464" s="66">
        <v>2014</v>
      </c>
      <c r="E1464" s="126">
        <v>605</v>
      </c>
      <c r="F1464" s="126">
        <v>0</v>
      </c>
      <c r="G1464" s="126">
        <v>0</v>
      </c>
      <c r="H1464" s="126">
        <v>0</v>
      </c>
      <c r="I1464" s="126">
        <v>605</v>
      </c>
      <c r="J1464" s="126">
        <v>0</v>
      </c>
      <c r="K1464" s="126">
        <v>0</v>
      </c>
      <c r="L1464" s="126">
        <v>0</v>
      </c>
      <c r="M1464" s="158"/>
      <c r="N1464" s="158"/>
      <c r="O1464" s="52"/>
    </row>
    <row r="1465" spans="1:15">
      <c r="A1465" s="171"/>
      <c r="B1465" s="173"/>
      <c r="C1465" s="158"/>
      <c r="D1465" s="66">
        <v>2015</v>
      </c>
      <c r="E1465" s="64">
        <v>605</v>
      </c>
      <c r="F1465" s="64"/>
      <c r="G1465" s="64">
        <v>0</v>
      </c>
      <c r="H1465" s="64"/>
      <c r="I1465" s="64">
        <v>605</v>
      </c>
      <c r="J1465" s="64"/>
      <c r="K1465" s="64">
        <v>0</v>
      </c>
      <c r="L1465" s="64"/>
      <c r="M1465" s="158"/>
      <c r="N1465" s="158"/>
      <c r="O1465" s="52"/>
    </row>
    <row r="1466" spans="1:15">
      <c r="A1466" s="171"/>
      <c r="B1466" s="173"/>
      <c r="C1466" s="158"/>
      <c r="D1466" s="66">
        <v>2016</v>
      </c>
      <c r="E1466" s="64">
        <v>605</v>
      </c>
      <c r="F1466" s="64"/>
      <c r="G1466" s="64">
        <v>0</v>
      </c>
      <c r="H1466" s="64"/>
      <c r="I1466" s="64">
        <v>605</v>
      </c>
      <c r="J1466" s="64"/>
      <c r="K1466" s="64">
        <v>0</v>
      </c>
      <c r="L1466" s="64"/>
      <c r="M1466" s="158"/>
      <c r="N1466" s="158"/>
      <c r="O1466" s="52"/>
    </row>
    <row r="1467" spans="1:15">
      <c r="A1467" s="171"/>
      <c r="B1467" s="173"/>
      <c r="C1467" s="158"/>
      <c r="D1467" s="66">
        <v>2017</v>
      </c>
      <c r="E1467" s="64">
        <v>605</v>
      </c>
      <c r="F1467" s="64"/>
      <c r="G1467" s="64">
        <v>0</v>
      </c>
      <c r="H1467" s="64"/>
      <c r="I1467" s="64">
        <v>605</v>
      </c>
      <c r="J1467" s="64"/>
      <c r="K1467" s="64">
        <v>0</v>
      </c>
      <c r="L1467" s="64"/>
      <c r="M1467" s="158"/>
      <c r="N1467" s="158"/>
      <c r="O1467" s="52"/>
    </row>
    <row r="1468" spans="1:15">
      <c r="A1468" s="172" t="s">
        <v>585</v>
      </c>
      <c r="B1468" s="173" t="s">
        <v>62</v>
      </c>
      <c r="C1468" s="158"/>
      <c r="D1468" s="66" t="s">
        <v>609</v>
      </c>
      <c r="E1468" s="64">
        <f>SUM(E1469:E1473)</f>
        <v>28700</v>
      </c>
      <c r="F1468" s="64">
        <f t="shared" ref="F1468:L1468" si="238">SUM(F1469:F1473)</f>
        <v>4500</v>
      </c>
      <c r="G1468" s="64">
        <f t="shared" si="238"/>
        <v>26050</v>
      </c>
      <c r="H1468" s="64">
        <f t="shared" si="238"/>
        <v>4050</v>
      </c>
      <c r="I1468" s="64">
        <f t="shared" si="238"/>
        <v>2650</v>
      </c>
      <c r="J1468" s="64">
        <f t="shared" si="238"/>
        <v>450</v>
      </c>
      <c r="K1468" s="64">
        <f t="shared" si="238"/>
        <v>0</v>
      </c>
      <c r="L1468" s="64">
        <f t="shared" si="238"/>
        <v>0</v>
      </c>
      <c r="M1468" s="158"/>
      <c r="N1468" s="158" t="s">
        <v>1054</v>
      </c>
      <c r="O1468" s="52"/>
    </row>
    <row r="1469" spans="1:15">
      <c r="A1469" s="172"/>
      <c r="B1469" s="173"/>
      <c r="C1469" s="158"/>
      <c r="D1469" s="66">
        <v>2013</v>
      </c>
      <c r="E1469" s="64">
        <v>4500</v>
      </c>
      <c r="F1469" s="64">
        <v>4500</v>
      </c>
      <c r="G1469" s="64">
        <v>4050</v>
      </c>
      <c r="H1469" s="64">
        <v>4050</v>
      </c>
      <c r="I1469" s="64">
        <v>450</v>
      </c>
      <c r="J1469" s="64">
        <v>450</v>
      </c>
      <c r="K1469" s="64">
        <v>0</v>
      </c>
      <c r="L1469" s="64">
        <v>0</v>
      </c>
      <c r="M1469" s="158"/>
      <c r="N1469" s="158"/>
      <c r="O1469" s="52"/>
    </row>
    <row r="1470" spans="1:15">
      <c r="A1470" s="172"/>
      <c r="B1470" s="173"/>
      <c r="C1470" s="158"/>
      <c r="D1470" s="66">
        <v>2014</v>
      </c>
      <c r="E1470" s="126">
        <v>6050</v>
      </c>
      <c r="F1470" s="126">
        <v>0</v>
      </c>
      <c r="G1470" s="126">
        <v>5500</v>
      </c>
      <c r="H1470" s="126">
        <v>0</v>
      </c>
      <c r="I1470" s="126">
        <v>550</v>
      </c>
      <c r="J1470" s="126">
        <v>0</v>
      </c>
      <c r="K1470" s="126">
        <v>0</v>
      </c>
      <c r="L1470" s="126">
        <v>0</v>
      </c>
      <c r="M1470" s="158"/>
      <c r="N1470" s="158"/>
      <c r="O1470" s="52"/>
    </row>
    <row r="1471" spans="1:15">
      <c r="A1471" s="172"/>
      <c r="B1471" s="173"/>
      <c r="C1471" s="158"/>
      <c r="D1471" s="66">
        <v>2015</v>
      </c>
      <c r="E1471" s="126">
        <v>6050</v>
      </c>
      <c r="F1471" s="126"/>
      <c r="G1471" s="126">
        <v>5500</v>
      </c>
      <c r="H1471" s="126"/>
      <c r="I1471" s="126">
        <v>550</v>
      </c>
      <c r="J1471" s="126"/>
      <c r="K1471" s="126">
        <v>0</v>
      </c>
      <c r="L1471" s="126"/>
      <c r="M1471" s="158"/>
      <c r="N1471" s="158"/>
      <c r="O1471" s="52"/>
    </row>
    <row r="1472" spans="1:15">
      <c r="A1472" s="172"/>
      <c r="B1472" s="173"/>
      <c r="C1472" s="158"/>
      <c r="D1472" s="66">
        <v>2016</v>
      </c>
      <c r="E1472" s="126">
        <v>6050</v>
      </c>
      <c r="F1472" s="126"/>
      <c r="G1472" s="126">
        <v>5500</v>
      </c>
      <c r="H1472" s="126"/>
      <c r="I1472" s="126">
        <v>550</v>
      </c>
      <c r="J1472" s="126"/>
      <c r="K1472" s="126">
        <v>0</v>
      </c>
      <c r="L1472" s="126"/>
      <c r="M1472" s="158"/>
      <c r="N1472" s="158"/>
      <c r="O1472" s="52"/>
    </row>
    <row r="1473" spans="1:15">
      <c r="A1473" s="172"/>
      <c r="B1473" s="173"/>
      <c r="C1473" s="158"/>
      <c r="D1473" s="66">
        <v>2017</v>
      </c>
      <c r="E1473" s="126">
        <v>6050</v>
      </c>
      <c r="F1473" s="126"/>
      <c r="G1473" s="126">
        <v>5500</v>
      </c>
      <c r="H1473" s="126"/>
      <c r="I1473" s="126">
        <v>550</v>
      </c>
      <c r="J1473" s="126"/>
      <c r="K1473" s="126">
        <v>0</v>
      </c>
      <c r="L1473" s="126"/>
      <c r="M1473" s="158"/>
      <c r="N1473" s="158"/>
      <c r="O1473" s="52"/>
    </row>
    <row r="1474" spans="1:15">
      <c r="A1474" s="171" t="s">
        <v>587</v>
      </c>
      <c r="B1474" s="173" t="s">
        <v>63</v>
      </c>
      <c r="C1474" s="158" t="s">
        <v>575</v>
      </c>
      <c r="D1474" s="66" t="s">
        <v>609</v>
      </c>
      <c r="E1474" s="126">
        <f>SUM(E1475:E1479)</f>
        <v>4200</v>
      </c>
      <c r="F1474" s="126">
        <f t="shared" ref="F1474:L1474" si="239">SUM(F1475:F1479)</f>
        <v>92.4</v>
      </c>
      <c r="G1474" s="126">
        <f t="shared" si="239"/>
        <v>0</v>
      </c>
      <c r="H1474" s="126">
        <f t="shared" si="239"/>
        <v>0</v>
      </c>
      <c r="I1474" s="126">
        <f t="shared" si="239"/>
        <v>4200</v>
      </c>
      <c r="J1474" s="126">
        <f t="shared" si="239"/>
        <v>92.4</v>
      </c>
      <c r="K1474" s="126">
        <f t="shared" si="239"/>
        <v>0</v>
      </c>
      <c r="L1474" s="126">
        <f t="shared" si="239"/>
        <v>0</v>
      </c>
      <c r="M1474" s="158" t="s">
        <v>920</v>
      </c>
      <c r="N1474" s="158" t="s">
        <v>1053</v>
      </c>
      <c r="O1474" s="52"/>
    </row>
    <row r="1475" spans="1:15">
      <c r="A1475" s="171"/>
      <c r="B1475" s="173"/>
      <c r="C1475" s="158"/>
      <c r="D1475" s="66">
        <v>2013</v>
      </c>
      <c r="E1475" s="126">
        <v>620</v>
      </c>
      <c r="F1475" s="126">
        <v>75.400000000000006</v>
      </c>
      <c r="G1475" s="126">
        <v>0</v>
      </c>
      <c r="H1475" s="126">
        <v>0</v>
      </c>
      <c r="I1475" s="126">
        <v>620</v>
      </c>
      <c r="J1475" s="126">
        <v>75.400000000000006</v>
      </c>
      <c r="K1475" s="126">
        <v>0</v>
      </c>
      <c r="L1475" s="126">
        <v>0</v>
      </c>
      <c r="M1475" s="158"/>
      <c r="N1475" s="158"/>
      <c r="O1475" s="52"/>
    </row>
    <row r="1476" spans="1:15">
      <c r="A1476" s="171"/>
      <c r="B1476" s="173"/>
      <c r="C1476" s="158"/>
      <c r="D1476" s="66">
        <v>2014</v>
      </c>
      <c r="E1476" s="126">
        <v>720</v>
      </c>
      <c r="F1476" s="126">
        <v>17</v>
      </c>
      <c r="G1476" s="126">
        <v>0</v>
      </c>
      <c r="H1476" s="126">
        <v>0</v>
      </c>
      <c r="I1476" s="126">
        <v>720</v>
      </c>
      <c r="J1476" s="126">
        <v>17</v>
      </c>
      <c r="K1476" s="126">
        <v>0</v>
      </c>
      <c r="L1476" s="126">
        <v>0</v>
      </c>
      <c r="M1476" s="158"/>
      <c r="N1476" s="158"/>
      <c r="O1476" s="52"/>
    </row>
    <row r="1477" spans="1:15">
      <c r="A1477" s="171"/>
      <c r="B1477" s="173"/>
      <c r="C1477" s="158"/>
      <c r="D1477" s="66">
        <v>2015</v>
      </c>
      <c r="E1477" s="126">
        <v>880</v>
      </c>
      <c r="F1477" s="126"/>
      <c r="G1477" s="126">
        <v>0</v>
      </c>
      <c r="H1477" s="126"/>
      <c r="I1477" s="126">
        <v>880</v>
      </c>
      <c r="J1477" s="126"/>
      <c r="K1477" s="126">
        <v>0</v>
      </c>
      <c r="L1477" s="126"/>
      <c r="M1477" s="158"/>
      <c r="N1477" s="158"/>
      <c r="O1477" s="52"/>
    </row>
    <row r="1478" spans="1:15">
      <c r="A1478" s="171"/>
      <c r="B1478" s="173"/>
      <c r="C1478" s="158"/>
      <c r="D1478" s="66">
        <v>2016</v>
      </c>
      <c r="E1478" s="126">
        <v>990</v>
      </c>
      <c r="F1478" s="126"/>
      <c r="G1478" s="126">
        <v>0</v>
      </c>
      <c r="H1478" s="126"/>
      <c r="I1478" s="126">
        <v>990</v>
      </c>
      <c r="J1478" s="126"/>
      <c r="K1478" s="126">
        <v>0</v>
      </c>
      <c r="L1478" s="126"/>
      <c r="M1478" s="158"/>
      <c r="N1478" s="158"/>
      <c r="O1478" s="52"/>
    </row>
    <row r="1479" spans="1:15">
      <c r="A1479" s="171"/>
      <c r="B1479" s="173"/>
      <c r="C1479" s="158"/>
      <c r="D1479" s="66">
        <v>2017</v>
      </c>
      <c r="E1479" s="126">
        <v>990</v>
      </c>
      <c r="F1479" s="126"/>
      <c r="G1479" s="126">
        <v>0</v>
      </c>
      <c r="H1479" s="126"/>
      <c r="I1479" s="126">
        <v>990</v>
      </c>
      <c r="J1479" s="126"/>
      <c r="K1479" s="126">
        <v>0</v>
      </c>
      <c r="L1479" s="126"/>
      <c r="M1479" s="158"/>
      <c r="N1479" s="158"/>
      <c r="O1479" s="52"/>
    </row>
    <row r="1480" spans="1:15">
      <c r="A1480" s="172" t="s">
        <v>64</v>
      </c>
      <c r="B1480" s="173" t="s">
        <v>65</v>
      </c>
      <c r="C1480" s="158"/>
      <c r="D1480" s="66" t="s">
        <v>609</v>
      </c>
      <c r="E1480" s="126">
        <f>SUM(E1481:E1485)</f>
        <v>42520</v>
      </c>
      <c r="F1480" s="126">
        <f t="shared" ref="F1480:L1480" si="240">SUM(F1481:F1485)</f>
        <v>7298.1</v>
      </c>
      <c r="G1480" s="126">
        <f t="shared" si="240"/>
        <v>38598</v>
      </c>
      <c r="H1480" s="126">
        <f t="shared" si="240"/>
        <v>6567.5999999999995</v>
      </c>
      <c r="I1480" s="126">
        <f t="shared" si="240"/>
        <v>3922</v>
      </c>
      <c r="J1480" s="126">
        <f t="shared" si="240"/>
        <v>730.5</v>
      </c>
      <c r="K1480" s="126">
        <f t="shared" si="240"/>
        <v>0</v>
      </c>
      <c r="L1480" s="126">
        <f t="shared" si="240"/>
        <v>0</v>
      </c>
      <c r="M1480" s="158"/>
      <c r="N1480" s="158" t="s">
        <v>1054</v>
      </c>
      <c r="O1480" s="52"/>
    </row>
    <row r="1481" spans="1:15">
      <c r="A1481" s="172"/>
      <c r="B1481" s="173"/>
      <c r="C1481" s="158"/>
      <c r="D1481" s="66">
        <v>2013</v>
      </c>
      <c r="E1481" s="126">
        <v>6220</v>
      </c>
      <c r="F1481" s="126">
        <v>6188.7</v>
      </c>
      <c r="G1481" s="126">
        <v>5598</v>
      </c>
      <c r="H1481" s="126">
        <v>5569.9</v>
      </c>
      <c r="I1481" s="126">
        <v>622</v>
      </c>
      <c r="J1481" s="126">
        <v>618.79999999999995</v>
      </c>
      <c r="K1481" s="126">
        <v>0</v>
      </c>
      <c r="L1481" s="126">
        <v>0</v>
      </c>
      <c r="M1481" s="158"/>
      <c r="N1481" s="158"/>
      <c r="O1481" s="52"/>
    </row>
    <row r="1482" spans="1:15">
      <c r="A1482" s="172"/>
      <c r="B1482" s="173"/>
      <c r="C1482" s="158"/>
      <c r="D1482" s="66">
        <v>2014</v>
      </c>
      <c r="E1482" s="126">
        <v>7700</v>
      </c>
      <c r="F1482" s="126">
        <v>1109.4000000000001</v>
      </c>
      <c r="G1482" s="126">
        <v>7000</v>
      </c>
      <c r="H1482" s="126">
        <v>997.7</v>
      </c>
      <c r="I1482" s="126">
        <v>700</v>
      </c>
      <c r="J1482" s="126">
        <v>111.7</v>
      </c>
      <c r="K1482" s="126">
        <v>0</v>
      </c>
      <c r="L1482" s="126">
        <v>0</v>
      </c>
      <c r="M1482" s="158"/>
      <c r="N1482" s="158"/>
      <c r="O1482" s="52"/>
    </row>
    <row r="1483" spans="1:15">
      <c r="A1483" s="172"/>
      <c r="B1483" s="173"/>
      <c r="C1483" s="158"/>
      <c r="D1483" s="66">
        <v>2015</v>
      </c>
      <c r="E1483" s="64">
        <v>8800</v>
      </c>
      <c r="F1483" s="64"/>
      <c r="G1483" s="64">
        <v>8000</v>
      </c>
      <c r="H1483" s="64"/>
      <c r="I1483" s="64">
        <v>800</v>
      </c>
      <c r="J1483" s="64"/>
      <c r="K1483" s="64">
        <v>0</v>
      </c>
      <c r="L1483" s="64"/>
      <c r="M1483" s="158"/>
      <c r="N1483" s="158"/>
      <c r="O1483" s="52"/>
    </row>
    <row r="1484" spans="1:15">
      <c r="A1484" s="172"/>
      <c r="B1484" s="173"/>
      <c r="C1484" s="158"/>
      <c r="D1484" s="66">
        <v>2016</v>
      </c>
      <c r="E1484" s="64">
        <v>9900</v>
      </c>
      <c r="F1484" s="64"/>
      <c r="G1484" s="64">
        <v>9000</v>
      </c>
      <c r="H1484" s="64"/>
      <c r="I1484" s="64">
        <v>900</v>
      </c>
      <c r="J1484" s="64"/>
      <c r="K1484" s="64">
        <v>0</v>
      </c>
      <c r="L1484" s="64"/>
      <c r="M1484" s="158"/>
      <c r="N1484" s="158"/>
      <c r="O1484" s="52"/>
    </row>
    <row r="1485" spans="1:15">
      <c r="A1485" s="172"/>
      <c r="B1485" s="173"/>
      <c r="C1485" s="158"/>
      <c r="D1485" s="66">
        <v>2017</v>
      </c>
      <c r="E1485" s="64">
        <v>9900</v>
      </c>
      <c r="F1485" s="64"/>
      <c r="G1485" s="64">
        <v>9000</v>
      </c>
      <c r="H1485" s="64"/>
      <c r="I1485" s="64">
        <v>900</v>
      </c>
      <c r="J1485" s="64"/>
      <c r="K1485" s="64">
        <v>0</v>
      </c>
      <c r="L1485" s="64"/>
      <c r="M1485" s="158"/>
      <c r="N1485" s="158"/>
      <c r="O1485" s="52"/>
    </row>
    <row r="1486" spans="1:15">
      <c r="A1486" s="171" t="s">
        <v>66</v>
      </c>
      <c r="B1486" s="170" t="s">
        <v>67</v>
      </c>
      <c r="C1486" s="158" t="s">
        <v>527</v>
      </c>
      <c r="D1486" s="66" t="s">
        <v>609</v>
      </c>
      <c r="E1486" s="64">
        <f>SUM(E1487:E1491)</f>
        <v>1461</v>
      </c>
      <c r="F1486" s="64">
        <f t="shared" ref="F1486:L1486" si="241">SUM(F1487:F1491)</f>
        <v>0</v>
      </c>
      <c r="G1486" s="64">
        <f t="shared" si="241"/>
        <v>0</v>
      </c>
      <c r="H1486" s="64">
        <f t="shared" si="241"/>
        <v>0</v>
      </c>
      <c r="I1486" s="64">
        <f t="shared" si="241"/>
        <v>1461</v>
      </c>
      <c r="J1486" s="64">
        <f t="shared" si="241"/>
        <v>0</v>
      </c>
      <c r="K1486" s="64">
        <f t="shared" si="241"/>
        <v>0</v>
      </c>
      <c r="L1486" s="64">
        <f t="shared" si="241"/>
        <v>0</v>
      </c>
      <c r="M1486" s="158" t="s">
        <v>759</v>
      </c>
      <c r="N1486" s="175"/>
      <c r="O1486" s="52"/>
    </row>
    <row r="1487" spans="1:15">
      <c r="A1487" s="171"/>
      <c r="B1487" s="170"/>
      <c r="C1487" s="158"/>
      <c r="D1487" s="66">
        <v>2013</v>
      </c>
      <c r="E1487" s="64">
        <v>177</v>
      </c>
      <c r="F1487" s="64">
        <v>0</v>
      </c>
      <c r="G1487" s="64">
        <v>0</v>
      </c>
      <c r="H1487" s="64">
        <v>0</v>
      </c>
      <c r="I1487" s="64">
        <v>177</v>
      </c>
      <c r="J1487" s="64">
        <v>0</v>
      </c>
      <c r="K1487" s="64">
        <v>0</v>
      </c>
      <c r="L1487" s="64">
        <v>0</v>
      </c>
      <c r="M1487" s="158"/>
      <c r="N1487" s="175"/>
      <c r="O1487" s="52"/>
    </row>
    <row r="1488" spans="1:15">
      <c r="A1488" s="171"/>
      <c r="B1488" s="170"/>
      <c r="C1488" s="158"/>
      <c r="D1488" s="66">
        <v>2014</v>
      </c>
      <c r="E1488" s="64">
        <v>222</v>
      </c>
      <c r="F1488" s="64">
        <v>0</v>
      </c>
      <c r="G1488" s="64">
        <v>0</v>
      </c>
      <c r="H1488" s="64">
        <v>0</v>
      </c>
      <c r="I1488" s="64">
        <v>222</v>
      </c>
      <c r="J1488" s="64">
        <v>0</v>
      </c>
      <c r="K1488" s="64">
        <v>0</v>
      </c>
      <c r="L1488" s="64">
        <v>0</v>
      </c>
      <c r="M1488" s="158"/>
      <c r="N1488" s="175"/>
      <c r="O1488" s="52"/>
    </row>
    <row r="1489" spans="1:15">
      <c r="A1489" s="171"/>
      <c r="B1489" s="170"/>
      <c r="C1489" s="158"/>
      <c r="D1489" s="66">
        <v>2015</v>
      </c>
      <c r="E1489" s="64">
        <v>279</v>
      </c>
      <c r="F1489" s="64"/>
      <c r="G1489" s="64">
        <v>0</v>
      </c>
      <c r="H1489" s="64"/>
      <c r="I1489" s="64">
        <v>279</v>
      </c>
      <c r="J1489" s="64"/>
      <c r="K1489" s="64">
        <v>0</v>
      </c>
      <c r="L1489" s="64"/>
      <c r="M1489" s="158"/>
      <c r="N1489" s="175"/>
      <c r="O1489" s="52"/>
    </row>
    <row r="1490" spans="1:15">
      <c r="A1490" s="171"/>
      <c r="B1490" s="170"/>
      <c r="C1490" s="158"/>
      <c r="D1490" s="66">
        <v>2016</v>
      </c>
      <c r="E1490" s="64">
        <v>348</v>
      </c>
      <c r="F1490" s="64"/>
      <c r="G1490" s="64">
        <v>0</v>
      </c>
      <c r="H1490" s="64"/>
      <c r="I1490" s="64">
        <v>348</v>
      </c>
      <c r="J1490" s="64"/>
      <c r="K1490" s="64">
        <v>0</v>
      </c>
      <c r="L1490" s="64"/>
      <c r="M1490" s="158"/>
      <c r="N1490" s="175"/>
      <c r="O1490" s="52"/>
    </row>
    <row r="1491" spans="1:15">
      <c r="A1491" s="171"/>
      <c r="B1491" s="170"/>
      <c r="C1491" s="158"/>
      <c r="D1491" s="66">
        <v>2017</v>
      </c>
      <c r="E1491" s="64">
        <v>435</v>
      </c>
      <c r="F1491" s="64"/>
      <c r="G1491" s="64">
        <v>0</v>
      </c>
      <c r="H1491" s="64"/>
      <c r="I1491" s="64">
        <v>435</v>
      </c>
      <c r="J1491" s="64"/>
      <c r="K1491" s="64">
        <v>0</v>
      </c>
      <c r="L1491" s="64"/>
      <c r="M1491" s="158"/>
      <c r="N1491" s="175"/>
      <c r="O1491" s="52"/>
    </row>
    <row r="1492" spans="1:15">
      <c r="A1492" s="172" t="s">
        <v>68</v>
      </c>
      <c r="B1492" s="170" t="s">
        <v>69</v>
      </c>
      <c r="C1492" s="158"/>
      <c r="D1492" s="66" t="s">
        <v>609</v>
      </c>
      <c r="E1492" s="64">
        <f>SUM(E1493:E1497)</f>
        <v>48700</v>
      </c>
      <c r="F1492" s="64">
        <f t="shared" ref="F1492:L1492" si="242">SUM(F1493:F1497)</f>
        <v>5912.68</v>
      </c>
      <c r="G1492" s="64">
        <f t="shared" si="242"/>
        <v>38920</v>
      </c>
      <c r="H1492" s="64">
        <f t="shared" si="242"/>
        <v>4730.1400000000003</v>
      </c>
      <c r="I1492" s="64">
        <f t="shared" si="242"/>
        <v>9780</v>
      </c>
      <c r="J1492" s="64">
        <f t="shared" si="242"/>
        <v>1182.54</v>
      </c>
      <c r="K1492" s="64">
        <f t="shared" si="242"/>
        <v>0</v>
      </c>
      <c r="L1492" s="64">
        <f t="shared" si="242"/>
        <v>0</v>
      </c>
      <c r="M1492" s="158"/>
      <c r="N1492" s="158" t="s">
        <v>1054</v>
      </c>
      <c r="O1492" s="52"/>
    </row>
    <row r="1493" spans="1:15">
      <c r="A1493" s="172"/>
      <c r="B1493" s="170"/>
      <c r="C1493" s="158"/>
      <c r="D1493" s="66">
        <v>2013</v>
      </c>
      <c r="E1493" s="64">
        <v>5900</v>
      </c>
      <c r="F1493" s="64">
        <v>5912.68</v>
      </c>
      <c r="G1493" s="64">
        <v>4720</v>
      </c>
      <c r="H1493" s="64">
        <v>4730.1400000000003</v>
      </c>
      <c r="I1493" s="64">
        <v>1180</v>
      </c>
      <c r="J1493" s="64">
        <v>1182.54</v>
      </c>
      <c r="K1493" s="64">
        <v>0</v>
      </c>
      <c r="L1493" s="64">
        <v>0</v>
      </c>
      <c r="M1493" s="158"/>
      <c r="N1493" s="158"/>
      <c r="O1493" s="52"/>
    </row>
    <row r="1494" spans="1:15">
      <c r="A1494" s="172"/>
      <c r="B1494" s="170"/>
      <c r="C1494" s="158"/>
      <c r="D1494" s="66">
        <v>2014</v>
      </c>
      <c r="E1494" s="126">
        <v>7400</v>
      </c>
      <c r="F1494" s="126">
        <v>0</v>
      </c>
      <c r="G1494" s="126">
        <v>5900</v>
      </c>
      <c r="H1494" s="126">
        <v>0</v>
      </c>
      <c r="I1494" s="126">
        <v>1500</v>
      </c>
      <c r="J1494" s="126">
        <v>0</v>
      </c>
      <c r="K1494" s="126">
        <v>0</v>
      </c>
      <c r="L1494" s="126">
        <v>0</v>
      </c>
      <c r="M1494" s="158"/>
      <c r="N1494" s="158"/>
      <c r="O1494" s="52"/>
    </row>
    <row r="1495" spans="1:15">
      <c r="A1495" s="172"/>
      <c r="B1495" s="170"/>
      <c r="C1495" s="158"/>
      <c r="D1495" s="66">
        <v>2015</v>
      </c>
      <c r="E1495" s="126">
        <v>9300</v>
      </c>
      <c r="F1495" s="126"/>
      <c r="G1495" s="126">
        <v>7400</v>
      </c>
      <c r="H1495" s="126"/>
      <c r="I1495" s="126">
        <v>1900</v>
      </c>
      <c r="J1495" s="126"/>
      <c r="K1495" s="126">
        <v>0</v>
      </c>
      <c r="L1495" s="126"/>
      <c r="M1495" s="158"/>
      <c r="N1495" s="158"/>
      <c r="O1495" s="52"/>
    </row>
    <row r="1496" spans="1:15">
      <c r="A1496" s="172"/>
      <c r="B1496" s="170"/>
      <c r="C1496" s="158"/>
      <c r="D1496" s="66">
        <v>2016</v>
      </c>
      <c r="E1496" s="126">
        <v>11600</v>
      </c>
      <c r="F1496" s="126"/>
      <c r="G1496" s="126">
        <v>9300</v>
      </c>
      <c r="H1496" s="126"/>
      <c r="I1496" s="126">
        <v>2300</v>
      </c>
      <c r="J1496" s="126"/>
      <c r="K1496" s="126">
        <v>0</v>
      </c>
      <c r="L1496" s="126"/>
      <c r="M1496" s="158"/>
      <c r="N1496" s="158"/>
      <c r="O1496" s="52"/>
    </row>
    <row r="1497" spans="1:15">
      <c r="A1497" s="172"/>
      <c r="B1497" s="170"/>
      <c r="C1497" s="158"/>
      <c r="D1497" s="66">
        <v>2017</v>
      </c>
      <c r="E1497" s="126">
        <v>14500</v>
      </c>
      <c r="F1497" s="126"/>
      <c r="G1497" s="126">
        <v>11600</v>
      </c>
      <c r="H1497" s="126"/>
      <c r="I1497" s="126">
        <v>2900</v>
      </c>
      <c r="J1497" s="126"/>
      <c r="K1497" s="126">
        <v>0</v>
      </c>
      <c r="L1497" s="126"/>
      <c r="M1497" s="158"/>
      <c r="N1497" s="158"/>
      <c r="O1497" s="52"/>
    </row>
    <row r="1498" spans="1:15">
      <c r="A1498" s="171" t="s">
        <v>70</v>
      </c>
      <c r="B1498" s="170" t="s">
        <v>71</v>
      </c>
      <c r="C1498" s="158" t="s">
        <v>825</v>
      </c>
      <c r="D1498" s="66" t="s">
        <v>609</v>
      </c>
      <c r="E1498" s="126">
        <f>SUM(E1499:E1503)</f>
        <v>640</v>
      </c>
      <c r="F1498" s="126">
        <f t="shared" ref="F1498:L1498" si="243">SUM(F1499:F1503)</f>
        <v>26.5</v>
      </c>
      <c r="G1498" s="126">
        <f t="shared" si="243"/>
        <v>0</v>
      </c>
      <c r="H1498" s="126">
        <f t="shared" si="243"/>
        <v>0</v>
      </c>
      <c r="I1498" s="126">
        <f t="shared" si="243"/>
        <v>640</v>
      </c>
      <c r="J1498" s="126">
        <f t="shared" si="243"/>
        <v>26.5</v>
      </c>
      <c r="K1498" s="126">
        <f t="shared" si="243"/>
        <v>0</v>
      </c>
      <c r="L1498" s="126">
        <f t="shared" si="243"/>
        <v>0</v>
      </c>
      <c r="M1498" s="158" t="s">
        <v>947</v>
      </c>
      <c r="N1498" s="158" t="s">
        <v>1053</v>
      </c>
      <c r="O1498" s="52"/>
    </row>
    <row r="1499" spans="1:15">
      <c r="A1499" s="171"/>
      <c r="B1499" s="170"/>
      <c r="C1499" s="158"/>
      <c r="D1499" s="66">
        <v>2013</v>
      </c>
      <c r="E1499" s="126">
        <v>100</v>
      </c>
      <c r="F1499" s="126">
        <v>12.9</v>
      </c>
      <c r="G1499" s="126">
        <v>0</v>
      </c>
      <c r="H1499" s="126">
        <v>0</v>
      </c>
      <c r="I1499" s="126">
        <v>100</v>
      </c>
      <c r="J1499" s="126">
        <v>12.9</v>
      </c>
      <c r="K1499" s="126">
        <v>0</v>
      </c>
      <c r="L1499" s="126">
        <v>0</v>
      </c>
      <c r="M1499" s="158"/>
      <c r="N1499" s="158"/>
      <c r="O1499" s="52"/>
    </row>
    <row r="1500" spans="1:15">
      <c r="A1500" s="171"/>
      <c r="B1500" s="170"/>
      <c r="C1500" s="158"/>
      <c r="D1500" s="66">
        <v>2014</v>
      </c>
      <c r="E1500" s="126">
        <v>120</v>
      </c>
      <c r="F1500" s="126">
        <v>13.6</v>
      </c>
      <c r="G1500" s="126">
        <v>0</v>
      </c>
      <c r="H1500" s="126">
        <v>0</v>
      </c>
      <c r="I1500" s="126">
        <v>120</v>
      </c>
      <c r="J1500" s="126">
        <v>13.6</v>
      </c>
      <c r="K1500" s="126">
        <v>0</v>
      </c>
      <c r="L1500" s="126">
        <v>0</v>
      </c>
      <c r="M1500" s="158"/>
      <c r="N1500" s="158"/>
      <c r="O1500" s="52"/>
    </row>
    <row r="1501" spans="1:15">
      <c r="A1501" s="171"/>
      <c r="B1501" s="170"/>
      <c r="C1501" s="158"/>
      <c r="D1501" s="66">
        <v>2015</v>
      </c>
      <c r="E1501" s="64">
        <v>130</v>
      </c>
      <c r="F1501" s="64"/>
      <c r="G1501" s="64">
        <v>0</v>
      </c>
      <c r="H1501" s="64"/>
      <c r="I1501" s="64">
        <v>130</v>
      </c>
      <c r="J1501" s="64"/>
      <c r="K1501" s="64">
        <v>0</v>
      </c>
      <c r="L1501" s="64"/>
      <c r="M1501" s="158"/>
      <c r="N1501" s="158"/>
      <c r="O1501" s="52"/>
    </row>
    <row r="1502" spans="1:15">
      <c r="A1502" s="171"/>
      <c r="B1502" s="170"/>
      <c r="C1502" s="158"/>
      <c r="D1502" s="66">
        <v>2016</v>
      </c>
      <c r="E1502" s="64">
        <v>140</v>
      </c>
      <c r="F1502" s="64"/>
      <c r="G1502" s="64">
        <v>0</v>
      </c>
      <c r="H1502" s="64"/>
      <c r="I1502" s="64">
        <v>140</v>
      </c>
      <c r="J1502" s="64"/>
      <c r="K1502" s="64">
        <v>0</v>
      </c>
      <c r="L1502" s="64"/>
      <c r="M1502" s="158"/>
      <c r="N1502" s="158"/>
      <c r="O1502" s="52"/>
    </row>
    <row r="1503" spans="1:15">
      <c r="A1503" s="171"/>
      <c r="B1503" s="170"/>
      <c r="C1503" s="158"/>
      <c r="D1503" s="66">
        <v>2017</v>
      </c>
      <c r="E1503" s="64">
        <v>150</v>
      </c>
      <c r="F1503" s="64"/>
      <c r="G1503" s="64">
        <v>0</v>
      </c>
      <c r="H1503" s="64"/>
      <c r="I1503" s="64">
        <v>150</v>
      </c>
      <c r="J1503" s="64"/>
      <c r="K1503" s="64">
        <v>0</v>
      </c>
      <c r="L1503" s="64"/>
      <c r="M1503" s="158"/>
      <c r="N1503" s="158"/>
      <c r="O1503" s="52"/>
    </row>
    <row r="1504" spans="1:15">
      <c r="A1504" s="172" t="s">
        <v>72</v>
      </c>
      <c r="B1504" s="170" t="s">
        <v>73</v>
      </c>
      <c r="C1504" s="158"/>
      <c r="D1504" s="66" t="s">
        <v>609</v>
      </c>
      <c r="E1504" s="64">
        <f>SUM(E1505:E1509)</f>
        <v>6400</v>
      </c>
      <c r="F1504" s="64">
        <f t="shared" ref="F1504:L1504" si="244">SUM(F1505:F1509)</f>
        <v>1589</v>
      </c>
      <c r="G1504" s="64">
        <f t="shared" si="244"/>
        <v>5760</v>
      </c>
      <c r="H1504" s="64">
        <f t="shared" si="244"/>
        <v>1430.1</v>
      </c>
      <c r="I1504" s="64">
        <f t="shared" si="244"/>
        <v>640</v>
      </c>
      <c r="J1504" s="64">
        <f t="shared" si="244"/>
        <v>158.9</v>
      </c>
      <c r="K1504" s="64">
        <f t="shared" si="244"/>
        <v>0</v>
      </c>
      <c r="L1504" s="64">
        <f t="shared" si="244"/>
        <v>0</v>
      </c>
      <c r="M1504" s="158"/>
      <c r="N1504" s="158"/>
      <c r="O1504" s="52"/>
    </row>
    <row r="1505" spans="1:15">
      <c r="A1505" s="172"/>
      <c r="B1505" s="170"/>
      <c r="C1505" s="158"/>
      <c r="D1505" s="66">
        <v>2013</v>
      </c>
      <c r="E1505" s="64">
        <v>1000</v>
      </c>
      <c r="F1505" s="64">
        <v>662.2</v>
      </c>
      <c r="G1505" s="64">
        <v>900</v>
      </c>
      <c r="H1505" s="64">
        <v>596</v>
      </c>
      <c r="I1505" s="64">
        <v>100</v>
      </c>
      <c r="J1505" s="64">
        <v>66.2</v>
      </c>
      <c r="K1505" s="64">
        <v>0</v>
      </c>
      <c r="L1505" s="64">
        <v>0</v>
      </c>
      <c r="M1505" s="158"/>
      <c r="N1505" s="158"/>
      <c r="O1505" s="52"/>
    </row>
    <row r="1506" spans="1:15">
      <c r="A1506" s="172"/>
      <c r="B1506" s="170"/>
      <c r="C1506" s="158"/>
      <c r="D1506" s="66">
        <v>2014</v>
      </c>
      <c r="E1506" s="64">
        <v>1200</v>
      </c>
      <c r="F1506" s="64">
        <v>926.8</v>
      </c>
      <c r="G1506" s="64">
        <v>1080</v>
      </c>
      <c r="H1506" s="64">
        <v>834.1</v>
      </c>
      <c r="I1506" s="64">
        <v>120</v>
      </c>
      <c r="J1506" s="64">
        <v>92.7</v>
      </c>
      <c r="K1506" s="64">
        <v>0</v>
      </c>
      <c r="L1506" s="64">
        <v>0</v>
      </c>
      <c r="M1506" s="158"/>
      <c r="N1506" s="158"/>
      <c r="O1506" s="52"/>
    </row>
    <row r="1507" spans="1:15">
      <c r="A1507" s="172"/>
      <c r="B1507" s="170"/>
      <c r="C1507" s="158"/>
      <c r="D1507" s="66">
        <v>2015</v>
      </c>
      <c r="E1507" s="64">
        <v>1300</v>
      </c>
      <c r="F1507" s="64"/>
      <c r="G1507" s="64">
        <v>1170</v>
      </c>
      <c r="H1507" s="64"/>
      <c r="I1507" s="64">
        <v>130</v>
      </c>
      <c r="J1507" s="64"/>
      <c r="K1507" s="64">
        <v>0</v>
      </c>
      <c r="L1507" s="64"/>
      <c r="M1507" s="158"/>
      <c r="N1507" s="158"/>
      <c r="O1507" s="52"/>
    </row>
    <row r="1508" spans="1:15">
      <c r="A1508" s="172"/>
      <c r="B1508" s="170"/>
      <c r="C1508" s="158"/>
      <c r="D1508" s="66">
        <v>2016</v>
      </c>
      <c r="E1508" s="64">
        <v>1400</v>
      </c>
      <c r="F1508" s="64"/>
      <c r="G1508" s="64">
        <v>1260</v>
      </c>
      <c r="H1508" s="64"/>
      <c r="I1508" s="64">
        <v>140</v>
      </c>
      <c r="J1508" s="64"/>
      <c r="K1508" s="64">
        <v>0</v>
      </c>
      <c r="L1508" s="64"/>
      <c r="M1508" s="158"/>
      <c r="N1508" s="158"/>
      <c r="O1508" s="52"/>
    </row>
    <row r="1509" spans="1:15">
      <c r="A1509" s="172"/>
      <c r="B1509" s="170"/>
      <c r="C1509" s="158"/>
      <c r="D1509" s="66">
        <v>2017</v>
      </c>
      <c r="E1509" s="64">
        <v>1500</v>
      </c>
      <c r="F1509" s="64"/>
      <c r="G1509" s="64">
        <v>1350</v>
      </c>
      <c r="H1509" s="64"/>
      <c r="I1509" s="64">
        <v>150</v>
      </c>
      <c r="J1509" s="64"/>
      <c r="K1509" s="64">
        <v>0</v>
      </c>
      <c r="L1509" s="64"/>
      <c r="M1509" s="158"/>
      <c r="N1509" s="158"/>
      <c r="O1509" s="52"/>
    </row>
    <row r="1510" spans="1:15">
      <c r="A1510" s="172" t="s">
        <v>74</v>
      </c>
      <c r="B1510" s="173" t="s">
        <v>75</v>
      </c>
      <c r="C1510" s="158" t="s">
        <v>530</v>
      </c>
      <c r="D1510" s="66" t="s">
        <v>609</v>
      </c>
      <c r="E1510" s="64">
        <f>SUM(E1511:E1515)</f>
        <v>120</v>
      </c>
      <c r="F1510" s="64">
        <f t="shared" ref="F1510:L1510" si="245">SUM(F1511:F1515)</f>
        <v>120</v>
      </c>
      <c r="G1510" s="64">
        <f t="shared" si="245"/>
        <v>0</v>
      </c>
      <c r="H1510" s="64">
        <f t="shared" si="245"/>
        <v>0</v>
      </c>
      <c r="I1510" s="64">
        <f t="shared" si="245"/>
        <v>120</v>
      </c>
      <c r="J1510" s="64">
        <f t="shared" si="245"/>
        <v>120</v>
      </c>
      <c r="K1510" s="64">
        <f t="shared" si="245"/>
        <v>0</v>
      </c>
      <c r="L1510" s="64">
        <f t="shared" si="245"/>
        <v>0</v>
      </c>
      <c r="M1510" s="158" t="s">
        <v>927</v>
      </c>
      <c r="N1510" s="173"/>
      <c r="O1510" s="52"/>
    </row>
    <row r="1511" spans="1:15">
      <c r="A1511" s="172"/>
      <c r="B1511" s="173"/>
      <c r="C1511" s="158"/>
      <c r="D1511" s="66">
        <v>2013</v>
      </c>
      <c r="E1511" s="64">
        <v>120</v>
      </c>
      <c r="F1511" s="64">
        <v>120</v>
      </c>
      <c r="G1511" s="64">
        <v>0</v>
      </c>
      <c r="H1511" s="64">
        <v>0</v>
      </c>
      <c r="I1511" s="64">
        <v>120</v>
      </c>
      <c r="J1511" s="64">
        <v>120</v>
      </c>
      <c r="K1511" s="64">
        <v>0</v>
      </c>
      <c r="L1511" s="64">
        <v>0</v>
      </c>
      <c r="M1511" s="158"/>
      <c r="N1511" s="173"/>
      <c r="O1511" s="52"/>
    </row>
    <row r="1512" spans="1:15">
      <c r="A1512" s="172"/>
      <c r="B1512" s="173"/>
      <c r="C1512" s="158"/>
      <c r="D1512" s="66">
        <v>2014</v>
      </c>
      <c r="E1512" s="64">
        <v>0</v>
      </c>
      <c r="F1512" s="64">
        <v>0</v>
      </c>
      <c r="G1512" s="64">
        <v>0</v>
      </c>
      <c r="H1512" s="64">
        <v>0</v>
      </c>
      <c r="I1512" s="64">
        <v>0</v>
      </c>
      <c r="J1512" s="64">
        <v>0</v>
      </c>
      <c r="K1512" s="64">
        <v>0</v>
      </c>
      <c r="L1512" s="64">
        <v>0</v>
      </c>
      <c r="M1512" s="158"/>
      <c r="N1512" s="173"/>
      <c r="O1512" s="52"/>
    </row>
    <row r="1513" spans="1:15">
      <c r="A1513" s="172"/>
      <c r="B1513" s="173"/>
      <c r="C1513" s="158"/>
      <c r="D1513" s="66">
        <v>2015</v>
      </c>
      <c r="E1513" s="64">
        <v>0</v>
      </c>
      <c r="F1513" s="64"/>
      <c r="G1513" s="64">
        <v>0</v>
      </c>
      <c r="H1513" s="64"/>
      <c r="I1513" s="64">
        <v>0</v>
      </c>
      <c r="J1513" s="64"/>
      <c r="K1513" s="64">
        <v>0</v>
      </c>
      <c r="L1513" s="64"/>
      <c r="M1513" s="158"/>
      <c r="N1513" s="173"/>
      <c r="O1513" s="52"/>
    </row>
    <row r="1514" spans="1:15">
      <c r="A1514" s="172"/>
      <c r="B1514" s="173"/>
      <c r="C1514" s="158"/>
      <c r="D1514" s="66">
        <v>2016</v>
      </c>
      <c r="E1514" s="64">
        <v>0</v>
      </c>
      <c r="F1514" s="64"/>
      <c r="G1514" s="64">
        <v>0</v>
      </c>
      <c r="H1514" s="64"/>
      <c r="I1514" s="64">
        <v>0</v>
      </c>
      <c r="J1514" s="64"/>
      <c r="K1514" s="64">
        <v>0</v>
      </c>
      <c r="L1514" s="64"/>
      <c r="M1514" s="158"/>
      <c r="N1514" s="173"/>
      <c r="O1514" s="52"/>
    </row>
    <row r="1515" spans="1:15">
      <c r="A1515" s="172"/>
      <c r="B1515" s="173"/>
      <c r="C1515" s="158"/>
      <c r="D1515" s="66">
        <v>2017</v>
      </c>
      <c r="E1515" s="64">
        <v>0</v>
      </c>
      <c r="F1515" s="64"/>
      <c r="G1515" s="64">
        <v>0</v>
      </c>
      <c r="H1515" s="64"/>
      <c r="I1515" s="64">
        <v>0</v>
      </c>
      <c r="J1515" s="64"/>
      <c r="K1515" s="64">
        <v>0</v>
      </c>
      <c r="L1515" s="64"/>
      <c r="M1515" s="158"/>
      <c r="N1515" s="173"/>
      <c r="O1515" s="52"/>
    </row>
    <row r="1516" spans="1:15">
      <c r="A1516" s="174" t="s">
        <v>76</v>
      </c>
      <c r="B1516" s="173" t="s">
        <v>77</v>
      </c>
      <c r="C1516" s="158"/>
      <c r="D1516" s="66" t="s">
        <v>609</v>
      </c>
      <c r="E1516" s="64">
        <f>SUM(E1517:E1521)</f>
        <v>20000</v>
      </c>
      <c r="F1516" s="64">
        <f t="shared" ref="F1516:L1516" si="246">SUM(F1517:F1521)</f>
        <v>19999</v>
      </c>
      <c r="G1516" s="64">
        <f t="shared" si="246"/>
        <v>18000</v>
      </c>
      <c r="H1516" s="64">
        <f t="shared" si="246"/>
        <v>17999</v>
      </c>
      <c r="I1516" s="64">
        <f t="shared" si="246"/>
        <v>2000</v>
      </c>
      <c r="J1516" s="64">
        <f t="shared" si="246"/>
        <v>2000</v>
      </c>
      <c r="K1516" s="64">
        <f t="shared" si="246"/>
        <v>0</v>
      </c>
      <c r="L1516" s="64">
        <f t="shared" si="246"/>
        <v>0</v>
      </c>
      <c r="M1516" s="158"/>
      <c r="N1516" s="173"/>
      <c r="O1516" s="52"/>
    </row>
    <row r="1517" spans="1:15">
      <c r="A1517" s="174"/>
      <c r="B1517" s="173"/>
      <c r="C1517" s="158"/>
      <c r="D1517" s="66">
        <v>2013</v>
      </c>
      <c r="E1517" s="64">
        <v>20000</v>
      </c>
      <c r="F1517" s="64">
        <v>19999</v>
      </c>
      <c r="G1517" s="64">
        <v>18000</v>
      </c>
      <c r="H1517" s="64">
        <v>17999</v>
      </c>
      <c r="I1517" s="64">
        <v>2000</v>
      </c>
      <c r="J1517" s="64">
        <v>2000</v>
      </c>
      <c r="K1517" s="64">
        <v>0</v>
      </c>
      <c r="L1517" s="64">
        <v>0</v>
      </c>
      <c r="M1517" s="158"/>
      <c r="N1517" s="173"/>
      <c r="O1517" s="52"/>
    </row>
    <row r="1518" spans="1:15">
      <c r="A1518" s="174"/>
      <c r="B1518" s="173"/>
      <c r="C1518" s="158"/>
      <c r="D1518" s="66">
        <v>2014</v>
      </c>
      <c r="E1518" s="64">
        <v>0</v>
      </c>
      <c r="F1518" s="64">
        <v>0</v>
      </c>
      <c r="G1518" s="64">
        <v>0</v>
      </c>
      <c r="H1518" s="64">
        <v>0</v>
      </c>
      <c r="I1518" s="64">
        <v>0</v>
      </c>
      <c r="J1518" s="64">
        <v>0</v>
      </c>
      <c r="K1518" s="64">
        <v>0</v>
      </c>
      <c r="L1518" s="64">
        <v>0</v>
      </c>
      <c r="M1518" s="158"/>
      <c r="N1518" s="173"/>
      <c r="O1518" s="52"/>
    </row>
    <row r="1519" spans="1:15">
      <c r="A1519" s="174"/>
      <c r="B1519" s="173"/>
      <c r="C1519" s="158"/>
      <c r="D1519" s="66">
        <v>2015</v>
      </c>
      <c r="E1519" s="64">
        <v>0</v>
      </c>
      <c r="F1519" s="64"/>
      <c r="G1519" s="64">
        <v>0</v>
      </c>
      <c r="H1519" s="64"/>
      <c r="I1519" s="64">
        <v>0</v>
      </c>
      <c r="J1519" s="64"/>
      <c r="K1519" s="64">
        <v>0</v>
      </c>
      <c r="L1519" s="64"/>
      <c r="M1519" s="158"/>
      <c r="N1519" s="173"/>
      <c r="O1519" s="52"/>
    </row>
    <row r="1520" spans="1:15">
      <c r="A1520" s="174"/>
      <c r="B1520" s="173"/>
      <c r="C1520" s="158"/>
      <c r="D1520" s="66">
        <v>2016</v>
      </c>
      <c r="E1520" s="64">
        <v>0</v>
      </c>
      <c r="F1520" s="64"/>
      <c r="G1520" s="64">
        <v>0</v>
      </c>
      <c r="H1520" s="64"/>
      <c r="I1520" s="64">
        <v>0</v>
      </c>
      <c r="J1520" s="64"/>
      <c r="K1520" s="64">
        <v>0</v>
      </c>
      <c r="L1520" s="64"/>
      <c r="M1520" s="158"/>
      <c r="N1520" s="173"/>
      <c r="O1520" s="52"/>
    </row>
    <row r="1521" spans="1:15">
      <c r="A1521" s="174"/>
      <c r="B1521" s="173"/>
      <c r="C1521" s="158"/>
      <c r="D1521" s="66">
        <v>2017</v>
      </c>
      <c r="E1521" s="64">
        <v>0</v>
      </c>
      <c r="F1521" s="64"/>
      <c r="G1521" s="64">
        <v>0</v>
      </c>
      <c r="H1521" s="64"/>
      <c r="I1521" s="64">
        <v>0</v>
      </c>
      <c r="J1521" s="64"/>
      <c r="K1521" s="64">
        <v>0</v>
      </c>
      <c r="L1521" s="64"/>
      <c r="M1521" s="158"/>
      <c r="N1521" s="173"/>
      <c r="O1521" s="52"/>
    </row>
    <row r="1522" spans="1:15">
      <c r="A1522" s="162" t="s">
        <v>78</v>
      </c>
      <c r="B1522" s="162"/>
      <c r="C1522" s="162"/>
      <c r="D1522" s="162"/>
      <c r="E1522" s="162"/>
      <c r="F1522" s="162"/>
      <c r="G1522" s="162"/>
      <c r="H1522" s="162"/>
      <c r="I1522" s="162"/>
      <c r="J1522" s="162"/>
      <c r="K1522" s="162"/>
      <c r="L1522" s="162"/>
      <c r="M1522" s="162"/>
      <c r="N1522" s="162"/>
    </row>
    <row r="1523" spans="1:15">
      <c r="A1523" s="169" t="s">
        <v>449</v>
      </c>
      <c r="B1523" s="169"/>
      <c r="C1523" s="169"/>
      <c r="D1523" s="169"/>
      <c r="E1523" s="71">
        <f>E1524+E1597+E1670+E1737+E1804</f>
        <v>53035.099999999991</v>
      </c>
      <c r="F1523" s="71">
        <f t="shared" ref="F1523:L1523" si="247">F1524+F1597+F1670+F1737+F1804</f>
        <v>18593.91</v>
      </c>
      <c r="G1523" s="71">
        <f t="shared" si="247"/>
        <v>0</v>
      </c>
      <c r="H1523" s="71">
        <f t="shared" si="247"/>
        <v>0</v>
      </c>
      <c r="I1523" s="71">
        <f t="shared" si="247"/>
        <v>53035.099999999991</v>
      </c>
      <c r="J1523" s="71">
        <f t="shared" si="247"/>
        <v>18593.91</v>
      </c>
      <c r="K1523" s="71">
        <f t="shared" si="247"/>
        <v>0</v>
      </c>
      <c r="L1523" s="71">
        <f t="shared" si="247"/>
        <v>0</v>
      </c>
      <c r="M1523" s="62"/>
      <c r="N1523" s="62"/>
    </row>
    <row r="1524" spans="1:15">
      <c r="A1524" s="165" t="s">
        <v>105</v>
      </c>
      <c r="B1524" s="170" t="s">
        <v>79</v>
      </c>
      <c r="C1524" s="159" t="s">
        <v>80</v>
      </c>
      <c r="D1524" s="159"/>
      <c r="E1524" s="53">
        <f>E1525+E1531+E1537+E1543+E1549+E1555+E1561+E1567+E1573+E1579+E1585+E1591</f>
        <v>4295.2999999999993</v>
      </c>
      <c r="F1524" s="53">
        <f t="shared" ref="F1524:L1524" si="248">F1525+F1531+F1537+F1543+F1549+F1555+F1561+F1567+F1573+F1579+F1585+F1591</f>
        <v>825.71000000000015</v>
      </c>
      <c r="G1524" s="53">
        <f t="shared" si="248"/>
        <v>0</v>
      </c>
      <c r="H1524" s="53">
        <f t="shared" si="248"/>
        <v>0</v>
      </c>
      <c r="I1524" s="53">
        <f t="shared" si="248"/>
        <v>4295.2999999999993</v>
      </c>
      <c r="J1524" s="53">
        <f t="shared" si="248"/>
        <v>825.71000000000015</v>
      </c>
      <c r="K1524" s="53">
        <f t="shared" si="248"/>
        <v>0</v>
      </c>
      <c r="L1524" s="53">
        <f t="shared" si="248"/>
        <v>0</v>
      </c>
      <c r="M1524" s="160" t="s">
        <v>1007</v>
      </c>
      <c r="N1524" s="160"/>
    </row>
    <row r="1525" spans="1:15">
      <c r="A1525" s="165"/>
      <c r="B1525" s="170"/>
      <c r="C1525" s="157" t="s">
        <v>869</v>
      </c>
      <c r="D1525" s="66" t="s">
        <v>609</v>
      </c>
      <c r="E1525" s="58">
        <f>SUM(E1526:E1530)</f>
        <v>1968.1</v>
      </c>
      <c r="F1525" s="58">
        <f t="shared" ref="F1525:L1525" si="249">SUM(F1526:F1530)</f>
        <v>565.23</v>
      </c>
      <c r="G1525" s="58">
        <f t="shared" si="249"/>
        <v>0</v>
      </c>
      <c r="H1525" s="58">
        <f t="shared" si="249"/>
        <v>0</v>
      </c>
      <c r="I1525" s="58">
        <f t="shared" si="249"/>
        <v>1968.1</v>
      </c>
      <c r="J1525" s="58">
        <f t="shared" si="249"/>
        <v>565.23</v>
      </c>
      <c r="K1525" s="58">
        <f t="shared" si="249"/>
        <v>0</v>
      </c>
      <c r="L1525" s="58">
        <f t="shared" si="249"/>
        <v>0</v>
      </c>
      <c r="M1525" s="160"/>
      <c r="N1525" s="160"/>
    </row>
    <row r="1526" spans="1:15">
      <c r="A1526" s="165"/>
      <c r="B1526" s="170"/>
      <c r="C1526" s="157"/>
      <c r="D1526" s="63">
        <v>2013</v>
      </c>
      <c r="E1526" s="58">
        <v>335.5</v>
      </c>
      <c r="F1526" s="58">
        <v>208.53</v>
      </c>
      <c r="G1526" s="58">
        <v>0</v>
      </c>
      <c r="H1526" s="58">
        <v>0</v>
      </c>
      <c r="I1526" s="58">
        <v>335.5</v>
      </c>
      <c r="J1526" s="58">
        <v>208.53</v>
      </c>
      <c r="K1526" s="58">
        <v>0</v>
      </c>
      <c r="L1526" s="58">
        <v>0</v>
      </c>
      <c r="M1526" s="160"/>
      <c r="N1526" s="160"/>
    </row>
    <row r="1527" spans="1:15">
      <c r="A1527" s="165"/>
      <c r="B1527" s="170"/>
      <c r="C1527" s="157"/>
      <c r="D1527" s="63">
        <v>2014</v>
      </c>
      <c r="E1527" s="58">
        <v>362.3</v>
      </c>
      <c r="F1527" s="58">
        <v>356.7</v>
      </c>
      <c r="G1527" s="58">
        <v>0</v>
      </c>
      <c r="H1527" s="58">
        <v>0</v>
      </c>
      <c r="I1527" s="58">
        <v>362.3</v>
      </c>
      <c r="J1527" s="58">
        <v>356.7</v>
      </c>
      <c r="K1527" s="58">
        <v>0</v>
      </c>
      <c r="L1527" s="58">
        <v>0</v>
      </c>
      <c r="M1527" s="160"/>
      <c r="N1527" s="160"/>
    </row>
    <row r="1528" spans="1:15">
      <c r="A1528" s="165"/>
      <c r="B1528" s="170"/>
      <c r="C1528" s="157"/>
      <c r="D1528" s="63">
        <v>2015</v>
      </c>
      <c r="E1528" s="58">
        <v>391.3</v>
      </c>
      <c r="F1528" s="58"/>
      <c r="G1528" s="58">
        <v>0</v>
      </c>
      <c r="H1528" s="58"/>
      <c r="I1528" s="58">
        <v>391.3</v>
      </c>
      <c r="J1528" s="58"/>
      <c r="K1528" s="58">
        <v>0</v>
      </c>
      <c r="L1528" s="58"/>
      <c r="M1528" s="160"/>
      <c r="N1528" s="160"/>
    </row>
    <row r="1529" spans="1:15">
      <c r="A1529" s="165"/>
      <c r="B1529" s="170"/>
      <c r="C1529" s="157"/>
      <c r="D1529" s="63">
        <v>2016</v>
      </c>
      <c r="E1529" s="58">
        <v>422.6</v>
      </c>
      <c r="F1529" s="58"/>
      <c r="G1529" s="58">
        <v>0</v>
      </c>
      <c r="H1529" s="58"/>
      <c r="I1529" s="58">
        <v>422.6</v>
      </c>
      <c r="J1529" s="58"/>
      <c r="K1529" s="58">
        <v>0</v>
      </c>
      <c r="L1529" s="58"/>
      <c r="M1529" s="160"/>
      <c r="N1529" s="160"/>
    </row>
    <row r="1530" spans="1:15">
      <c r="A1530" s="165"/>
      <c r="B1530" s="170"/>
      <c r="C1530" s="157"/>
      <c r="D1530" s="63">
        <v>2017</v>
      </c>
      <c r="E1530" s="58">
        <v>456.4</v>
      </c>
      <c r="F1530" s="58"/>
      <c r="G1530" s="58">
        <v>0</v>
      </c>
      <c r="H1530" s="58"/>
      <c r="I1530" s="58">
        <v>456.4</v>
      </c>
      <c r="J1530" s="58"/>
      <c r="K1530" s="58">
        <v>0</v>
      </c>
      <c r="L1530" s="58"/>
      <c r="M1530" s="160"/>
      <c r="N1530" s="160"/>
    </row>
    <row r="1531" spans="1:15">
      <c r="A1531" s="165"/>
      <c r="B1531" s="170"/>
      <c r="C1531" s="167" t="s">
        <v>778</v>
      </c>
      <c r="D1531" s="63" t="s">
        <v>609</v>
      </c>
      <c r="E1531" s="65">
        <f>SUM(E1532:E1536)</f>
        <v>205.29999999999998</v>
      </c>
      <c r="F1531" s="65">
        <f t="shared" ref="F1531:L1531" si="250">SUM(F1532:F1536)</f>
        <v>0</v>
      </c>
      <c r="G1531" s="65">
        <f t="shared" si="250"/>
        <v>0</v>
      </c>
      <c r="H1531" s="65">
        <f t="shared" si="250"/>
        <v>0</v>
      </c>
      <c r="I1531" s="65">
        <f t="shared" si="250"/>
        <v>205.29999999999998</v>
      </c>
      <c r="J1531" s="65">
        <f t="shared" si="250"/>
        <v>0</v>
      </c>
      <c r="K1531" s="65">
        <f t="shared" si="250"/>
        <v>0</v>
      </c>
      <c r="L1531" s="65">
        <f t="shared" si="250"/>
        <v>0</v>
      </c>
      <c r="M1531" s="160" t="s">
        <v>1008</v>
      </c>
      <c r="N1531" s="160"/>
    </row>
    <row r="1532" spans="1:15">
      <c r="A1532" s="165"/>
      <c r="B1532" s="170"/>
      <c r="C1532" s="167"/>
      <c r="D1532" s="63">
        <v>2013</v>
      </c>
      <c r="E1532" s="65">
        <v>35</v>
      </c>
      <c r="F1532" s="65">
        <v>0</v>
      </c>
      <c r="G1532" s="65">
        <v>0</v>
      </c>
      <c r="H1532" s="65">
        <v>0</v>
      </c>
      <c r="I1532" s="65">
        <v>35</v>
      </c>
      <c r="J1532" s="65">
        <v>0</v>
      </c>
      <c r="K1532" s="65">
        <v>0</v>
      </c>
      <c r="L1532" s="65">
        <v>0</v>
      </c>
      <c r="M1532" s="160"/>
      <c r="N1532" s="160"/>
    </row>
    <row r="1533" spans="1:15">
      <c r="A1533" s="165"/>
      <c r="B1533" s="170"/>
      <c r="C1533" s="167"/>
      <c r="D1533" s="63">
        <v>2014</v>
      </c>
      <c r="E1533" s="126">
        <v>37.799999999999997</v>
      </c>
      <c r="F1533" s="126">
        <v>0</v>
      </c>
      <c r="G1533" s="126">
        <v>0</v>
      </c>
      <c r="H1533" s="126">
        <v>0</v>
      </c>
      <c r="I1533" s="126">
        <v>37.799999999999997</v>
      </c>
      <c r="J1533" s="126">
        <v>0</v>
      </c>
      <c r="K1533" s="126">
        <v>0</v>
      </c>
      <c r="L1533" s="126">
        <v>0</v>
      </c>
      <c r="M1533" s="160"/>
      <c r="N1533" s="160"/>
    </row>
    <row r="1534" spans="1:15">
      <c r="A1534" s="165"/>
      <c r="B1534" s="170"/>
      <c r="C1534" s="167"/>
      <c r="D1534" s="63">
        <v>2015</v>
      </c>
      <c r="E1534" s="65">
        <v>40.799999999999997</v>
      </c>
      <c r="F1534" s="65"/>
      <c r="G1534" s="65">
        <v>0</v>
      </c>
      <c r="H1534" s="65"/>
      <c r="I1534" s="65">
        <v>40.799999999999997</v>
      </c>
      <c r="J1534" s="65"/>
      <c r="K1534" s="65">
        <v>0</v>
      </c>
      <c r="L1534" s="65"/>
      <c r="M1534" s="160"/>
      <c r="N1534" s="160"/>
    </row>
    <row r="1535" spans="1:15">
      <c r="A1535" s="165"/>
      <c r="B1535" s="170"/>
      <c r="C1535" s="167"/>
      <c r="D1535" s="63">
        <v>2016</v>
      </c>
      <c r="E1535" s="65">
        <v>44.1</v>
      </c>
      <c r="F1535" s="65"/>
      <c r="G1535" s="65">
        <v>0</v>
      </c>
      <c r="H1535" s="65"/>
      <c r="I1535" s="65">
        <v>44.1</v>
      </c>
      <c r="J1535" s="65"/>
      <c r="K1535" s="65">
        <v>0</v>
      </c>
      <c r="L1535" s="65"/>
      <c r="M1535" s="160"/>
      <c r="N1535" s="160"/>
    </row>
    <row r="1536" spans="1:15">
      <c r="A1536" s="165"/>
      <c r="B1536" s="170"/>
      <c r="C1536" s="167"/>
      <c r="D1536" s="63">
        <v>2017</v>
      </c>
      <c r="E1536" s="65">
        <v>47.6</v>
      </c>
      <c r="F1536" s="65"/>
      <c r="G1536" s="65">
        <v>0</v>
      </c>
      <c r="H1536" s="65"/>
      <c r="I1536" s="65">
        <v>47.6</v>
      </c>
      <c r="J1536" s="65"/>
      <c r="K1536" s="65">
        <v>0</v>
      </c>
      <c r="L1536" s="65"/>
      <c r="M1536" s="160"/>
      <c r="N1536" s="160"/>
    </row>
    <row r="1537" spans="1:14">
      <c r="A1537" s="165"/>
      <c r="B1537" s="170"/>
      <c r="C1537" s="167" t="s">
        <v>786</v>
      </c>
      <c r="D1537" s="63" t="s">
        <v>609</v>
      </c>
      <c r="E1537" s="65">
        <f>SUM(E1538:E1542)</f>
        <v>136.19999999999999</v>
      </c>
      <c r="F1537" s="65">
        <f t="shared" ref="F1537:L1537" si="251">SUM(F1538:F1542)</f>
        <v>91.699999999999989</v>
      </c>
      <c r="G1537" s="65">
        <f t="shared" si="251"/>
        <v>0</v>
      </c>
      <c r="H1537" s="65">
        <f t="shared" si="251"/>
        <v>0</v>
      </c>
      <c r="I1537" s="65">
        <f t="shared" si="251"/>
        <v>136.19999999999999</v>
      </c>
      <c r="J1537" s="65">
        <f t="shared" si="251"/>
        <v>91.699999999999989</v>
      </c>
      <c r="K1537" s="65">
        <f t="shared" si="251"/>
        <v>0</v>
      </c>
      <c r="L1537" s="65">
        <f t="shared" si="251"/>
        <v>0</v>
      </c>
      <c r="M1537" s="160"/>
      <c r="N1537" s="160"/>
    </row>
    <row r="1538" spans="1:14">
      <c r="A1538" s="165"/>
      <c r="B1538" s="170"/>
      <c r="C1538" s="167"/>
      <c r="D1538" s="63">
        <v>2013</v>
      </c>
      <c r="E1538" s="65">
        <v>1</v>
      </c>
      <c r="F1538" s="65">
        <v>25.1</v>
      </c>
      <c r="G1538" s="65">
        <v>0</v>
      </c>
      <c r="H1538" s="65">
        <v>0</v>
      </c>
      <c r="I1538" s="65">
        <v>1</v>
      </c>
      <c r="J1538" s="65">
        <v>25.1</v>
      </c>
      <c r="K1538" s="65">
        <v>0</v>
      </c>
      <c r="L1538" s="65">
        <v>0</v>
      </c>
      <c r="M1538" s="160"/>
      <c r="N1538" s="160"/>
    </row>
    <row r="1539" spans="1:14">
      <c r="A1539" s="165"/>
      <c r="B1539" s="170"/>
      <c r="C1539" s="167"/>
      <c r="D1539" s="63">
        <v>2014</v>
      </c>
      <c r="E1539" s="65">
        <v>30</v>
      </c>
      <c r="F1539" s="65">
        <v>66.599999999999994</v>
      </c>
      <c r="G1539" s="65">
        <v>0</v>
      </c>
      <c r="H1539" s="65">
        <v>0</v>
      </c>
      <c r="I1539" s="65">
        <v>30</v>
      </c>
      <c r="J1539" s="65">
        <v>66.599999999999994</v>
      </c>
      <c r="K1539" s="65">
        <v>0</v>
      </c>
      <c r="L1539" s="65">
        <v>0</v>
      </c>
      <c r="M1539" s="160"/>
      <c r="N1539" s="160"/>
    </row>
    <row r="1540" spans="1:14">
      <c r="A1540" s="165"/>
      <c r="B1540" s="170"/>
      <c r="C1540" s="167"/>
      <c r="D1540" s="63">
        <v>2015</v>
      </c>
      <c r="E1540" s="65">
        <v>32.4</v>
      </c>
      <c r="F1540" s="65"/>
      <c r="G1540" s="65">
        <v>0</v>
      </c>
      <c r="H1540" s="65"/>
      <c r="I1540" s="65">
        <v>32.4</v>
      </c>
      <c r="J1540" s="65"/>
      <c r="K1540" s="65">
        <v>0</v>
      </c>
      <c r="L1540" s="65"/>
      <c r="M1540" s="160"/>
      <c r="N1540" s="160"/>
    </row>
    <row r="1541" spans="1:14">
      <c r="A1541" s="165"/>
      <c r="B1541" s="170"/>
      <c r="C1541" s="167"/>
      <c r="D1541" s="63">
        <v>2016</v>
      </c>
      <c r="E1541" s="65">
        <v>35</v>
      </c>
      <c r="F1541" s="65"/>
      <c r="G1541" s="65">
        <v>0</v>
      </c>
      <c r="H1541" s="65"/>
      <c r="I1541" s="65">
        <v>35</v>
      </c>
      <c r="J1541" s="65"/>
      <c r="K1541" s="65">
        <v>0</v>
      </c>
      <c r="L1541" s="65"/>
      <c r="M1541" s="160"/>
      <c r="N1541" s="160"/>
    </row>
    <row r="1542" spans="1:14">
      <c r="A1542" s="165"/>
      <c r="B1542" s="170"/>
      <c r="C1542" s="167"/>
      <c r="D1542" s="63">
        <v>2017</v>
      </c>
      <c r="E1542" s="65">
        <v>37.799999999999997</v>
      </c>
      <c r="F1542" s="65"/>
      <c r="G1542" s="65">
        <v>0</v>
      </c>
      <c r="H1542" s="65"/>
      <c r="I1542" s="65">
        <v>37.799999999999997</v>
      </c>
      <c r="J1542" s="65"/>
      <c r="K1542" s="65">
        <v>0</v>
      </c>
      <c r="L1542" s="65"/>
      <c r="M1542" s="160"/>
      <c r="N1542" s="160"/>
    </row>
    <row r="1543" spans="1:14">
      <c r="A1543" s="165"/>
      <c r="B1543" s="170"/>
      <c r="C1543" s="167" t="s">
        <v>776</v>
      </c>
      <c r="D1543" s="63" t="s">
        <v>609</v>
      </c>
      <c r="E1543" s="65">
        <f>SUM(E1544:E1548)</f>
        <v>161.5</v>
      </c>
      <c r="F1543" s="65">
        <f t="shared" ref="F1543:L1543" si="252">SUM(F1544:F1548)</f>
        <v>82.7</v>
      </c>
      <c r="G1543" s="65">
        <f t="shared" si="252"/>
        <v>0</v>
      </c>
      <c r="H1543" s="65">
        <f t="shared" si="252"/>
        <v>0</v>
      </c>
      <c r="I1543" s="65">
        <f t="shared" si="252"/>
        <v>161.5</v>
      </c>
      <c r="J1543" s="65">
        <f t="shared" si="252"/>
        <v>82.7</v>
      </c>
      <c r="K1543" s="65">
        <f t="shared" si="252"/>
        <v>0</v>
      </c>
      <c r="L1543" s="65">
        <f t="shared" si="252"/>
        <v>0</v>
      </c>
      <c r="M1543" s="160"/>
      <c r="N1543" s="160"/>
    </row>
    <row r="1544" spans="1:14">
      <c r="A1544" s="165"/>
      <c r="B1544" s="170"/>
      <c r="C1544" s="167"/>
      <c r="D1544" s="63">
        <v>2013</v>
      </c>
      <c r="E1544" s="108">
        <v>3.8</v>
      </c>
      <c r="F1544" s="108">
        <v>68.7</v>
      </c>
      <c r="G1544" s="108">
        <v>0</v>
      </c>
      <c r="H1544" s="108">
        <v>0</v>
      </c>
      <c r="I1544" s="108">
        <v>3.8</v>
      </c>
      <c r="J1544" s="108">
        <v>68.7</v>
      </c>
      <c r="K1544" s="108">
        <v>0</v>
      </c>
      <c r="L1544" s="108">
        <v>0</v>
      </c>
      <c r="M1544" s="160"/>
      <c r="N1544" s="160"/>
    </row>
    <row r="1545" spans="1:14">
      <c r="A1545" s="165"/>
      <c r="B1545" s="170"/>
      <c r="C1545" s="167"/>
      <c r="D1545" s="63">
        <v>2014</v>
      </c>
      <c r="E1545" s="108">
        <v>35</v>
      </c>
      <c r="F1545" s="108">
        <v>14</v>
      </c>
      <c r="G1545" s="108">
        <v>0</v>
      </c>
      <c r="H1545" s="108">
        <v>0</v>
      </c>
      <c r="I1545" s="108">
        <v>35</v>
      </c>
      <c r="J1545" s="108">
        <v>14</v>
      </c>
      <c r="K1545" s="108">
        <v>0</v>
      </c>
      <c r="L1545" s="108">
        <v>0</v>
      </c>
      <c r="M1545" s="160"/>
      <c r="N1545" s="160"/>
    </row>
    <row r="1546" spans="1:14">
      <c r="A1546" s="165"/>
      <c r="B1546" s="170"/>
      <c r="C1546" s="167"/>
      <c r="D1546" s="63">
        <v>2015</v>
      </c>
      <c r="E1546" s="108">
        <v>37.799999999999997</v>
      </c>
      <c r="F1546" s="108"/>
      <c r="G1546" s="108">
        <v>0</v>
      </c>
      <c r="H1546" s="108"/>
      <c r="I1546" s="108">
        <v>37.799999999999997</v>
      </c>
      <c r="J1546" s="108"/>
      <c r="K1546" s="108">
        <v>0</v>
      </c>
      <c r="L1546" s="108"/>
      <c r="M1546" s="160"/>
      <c r="N1546" s="160"/>
    </row>
    <row r="1547" spans="1:14">
      <c r="A1547" s="165"/>
      <c r="B1547" s="170"/>
      <c r="C1547" s="167"/>
      <c r="D1547" s="63">
        <v>2016</v>
      </c>
      <c r="E1547" s="108">
        <v>40.799999999999997</v>
      </c>
      <c r="F1547" s="108"/>
      <c r="G1547" s="108">
        <v>0</v>
      </c>
      <c r="H1547" s="108"/>
      <c r="I1547" s="108">
        <v>40.799999999999997</v>
      </c>
      <c r="J1547" s="108"/>
      <c r="K1547" s="108">
        <v>0</v>
      </c>
      <c r="L1547" s="108"/>
      <c r="M1547" s="160"/>
      <c r="N1547" s="160"/>
    </row>
    <row r="1548" spans="1:14">
      <c r="A1548" s="165"/>
      <c r="B1548" s="170"/>
      <c r="C1548" s="167"/>
      <c r="D1548" s="63">
        <v>2017</v>
      </c>
      <c r="E1548" s="108">
        <v>44.1</v>
      </c>
      <c r="F1548" s="108"/>
      <c r="G1548" s="108">
        <v>0</v>
      </c>
      <c r="H1548" s="108"/>
      <c r="I1548" s="108">
        <v>44.1</v>
      </c>
      <c r="J1548" s="108"/>
      <c r="K1548" s="108">
        <v>0</v>
      </c>
      <c r="L1548" s="108"/>
      <c r="M1548" s="160"/>
      <c r="N1548" s="160"/>
    </row>
    <row r="1549" spans="1:14">
      <c r="A1549" s="165"/>
      <c r="B1549" s="170"/>
      <c r="C1549" s="165" t="s">
        <v>825</v>
      </c>
      <c r="D1549" s="63" t="s">
        <v>609</v>
      </c>
      <c r="E1549" s="108">
        <f>SUM(E1550:E1554)</f>
        <v>105.5</v>
      </c>
      <c r="F1549" s="108">
        <f t="shared" ref="F1549:L1549" si="253">SUM(F1550:F1554)</f>
        <v>0</v>
      </c>
      <c r="G1549" s="108">
        <f t="shared" si="253"/>
        <v>0</v>
      </c>
      <c r="H1549" s="108">
        <f t="shared" si="253"/>
        <v>0</v>
      </c>
      <c r="I1549" s="108">
        <f t="shared" si="253"/>
        <v>105.5</v>
      </c>
      <c r="J1549" s="108">
        <f t="shared" si="253"/>
        <v>0</v>
      </c>
      <c r="K1549" s="108">
        <f t="shared" si="253"/>
        <v>0</v>
      </c>
      <c r="L1549" s="108">
        <f t="shared" si="253"/>
        <v>0</v>
      </c>
      <c r="M1549" s="160"/>
      <c r="N1549" s="160"/>
    </row>
    <row r="1550" spans="1:14">
      <c r="A1550" s="165"/>
      <c r="B1550" s="170"/>
      <c r="C1550" s="165"/>
      <c r="D1550" s="63">
        <v>2013</v>
      </c>
      <c r="E1550" s="125">
        <v>2</v>
      </c>
      <c r="F1550" s="125">
        <v>0</v>
      </c>
      <c r="G1550" s="125">
        <v>0</v>
      </c>
      <c r="H1550" s="125">
        <v>0</v>
      </c>
      <c r="I1550" s="125">
        <v>2</v>
      </c>
      <c r="J1550" s="125">
        <v>0</v>
      </c>
      <c r="K1550" s="125">
        <v>0</v>
      </c>
      <c r="L1550" s="125">
        <v>0</v>
      </c>
      <c r="M1550" s="160"/>
      <c r="N1550" s="160"/>
    </row>
    <row r="1551" spans="1:14">
      <c r="A1551" s="165"/>
      <c r="B1551" s="170"/>
      <c r="C1551" s="165"/>
      <c r="D1551" s="63">
        <v>2014</v>
      </c>
      <c r="E1551" s="125">
        <v>23</v>
      </c>
      <c r="F1551" s="125">
        <v>0</v>
      </c>
      <c r="G1551" s="125">
        <v>0</v>
      </c>
      <c r="H1551" s="125">
        <v>0</v>
      </c>
      <c r="I1551" s="125">
        <v>23</v>
      </c>
      <c r="J1551" s="125">
        <v>0</v>
      </c>
      <c r="K1551" s="125">
        <v>0</v>
      </c>
      <c r="L1551" s="125">
        <v>0</v>
      </c>
      <c r="M1551" s="160"/>
      <c r="N1551" s="160"/>
    </row>
    <row r="1552" spans="1:14">
      <c r="A1552" s="165"/>
      <c r="B1552" s="170"/>
      <c r="C1552" s="165"/>
      <c r="D1552" s="63">
        <v>2015</v>
      </c>
      <c r="E1552" s="125">
        <v>24.8</v>
      </c>
      <c r="F1552" s="125"/>
      <c r="G1552" s="125">
        <v>0</v>
      </c>
      <c r="H1552" s="125"/>
      <c r="I1552" s="125">
        <v>24.8</v>
      </c>
      <c r="J1552" s="125"/>
      <c r="K1552" s="125">
        <v>0</v>
      </c>
      <c r="L1552" s="125"/>
      <c r="M1552" s="160"/>
      <c r="N1552" s="160"/>
    </row>
    <row r="1553" spans="1:14">
      <c r="A1553" s="165"/>
      <c r="B1553" s="170"/>
      <c r="C1553" s="165"/>
      <c r="D1553" s="63">
        <v>2016</v>
      </c>
      <c r="E1553" s="125">
        <v>26.8</v>
      </c>
      <c r="F1553" s="125"/>
      <c r="G1553" s="125">
        <v>0</v>
      </c>
      <c r="H1553" s="125"/>
      <c r="I1553" s="125">
        <v>26.8</v>
      </c>
      <c r="J1553" s="125"/>
      <c r="K1553" s="125">
        <v>0</v>
      </c>
      <c r="L1553" s="125"/>
      <c r="M1553" s="160"/>
      <c r="N1553" s="160"/>
    </row>
    <row r="1554" spans="1:14">
      <c r="A1554" s="165"/>
      <c r="B1554" s="170"/>
      <c r="C1554" s="165"/>
      <c r="D1554" s="63">
        <v>2017</v>
      </c>
      <c r="E1554" s="125">
        <v>28.9</v>
      </c>
      <c r="F1554" s="125"/>
      <c r="G1554" s="125">
        <v>0</v>
      </c>
      <c r="H1554" s="125"/>
      <c r="I1554" s="125">
        <v>28.9</v>
      </c>
      <c r="J1554" s="125"/>
      <c r="K1554" s="125">
        <v>0</v>
      </c>
      <c r="L1554" s="125"/>
      <c r="M1554" s="160"/>
      <c r="N1554" s="160"/>
    </row>
    <row r="1555" spans="1:14">
      <c r="A1555" s="165"/>
      <c r="B1555" s="170"/>
      <c r="C1555" s="167" t="s">
        <v>527</v>
      </c>
      <c r="D1555" s="63" t="s">
        <v>609</v>
      </c>
      <c r="E1555" s="126">
        <f>SUM(E1556:E1560)</f>
        <v>833</v>
      </c>
      <c r="F1555" s="126">
        <f t="shared" ref="F1555:L1555" si="254">SUM(F1556:F1560)</f>
        <v>26.4</v>
      </c>
      <c r="G1555" s="126">
        <f t="shared" si="254"/>
        <v>0</v>
      </c>
      <c r="H1555" s="126">
        <f t="shared" si="254"/>
        <v>0</v>
      </c>
      <c r="I1555" s="126">
        <f t="shared" si="254"/>
        <v>833</v>
      </c>
      <c r="J1555" s="126">
        <f t="shared" si="254"/>
        <v>26.4</v>
      </c>
      <c r="K1555" s="126">
        <f t="shared" si="254"/>
        <v>0</v>
      </c>
      <c r="L1555" s="126">
        <f t="shared" si="254"/>
        <v>0</v>
      </c>
      <c r="M1555" s="160"/>
      <c r="N1555" s="160"/>
    </row>
    <row r="1556" spans="1:14">
      <c r="A1556" s="165"/>
      <c r="B1556" s="170"/>
      <c r="C1556" s="167"/>
      <c r="D1556" s="63">
        <v>2013</v>
      </c>
      <c r="E1556" s="126">
        <v>166.6</v>
      </c>
      <c r="F1556" s="126">
        <v>13.2</v>
      </c>
      <c r="G1556" s="125">
        <v>0</v>
      </c>
      <c r="H1556" s="125">
        <v>0</v>
      </c>
      <c r="I1556" s="126">
        <v>166.6</v>
      </c>
      <c r="J1556" s="126">
        <v>13.2</v>
      </c>
      <c r="K1556" s="125">
        <v>0</v>
      </c>
      <c r="L1556" s="125">
        <v>0</v>
      </c>
      <c r="M1556" s="160"/>
      <c r="N1556" s="160"/>
    </row>
    <row r="1557" spans="1:14">
      <c r="A1557" s="165"/>
      <c r="B1557" s="170"/>
      <c r="C1557" s="167"/>
      <c r="D1557" s="63">
        <v>2014</v>
      </c>
      <c r="E1557" s="126">
        <v>166.6</v>
      </c>
      <c r="F1557" s="126">
        <v>13.2</v>
      </c>
      <c r="G1557" s="125">
        <v>0</v>
      </c>
      <c r="H1557" s="125">
        <v>0</v>
      </c>
      <c r="I1557" s="126">
        <v>166.6</v>
      </c>
      <c r="J1557" s="126">
        <v>13.2</v>
      </c>
      <c r="K1557" s="125">
        <v>0</v>
      </c>
      <c r="L1557" s="125">
        <v>0</v>
      </c>
      <c r="M1557" s="160"/>
      <c r="N1557" s="160"/>
    </row>
    <row r="1558" spans="1:14">
      <c r="A1558" s="165"/>
      <c r="B1558" s="170"/>
      <c r="C1558" s="167"/>
      <c r="D1558" s="63">
        <v>2015</v>
      </c>
      <c r="E1558" s="65">
        <v>166.6</v>
      </c>
      <c r="F1558" s="65"/>
      <c r="G1558" s="108">
        <v>0</v>
      </c>
      <c r="H1558" s="108"/>
      <c r="I1558" s="65">
        <v>166.6</v>
      </c>
      <c r="J1558" s="65"/>
      <c r="K1558" s="108">
        <v>0</v>
      </c>
      <c r="L1558" s="108"/>
      <c r="M1558" s="160"/>
      <c r="N1558" s="160"/>
    </row>
    <row r="1559" spans="1:14">
      <c r="A1559" s="165"/>
      <c r="B1559" s="170"/>
      <c r="C1559" s="167"/>
      <c r="D1559" s="63">
        <v>2016</v>
      </c>
      <c r="E1559" s="65">
        <v>166.6</v>
      </c>
      <c r="F1559" s="65"/>
      <c r="G1559" s="108">
        <v>0</v>
      </c>
      <c r="H1559" s="108"/>
      <c r="I1559" s="65">
        <v>166.6</v>
      </c>
      <c r="J1559" s="65"/>
      <c r="K1559" s="108">
        <v>0</v>
      </c>
      <c r="L1559" s="108"/>
      <c r="M1559" s="160"/>
      <c r="N1559" s="160"/>
    </row>
    <row r="1560" spans="1:14">
      <c r="A1560" s="165"/>
      <c r="B1560" s="170"/>
      <c r="C1560" s="167"/>
      <c r="D1560" s="63">
        <v>2017</v>
      </c>
      <c r="E1560" s="65">
        <v>166.6</v>
      </c>
      <c r="F1560" s="65"/>
      <c r="G1560" s="108">
        <v>0</v>
      </c>
      <c r="H1560" s="108"/>
      <c r="I1560" s="65">
        <v>166.6</v>
      </c>
      <c r="J1560" s="65"/>
      <c r="K1560" s="108">
        <v>0</v>
      </c>
      <c r="L1560" s="108"/>
      <c r="M1560" s="160"/>
      <c r="N1560" s="160"/>
    </row>
    <row r="1561" spans="1:14">
      <c r="A1561" s="165"/>
      <c r="B1561" s="170"/>
      <c r="C1561" s="167" t="s">
        <v>824</v>
      </c>
      <c r="D1561" s="63" t="s">
        <v>609</v>
      </c>
      <c r="E1561" s="108">
        <f>SUM(E1562:E1566)</f>
        <v>115.6</v>
      </c>
      <c r="F1561" s="108">
        <f t="shared" ref="F1561:L1561" si="255">SUM(F1562:F1566)</f>
        <v>0</v>
      </c>
      <c r="G1561" s="108">
        <f t="shared" si="255"/>
        <v>0</v>
      </c>
      <c r="H1561" s="108">
        <f t="shared" si="255"/>
        <v>0</v>
      </c>
      <c r="I1561" s="108">
        <f t="shared" si="255"/>
        <v>115.6</v>
      </c>
      <c r="J1561" s="108">
        <f t="shared" si="255"/>
        <v>0</v>
      </c>
      <c r="K1561" s="108">
        <f t="shared" si="255"/>
        <v>0</v>
      </c>
      <c r="L1561" s="108">
        <f t="shared" si="255"/>
        <v>0</v>
      </c>
      <c r="M1561" s="160"/>
      <c r="N1561" s="160"/>
    </row>
    <row r="1562" spans="1:14">
      <c r="A1562" s="165"/>
      <c r="B1562" s="170"/>
      <c r="C1562" s="167"/>
      <c r="D1562" s="63">
        <v>2013</v>
      </c>
      <c r="E1562" s="108">
        <v>2.9</v>
      </c>
      <c r="F1562" s="108">
        <v>0</v>
      </c>
      <c r="G1562" s="108">
        <v>0</v>
      </c>
      <c r="H1562" s="108">
        <v>0</v>
      </c>
      <c r="I1562" s="108">
        <v>2.9</v>
      </c>
      <c r="J1562" s="108">
        <v>0</v>
      </c>
      <c r="K1562" s="108">
        <v>0</v>
      </c>
      <c r="L1562" s="108">
        <v>0</v>
      </c>
      <c r="M1562" s="160"/>
      <c r="N1562" s="160"/>
    </row>
    <row r="1563" spans="1:14">
      <c r="A1563" s="165"/>
      <c r="B1563" s="170"/>
      <c r="C1563" s="167"/>
      <c r="D1563" s="63">
        <v>2014</v>
      </c>
      <c r="E1563" s="108">
        <v>25</v>
      </c>
      <c r="F1563" s="108">
        <v>0</v>
      </c>
      <c r="G1563" s="108">
        <v>0</v>
      </c>
      <c r="H1563" s="108">
        <v>0</v>
      </c>
      <c r="I1563" s="108">
        <v>25</v>
      </c>
      <c r="J1563" s="108">
        <v>0</v>
      </c>
      <c r="K1563" s="108">
        <v>0</v>
      </c>
      <c r="L1563" s="108">
        <v>0</v>
      </c>
      <c r="M1563" s="160"/>
      <c r="N1563" s="160"/>
    </row>
    <row r="1564" spans="1:14">
      <c r="A1564" s="165"/>
      <c r="B1564" s="170"/>
      <c r="C1564" s="167"/>
      <c r="D1564" s="63">
        <v>2015</v>
      </c>
      <c r="E1564" s="108">
        <v>27</v>
      </c>
      <c r="F1564" s="108"/>
      <c r="G1564" s="108">
        <v>0</v>
      </c>
      <c r="H1564" s="108"/>
      <c r="I1564" s="108">
        <v>27</v>
      </c>
      <c r="J1564" s="108"/>
      <c r="K1564" s="108">
        <v>0</v>
      </c>
      <c r="L1564" s="108"/>
      <c r="M1564" s="160"/>
      <c r="N1564" s="160"/>
    </row>
    <row r="1565" spans="1:14">
      <c r="A1565" s="165"/>
      <c r="B1565" s="170"/>
      <c r="C1565" s="167"/>
      <c r="D1565" s="63">
        <v>2016</v>
      </c>
      <c r="E1565" s="108">
        <v>29.2</v>
      </c>
      <c r="F1565" s="108"/>
      <c r="G1565" s="108">
        <v>0</v>
      </c>
      <c r="H1565" s="108"/>
      <c r="I1565" s="108">
        <v>29.2</v>
      </c>
      <c r="J1565" s="108"/>
      <c r="K1565" s="108">
        <v>0</v>
      </c>
      <c r="L1565" s="108"/>
      <c r="M1565" s="160"/>
      <c r="N1565" s="160"/>
    </row>
    <row r="1566" spans="1:14">
      <c r="A1566" s="165"/>
      <c r="B1566" s="170"/>
      <c r="C1566" s="167"/>
      <c r="D1566" s="63">
        <v>2017</v>
      </c>
      <c r="E1566" s="108">
        <v>31.5</v>
      </c>
      <c r="F1566" s="108"/>
      <c r="G1566" s="108">
        <v>0</v>
      </c>
      <c r="H1566" s="108"/>
      <c r="I1566" s="108">
        <v>31.5</v>
      </c>
      <c r="J1566" s="108"/>
      <c r="K1566" s="108">
        <v>0</v>
      </c>
      <c r="L1566" s="108"/>
      <c r="M1566" s="160"/>
      <c r="N1566" s="160"/>
    </row>
    <row r="1567" spans="1:14">
      <c r="A1567" s="165"/>
      <c r="B1567" s="170"/>
      <c r="C1567" s="167" t="s">
        <v>791</v>
      </c>
      <c r="D1567" s="63" t="s">
        <v>609</v>
      </c>
      <c r="E1567" s="108">
        <f>SUM(E1568:E1572)</f>
        <v>142.19999999999999</v>
      </c>
      <c r="F1567" s="108">
        <f t="shared" ref="F1567:L1567" si="256">SUM(F1568:F1572)</f>
        <v>20</v>
      </c>
      <c r="G1567" s="108">
        <f t="shared" si="256"/>
        <v>0</v>
      </c>
      <c r="H1567" s="108">
        <f t="shared" si="256"/>
        <v>0</v>
      </c>
      <c r="I1567" s="108">
        <f t="shared" si="256"/>
        <v>142.19999999999999</v>
      </c>
      <c r="J1567" s="108">
        <f t="shared" si="256"/>
        <v>20</v>
      </c>
      <c r="K1567" s="108">
        <f t="shared" si="256"/>
        <v>0</v>
      </c>
      <c r="L1567" s="108">
        <f t="shared" si="256"/>
        <v>0</v>
      </c>
      <c r="M1567" s="160"/>
      <c r="N1567" s="160"/>
    </row>
    <row r="1568" spans="1:14">
      <c r="A1568" s="165"/>
      <c r="B1568" s="170"/>
      <c r="C1568" s="167"/>
      <c r="D1568" s="63">
        <v>2013</v>
      </c>
      <c r="E1568" s="108">
        <v>7</v>
      </c>
      <c r="F1568" s="108">
        <v>10</v>
      </c>
      <c r="G1568" s="108">
        <v>0</v>
      </c>
      <c r="H1568" s="108">
        <v>0</v>
      </c>
      <c r="I1568" s="108">
        <v>7</v>
      </c>
      <c r="J1568" s="108">
        <v>10</v>
      </c>
      <c r="K1568" s="108">
        <v>0</v>
      </c>
      <c r="L1568" s="108">
        <v>0</v>
      </c>
      <c r="M1568" s="160"/>
      <c r="N1568" s="160"/>
    </row>
    <row r="1569" spans="1:14">
      <c r="A1569" s="165"/>
      <c r="B1569" s="170"/>
      <c r="C1569" s="167"/>
      <c r="D1569" s="63">
        <v>2014</v>
      </c>
      <c r="E1569" s="108">
        <v>30</v>
      </c>
      <c r="F1569" s="108">
        <v>10</v>
      </c>
      <c r="G1569" s="108">
        <v>0</v>
      </c>
      <c r="H1569" s="108">
        <v>0</v>
      </c>
      <c r="I1569" s="108">
        <v>30</v>
      </c>
      <c r="J1569" s="108">
        <v>10</v>
      </c>
      <c r="K1569" s="108">
        <v>0</v>
      </c>
      <c r="L1569" s="108">
        <v>0</v>
      </c>
      <c r="M1569" s="160"/>
      <c r="N1569" s="160"/>
    </row>
    <row r="1570" spans="1:14">
      <c r="A1570" s="165"/>
      <c r="B1570" s="170"/>
      <c r="C1570" s="167"/>
      <c r="D1570" s="63">
        <v>2015</v>
      </c>
      <c r="E1570" s="108">
        <v>32.4</v>
      </c>
      <c r="F1570" s="108"/>
      <c r="G1570" s="108">
        <v>0</v>
      </c>
      <c r="H1570" s="108"/>
      <c r="I1570" s="108">
        <v>32.4</v>
      </c>
      <c r="J1570" s="108"/>
      <c r="K1570" s="108">
        <v>0</v>
      </c>
      <c r="L1570" s="108"/>
      <c r="M1570" s="160"/>
      <c r="N1570" s="160"/>
    </row>
    <row r="1571" spans="1:14">
      <c r="A1571" s="165"/>
      <c r="B1571" s="170"/>
      <c r="C1571" s="167"/>
      <c r="D1571" s="63">
        <v>2016</v>
      </c>
      <c r="E1571" s="108">
        <v>35</v>
      </c>
      <c r="F1571" s="108"/>
      <c r="G1571" s="108">
        <v>0</v>
      </c>
      <c r="H1571" s="108"/>
      <c r="I1571" s="108">
        <v>35</v>
      </c>
      <c r="J1571" s="108"/>
      <c r="K1571" s="108">
        <v>0</v>
      </c>
      <c r="L1571" s="108"/>
      <c r="M1571" s="160"/>
      <c r="N1571" s="160"/>
    </row>
    <row r="1572" spans="1:14">
      <c r="A1572" s="165"/>
      <c r="B1572" s="170"/>
      <c r="C1572" s="167"/>
      <c r="D1572" s="63">
        <v>2017</v>
      </c>
      <c r="E1572" s="108">
        <v>37.799999999999997</v>
      </c>
      <c r="F1572" s="108"/>
      <c r="G1572" s="108">
        <v>0</v>
      </c>
      <c r="H1572" s="108"/>
      <c r="I1572" s="108">
        <v>37.799999999999997</v>
      </c>
      <c r="J1572" s="108"/>
      <c r="K1572" s="108">
        <v>0</v>
      </c>
      <c r="L1572" s="108"/>
      <c r="M1572" s="160"/>
      <c r="N1572" s="160"/>
    </row>
    <row r="1573" spans="1:14">
      <c r="A1573" s="165"/>
      <c r="B1573" s="170"/>
      <c r="C1573" s="167" t="s">
        <v>575</v>
      </c>
      <c r="D1573" s="63" t="s">
        <v>609</v>
      </c>
      <c r="E1573" s="108">
        <f>SUM(E1574:E1578)</f>
        <v>173.4</v>
      </c>
      <c r="F1573" s="108">
        <f t="shared" ref="F1573:L1573" si="257">SUM(F1574:F1578)</f>
        <v>0</v>
      </c>
      <c r="G1573" s="108">
        <f t="shared" si="257"/>
        <v>0</v>
      </c>
      <c r="H1573" s="108">
        <f t="shared" si="257"/>
        <v>0</v>
      </c>
      <c r="I1573" s="108">
        <f t="shared" si="257"/>
        <v>173.4</v>
      </c>
      <c r="J1573" s="108">
        <f t="shared" si="257"/>
        <v>0</v>
      </c>
      <c r="K1573" s="108">
        <f t="shared" si="257"/>
        <v>0</v>
      </c>
      <c r="L1573" s="108">
        <f t="shared" si="257"/>
        <v>0</v>
      </c>
      <c r="M1573" s="160"/>
      <c r="N1573" s="160"/>
    </row>
    <row r="1574" spans="1:14">
      <c r="A1574" s="165"/>
      <c r="B1574" s="170"/>
      <c r="C1574" s="167"/>
      <c r="D1574" s="63">
        <v>2013</v>
      </c>
      <c r="E1574" s="108">
        <v>18</v>
      </c>
      <c r="F1574" s="108">
        <v>0</v>
      </c>
      <c r="G1574" s="108">
        <v>0</v>
      </c>
      <c r="H1574" s="108">
        <v>0</v>
      </c>
      <c r="I1574" s="108">
        <v>18</v>
      </c>
      <c r="J1574" s="108">
        <v>0</v>
      </c>
      <c r="K1574" s="108">
        <v>0</v>
      </c>
      <c r="L1574" s="108">
        <v>0</v>
      </c>
      <c r="M1574" s="160"/>
      <c r="N1574" s="160"/>
    </row>
    <row r="1575" spans="1:14">
      <c r="A1575" s="165"/>
      <c r="B1575" s="170"/>
      <c r="C1575" s="167"/>
      <c r="D1575" s="63">
        <v>2014</v>
      </c>
      <c r="E1575" s="108">
        <v>35</v>
      </c>
      <c r="F1575" s="108">
        <v>0</v>
      </c>
      <c r="G1575" s="108">
        <v>0</v>
      </c>
      <c r="H1575" s="108">
        <v>0</v>
      </c>
      <c r="I1575" s="108">
        <v>35</v>
      </c>
      <c r="J1575" s="108">
        <v>0</v>
      </c>
      <c r="K1575" s="108">
        <v>0</v>
      </c>
      <c r="L1575" s="108">
        <v>0</v>
      </c>
      <c r="M1575" s="160"/>
      <c r="N1575" s="160"/>
    </row>
    <row r="1576" spans="1:14">
      <c r="A1576" s="165"/>
      <c r="B1576" s="170"/>
      <c r="C1576" s="167"/>
      <c r="D1576" s="63">
        <v>2015</v>
      </c>
      <c r="E1576" s="108">
        <v>37.799999999999997</v>
      </c>
      <c r="F1576" s="108"/>
      <c r="G1576" s="108">
        <v>0</v>
      </c>
      <c r="H1576" s="108"/>
      <c r="I1576" s="108">
        <v>37.799999999999997</v>
      </c>
      <c r="J1576" s="108"/>
      <c r="K1576" s="108">
        <v>0</v>
      </c>
      <c r="L1576" s="108"/>
      <c r="M1576" s="160"/>
      <c r="N1576" s="160"/>
    </row>
    <row r="1577" spans="1:14">
      <c r="A1577" s="165"/>
      <c r="B1577" s="170"/>
      <c r="C1577" s="167"/>
      <c r="D1577" s="63">
        <v>2016</v>
      </c>
      <c r="E1577" s="108">
        <v>39.700000000000003</v>
      </c>
      <c r="F1577" s="108"/>
      <c r="G1577" s="108">
        <v>0</v>
      </c>
      <c r="H1577" s="108"/>
      <c r="I1577" s="108">
        <v>39.700000000000003</v>
      </c>
      <c r="J1577" s="108"/>
      <c r="K1577" s="108">
        <v>0</v>
      </c>
      <c r="L1577" s="108"/>
      <c r="M1577" s="160"/>
      <c r="N1577" s="160"/>
    </row>
    <row r="1578" spans="1:14">
      <c r="A1578" s="165"/>
      <c r="B1578" s="170"/>
      <c r="C1578" s="167"/>
      <c r="D1578" s="63">
        <v>2017</v>
      </c>
      <c r="E1578" s="108">
        <v>42.9</v>
      </c>
      <c r="F1578" s="108"/>
      <c r="G1578" s="108">
        <v>0</v>
      </c>
      <c r="H1578" s="108"/>
      <c r="I1578" s="108">
        <v>42.9</v>
      </c>
      <c r="J1578" s="108"/>
      <c r="K1578" s="108">
        <v>0</v>
      </c>
      <c r="L1578" s="108"/>
      <c r="M1578" s="160"/>
      <c r="N1578" s="160"/>
    </row>
    <row r="1579" spans="1:14">
      <c r="A1579" s="165"/>
      <c r="B1579" s="170"/>
      <c r="C1579" s="167" t="s">
        <v>780</v>
      </c>
      <c r="D1579" s="63" t="s">
        <v>609</v>
      </c>
      <c r="E1579" s="108">
        <f>SUM(E1580:E1584)</f>
        <v>122.7</v>
      </c>
      <c r="F1579" s="108">
        <f t="shared" ref="F1579:L1579" si="258">SUM(F1580:F1584)</f>
        <v>2.48</v>
      </c>
      <c r="G1579" s="108">
        <f t="shared" si="258"/>
        <v>0</v>
      </c>
      <c r="H1579" s="108">
        <f t="shared" si="258"/>
        <v>0</v>
      </c>
      <c r="I1579" s="108">
        <f t="shared" si="258"/>
        <v>122.7</v>
      </c>
      <c r="J1579" s="108">
        <f t="shared" si="258"/>
        <v>2.48</v>
      </c>
      <c r="K1579" s="108">
        <f t="shared" si="258"/>
        <v>0</v>
      </c>
      <c r="L1579" s="108">
        <f t="shared" si="258"/>
        <v>0</v>
      </c>
      <c r="M1579" s="160"/>
      <c r="N1579" s="160"/>
    </row>
    <row r="1580" spans="1:14">
      <c r="A1580" s="165"/>
      <c r="B1580" s="170"/>
      <c r="C1580" s="167"/>
      <c r="D1580" s="63">
        <v>2013</v>
      </c>
      <c r="E1580" s="108">
        <v>10</v>
      </c>
      <c r="F1580" s="108">
        <v>2.48</v>
      </c>
      <c r="G1580" s="108">
        <v>0</v>
      </c>
      <c r="H1580" s="108">
        <v>0</v>
      </c>
      <c r="I1580" s="108">
        <v>10</v>
      </c>
      <c r="J1580" s="108">
        <v>2.48</v>
      </c>
      <c r="K1580" s="108">
        <v>0</v>
      </c>
      <c r="L1580" s="108">
        <v>0</v>
      </c>
      <c r="M1580" s="160"/>
      <c r="N1580" s="160"/>
    </row>
    <row r="1581" spans="1:14">
      <c r="A1581" s="165"/>
      <c r="B1581" s="170"/>
      <c r="C1581" s="167"/>
      <c r="D1581" s="63">
        <v>2014</v>
      </c>
      <c r="E1581" s="108">
        <v>25</v>
      </c>
      <c r="F1581" s="108">
        <v>0</v>
      </c>
      <c r="G1581" s="108">
        <v>0</v>
      </c>
      <c r="H1581" s="108">
        <v>0</v>
      </c>
      <c r="I1581" s="108">
        <v>25</v>
      </c>
      <c r="J1581" s="108">
        <v>0</v>
      </c>
      <c r="K1581" s="108">
        <v>0</v>
      </c>
      <c r="L1581" s="108">
        <v>0</v>
      </c>
      <c r="M1581" s="160"/>
      <c r="N1581" s="160"/>
    </row>
    <row r="1582" spans="1:14">
      <c r="A1582" s="165"/>
      <c r="B1582" s="170"/>
      <c r="C1582" s="167"/>
      <c r="D1582" s="63">
        <v>2015</v>
      </c>
      <c r="E1582" s="108">
        <v>27</v>
      </c>
      <c r="F1582" s="108"/>
      <c r="G1582" s="108">
        <v>0</v>
      </c>
      <c r="H1582" s="108"/>
      <c r="I1582" s="108">
        <v>27</v>
      </c>
      <c r="J1582" s="108"/>
      <c r="K1582" s="108">
        <v>0</v>
      </c>
      <c r="L1582" s="108"/>
      <c r="M1582" s="160"/>
      <c r="N1582" s="160"/>
    </row>
    <row r="1583" spans="1:14">
      <c r="A1583" s="165"/>
      <c r="B1583" s="170"/>
      <c r="C1583" s="167"/>
      <c r="D1583" s="63">
        <v>2016</v>
      </c>
      <c r="E1583" s="108">
        <v>29.2</v>
      </c>
      <c r="F1583" s="108"/>
      <c r="G1583" s="108">
        <v>0</v>
      </c>
      <c r="H1583" s="108"/>
      <c r="I1583" s="108">
        <v>29.2</v>
      </c>
      <c r="J1583" s="108"/>
      <c r="K1583" s="108">
        <v>0</v>
      </c>
      <c r="L1583" s="108"/>
      <c r="M1583" s="160"/>
      <c r="N1583" s="160"/>
    </row>
    <row r="1584" spans="1:14">
      <c r="A1584" s="165"/>
      <c r="B1584" s="170"/>
      <c r="C1584" s="167"/>
      <c r="D1584" s="63">
        <v>2017</v>
      </c>
      <c r="E1584" s="108">
        <v>31.5</v>
      </c>
      <c r="F1584" s="108"/>
      <c r="G1584" s="108">
        <v>0</v>
      </c>
      <c r="H1584" s="108"/>
      <c r="I1584" s="108">
        <v>31.5</v>
      </c>
      <c r="J1584" s="108"/>
      <c r="K1584" s="108">
        <v>0</v>
      </c>
      <c r="L1584" s="108"/>
      <c r="M1584" s="160"/>
      <c r="N1584" s="160"/>
    </row>
    <row r="1585" spans="1:14">
      <c r="A1585" s="165"/>
      <c r="B1585" s="170"/>
      <c r="C1585" s="167" t="s">
        <v>772</v>
      </c>
      <c r="D1585" s="63" t="s">
        <v>609</v>
      </c>
      <c r="E1585" s="108">
        <f>SUM(E1586:E1590)</f>
        <v>196.6</v>
      </c>
      <c r="F1585" s="108">
        <f t="shared" ref="F1585:L1585" si="259">SUM(F1586:F1590)</f>
        <v>37.200000000000003</v>
      </c>
      <c r="G1585" s="108">
        <f t="shared" si="259"/>
        <v>0</v>
      </c>
      <c r="H1585" s="108">
        <f t="shared" si="259"/>
        <v>0</v>
      </c>
      <c r="I1585" s="108">
        <f t="shared" si="259"/>
        <v>196.6</v>
      </c>
      <c r="J1585" s="108">
        <f t="shared" si="259"/>
        <v>37.200000000000003</v>
      </c>
      <c r="K1585" s="108">
        <f t="shared" si="259"/>
        <v>0</v>
      </c>
      <c r="L1585" s="108">
        <f t="shared" si="259"/>
        <v>0</v>
      </c>
      <c r="M1585" s="160"/>
      <c r="N1585" s="160"/>
    </row>
    <row r="1586" spans="1:14">
      <c r="A1586" s="165"/>
      <c r="B1586" s="170"/>
      <c r="C1586" s="167"/>
      <c r="D1586" s="63">
        <v>2013</v>
      </c>
      <c r="E1586" s="108">
        <v>33.5</v>
      </c>
      <c r="F1586" s="108">
        <v>37.200000000000003</v>
      </c>
      <c r="G1586" s="108">
        <v>0</v>
      </c>
      <c r="H1586" s="108">
        <v>0</v>
      </c>
      <c r="I1586" s="108">
        <v>33.5</v>
      </c>
      <c r="J1586" s="108">
        <v>37.200000000000003</v>
      </c>
      <c r="K1586" s="108">
        <v>0</v>
      </c>
      <c r="L1586" s="108">
        <v>0</v>
      </c>
      <c r="M1586" s="160"/>
      <c r="N1586" s="160"/>
    </row>
    <row r="1587" spans="1:14">
      <c r="A1587" s="165"/>
      <c r="B1587" s="170"/>
      <c r="C1587" s="167"/>
      <c r="D1587" s="63">
        <v>2014</v>
      </c>
      <c r="E1587" s="108">
        <v>36.200000000000003</v>
      </c>
      <c r="F1587" s="108">
        <v>0</v>
      </c>
      <c r="G1587" s="108">
        <v>0</v>
      </c>
      <c r="H1587" s="108">
        <v>0</v>
      </c>
      <c r="I1587" s="108">
        <v>36.200000000000003</v>
      </c>
      <c r="J1587" s="108">
        <v>0</v>
      </c>
      <c r="K1587" s="108">
        <v>0</v>
      </c>
      <c r="L1587" s="108">
        <v>0</v>
      </c>
      <c r="M1587" s="160"/>
      <c r="N1587" s="160"/>
    </row>
    <row r="1588" spans="1:14">
      <c r="A1588" s="165"/>
      <c r="B1588" s="170"/>
      <c r="C1588" s="167"/>
      <c r="D1588" s="63">
        <v>2015</v>
      </c>
      <c r="E1588" s="108">
        <v>39.1</v>
      </c>
      <c r="F1588" s="108"/>
      <c r="G1588" s="108">
        <v>0</v>
      </c>
      <c r="H1588" s="108"/>
      <c r="I1588" s="108">
        <v>39.1</v>
      </c>
      <c r="J1588" s="108"/>
      <c r="K1588" s="108">
        <v>0</v>
      </c>
      <c r="L1588" s="108"/>
      <c r="M1588" s="160"/>
      <c r="N1588" s="160"/>
    </row>
    <row r="1589" spans="1:14">
      <c r="A1589" s="165"/>
      <c r="B1589" s="170"/>
      <c r="C1589" s="167"/>
      <c r="D1589" s="63">
        <v>2016</v>
      </c>
      <c r="E1589" s="108">
        <v>42.2</v>
      </c>
      <c r="F1589" s="108"/>
      <c r="G1589" s="108">
        <v>0</v>
      </c>
      <c r="H1589" s="108"/>
      <c r="I1589" s="108">
        <v>42.2</v>
      </c>
      <c r="J1589" s="108"/>
      <c r="K1589" s="108">
        <v>0</v>
      </c>
      <c r="L1589" s="108"/>
      <c r="M1589" s="160"/>
      <c r="N1589" s="160"/>
    </row>
    <row r="1590" spans="1:14">
      <c r="A1590" s="165"/>
      <c r="B1590" s="170"/>
      <c r="C1590" s="167"/>
      <c r="D1590" s="63">
        <v>2017</v>
      </c>
      <c r="E1590" s="108">
        <v>45.6</v>
      </c>
      <c r="F1590" s="108"/>
      <c r="G1590" s="108">
        <v>0</v>
      </c>
      <c r="H1590" s="108"/>
      <c r="I1590" s="108">
        <v>45.6</v>
      </c>
      <c r="J1590" s="108"/>
      <c r="K1590" s="108">
        <v>0</v>
      </c>
      <c r="L1590" s="108"/>
      <c r="M1590" s="160"/>
      <c r="N1590" s="160"/>
    </row>
    <row r="1591" spans="1:14">
      <c r="A1591" s="165"/>
      <c r="B1591" s="170"/>
      <c r="C1591" s="167" t="s">
        <v>774</v>
      </c>
      <c r="D1591" s="63" t="s">
        <v>609</v>
      </c>
      <c r="E1591" s="108">
        <f>SUM(E1592:E1596)</f>
        <v>135.19999999999999</v>
      </c>
      <c r="F1591" s="108">
        <f t="shared" ref="F1591:L1591" si="260">SUM(F1592:F1596)</f>
        <v>0</v>
      </c>
      <c r="G1591" s="108">
        <f t="shared" si="260"/>
        <v>0</v>
      </c>
      <c r="H1591" s="108">
        <f t="shared" si="260"/>
        <v>0</v>
      </c>
      <c r="I1591" s="108">
        <f t="shared" si="260"/>
        <v>135.19999999999999</v>
      </c>
      <c r="J1591" s="108">
        <f t="shared" si="260"/>
        <v>0</v>
      </c>
      <c r="K1591" s="108">
        <f t="shared" si="260"/>
        <v>0</v>
      </c>
      <c r="L1591" s="108">
        <f t="shared" si="260"/>
        <v>0</v>
      </c>
      <c r="M1591" s="160"/>
      <c r="N1591" s="160"/>
    </row>
    <row r="1592" spans="1:14">
      <c r="A1592" s="165"/>
      <c r="B1592" s="170"/>
      <c r="C1592" s="167"/>
      <c r="D1592" s="63">
        <v>2013</v>
      </c>
      <c r="E1592" s="108">
        <v>0</v>
      </c>
      <c r="F1592" s="108">
        <v>0</v>
      </c>
      <c r="G1592" s="108">
        <v>0</v>
      </c>
      <c r="H1592" s="108">
        <v>0</v>
      </c>
      <c r="I1592" s="108">
        <v>0</v>
      </c>
      <c r="J1592" s="108">
        <v>0</v>
      </c>
      <c r="K1592" s="108">
        <v>0</v>
      </c>
      <c r="L1592" s="108">
        <v>0</v>
      </c>
      <c r="M1592" s="160"/>
      <c r="N1592" s="160"/>
    </row>
    <row r="1593" spans="1:14">
      <c r="A1593" s="165"/>
      <c r="B1593" s="170"/>
      <c r="C1593" s="167"/>
      <c r="D1593" s="63">
        <v>2014</v>
      </c>
      <c r="E1593" s="108">
        <v>30</v>
      </c>
      <c r="F1593" s="108">
        <v>0</v>
      </c>
      <c r="G1593" s="108">
        <v>0</v>
      </c>
      <c r="H1593" s="108">
        <v>0</v>
      </c>
      <c r="I1593" s="108">
        <v>30</v>
      </c>
      <c r="J1593" s="108">
        <v>0</v>
      </c>
      <c r="K1593" s="108">
        <v>0</v>
      </c>
      <c r="L1593" s="108">
        <v>0</v>
      </c>
      <c r="M1593" s="160"/>
      <c r="N1593" s="160"/>
    </row>
    <row r="1594" spans="1:14">
      <c r="A1594" s="165"/>
      <c r="B1594" s="170"/>
      <c r="C1594" s="167"/>
      <c r="D1594" s="63">
        <v>2015</v>
      </c>
      <c r="E1594" s="108">
        <v>32.4</v>
      </c>
      <c r="F1594" s="108"/>
      <c r="G1594" s="108">
        <v>0</v>
      </c>
      <c r="H1594" s="108"/>
      <c r="I1594" s="108">
        <v>32.4</v>
      </c>
      <c r="J1594" s="108"/>
      <c r="K1594" s="108">
        <v>0</v>
      </c>
      <c r="L1594" s="108"/>
      <c r="M1594" s="160"/>
      <c r="N1594" s="160"/>
    </row>
    <row r="1595" spans="1:14">
      <c r="A1595" s="165"/>
      <c r="B1595" s="170"/>
      <c r="C1595" s="167"/>
      <c r="D1595" s="63">
        <v>2016</v>
      </c>
      <c r="E1595" s="108">
        <v>35</v>
      </c>
      <c r="F1595" s="108"/>
      <c r="G1595" s="108">
        <v>0</v>
      </c>
      <c r="H1595" s="108"/>
      <c r="I1595" s="108">
        <v>35</v>
      </c>
      <c r="J1595" s="108"/>
      <c r="K1595" s="108">
        <v>0</v>
      </c>
      <c r="L1595" s="108"/>
      <c r="M1595" s="160"/>
      <c r="N1595" s="160"/>
    </row>
    <row r="1596" spans="1:14">
      <c r="A1596" s="165"/>
      <c r="B1596" s="170"/>
      <c r="C1596" s="167"/>
      <c r="D1596" s="63">
        <v>2017</v>
      </c>
      <c r="E1596" s="108">
        <v>37.799999999999997</v>
      </c>
      <c r="F1596" s="108"/>
      <c r="G1596" s="108">
        <v>0</v>
      </c>
      <c r="H1596" s="108"/>
      <c r="I1596" s="108">
        <v>37.799999999999997</v>
      </c>
      <c r="J1596" s="108"/>
      <c r="K1596" s="108">
        <v>0</v>
      </c>
      <c r="L1596" s="108"/>
      <c r="M1596" s="160"/>
      <c r="N1596" s="160"/>
    </row>
    <row r="1597" spans="1:14">
      <c r="A1597" s="165" t="s">
        <v>106</v>
      </c>
      <c r="B1597" s="165" t="s">
        <v>81</v>
      </c>
      <c r="C1597" s="166" t="s">
        <v>80</v>
      </c>
      <c r="D1597" s="166"/>
      <c r="E1597" s="109">
        <f>E1598+E1604+E1610+E1616+E1622+E1628+E1634+E1640+E1646+E1652+E1658+E1664</f>
        <v>1679.8999999999996</v>
      </c>
      <c r="F1597" s="109">
        <f t="shared" ref="F1597:L1597" si="261">F1598+F1604+F1610+F1616+F1622+F1628+F1634+F1640+F1646+F1652+F1658+F1664</f>
        <v>164.70000000000002</v>
      </c>
      <c r="G1597" s="109">
        <f t="shared" si="261"/>
        <v>0</v>
      </c>
      <c r="H1597" s="109">
        <f t="shared" si="261"/>
        <v>0</v>
      </c>
      <c r="I1597" s="109">
        <f t="shared" si="261"/>
        <v>1679.8999999999996</v>
      </c>
      <c r="J1597" s="109">
        <f t="shared" si="261"/>
        <v>164.70000000000002</v>
      </c>
      <c r="K1597" s="109">
        <f t="shared" si="261"/>
        <v>0</v>
      </c>
      <c r="L1597" s="109">
        <f t="shared" si="261"/>
        <v>0</v>
      </c>
      <c r="M1597" s="160" t="s">
        <v>1007</v>
      </c>
      <c r="N1597" s="160"/>
    </row>
    <row r="1598" spans="1:14">
      <c r="A1598" s="165"/>
      <c r="B1598" s="165"/>
      <c r="C1598" s="167" t="s">
        <v>869</v>
      </c>
      <c r="D1598" s="110" t="s">
        <v>609</v>
      </c>
      <c r="E1598" s="49">
        <f>SUM(E1599:E1603)</f>
        <v>194.10000000000002</v>
      </c>
      <c r="F1598" s="49">
        <f t="shared" ref="F1598:L1598" si="262">SUM(F1599:F1603)</f>
        <v>35.799999999999997</v>
      </c>
      <c r="G1598" s="49">
        <f t="shared" si="262"/>
        <v>0</v>
      </c>
      <c r="H1598" s="49">
        <f t="shared" si="262"/>
        <v>0</v>
      </c>
      <c r="I1598" s="49">
        <f t="shared" si="262"/>
        <v>194.10000000000002</v>
      </c>
      <c r="J1598" s="49">
        <f t="shared" si="262"/>
        <v>35.799999999999997</v>
      </c>
      <c r="K1598" s="49">
        <f t="shared" si="262"/>
        <v>0</v>
      </c>
      <c r="L1598" s="49">
        <f t="shared" si="262"/>
        <v>0</v>
      </c>
      <c r="M1598" s="160"/>
      <c r="N1598" s="160"/>
    </row>
    <row r="1599" spans="1:14">
      <c r="A1599" s="165"/>
      <c r="B1599" s="165"/>
      <c r="C1599" s="167"/>
      <c r="D1599" s="63">
        <v>2013</v>
      </c>
      <c r="E1599" s="49">
        <v>33.1</v>
      </c>
      <c r="F1599" s="49">
        <v>35.799999999999997</v>
      </c>
      <c r="G1599" s="49">
        <v>0</v>
      </c>
      <c r="H1599" s="49">
        <v>0</v>
      </c>
      <c r="I1599" s="49">
        <v>33.1</v>
      </c>
      <c r="J1599" s="49">
        <v>35.799999999999997</v>
      </c>
      <c r="K1599" s="49">
        <v>0</v>
      </c>
      <c r="L1599" s="49">
        <v>0</v>
      </c>
      <c r="M1599" s="160"/>
      <c r="N1599" s="160"/>
    </row>
    <row r="1600" spans="1:14">
      <c r="A1600" s="165"/>
      <c r="B1600" s="165"/>
      <c r="C1600" s="167"/>
      <c r="D1600" s="63">
        <v>2014</v>
      </c>
      <c r="E1600" s="49">
        <v>35.700000000000003</v>
      </c>
      <c r="F1600" s="49">
        <v>0</v>
      </c>
      <c r="G1600" s="49">
        <v>0</v>
      </c>
      <c r="H1600" s="49">
        <v>0</v>
      </c>
      <c r="I1600" s="49">
        <v>35.700000000000003</v>
      </c>
      <c r="J1600" s="49">
        <v>0</v>
      </c>
      <c r="K1600" s="49">
        <v>0</v>
      </c>
      <c r="L1600" s="49">
        <v>0</v>
      </c>
      <c r="M1600" s="160"/>
      <c r="N1600" s="160"/>
    </row>
    <row r="1601" spans="1:14">
      <c r="A1601" s="165"/>
      <c r="B1601" s="165"/>
      <c r="C1601" s="167"/>
      <c r="D1601" s="63">
        <v>2015</v>
      </c>
      <c r="E1601" s="49">
        <v>38.6</v>
      </c>
      <c r="F1601" s="49"/>
      <c r="G1601" s="49">
        <v>0</v>
      </c>
      <c r="H1601" s="49"/>
      <c r="I1601" s="49">
        <v>38.6</v>
      </c>
      <c r="J1601" s="49"/>
      <c r="K1601" s="49">
        <v>0</v>
      </c>
      <c r="L1601" s="49"/>
      <c r="M1601" s="160"/>
      <c r="N1601" s="160"/>
    </row>
    <row r="1602" spans="1:14">
      <c r="A1602" s="165"/>
      <c r="B1602" s="165"/>
      <c r="C1602" s="167"/>
      <c r="D1602" s="63">
        <v>2016</v>
      </c>
      <c r="E1602" s="49">
        <v>41.7</v>
      </c>
      <c r="F1602" s="49"/>
      <c r="G1602" s="49">
        <v>0</v>
      </c>
      <c r="H1602" s="49"/>
      <c r="I1602" s="49">
        <v>41.7</v>
      </c>
      <c r="J1602" s="49"/>
      <c r="K1602" s="49">
        <v>0</v>
      </c>
      <c r="L1602" s="49"/>
      <c r="M1602" s="160"/>
      <c r="N1602" s="160"/>
    </row>
    <row r="1603" spans="1:14">
      <c r="A1603" s="165"/>
      <c r="B1603" s="165"/>
      <c r="C1603" s="167"/>
      <c r="D1603" s="63">
        <v>2017</v>
      </c>
      <c r="E1603" s="49">
        <v>45</v>
      </c>
      <c r="F1603" s="49"/>
      <c r="G1603" s="49">
        <v>0</v>
      </c>
      <c r="H1603" s="49"/>
      <c r="I1603" s="49">
        <v>45</v>
      </c>
      <c r="J1603" s="49"/>
      <c r="K1603" s="49">
        <v>0</v>
      </c>
      <c r="L1603" s="49"/>
      <c r="M1603" s="160"/>
      <c r="N1603" s="160"/>
    </row>
    <row r="1604" spans="1:14">
      <c r="A1604" s="165"/>
      <c r="B1604" s="165"/>
      <c r="C1604" s="167" t="s">
        <v>778</v>
      </c>
      <c r="D1604" s="111" t="s">
        <v>609</v>
      </c>
      <c r="E1604" s="108">
        <f>SUM(E1605:E1609)</f>
        <v>124.79999999999998</v>
      </c>
      <c r="F1604" s="108">
        <f t="shared" ref="F1604:L1604" si="263">SUM(F1605:F1609)</f>
        <v>65</v>
      </c>
      <c r="G1604" s="108">
        <f t="shared" si="263"/>
        <v>0</v>
      </c>
      <c r="H1604" s="108">
        <f t="shared" si="263"/>
        <v>0</v>
      </c>
      <c r="I1604" s="108">
        <f t="shared" si="263"/>
        <v>124.79999999999998</v>
      </c>
      <c r="J1604" s="108">
        <f t="shared" si="263"/>
        <v>65</v>
      </c>
      <c r="K1604" s="108">
        <f t="shared" si="263"/>
        <v>0</v>
      </c>
      <c r="L1604" s="108">
        <f t="shared" si="263"/>
        <v>0</v>
      </c>
      <c r="M1604" s="160" t="s">
        <v>1008</v>
      </c>
      <c r="N1604" s="160"/>
    </row>
    <row r="1605" spans="1:14">
      <c r="A1605" s="165"/>
      <c r="B1605" s="165"/>
      <c r="C1605" s="167"/>
      <c r="D1605" s="63">
        <v>2013</v>
      </c>
      <c r="E1605" s="108">
        <v>21.3</v>
      </c>
      <c r="F1605" s="108">
        <v>65</v>
      </c>
      <c r="G1605" s="108">
        <v>0</v>
      </c>
      <c r="H1605" s="108">
        <v>0</v>
      </c>
      <c r="I1605" s="108">
        <v>21.3</v>
      </c>
      <c r="J1605" s="108">
        <v>65</v>
      </c>
      <c r="K1605" s="108">
        <v>0</v>
      </c>
      <c r="L1605" s="108">
        <v>0</v>
      </c>
      <c r="M1605" s="160"/>
      <c r="N1605" s="160"/>
    </row>
    <row r="1606" spans="1:14">
      <c r="A1606" s="165"/>
      <c r="B1606" s="165"/>
      <c r="C1606" s="167"/>
      <c r="D1606" s="63">
        <v>2014</v>
      </c>
      <c r="E1606" s="108">
        <v>23</v>
      </c>
      <c r="F1606" s="108">
        <v>0</v>
      </c>
      <c r="G1606" s="108">
        <v>0</v>
      </c>
      <c r="H1606" s="108">
        <v>0</v>
      </c>
      <c r="I1606" s="108">
        <v>23</v>
      </c>
      <c r="J1606" s="108">
        <v>0</v>
      </c>
      <c r="K1606" s="108">
        <v>0</v>
      </c>
      <c r="L1606" s="108">
        <v>0</v>
      </c>
      <c r="M1606" s="160"/>
      <c r="N1606" s="160"/>
    </row>
    <row r="1607" spans="1:14">
      <c r="A1607" s="165"/>
      <c r="B1607" s="165"/>
      <c r="C1607" s="167"/>
      <c r="D1607" s="63">
        <v>2015</v>
      </c>
      <c r="E1607" s="108">
        <v>24.8</v>
      </c>
      <c r="F1607" s="108"/>
      <c r="G1607" s="108">
        <v>0</v>
      </c>
      <c r="H1607" s="108"/>
      <c r="I1607" s="108">
        <v>24.8</v>
      </c>
      <c r="J1607" s="108"/>
      <c r="K1607" s="108">
        <v>0</v>
      </c>
      <c r="L1607" s="108"/>
      <c r="M1607" s="160"/>
      <c r="N1607" s="160"/>
    </row>
    <row r="1608" spans="1:14">
      <c r="A1608" s="165"/>
      <c r="B1608" s="165"/>
      <c r="C1608" s="167"/>
      <c r="D1608" s="63">
        <v>2016</v>
      </c>
      <c r="E1608" s="108">
        <v>26.8</v>
      </c>
      <c r="F1608" s="108"/>
      <c r="G1608" s="108">
        <v>0</v>
      </c>
      <c r="H1608" s="108"/>
      <c r="I1608" s="108">
        <v>26.8</v>
      </c>
      <c r="J1608" s="108"/>
      <c r="K1608" s="108">
        <v>0</v>
      </c>
      <c r="L1608" s="108"/>
      <c r="M1608" s="160"/>
      <c r="N1608" s="160"/>
    </row>
    <row r="1609" spans="1:14">
      <c r="A1609" s="165"/>
      <c r="B1609" s="165"/>
      <c r="C1609" s="167"/>
      <c r="D1609" s="63">
        <v>2017</v>
      </c>
      <c r="E1609" s="108">
        <v>28.9</v>
      </c>
      <c r="F1609" s="108"/>
      <c r="G1609" s="108">
        <v>0</v>
      </c>
      <c r="H1609" s="108"/>
      <c r="I1609" s="108">
        <v>28.9</v>
      </c>
      <c r="J1609" s="108"/>
      <c r="K1609" s="108">
        <v>0</v>
      </c>
      <c r="L1609" s="108"/>
      <c r="M1609" s="160"/>
      <c r="N1609" s="160"/>
    </row>
    <row r="1610" spans="1:14">
      <c r="A1610" s="165"/>
      <c r="B1610" s="165"/>
      <c r="C1610" s="167" t="s">
        <v>786</v>
      </c>
      <c r="D1610" s="111" t="s">
        <v>609</v>
      </c>
      <c r="E1610" s="108">
        <f>SUM(E1611:E1615)</f>
        <v>165.2</v>
      </c>
      <c r="F1610" s="108">
        <f t="shared" ref="F1610:L1610" si="264">SUM(F1611:F1615)</f>
        <v>0</v>
      </c>
      <c r="G1610" s="108">
        <f t="shared" si="264"/>
        <v>0</v>
      </c>
      <c r="H1610" s="108">
        <f t="shared" si="264"/>
        <v>0</v>
      </c>
      <c r="I1610" s="108">
        <f t="shared" si="264"/>
        <v>165.2</v>
      </c>
      <c r="J1610" s="108">
        <f t="shared" si="264"/>
        <v>0</v>
      </c>
      <c r="K1610" s="108">
        <f t="shared" si="264"/>
        <v>0</v>
      </c>
      <c r="L1610" s="108">
        <f t="shared" si="264"/>
        <v>0</v>
      </c>
      <c r="M1610" s="160"/>
      <c r="N1610" s="160"/>
    </row>
    <row r="1611" spans="1:14">
      <c r="A1611" s="165"/>
      <c r="B1611" s="165"/>
      <c r="C1611" s="167"/>
      <c r="D1611" s="63">
        <v>2013</v>
      </c>
      <c r="E1611" s="108">
        <v>30</v>
      </c>
      <c r="F1611" s="108">
        <v>0</v>
      </c>
      <c r="G1611" s="108">
        <v>0</v>
      </c>
      <c r="H1611" s="108">
        <v>0</v>
      </c>
      <c r="I1611" s="108">
        <v>30</v>
      </c>
      <c r="J1611" s="108">
        <v>0</v>
      </c>
      <c r="K1611" s="108">
        <v>0</v>
      </c>
      <c r="L1611" s="108">
        <v>0</v>
      </c>
      <c r="M1611" s="160"/>
      <c r="N1611" s="160"/>
    </row>
    <row r="1612" spans="1:14">
      <c r="A1612" s="165"/>
      <c r="B1612" s="165"/>
      <c r="C1612" s="167"/>
      <c r="D1612" s="63">
        <v>2014</v>
      </c>
      <c r="E1612" s="108">
        <v>30</v>
      </c>
      <c r="F1612" s="108">
        <v>0</v>
      </c>
      <c r="G1612" s="108">
        <v>0</v>
      </c>
      <c r="H1612" s="108">
        <v>0</v>
      </c>
      <c r="I1612" s="108">
        <v>30</v>
      </c>
      <c r="J1612" s="108">
        <v>0</v>
      </c>
      <c r="K1612" s="108">
        <v>0</v>
      </c>
      <c r="L1612" s="108">
        <v>0</v>
      </c>
      <c r="M1612" s="160"/>
      <c r="N1612" s="160"/>
    </row>
    <row r="1613" spans="1:14">
      <c r="A1613" s="165"/>
      <c r="B1613" s="165"/>
      <c r="C1613" s="167"/>
      <c r="D1613" s="63">
        <v>2015</v>
      </c>
      <c r="E1613" s="108">
        <v>32.4</v>
      </c>
      <c r="F1613" s="108"/>
      <c r="G1613" s="108">
        <v>0</v>
      </c>
      <c r="H1613" s="108"/>
      <c r="I1613" s="108">
        <v>32.4</v>
      </c>
      <c r="J1613" s="108"/>
      <c r="K1613" s="108">
        <v>0</v>
      </c>
      <c r="L1613" s="108"/>
      <c r="M1613" s="160"/>
      <c r="N1613" s="160"/>
    </row>
    <row r="1614" spans="1:14">
      <c r="A1614" s="165"/>
      <c r="B1614" s="165"/>
      <c r="C1614" s="167"/>
      <c r="D1614" s="63">
        <v>2016</v>
      </c>
      <c r="E1614" s="108">
        <v>35</v>
      </c>
      <c r="F1614" s="108"/>
      <c r="G1614" s="108">
        <v>0</v>
      </c>
      <c r="H1614" s="108"/>
      <c r="I1614" s="108">
        <v>35</v>
      </c>
      <c r="J1614" s="108"/>
      <c r="K1614" s="108">
        <v>0</v>
      </c>
      <c r="L1614" s="108"/>
      <c r="M1614" s="160"/>
      <c r="N1614" s="160"/>
    </row>
    <row r="1615" spans="1:14">
      <c r="A1615" s="165"/>
      <c r="B1615" s="165"/>
      <c r="C1615" s="167"/>
      <c r="D1615" s="63">
        <v>2017</v>
      </c>
      <c r="E1615" s="108">
        <v>37.799999999999997</v>
      </c>
      <c r="F1615" s="108"/>
      <c r="G1615" s="108">
        <v>0</v>
      </c>
      <c r="H1615" s="108"/>
      <c r="I1615" s="108">
        <v>37.799999999999997</v>
      </c>
      <c r="J1615" s="108"/>
      <c r="K1615" s="108">
        <v>0</v>
      </c>
      <c r="L1615" s="108"/>
      <c r="M1615" s="160"/>
      <c r="N1615" s="160"/>
    </row>
    <row r="1616" spans="1:14">
      <c r="A1616" s="165"/>
      <c r="B1616" s="165"/>
      <c r="C1616" s="167" t="s">
        <v>776</v>
      </c>
      <c r="D1616" s="111" t="s">
        <v>609</v>
      </c>
      <c r="E1616" s="108">
        <f>SUM(E1617:E1621)</f>
        <v>159.6</v>
      </c>
      <c r="F1616" s="108">
        <f t="shared" ref="F1616:L1616" si="265">SUM(F1617:F1621)</f>
        <v>33</v>
      </c>
      <c r="G1616" s="108">
        <f t="shared" si="265"/>
        <v>0</v>
      </c>
      <c r="H1616" s="108">
        <f t="shared" si="265"/>
        <v>0</v>
      </c>
      <c r="I1616" s="108">
        <f t="shared" si="265"/>
        <v>159.6</v>
      </c>
      <c r="J1616" s="108">
        <f t="shared" si="265"/>
        <v>33</v>
      </c>
      <c r="K1616" s="108">
        <f t="shared" si="265"/>
        <v>0</v>
      </c>
      <c r="L1616" s="108">
        <f t="shared" si="265"/>
        <v>0</v>
      </c>
      <c r="M1616" s="160"/>
      <c r="N1616" s="160"/>
    </row>
    <row r="1617" spans="1:14">
      <c r="A1617" s="165"/>
      <c r="B1617" s="165"/>
      <c r="C1617" s="167"/>
      <c r="D1617" s="63">
        <v>2013</v>
      </c>
      <c r="E1617" s="108">
        <v>1.9</v>
      </c>
      <c r="F1617" s="108">
        <v>1</v>
      </c>
      <c r="G1617" s="108">
        <v>0</v>
      </c>
      <c r="H1617" s="108">
        <v>0</v>
      </c>
      <c r="I1617" s="108">
        <v>1.9</v>
      </c>
      <c r="J1617" s="108">
        <v>1</v>
      </c>
      <c r="K1617" s="108">
        <v>0</v>
      </c>
      <c r="L1617" s="108">
        <v>0</v>
      </c>
      <c r="M1617" s="160"/>
      <c r="N1617" s="160"/>
    </row>
    <row r="1618" spans="1:14">
      <c r="A1618" s="165"/>
      <c r="B1618" s="165"/>
      <c r="C1618" s="167"/>
      <c r="D1618" s="63">
        <v>2014</v>
      </c>
      <c r="E1618" s="108">
        <v>35</v>
      </c>
      <c r="F1618" s="108">
        <v>32</v>
      </c>
      <c r="G1618" s="108">
        <v>0</v>
      </c>
      <c r="H1618" s="108">
        <v>0</v>
      </c>
      <c r="I1618" s="108">
        <v>35</v>
      </c>
      <c r="J1618" s="108">
        <v>32</v>
      </c>
      <c r="K1618" s="108">
        <v>0</v>
      </c>
      <c r="L1618" s="108">
        <v>0</v>
      </c>
      <c r="M1618" s="160"/>
      <c r="N1618" s="160"/>
    </row>
    <row r="1619" spans="1:14">
      <c r="A1619" s="165"/>
      <c r="B1619" s="165"/>
      <c r="C1619" s="167"/>
      <c r="D1619" s="63">
        <v>2015</v>
      </c>
      <c r="E1619" s="108">
        <v>37.799999999999997</v>
      </c>
      <c r="F1619" s="108"/>
      <c r="G1619" s="108">
        <v>0</v>
      </c>
      <c r="H1619" s="108"/>
      <c r="I1619" s="108">
        <v>37.799999999999997</v>
      </c>
      <c r="J1619" s="108"/>
      <c r="K1619" s="108">
        <v>0</v>
      </c>
      <c r="L1619" s="108"/>
      <c r="M1619" s="160"/>
      <c r="N1619" s="160"/>
    </row>
    <row r="1620" spans="1:14">
      <c r="A1620" s="165"/>
      <c r="B1620" s="165"/>
      <c r="C1620" s="167"/>
      <c r="D1620" s="63">
        <v>2016</v>
      </c>
      <c r="E1620" s="108">
        <v>40.799999999999997</v>
      </c>
      <c r="F1620" s="108"/>
      <c r="G1620" s="108">
        <v>0</v>
      </c>
      <c r="H1620" s="108"/>
      <c r="I1620" s="108">
        <v>40.799999999999997</v>
      </c>
      <c r="J1620" s="108"/>
      <c r="K1620" s="108">
        <v>0</v>
      </c>
      <c r="L1620" s="108"/>
      <c r="M1620" s="160"/>
      <c r="N1620" s="160"/>
    </row>
    <row r="1621" spans="1:14">
      <c r="A1621" s="165"/>
      <c r="B1621" s="165"/>
      <c r="C1621" s="167"/>
      <c r="D1621" s="63">
        <v>2017</v>
      </c>
      <c r="E1621" s="108">
        <v>44.1</v>
      </c>
      <c r="F1621" s="108"/>
      <c r="G1621" s="108">
        <v>0</v>
      </c>
      <c r="H1621" s="108"/>
      <c r="I1621" s="108">
        <v>44.1</v>
      </c>
      <c r="J1621" s="108"/>
      <c r="K1621" s="108">
        <v>0</v>
      </c>
      <c r="L1621" s="108"/>
      <c r="M1621" s="160"/>
      <c r="N1621" s="160"/>
    </row>
    <row r="1622" spans="1:14">
      <c r="A1622" s="165"/>
      <c r="B1622" s="165"/>
      <c r="C1622" s="165" t="s">
        <v>825</v>
      </c>
      <c r="D1622" s="111" t="s">
        <v>609</v>
      </c>
      <c r="E1622" s="108">
        <f>SUM(E1623:E1627)</f>
        <v>104.5</v>
      </c>
      <c r="F1622" s="108">
        <f t="shared" ref="F1622:L1622" si="266">SUM(F1623:F1627)</f>
        <v>0</v>
      </c>
      <c r="G1622" s="108">
        <f t="shared" si="266"/>
        <v>0</v>
      </c>
      <c r="H1622" s="108">
        <f t="shared" si="266"/>
        <v>0</v>
      </c>
      <c r="I1622" s="108">
        <f t="shared" si="266"/>
        <v>104.5</v>
      </c>
      <c r="J1622" s="108">
        <f t="shared" si="266"/>
        <v>0</v>
      </c>
      <c r="K1622" s="108">
        <f t="shared" si="266"/>
        <v>0</v>
      </c>
      <c r="L1622" s="108">
        <f t="shared" si="266"/>
        <v>0</v>
      </c>
      <c r="M1622" s="160"/>
      <c r="N1622" s="160"/>
    </row>
    <row r="1623" spans="1:14">
      <c r="A1623" s="165"/>
      <c r="B1623" s="165"/>
      <c r="C1623" s="165"/>
      <c r="D1623" s="63">
        <v>2013</v>
      </c>
      <c r="E1623" s="108">
        <v>1</v>
      </c>
      <c r="F1623" s="108">
        <v>0</v>
      </c>
      <c r="G1623" s="108">
        <v>0</v>
      </c>
      <c r="H1623" s="108">
        <v>0</v>
      </c>
      <c r="I1623" s="108">
        <v>1</v>
      </c>
      <c r="J1623" s="108">
        <v>0</v>
      </c>
      <c r="K1623" s="108">
        <v>0</v>
      </c>
      <c r="L1623" s="108">
        <v>0</v>
      </c>
      <c r="M1623" s="160"/>
      <c r="N1623" s="160"/>
    </row>
    <row r="1624" spans="1:14">
      <c r="A1624" s="165"/>
      <c r="B1624" s="165"/>
      <c r="C1624" s="165"/>
      <c r="D1624" s="63">
        <v>2014</v>
      </c>
      <c r="E1624" s="108">
        <v>23</v>
      </c>
      <c r="F1624" s="108">
        <v>0</v>
      </c>
      <c r="G1624" s="108">
        <v>0</v>
      </c>
      <c r="H1624" s="108">
        <v>0</v>
      </c>
      <c r="I1624" s="108">
        <v>23</v>
      </c>
      <c r="J1624" s="108">
        <v>0</v>
      </c>
      <c r="K1624" s="108">
        <v>0</v>
      </c>
      <c r="L1624" s="108">
        <v>0</v>
      </c>
      <c r="M1624" s="160"/>
      <c r="N1624" s="160"/>
    </row>
    <row r="1625" spans="1:14">
      <c r="A1625" s="165"/>
      <c r="B1625" s="165"/>
      <c r="C1625" s="165"/>
      <c r="D1625" s="63">
        <v>2015</v>
      </c>
      <c r="E1625" s="108">
        <v>24.8</v>
      </c>
      <c r="F1625" s="108"/>
      <c r="G1625" s="108">
        <v>0</v>
      </c>
      <c r="H1625" s="108"/>
      <c r="I1625" s="108">
        <v>24.8</v>
      </c>
      <c r="J1625" s="108"/>
      <c r="K1625" s="108">
        <v>0</v>
      </c>
      <c r="L1625" s="108"/>
      <c r="M1625" s="160"/>
      <c r="N1625" s="160"/>
    </row>
    <row r="1626" spans="1:14">
      <c r="A1626" s="165"/>
      <c r="B1626" s="165"/>
      <c r="C1626" s="165"/>
      <c r="D1626" s="63">
        <v>2016</v>
      </c>
      <c r="E1626" s="108">
        <v>26.8</v>
      </c>
      <c r="F1626" s="108"/>
      <c r="G1626" s="108">
        <v>0</v>
      </c>
      <c r="H1626" s="108"/>
      <c r="I1626" s="108">
        <v>26.8</v>
      </c>
      <c r="J1626" s="108"/>
      <c r="K1626" s="108">
        <v>0</v>
      </c>
      <c r="L1626" s="108"/>
      <c r="M1626" s="160"/>
      <c r="N1626" s="160"/>
    </row>
    <row r="1627" spans="1:14">
      <c r="A1627" s="165"/>
      <c r="B1627" s="165"/>
      <c r="C1627" s="165"/>
      <c r="D1627" s="63">
        <v>2017</v>
      </c>
      <c r="E1627" s="108">
        <v>28.9</v>
      </c>
      <c r="F1627" s="108"/>
      <c r="G1627" s="108">
        <v>0</v>
      </c>
      <c r="H1627" s="108"/>
      <c r="I1627" s="108">
        <v>28.9</v>
      </c>
      <c r="J1627" s="108"/>
      <c r="K1627" s="108">
        <v>0</v>
      </c>
      <c r="L1627" s="108"/>
      <c r="M1627" s="160"/>
      <c r="N1627" s="160"/>
    </row>
    <row r="1628" spans="1:14">
      <c r="A1628" s="165"/>
      <c r="B1628" s="165"/>
      <c r="C1628" s="167" t="s">
        <v>527</v>
      </c>
      <c r="D1628" s="111" t="s">
        <v>609</v>
      </c>
      <c r="E1628" s="65">
        <f>SUM(E1629:E1633)</f>
        <v>104.5</v>
      </c>
      <c r="F1628" s="65">
        <f t="shared" ref="F1628:L1628" si="267">SUM(F1629:F1633)</f>
        <v>0</v>
      </c>
      <c r="G1628" s="65">
        <f t="shared" si="267"/>
        <v>0</v>
      </c>
      <c r="H1628" s="65">
        <f t="shared" si="267"/>
        <v>0</v>
      </c>
      <c r="I1628" s="65">
        <f t="shared" si="267"/>
        <v>104.5</v>
      </c>
      <c r="J1628" s="65">
        <f t="shared" si="267"/>
        <v>0</v>
      </c>
      <c r="K1628" s="65">
        <f t="shared" si="267"/>
        <v>0</v>
      </c>
      <c r="L1628" s="65">
        <f t="shared" si="267"/>
        <v>0</v>
      </c>
      <c r="M1628" s="160"/>
      <c r="N1628" s="160"/>
    </row>
    <row r="1629" spans="1:14">
      <c r="A1629" s="165"/>
      <c r="B1629" s="165"/>
      <c r="C1629" s="167"/>
      <c r="D1629" s="63">
        <v>2013</v>
      </c>
      <c r="E1629" s="65">
        <v>20.9</v>
      </c>
      <c r="F1629" s="65">
        <v>0</v>
      </c>
      <c r="G1629" s="108">
        <v>0</v>
      </c>
      <c r="H1629" s="108">
        <v>0</v>
      </c>
      <c r="I1629" s="65">
        <v>20.9</v>
      </c>
      <c r="J1629" s="65">
        <v>0</v>
      </c>
      <c r="K1629" s="108">
        <v>0</v>
      </c>
      <c r="L1629" s="108">
        <v>0</v>
      </c>
      <c r="M1629" s="160"/>
      <c r="N1629" s="160"/>
    </row>
    <row r="1630" spans="1:14">
      <c r="A1630" s="165"/>
      <c r="B1630" s="165"/>
      <c r="C1630" s="167"/>
      <c r="D1630" s="63">
        <v>2014</v>
      </c>
      <c r="E1630" s="65">
        <v>20.9</v>
      </c>
      <c r="F1630" s="65">
        <v>0</v>
      </c>
      <c r="G1630" s="108">
        <v>0</v>
      </c>
      <c r="H1630" s="108">
        <v>0</v>
      </c>
      <c r="I1630" s="65">
        <v>20.9</v>
      </c>
      <c r="J1630" s="65">
        <v>0</v>
      </c>
      <c r="K1630" s="108">
        <v>0</v>
      </c>
      <c r="L1630" s="108">
        <v>0</v>
      </c>
      <c r="M1630" s="160"/>
      <c r="N1630" s="160"/>
    </row>
    <row r="1631" spans="1:14">
      <c r="A1631" s="165"/>
      <c r="B1631" s="165"/>
      <c r="C1631" s="167"/>
      <c r="D1631" s="63">
        <v>2015</v>
      </c>
      <c r="E1631" s="65">
        <v>20.9</v>
      </c>
      <c r="F1631" s="65"/>
      <c r="G1631" s="108">
        <v>0</v>
      </c>
      <c r="H1631" s="108"/>
      <c r="I1631" s="65">
        <v>20.9</v>
      </c>
      <c r="J1631" s="65"/>
      <c r="K1631" s="108">
        <v>0</v>
      </c>
      <c r="L1631" s="108"/>
      <c r="M1631" s="160"/>
      <c r="N1631" s="160"/>
    </row>
    <row r="1632" spans="1:14">
      <c r="A1632" s="165"/>
      <c r="B1632" s="165"/>
      <c r="C1632" s="167"/>
      <c r="D1632" s="63">
        <v>2016</v>
      </c>
      <c r="E1632" s="65">
        <v>20.9</v>
      </c>
      <c r="F1632" s="65"/>
      <c r="G1632" s="108">
        <v>0</v>
      </c>
      <c r="H1632" s="108"/>
      <c r="I1632" s="65">
        <v>20.9</v>
      </c>
      <c r="J1632" s="65"/>
      <c r="K1632" s="108">
        <v>0</v>
      </c>
      <c r="L1632" s="108"/>
      <c r="M1632" s="160"/>
      <c r="N1632" s="160"/>
    </row>
    <row r="1633" spans="1:14">
      <c r="A1633" s="165"/>
      <c r="B1633" s="165"/>
      <c r="C1633" s="167"/>
      <c r="D1633" s="63">
        <v>2017</v>
      </c>
      <c r="E1633" s="65">
        <v>20.9</v>
      </c>
      <c r="F1633" s="65"/>
      <c r="G1633" s="108">
        <v>0</v>
      </c>
      <c r="H1633" s="108"/>
      <c r="I1633" s="65">
        <v>20.9</v>
      </c>
      <c r="J1633" s="65"/>
      <c r="K1633" s="108">
        <v>0</v>
      </c>
      <c r="L1633" s="108"/>
      <c r="M1633" s="160"/>
      <c r="N1633" s="160"/>
    </row>
    <row r="1634" spans="1:14">
      <c r="A1634" s="165"/>
      <c r="B1634" s="165"/>
      <c r="C1634" s="167" t="s">
        <v>824</v>
      </c>
      <c r="D1634" s="111" t="s">
        <v>609</v>
      </c>
      <c r="E1634" s="108">
        <f>SUM(E1635:E1639)</f>
        <v>159.1</v>
      </c>
      <c r="F1634" s="108">
        <f t="shared" ref="F1634:L1634" si="268">SUM(F1635:F1639)</f>
        <v>13.5</v>
      </c>
      <c r="G1634" s="108">
        <f t="shared" si="268"/>
        <v>0</v>
      </c>
      <c r="H1634" s="108">
        <f t="shared" si="268"/>
        <v>0</v>
      </c>
      <c r="I1634" s="108">
        <f t="shared" si="268"/>
        <v>159.1</v>
      </c>
      <c r="J1634" s="108">
        <f t="shared" si="268"/>
        <v>13.5</v>
      </c>
      <c r="K1634" s="108">
        <f t="shared" si="268"/>
        <v>0</v>
      </c>
      <c r="L1634" s="108">
        <f t="shared" si="268"/>
        <v>0</v>
      </c>
      <c r="M1634" s="160"/>
      <c r="N1634" s="160"/>
    </row>
    <row r="1635" spans="1:14">
      <c r="A1635" s="165"/>
      <c r="B1635" s="165"/>
      <c r="C1635" s="167"/>
      <c r="D1635" s="63">
        <v>2013</v>
      </c>
      <c r="E1635" s="108">
        <v>1.4</v>
      </c>
      <c r="F1635" s="108">
        <v>0</v>
      </c>
      <c r="G1635" s="108">
        <v>0</v>
      </c>
      <c r="H1635" s="108">
        <v>0</v>
      </c>
      <c r="I1635" s="108">
        <v>1.4</v>
      </c>
      <c r="J1635" s="108">
        <v>0</v>
      </c>
      <c r="K1635" s="108">
        <v>0</v>
      </c>
      <c r="L1635" s="108">
        <v>0</v>
      </c>
      <c r="M1635" s="160"/>
      <c r="N1635" s="160"/>
    </row>
    <row r="1636" spans="1:14">
      <c r="A1636" s="165"/>
      <c r="B1636" s="165"/>
      <c r="C1636" s="167"/>
      <c r="D1636" s="63">
        <v>2014</v>
      </c>
      <c r="E1636" s="108">
        <v>35</v>
      </c>
      <c r="F1636" s="108">
        <v>13.5</v>
      </c>
      <c r="G1636" s="108">
        <v>0</v>
      </c>
      <c r="H1636" s="108">
        <v>0</v>
      </c>
      <c r="I1636" s="108">
        <v>35</v>
      </c>
      <c r="J1636" s="108">
        <v>13.5</v>
      </c>
      <c r="K1636" s="108">
        <v>0</v>
      </c>
      <c r="L1636" s="108">
        <v>0</v>
      </c>
      <c r="M1636" s="160"/>
      <c r="N1636" s="160"/>
    </row>
    <row r="1637" spans="1:14">
      <c r="A1637" s="165"/>
      <c r="B1637" s="165"/>
      <c r="C1637" s="167"/>
      <c r="D1637" s="63">
        <v>2015</v>
      </c>
      <c r="E1637" s="108">
        <v>37.799999999999997</v>
      </c>
      <c r="F1637" s="108"/>
      <c r="G1637" s="108">
        <v>0</v>
      </c>
      <c r="H1637" s="108"/>
      <c r="I1637" s="108">
        <v>37.799999999999997</v>
      </c>
      <c r="J1637" s="108"/>
      <c r="K1637" s="108">
        <v>0</v>
      </c>
      <c r="L1637" s="108"/>
      <c r="M1637" s="160"/>
      <c r="N1637" s="160"/>
    </row>
    <row r="1638" spans="1:14">
      <c r="A1638" s="165"/>
      <c r="B1638" s="165"/>
      <c r="C1638" s="167"/>
      <c r="D1638" s="63">
        <v>2016</v>
      </c>
      <c r="E1638" s="108">
        <v>40.799999999999997</v>
      </c>
      <c r="F1638" s="108"/>
      <c r="G1638" s="108">
        <v>0</v>
      </c>
      <c r="H1638" s="108"/>
      <c r="I1638" s="108">
        <v>40.799999999999997</v>
      </c>
      <c r="J1638" s="108"/>
      <c r="K1638" s="108">
        <v>0</v>
      </c>
      <c r="L1638" s="108"/>
      <c r="M1638" s="160"/>
      <c r="N1638" s="160"/>
    </row>
    <row r="1639" spans="1:14">
      <c r="A1639" s="165"/>
      <c r="B1639" s="165"/>
      <c r="C1639" s="167"/>
      <c r="D1639" s="63">
        <v>2017</v>
      </c>
      <c r="E1639" s="108">
        <v>44.1</v>
      </c>
      <c r="F1639" s="108"/>
      <c r="G1639" s="108">
        <v>0</v>
      </c>
      <c r="H1639" s="108"/>
      <c r="I1639" s="108">
        <v>44.1</v>
      </c>
      <c r="J1639" s="108"/>
      <c r="K1639" s="108">
        <v>0</v>
      </c>
      <c r="L1639" s="108"/>
      <c r="M1639" s="160"/>
      <c r="N1639" s="160"/>
    </row>
    <row r="1640" spans="1:14">
      <c r="A1640" s="165"/>
      <c r="B1640" s="165"/>
      <c r="C1640" s="167" t="s">
        <v>791</v>
      </c>
      <c r="D1640" s="111" t="s">
        <v>609</v>
      </c>
      <c r="E1640" s="108">
        <f>SUM(E1641:E1645)</f>
        <v>171.7</v>
      </c>
      <c r="F1640" s="108">
        <f t="shared" ref="F1640:L1640" si="269">SUM(F1641:F1645)</f>
        <v>0</v>
      </c>
      <c r="G1640" s="108">
        <f t="shared" si="269"/>
        <v>0</v>
      </c>
      <c r="H1640" s="108">
        <f t="shared" si="269"/>
        <v>0</v>
      </c>
      <c r="I1640" s="108">
        <f t="shared" si="269"/>
        <v>171.7</v>
      </c>
      <c r="J1640" s="108">
        <f t="shared" si="269"/>
        <v>0</v>
      </c>
      <c r="K1640" s="108">
        <f t="shared" si="269"/>
        <v>0</v>
      </c>
      <c r="L1640" s="108">
        <f t="shared" si="269"/>
        <v>0</v>
      </c>
      <c r="M1640" s="160"/>
      <c r="N1640" s="160"/>
    </row>
    <row r="1641" spans="1:14">
      <c r="A1641" s="165"/>
      <c r="B1641" s="165"/>
      <c r="C1641" s="167"/>
      <c r="D1641" s="63">
        <v>2013</v>
      </c>
      <c r="E1641" s="108">
        <v>14</v>
      </c>
      <c r="F1641" s="108">
        <v>0</v>
      </c>
      <c r="G1641" s="108">
        <v>0</v>
      </c>
      <c r="H1641" s="108">
        <v>0</v>
      </c>
      <c r="I1641" s="108">
        <v>14</v>
      </c>
      <c r="J1641" s="108">
        <v>0</v>
      </c>
      <c r="K1641" s="108">
        <v>0</v>
      </c>
      <c r="L1641" s="108">
        <v>0</v>
      </c>
      <c r="M1641" s="160"/>
      <c r="N1641" s="160"/>
    </row>
    <row r="1642" spans="1:14">
      <c r="A1642" s="165"/>
      <c r="B1642" s="165"/>
      <c r="C1642" s="167"/>
      <c r="D1642" s="63">
        <v>2014</v>
      </c>
      <c r="E1642" s="108">
        <v>35</v>
      </c>
      <c r="F1642" s="108">
        <v>0</v>
      </c>
      <c r="G1642" s="108">
        <v>0</v>
      </c>
      <c r="H1642" s="108">
        <v>0</v>
      </c>
      <c r="I1642" s="108">
        <v>35</v>
      </c>
      <c r="J1642" s="108">
        <v>0</v>
      </c>
      <c r="K1642" s="108">
        <v>0</v>
      </c>
      <c r="L1642" s="108">
        <v>0</v>
      </c>
      <c r="M1642" s="160"/>
      <c r="N1642" s="160"/>
    </row>
    <row r="1643" spans="1:14">
      <c r="A1643" s="165"/>
      <c r="B1643" s="165"/>
      <c r="C1643" s="167"/>
      <c r="D1643" s="63">
        <v>2015</v>
      </c>
      <c r="E1643" s="108">
        <v>37.799999999999997</v>
      </c>
      <c r="F1643" s="108"/>
      <c r="G1643" s="108">
        <v>0</v>
      </c>
      <c r="H1643" s="108"/>
      <c r="I1643" s="108">
        <v>37.799999999999997</v>
      </c>
      <c r="J1643" s="108"/>
      <c r="K1643" s="108">
        <v>0</v>
      </c>
      <c r="L1643" s="108"/>
      <c r="M1643" s="160"/>
      <c r="N1643" s="160"/>
    </row>
    <row r="1644" spans="1:14">
      <c r="A1644" s="165"/>
      <c r="B1644" s="165"/>
      <c r="C1644" s="167"/>
      <c r="D1644" s="63">
        <v>2016</v>
      </c>
      <c r="E1644" s="108">
        <v>40.799999999999997</v>
      </c>
      <c r="F1644" s="108"/>
      <c r="G1644" s="108">
        <v>0</v>
      </c>
      <c r="H1644" s="108"/>
      <c r="I1644" s="108">
        <v>40.799999999999997</v>
      </c>
      <c r="J1644" s="108"/>
      <c r="K1644" s="108">
        <v>0</v>
      </c>
      <c r="L1644" s="108"/>
      <c r="M1644" s="160"/>
      <c r="N1644" s="160"/>
    </row>
    <row r="1645" spans="1:14">
      <c r="A1645" s="165"/>
      <c r="B1645" s="165"/>
      <c r="C1645" s="167"/>
      <c r="D1645" s="63">
        <v>2017</v>
      </c>
      <c r="E1645" s="108">
        <v>44.1</v>
      </c>
      <c r="F1645" s="108"/>
      <c r="G1645" s="108">
        <v>0</v>
      </c>
      <c r="H1645" s="108"/>
      <c r="I1645" s="108">
        <v>44.1</v>
      </c>
      <c r="J1645" s="108"/>
      <c r="K1645" s="108">
        <v>0</v>
      </c>
      <c r="L1645" s="108"/>
      <c r="M1645" s="160"/>
      <c r="N1645" s="160"/>
    </row>
    <row r="1646" spans="1:14">
      <c r="A1646" s="165"/>
      <c r="B1646" s="165"/>
      <c r="C1646" s="167" t="s">
        <v>575</v>
      </c>
      <c r="D1646" s="111" t="s">
        <v>609</v>
      </c>
      <c r="E1646" s="108">
        <f>SUM(E1647:E1651)</f>
        <v>216.60000000000002</v>
      </c>
      <c r="F1646" s="108">
        <f t="shared" ref="F1646:L1646" si="270">SUM(F1647:F1651)</f>
        <v>17.399999999999999</v>
      </c>
      <c r="G1646" s="108">
        <f t="shared" si="270"/>
        <v>0</v>
      </c>
      <c r="H1646" s="108">
        <f t="shared" si="270"/>
        <v>0</v>
      </c>
      <c r="I1646" s="108">
        <f t="shared" si="270"/>
        <v>216.60000000000002</v>
      </c>
      <c r="J1646" s="108">
        <f t="shared" si="270"/>
        <v>17.399999999999999</v>
      </c>
      <c r="K1646" s="108">
        <f t="shared" si="270"/>
        <v>0</v>
      </c>
      <c r="L1646" s="108">
        <f t="shared" si="270"/>
        <v>0</v>
      </c>
      <c r="M1646" s="160"/>
      <c r="N1646" s="160"/>
    </row>
    <row r="1647" spans="1:14">
      <c r="A1647" s="165"/>
      <c r="B1647" s="165"/>
      <c r="C1647" s="167"/>
      <c r="D1647" s="63">
        <v>2013</v>
      </c>
      <c r="E1647" s="108">
        <v>36.9</v>
      </c>
      <c r="F1647" s="108">
        <v>17.399999999999999</v>
      </c>
      <c r="G1647" s="108">
        <v>0</v>
      </c>
      <c r="H1647" s="108">
        <v>0</v>
      </c>
      <c r="I1647" s="108">
        <v>36.9</v>
      </c>
      <c r="J1647" s="108">
        <v>17.399999999999999</v>
      </c>
      <c r="K1647" s="108">
        <v>0</v>
      </c>
      <c r="L1647" s="108">
        <v>0</v>
      </c>
      <c r="M1647" s="160"/>
      <c r="N1647" s="160"/>
    </row>
    <row r="1648" spans="1:14">
      <c r="A1648" s="165"/>
      <c r="B1648" s="165"/>
      <c r="C1648" s="167"/>
      <c r="D1648" s="63">
        <v>2014</v>
      </c>
      <c r="E1648" s="108">
        <v>39.9</v>
      </c>
      <c r="F1648" s="108">
        <v>0</v>
      </c>
      <c r="G1648" s="108">
        <v>0</v>
      </c>
      <c r="H1648" s="108">
        <v>0</v>
      </c>
      <c r="I1648" s="108">
        <v>39.9</v>
      </c>
      <c r="J1648" s="108">
        <v>0</v>
      </c>
      <c r="K1648" s="108">
        <v>0</v>
      </c>
      <c r="L1648" s="108">
        <v>0</v>
      </c>
      <c r="M1648" s="160"/>
      <c r="N1648" s="160"/>
    </row>
    <row r="1649" spans="1:14">
      <c r="A1649" s="165"/>
      <c r="B1649" s="165"/>
      <c r="C1649" s="167"/>
      <c r="D1649" s="63">
        <v>2015</v>
      </c>
      <c r="E1649" s="108">
        <v>43.1</v>
      </c>
      <c r="F1649" s="108"/>
      <c r="G1649" s="108">
        <v>0</v>
      </c>
      <c r="H1649" s="108"/>
      <c r="I1649" s="108">
        <v>43.1</v>
      </c>
      <c r="J1649" s="108"/>
      <c r="K1649" s="108">
        <v>0</v>
      </c>
      <c r="L1649" s="108"/>
      <c r="M1649" s="160"/>
      <c r="N1649" s="160"/>
    </row>
    <row r="1650" spans="1:14">
      <c r="A1650" s="165"/>
      <c r="B1650" s="165"/>
      <c r="C1650" s="167"/>
      <c r="D1650" s="63">
        <v>2016</v>
      </c>
      <c r="E1650" s="108">
        <v>46.5</v>
      </c>
      <c r="F1650" s="108"/>
      <c r="G1650" s="108">
        <v>0</v>
      </c>
      <c r="H1650" s="108"/>
      <c r="I1650" s="108">
        <v>46.5</v>
      </c>
      <c r="J1650" s="108"/>
      <c r="K1650" s="108">
        <v>0</v>
      </c>
      <c r="L1650" s="108"/>
      <c r="M1650" s="160"/>
      <c r="N1650" s="160"/>
    </row>
    <row r="1651" spans="1:14">
      <c r="A1651" s="165"/>
      <c r="B1651" s="165"/>
      <c r="C1651" s="167"/>
      <c r="D1651" s="63">
        <v>2017</v>
      </c>
      <c r="E1651" s="108">
        <v>50.2</v>
      </c>
      <c r="F1651" s="108"/>
      <c r="G1651" s="108">
        <v>0</v>
      </c>
      <c r="H1651" s="108"/>
      <c r="I1651" s="108">
        <v>50.2</v>
      </c>
      <c r="J1651" s="108"/>
      <c r="K1651" s="108">
        <v>0</v>
      </c>
      <c r="L1651" s="108"/>
      <c r="M1651" s="160"/>
      <c r="N1651" s="160"/>
    </row>
    <row r="1652" spans="1:14">
      <c r="A1652" s="165"/>
      <c r="B1652" s="165"/>
      <c r="C1652" s="167" t="s">
        <v>780</v>
      </c>
      <c r="D1652" s="111" t="s">
        <v>609</v>
      </c>
      <c r="E1652" s="108">
        <f>SUM(E1653:E1657)</f>
        <v>95.100000000000009</v>
      </c>
      <c r="F1652" s="108">
        <f t="shared" ref="F1652:L1652" si="271">SUM(F1653:F1657)</f>
        <v>0</v>
      </c>
      <c r="G1652" s="108">
        <f t="shared" si="271"/>
        <v>0</v>
      </c>
      <c r="H1652" s="108">
        <f t="shared" si="271"/>
        <v>0</v>
      </c>
      <c r="I1652" s="108">
        <f t="shared" si="271"/>
        <v>95.100000000000009</v>
      </c>
      <c r="J1652" s="108">
        <f t="shared" si="271"/>
        <v>0</v>
      </c>
      <c r="K1652" s="108">
        <f t="shared" si="271"/>
        <v>0</v>
      </c>
      <c r="L1652" s="108">
        <f t="shared" si="271"/>
        <v>0</v>
      </c>
      <c r="M1652" s="160"/>
      <c r="N1652" s="160"/>
    </row>
    <row r="1653" spans="1:14">
      <c r="A1653" s="165"/>
      <c r="B1653" s="165"/>
      <c r="C1653" s="167"/>
      <c r="D1653" s="63">
        <v>2013</v>
      </c>
      <c r="E1653" s="108">
        <v>5</v>
      </c>
      <c r="F1653" s="108">
        <v>0</v>
      </c>
      <c r="G1653" s="108">
        <v>0</v>
      </c>
      <c r="H1653" s="108">
        <v>0</v>
      </c>
      <c r="I1653" s="108">
        <v>5</v>
      </c>
      <c r="J1653" s="108">
        <v>0</v>
      </c>
      <c r="K1653" s="108">
        <v>0</v>
      </c>
      <c r="L1653" s="108">
        <v>0</v>
      </c>
      <c r="M1653" s="160"/>
      <c r="N1653" s="160"/>
    </row>
    <row r="1654" spans="1:14">
      <c r="A1654" s="165"/>
      <c r="B1654" s="165"/>
      <c r="C1654" s="167"/>
      <c r="D1654" s="63">
        <v>2014</v>
      </c>
      <c r="E1654" s="108">
        <v>20</v>
      </c>
      <c r="F1654" s="108">
        <v>0</v>
      </c>
      <c r="G1654" s="108">
        <v>0</v>
      </c>
      <c r="H1654" s="108">
        <v>0</v>
      </c>
      <c r="I1654" s="108">
        <v>20</v>
      </c>
      <c r="J1654" s="108">
        <v>0</v>
      </c>
      <c r="K1654" s="108">
        <v>0</v>
      </c>
      <c r="L1654" s="108">
        <v>0</v>
      </c>
      <c r="M1654" s="160"/>
      <c r="N1654" s="160"/>
    </row>
    <row r="1655" spans="1:14">
      <c r="A1655" s="165"/>
      <c r="B1655" s="165"/>
      <c r="C1655" s="167"/>
      <c r="D1655" s="63">
        <v>2015</v>
      </c>
      <c r="E1655" s="108">
        <v>21.6</v>
      </c>
      <c r="F1655" s="108"/>
      <c r="G1655" s="108">
        <v>0</v>
      </c>
      <c r="H1655" s="108"/>
      <c r="I1655" s="108">
        <v>21.6</v>
      </c>
      <c r="J1655" s="108"/>
      <c r="K1655" s="108">
        <v>0</v>
      </c>
      <c r="L1655" s="108"/>
      <c r="M1655" s="160"/>
      <c r="N1655" s="160"/>
    </row>
    <row r="1656" spans="1:14">
      <c r="A1656" s="165"/>
      <c r="B1656" s="165"/>
      <c r="C1656" s="167"/>
      <c r="D1656" s="63">
        <v>2016</v>
      </c>
      <c r="E1656" s="108">
        <v>23.3</v>
      </c>
      <c r="F1656" s="108"/>
      <c r="G1656" s="108">
        <v>0</v>
      </c>
      <c r="H1656" s="108"/>
      <c r="I1656" s="108">
        <v>23.3</v>
      </c>
      <c r="J1656" s="108"/>
      <c r="K1656" s="108">
        <v>0</v>
      </c>
      <c r="L1656" s="108"/>
      <c r="M1656" s="160"/>
      <c r="N1656" s="160"/>
    </row>
    <row r="1657" spans="1:14">
      <c r="A1657" s="165"/>
      <c r="B1657" s="165"/>
      <c r="C1657" s="167"/>
      <c r="D1657" s="63">
        <v>2017</v>
      </c>
      <c r="E1657" s="108">
        <v>25.2</v>
      </c>
      <c r="F1657" s="108"/>
      <c r="G1657" s="108">
        <v>0</v>
      </c>
      <c r="H1657" s="108"/>
      <c r="I1657" s="108">
        <v>25.2</v>
      </c>
      <c r="J1657" s="108"/>
      <c r="K1657" s="108">
        <v>0</v>
      </c>
      <c r="L1657" s="108"/>
      <c r="M1657" s="160"/>
      <c r="N1657" s="160"/>
    </row>
    <row r="1658" spans="1:14">
      <c r="A1658" s="165"/>
      <c r="B1658" s="165"/>
      <c r="C1658" s="167" t="s">
        <v>772</v>
      </c>
      <c r="D1658" s="111" t="s">
        <v>609</v>
      </c>
      <c r="E1658" s="108">
        <f>SUM(E1659:E1663)</f>
        <v>45.6</v>
      </c>
      <c r="F1658" s="108">
        <f t="shared" ref="F1658:L1658" si="272">SUM(F1659:F1663)</f>
        <v>0</v>
      </c>
      <c r="G1658" s="108">
        <f t="shared" si="272"/>
        <v>0</v>
      </c>
      <c r="H1658" s="108">
        <f t="shared" si="272"/>
        <v>0</v>
      </c>
      <c r="I1658" s="108">
        <f t="shared" si="272"/>
        <v>45.6</v>
      </c>
      <c r="J1658" s="108">
        <f t="shared" si="272"/>
        <v>0</v>
      </c>
      <c r="K1658" s="108">
        <f t="shared" si="272"/>
        <v>0</v>
      </c>
      <c r="L1658" s="108">
        <f t="shared" si="272"/>
        <v>0</v>
      </c>
      <c r="M1658" s="160"/>
      <c r="N1658" s="160"/>
    </row>
    <row r="1659" spans="1:14">
      <c r="A1659" s="165"/>
      <c r="B1659" s="165"/>
      <c r="C1659" s="167"/>
      <c r="D1659" s="63">
        <v>2013</v>
      </c>
      <c r="E1659" s="108">
        <v>0.5</v>
      </c>
      <c r="F1659" s="108">
        <v>0</v>
      </c>
      <c r="G1659" s="108">
        <v>0</v>
      </c>
      <c r="H1659" s="108">
        <v>0</v>
      </c>
      <c r="I1659" s="108">
        <v>0.5</v>
      </c>
      <c r="J1659" s="108">
        <v>0</v>
      </c>
      <c r="K1659" s="108">
        <v>0</v>
      </c>
      <c r="L1659" s="108">
        <v>0</v>
      </c>
      <c r="M1659" s="160"/>
      <c r="N1659" s="160"/>
    </row>
    <row r="1660" spans="1:14">
      <c r="A1660" s="165"/>
      <c r="B1660" s="165"/>
      <c r="C1660" s="167"/>
      <c r="D1660" s="63">
        <v>2014</v>
      </c>
      <c r="E1660" s="108">
        <v>10</v>
      </c>
      <c r="F1660" s="108">
        <v>0</v>
      </c>
      <c r="G1660" s="108">
        <v>0</v>
      </c>
      <c r="H1660" s="108">
        <v>0</v>
      </c>
      <c r="I1660" s="108">
        <v>10</v>
      </c>
      <c r="J1660" s="108">
        <v>0</v>
      </c>
      <c r="K1660" s="108">
        <v>0</v>
      </c>
      <c r="L1660" s="108">
        <v>0</v>
      </c>
      <c r="M1660" s="160"/>
      <c r="N1660" s="160"/>
    </row>
    <row r="1661" spans="1:14">
      <c r="A1661" s="165"/>
      <c r="B1661" s="165"/>
      <c r="C1661" s="167"/>
      <c r="D1661" s="63">
        <v>2015</v>
      </c>
      <c r="E1661" s="108">
        <v>10.8</v>
      </c>
      <c r="F1661" s="108"/>
      <c r="G1661" s="108">
        <v>0</v>
      </c>
      <c r="H1661" s="108"/>
      <c r="I1661" s="108">
        <v>10.8</v>
      </c>
      <c r="J1661" s="108"/>
      <c r="K1661" s="108">
        <v>0</v>
      </c>
      <c r="L1661" s="108"/>
      <c r="M1661" s="160"/>
      <c r="N1661" s="160"/>
    </row>
    <row r="1662" spans="1:14">
      <c r="A1662" s="165"/>
      <c r="B1662" s="165"/>
      <c r="C1662" s="167"/>
      <c r="D1662" s="63">
        <v>2016</v>
      </c>
      <c r="E1662" s="108">
        <v>11.7</v>
      </c>
      <c r="F1662" s="108"/>
      <c r="G1662" s="108">
        <v>0</v>
      </c>
      <c r="H1662" s="108"/>
      <c r="I1662" s="108">
        <v>11.7</v>
      </c>
      <c r="J1662" s="108"/>
      <c r="K1662" s="108">
        <v>0</v>
      </c>
      <c r="L1662" s="108"/>
      <c r="M1662" s="160"/>
      <c r="N1662" s="160"/>
    </row>
    <row r="1663" spans="1:14">
      <c r="A1663" s="165"/>
      <c r="B1663" s="165"/>
      <c r="C1663" s="167"/>
      <c r="D1663" s="63">
        <v>2017</v>
      </c>
      <c r="E1663" s="108">
        <v>12.6</v>
      </c>
      <c r="F1663" s="108"/>
      <c r="G1663" s="108">
        <v>0</v>
      </c>
      <c r="H1663" s="108"/>
      <c r="I1663" s="108">
        <v>12.6</v>
      </c>
      <c r="J1663" s="108"/>
      <c r="K1663" s="108">
        <v>0</v>
      </c>
      <c r="L1663" s="108"/>
      <c r="M1663" s="160"/>
      <c r="N1663" s="160"/>
    </row>
    <row r="1664" spans="1:14">
      <c r="A1664" s="165"/>
      <c r="B1664" s="165"/>
      <c r="C1664" s="167" t="s">
        <v>774</v>
      </c>
      <c r="D1664" s="111" t="s">
        <v>609</v>
      </c>
      <c r="E1664" s="108">
        <f>SUM(E1665:E1669)</f>
        <v>139.1</v>
      </c>
      <c r="F1664" s="108">
        <f t="shared" ref="F1664:L1664" si="273">SUM(F1665:F1669)</f>
        <v>0</v>
      </c>
      <c r="G1664" s="108">
        <f t="shared" si="273"/>
        <v>0</v>
      </c>
      <c r="H1664" s="108">
        <f t="shared" si="273"/>
        <v>0</v>
      </c>
      <c r="I1664" s="108">
        <f t="shared" si="273"/>
        <v>139.1</v>
      </c>
      <c r="J1664" s="108">
        <f t="shared" si="273"/>
        <v>0</v>
      </c>
      <c r="K1664" s="108">
        <f t="shared" si="273"/>
        <v>0</v>
      </c>
      <c r="L1664" s="108">
        <f t="shared" si="273"/>
        <v>0</v>
      </c>
      <c r="M1664" s="160"/>
      <c r="N1664" s="160"/>
    </row>
    <row r="1665" spans="1:14">
      <c r="A1665" s="165"/>
      <c r="B1665" s="165"/>
      <c r="C1665" s="167"/>
      <c r="D1665" s="63">
        <v>2013</v>
      </c>
      <c r="E1665" s="108">
        <v>3.9</v>
      </c>
      <c r="F1665" s="108">
        <v>0</v>
      </c>
      <c r="G1665" s="108">
        <v>0</v>
      </c>
      <c r="H1665" s="108">
        <v>0</v>
      </c>
      <c r="I1665" s="108">
        <v>3.9</v>
      </c>
      <c r="J1665" s="108">
        <v>0</v>
      </c>
      <c r="K1665" s="108">
        <v>0</v>
      </c>
      <c r="L1665" s="108">
        <v>0</v>
      </c>
      <c r="M1665" s="160"/>
      <c r="N1665" s="160"/>
    </row>
    <row r="1666" spans="1:14">
      <c r="A1666" s="165"/>
      <c r="B1666" s="165"/>
      <c r="C1666" s="167"/>
      <c r="D1666" s="63">
        <v>2014</v>
      </c>
      <c r="E1666" s="108">
        <v>30</v>
      </c>
      <c r="F1666" s="108">
        <v>0</v>
      </c>
      <c r="G1666" s="108">
        <v>0</v>
      </c>
      <c r="H1666" s="108">
        <v>0</v>
      </c>
      <c r="I1666" s="108">
        <v>30</v>
      </c>
      <c r="J1666" s="108">
        <v>0</v>
      </c>
      <c r="K1666" s="108">
        <v>0</v>
      </c>
      <c r="L1666" s="108">
        <v>0</v>
      </c>
      <c r="M1666" s="160"/>
      <c r="N1666" s="160"/>
    </row>
    <row r="1667" spans="1:14">
      <c r="A1667" s="165"/>
      <c r="B1667" s="165"/>
      <c r="C1667" s="167"/>
      <c r="D1667" s="63">
        <v>2015</v>
      </c>
      <c r="E1667" s="108">
        <v>32.4</v>
      </c>
      <c r="F1667" s="108"/>
      <c r="G1667" s="108">
        <v>0</v>
      </c>
      <c r="H1667" s="108"/>
      <c r="I1667" s="108">
        <v>32.4</v>
      </c>
      <c r="J1667" s="108"/>
      <c r="K1667" s="108">
        <v>0</v>
      </c>
      <c r="L1667" s="108"/>
      <c r="M1667" s="160"/>
      <c r="N1667" s="160"/>
    </row>
    <row r="1668" spans="1:14">
      <c r="A1668" s="165"/>
      <c r="B1668" s="165"/>
      <c r="C1668" s="167"/>
      <c r="D1668" s="63">
        <v>2016</v>
      </c>
      <c r="E1668" s="108">
        <v>35</v>
      </c>
      <c r="F1668" s="108"/>
      <c r="G1668" s="108">
        <v>0</v>
      </c>
      <c r="H1668" s="108"/>
      <c r="I1668" s="108">
        <v>35</v>
      </c>
      <c r="J1668" s="108"/>
      <c r="K1668" s="108">
        <v>0</v>
      </c>
      <c r="L1668" s="108"/>
      <c r="M1668" s="160"/>
      <c r="N1668" s="160"/>
    </row>
    <row r="1669" spans="1:14">
      <c r="A1669" s="165"/>
      <c r="B1669" s="165"/>
      <c r="C1669" s="167"/>
      <c r="D1669" s="63">
        <v>2017</v>
      </c>
      <c r="E1669" s="108">
        <v>37.799999999999997</v>
      </c>
      <c r="F1669" s="108"/>
      <c r="G1669" s="108">
        <v>0</v>
      </c>
      <c r="H1669" s="108"/>
      <c r="I1669" s="108">
        <v>37.799999999999997</v>
      </c>
      <c r="J1669" s="108"/>
      <c r="K1669" s="108">
        <v>0</v>
      </c>
      <c r="L1669" s="108"/>
      <c r="M1669" s="160"/>
      <c r="N1669" s="160"/>
    </row>
    <row r="1670" spans="1:14">
      <c r="A1670" s="165" t="s">
        <v>107</v>
      </c>
      <c r="B1670" s="165" t="s">
        <v>82</v>
      </c>
      <c r="C1670" s="166" t="s">
        <v>1009</v>
      </c>
      <c r="D1670" s="166"/>
      <c r="E1670" s="109">
        <f>E1671+E1677+E1683+E1689+E1695+E1701+E1707+E1713+E1719+E1725+E1731</f>
        <v>38301.5</v>
      </c>
      <c r="F1670" s="109">
        <f t="shared" ref="F1670:L1670" si="274">F1671+F1677+F1683+F1689+F1695+F1701+F1707+F1713+F1719+F1725+F1731</f>
        <v>15236.499999999998</v>
      </c>
      <c r="G1670" s="109">
        <f t="shared" si="274"/>
        <v>0</v>
      </c>
      <c r="H1670" s="109">
        <f t="shared" si="274"/>
        <v>0</v>
      </c>
      <c r="I1670" s="109">
        <f t="shared" si="274"/>
        <v>38301.5</v>
      </c>
      <c r="J1670" s="109">
        <f t="shared" si="274"/>
        <v>15236.499999999998</v>
      </c>
      <c r="K1670" s="109">
        <f t="shared" si="274"/>
        <v>0</v>
      </c>
      <c r="L1670" s="109">
        <f t="shared" si="274"/>
        <v>0</v>
      </c>
      <c r="M1670" s="160" t="s">
        <v>1008</v>
      </c>
      <c r="N1670" s="160"/>
    </row>
    <row r="1671" spans="1:14">
      <c r="A1671" s="165"/>
      <c r="B1671" s="165"/>
      <c r="C1671" s="167" t="s">
        <v>778</v>
      </c>
      <c r="D1671" s="111" t="s">
        <v>609</v>
      </c>
      <c r="E1671" s="49">
        <f>SUM(E1672:E1676)</f>
        <v>2729.1</v>
      </c>
      <c r="F1671" s="49">
        <f t="shared" ref="F1671:L1671" si="275">SUM(F1672:F1676)</f>
        <v>802.7</v>
      </c>
      <c r="G1671" s="49">
        <f t="shared" si="275"/>
        <v>0</v>
      </c>
      <c r="H1671" s="49">
        <f t="shared" si="275"/>
        <v>0</v>
      </c>
      <c r="I1671" s="49">
        <f t="shared" si="275"/>
        <v>2729.1</v>
      </c>
      <c r="J1671" s="49">
        <f t="shared" si="275"/>
        <v>802.7</v>
      </c>
      <c r="K1671" s="49">
        <f t="shared" si="275"/>
        <v>0</v>
      </c>
      <c r="L1671" s="49">
        <f t="shared" si="275"/>
        <v>0</v>
      </c>
      <c r="M1671" s="160"/>
      <c r="N1671" s="160"/>
    </row>
    <row r="1672" spans="1:14">
      <c r="A1672" s="165"/>
      <c r="B1672" s="165"/>
      <c r="C1672" s="167"/>
      <c r="D1672" s="63">
        <v>2013</v>
      </c>
      <c r="E1672" s="49">
        <v>465.2</v>
      </c>
      <c r="F1672" s="49">
        <v>383</v>
      </c>
      <c r="G1672" s="49">
        <v>0</v>
      </c>
      <c r="H1672" s="49">
        <v>0</v>
      </c>
      <c r="I1672" s="49">
        <v>465.2</v>
      </c>
      <c r="J1672" s="49">
        <v>383</v>
      </c>
      <c r="K1672" s="49">
        <v>0</v>
      </c>
      <c r="L1672" s="49">
        <v>0</v>
      </c>
      <c r="M1672" s="160"/>
      <c r="N1672" s="160"/>
    </row>
    <row r="1673" spans="1:14">
      <c r="A1673" s="165"/>
      <c r="B1673" s="165"/>
      <c r="C1673" s="167"/>
      <c r="D1673" s="63">
        <v>2014</v>
      </c>
      <c r="E1673" s="49">
        <v>502.4</v>
      </c>
      <c r="F1673" s="49">
        <v>419.7</v>
      </c>
      <c r="G1673" s="49">
        <v>0</v>
      </c>
      <c r="H1673" s="49">
        <v>0</v>
      </c>
      <c r="I1673" s="49">
        <v>502.4</v>
      </c>
      <c r="J1673" s="49">
        <v>419.7</v>
      </c>
      <c r="K1673" s="49">
        <v>0</v>
      </c>
      <c r="L1673" s="49">
        <v>0</v>
      </c>
      <c r="M1673" s="160"/>
      <c r="N1673" s="160"/>
    </row>
    <row r="1674" spans="1:14">
      <c r="A1674" s="165"/>
      <c r="B1674" s="165"/>
      <c r="C1674" s="167"/>
      <c r="D1674" s="63">
        <v>2015</v>
      </c>
      <c r="E1674" s="49">
        <v>542.6</v>
      </c>
      <c r="F1674" s="49"/>
      <c r="G1674" s="49">
        <v>0</v>
      </c>
      <c r="H1674" s="49"/>
      <c r="I1674" s="49">
        <v>542.6</v>
      </c>
      <c r="J1674" s="49"/>
      <c r="K1674" s="49">
        <v>0</v>
      </c>
      <c r="L1674" s="49"/>
      <c r="M1674" s="160"/>
      <c r="N1674" s="160"/>
    </row>
    <row r="1675" spans="1:14">
      <c r="A1675" s="165"/>
      <c r="B1675" s="165"/>
      <c r="C1675" s="167"/>
      <c r="D1675" s="63">
        <v>2016</v>
      </c>
      <c r="E1675" s="49">
        <v>586</v>
      </c>
      <c r="F1675" s="49"/>
      <c r="G1675" s="49">
        <v>0</v>
      </c>
      <c r="H1675" s="49"/>
      <c r="I1675" s="49">
        <v>586</v>
      </c>
      <c r="J1675" s="49"/>
      <c r="K1675" s="49">
        <v>0</v>
      </c>
      <c r="L1675" s="49"/>
      <c r="M1675" s="160"/>
      <c r="N1675" s="160"/>
    </row>
    <row r="1676" spans="1:14">
      <c r="A1676" s="165"/>
      <c r="B1676" s="165"/>
      <c r="C1676" s="167"/>
      <c r="D1676" s="63">
        <v>2017</v>
      </c>
      <c r="E1676" s="49">
        <v>632.9</v>
      </c>
      <c r="F1676" s="49"/>
      <c r="G1676" s="49">
        <v>0</v>
      </c>
      <c r="H1676" s="49"/>
      <c r="I1676" s="49">
        <v>632.9</v>
      </c>
      <c r="J1676" s="49"/>
      <c r="K1676" s="49">
        <v>0</v>
      </c>
      <c r="L1676" s="49"/>
      <c r="M1676" s="160"/>
      <c r="N1676" s="160"/>
    </row>
    <row r="1677" spans="1:14">
      <c r="A1677" s="165"/>
      <c r="B1677" s="165"/>
      <c r="C1677" s="167" t="s">
        <v>786</v>
      </c>
      <c r="D1677" s="111" t="s">
        <v>609</v>
      </c>
      <c r="E1677" s="108">
        <f>SUM(E1678:E1682)</f>
        <v>1200</v>
      </c>
      <c r="F1677" s="108">
        <f t="shared" ref="F1677:L1677" si="276">SUM(F1678:F1682)</f>
        <v>505</v>
      </c>
      <c r="G1677" s="108">
        <f t="shared" si="276"/>
        <v>0</v>
      </c>
      <c r="H1677" s="108">
        <f t="shared" si="276"/>
        <v>0</v>
      </c>
      <c r="I1677" s="108">
        <f t="shared" si="276"/>
        <v>1200</v>
      </c>
      <c r="J1677" s="108">
        <f t="shared" si="276"/>
        <v>505</v>
      </c>
      <c r="K1677" s="108">
        <f t="shared" si="276"/>
        <v>0</v>
      </c>
      <c r="L1677" s="108">
        <f t="shared" si="276"/>
        <v>0</v>
      </c>
      <c r="M1677" s="160"/>
      <c r="N1677" s="160"/>
    </row>
    <row r="1678" spans="1:14">
      <c r="A1678" s="165"/>
      <c r="B1678" s="165"/>
      <c r="C1678" s="167"/>
      <c r="D1678" s="63">
        <v>2013</v>
      </c>
      <c r="E1678" s="108">
        <v>204.5</v>
      </c>
      <c r="F1678" s="108">
        <v>204.5</v>
      </c>
      <c r="G1678" s="108">
        <v>0</v>
      </c>
      <c r="H1678" s="108">
        <v>0</v>
      </c>
      <c r="I1678" s="108">
        <v>204.5</v>
      </c>
      <c r="J1678" s="108">
        <v>204.5</v>
      </c>
      <c r="K1678" s="108">
        <v>0</v>
      </c>
      <c r="L1678" s="108">
        <v>0</v>
      </c>
      <c r="M1678" s="160"/>
      <c r="N1678" s="160"/>
    </row>
    <row r="1679" spans="1:14">
      <c r="A1679" s="165"/>
      <c r="B1679" s="165"/>
      <c r="C1679" s="167"/>
      <c r="D1679" s="63">
        <v>2014</v>
      </c>
      <c r="E1679" s="108">
        <v>220.9</v>
      </c>
      <c r="F1679" s="108">
        <v>300.5</v>
      </c>
      <c r="G1679" s="108">
        <v>0</v>
      </c>
      <c r="H1679" s="108">
        <v>0</v>
      </c>
      <c r="I1679" s="108">
        <v>220.9</v>
      </c>
      <c r="J1679" s="108">
        <v>300.5</v>
      </c>
      <c r="K1679" s="108">
        <v>0</v>
      </c>
      <c r="L1679" s="108">
        <v>0</v>
      </c>
      <c r="M1679" s="160"/>
      <c r="N1679" s="160"/>
    </row>
    <row r="1680" spans="1:14">
      <c r="A1680" s="165"/>
      <c r="B1680" s="165"/>
      <c r="C1680" s="167"/>
      <c r="D1680" s="63">
        <v>2015</v>
      </c>
      <c r="E1680" s="108">
        <v>238.6</v>
      </c>
      <c r="F1680" s="108"/>
      <c r="G1680" s="108">
        <v>0</v>
      </c>
      <c r="H1680" s="108"/>
      <c r="I1680" s="108">
        <v>238.6</v>
      </c>
      <c r="J1680" s="108"/>
      <c r="K1680" s="108">
        <v>0</v>
      </c>
      <c r="L1680" s="108"/>
      <c r="M1680" s="160"/>
      <c r="N1680" s="160"/>
    </row>
    <row r="1681" spans="1:14">
      <c r="A1681" s="165"/>
      <c r="B1681" s="165"/>
      <c r="C1681" s="167"/>
      <c r="D1681" s="63">
        <v>2016</v>
      </c>
      <c r="E1681" s="108">
        <v>257.7</v>
      </c>
      <c r="F1681" s="108"/>
      <c r="G1681" s="108">
        <v>0</v>
      </c>
      <c r="H1681" s="108"/>
      <c r="I1681" s="108">
        <v>257.7</v>
      </c>
      <c r="J1681" s="108"/>
      <c r="K1681" s="108">
        <v>0</v>
      </c>
      <c r="L1681" s="108"/>
      <c r="M1681" s="160"/>
      <c r="N1681" s="160"/>
    </row>
    <row r="1682" spans="1:14">
      <c r="A1682" s="165"/>
      <c r="B1682" s="165"/>
      <c r="C1682" s="167"/>
      <c r="D1682" s="63">
        <v>2017</v>
      </c>
      <c r="E1682" s="108">
        <v>278.3</v>
      </c>
      <c r="F1682" s="108"/>
      <c r="G1682" s="108">
        <v>0</v>
      </c>
      <c r="H1682" s="108"/>
      <c r="I1682" s="108">
        <v>278.3</v>
      </c>
      <c r="J1682" s="108"/>
      <c r="K1682" s="108">
        <v>0</v>
      </c>
      <c r="L1682" s="108"/>
      <c r="M1682" s="160"/>
      <c r="N1682" s="160"/>
    </row>
    <row r="1683" spans="1:14">
      <c r="A1683" s="165"/>
      <c r="B1683" s="165"/>
      <c r="C1683" s="167" t="s">
        <v>776</v>
      </c>
      <c r="D1683" s="111" t="s">
        <v>609</v>
      </c>
      <c r="E1683" s="108">
        <f>SUM(E1684:E1688)</f>
        <v>1889</v>
      </c>
      <c r="F1683" s="108">
        <f t="shared" ref="F1683:L1683" si="277">SUM(F1684:F1688)</f>
        <v>680.1</v>
      </c>
      <c r="G1683" s="108">
        <f t="shared" si="277"/>
        <v>0</v>
      </c>
      <c r="H1683" s="108">
        <f t="shared" si="277"/>
        <v>0</v>
      </c>
      <c r="I1683" s="108">
        <f t="shared" si="277"/>
        <v>1889</v>
      </c>
      <c r="J1683" s="108">
        <f t="shared" si="277"/>
        <v>680.1</v>
      </c>
      <c r="K1683" s="108">
        <f t="shared" si="277"/>
        <v>0</v>
      </c>
      <c r="L1683" s="108">
        <f t="shared" si="277"/>
        <v>0</v>
      </c>
      <c r="M1683" s="160"/>
      <c r="N1683" s="160"/>
    </row>
    <row r="1684" spans="1:14">
      <c r="A1684" s="165"/>
      <c r="B1684" s="165"/>
      <c r="C1684" s="167"/>
      <c r="D1684" s="63">
        <v>2013</v>
      </c>
      <c r="E1684" s="108">
        <v>322</v>
      </c>
      <c r="F1684" s="108">
        <v>322</v>
      </c>
      <c r="G1684" s="108">
        <v>0</v>
      </c>
      <c r="H1684" s="108">
        <v>0</v>
      </c>
      <c r="I1684" s="108">
        <v>322</v>
      </c>
      <c r="J1684" s="108">
        <v>322</v>
      </c>
      <c r="K1684" s="108">
        <v>0</v>
      </c>
      <c r="L1684" s="108">
        <v>0</v>
      </c>
      <c r="M1684" s="160"/>
      <c r="N1684" s="160"/>
    </row>
    <row r="1685" spans="1:14">
      <c r="A1685" s="165"/>
      <c r="B1685" s="165"/>
      <c r="C1685" s="167"/>
      <c r="D1685" s="63">
        <v>2014</v>
      </c>
      <c r="E1685" s="108">
        <v>347.8</v>
      </c>
      <c r="F1685" s="108">
        <v>358.1</v>
      </c>
      <c r="G1685" s="108">
        <v>0</v>
      </c>
      <c r="H1685" s="108">
        <v>0</v>
      </c>
      <c r="I1685" s="108">
        <v>347.8</v>
      </c>
      <c r="J1685" s="108">
        <v>358.1</v>
      </c>
      <c r="K1685" s="108">
        <v>0</v>
      </c>
      <c r="L1685" s="108">
        <v>0</v>
      </c>
      <c r="M1685" s="160"/>
      <c r="N1685" s="160"/>
    </row>
    <row r="1686" spans="1:14">
      <c r="A1686" s="165"/>
      <c r="B1686" s="165"/>
      <c r="C1686" s="167"/>
      <c r="D1686" s="63">
        <v>2015</v>
      </c>
      <c r="E1686" s="108">
        <v>375.6</v>
      </c>
      <c r="F1686" s="108"/>
      <c r="G1686" s="108">
        <v>0</v>
      </c>
      <c r="H1686" s="108"/>
      <c r="I1686" s="108">
        <v>375.6</v>
      </c>
      <c r="J1686" s="108"/>
      <c r="K1686" s="108">
        <v>0</v>
      </c>
      <c r="L1686" s="108"/>
      <c r="M1686" s="160"/>
      <c r="N1686" s="160"/>
    </row>
    <row r="1687" spans="1:14">
      <c r="A1687" s="165"/>
      <c r="B1687" s="165"/>
      <c r="C1687" s="167"/>
      <c r="D1687" s="63">
        <v>2016</v>
      </c>
      <c r="E1687" s="108">
        <v>405.6</v>
      </c>
      <c r="F1687" s="108"/>
      <c r="G1687" s="108">
        <v>0</v>
      </c>
      <c r="H1687" s="108"/>
      <c r="I1687" s="108">
        <v>405.6</v>
      </c>
      <c r="J1687" s="108"/>
      <c r="K1687" s="108">
        <v>0</v>
      </c>
      <c r="L1687" s="108"/>
      <c r="M1687" s="160"/>
      <c r="N1687" s="160"/>
    </row>
    <row r="1688" spans="1:14">
      <c r="A1688" s="165"/>
      <c r="B1688" s="165"/>
      <c r="C1688" s="167"/>
      <c r="D1688" s="63">
        <v>2017</v>
      </c>
      <c r="E1688" s="108">
        <v>438</v>
      </c>
      <c r="F1688" s="108"/>
      <c r="G1688" s="108">
        <v>0</v>
      </c>
      <c r="H1688" s="108"/>
      <c r="I1688" s="108">
        <v>438</v>
      </c>
      <c r="J1688" s="108"/>
      <c r="K1688" s="108">
        <v>0</v>
      </c>
      <c r="L1688" s="108"/>
      <c r="M1688" s="160"/>
      <c r="N1688" s="160"/>
    </row>
    <row r="1689" spans="1:14">
      <c r="A1689" s="165"/>
      <c r="B1689" s="165"/>
      <c r="C1689" s="165" t="s">
        <v>825</v>
      </c>
      <c r="D1689" s="111" t="s">
        <v>609</v>
      </c>
      <c r="E1689" s="108">
        <f>SUM(E1690:E1694)</f>
        <v>535.6</v>
      </c>
      <c r="F1689" s="108">
        <f t="shared" ref="F1689:K1689" si="278">SUM(F1690:F1694)</f>
        <v>267</v>
      </c>
      <c r="G1689" s="108">
        <f t="shared" si="278"/>
        <v>0</v>
      </c>
      <c r="H1689" s="108">
        <f t="shared" si="278"/>
        <v>0</v>
      </c>
      <c r="I1689" s="108">
        <f t="shared" si="278"/>
        <v>535.6</v>
      </c>
      <c r="J1689" s="108">
        <f t="shared" si="278"/>
        <v>267</v>
      </c>
      <c r="K1689" s="108">
        <f t="shared" si="278"/>
        <v>0</v>
      </c>
      <c r="L1689" s="108">
        <f>SUM(L1690:L1694)</f>
        <v>0</v>
      </c>
      <c r="M1689" s="160"/>
      <c r="N1689" s="160"/>
    </row>
    <row r="1690" spans="1:14">
      <c r="A1690" s="165"/>
      <c r="B1690" s="165"/>
      <c r="C1690" s="165"/>
      <c r="D1690" s="63">
        <v>2013</v>
      </c>
      <c r="E1690" s="108">
        <v>91.3</v>
      </c>
      <c r="F1690" s="108">
        <v>91.3</v>
      </c>
      <c r="G1690" s="108">
        <v>0</v>
      </c>
      <c r="H1690" s="108">
        <v>0</v>
      </c>
      <c r="I1690" s="108">
        <v>91.3</v>
      </c>
      <c r="J1690" s="108">
        <v>91.3</v>
      </c>
      <c r="K1690" s="108">
        <v>0</v>
      </c>
      <c r="L1690" s="108">
        <v>0</v>
      </c>
      <c r="M1690" s="160"/>
      <c r="N1690" s="160"/>
    </row>
    <row r="1691" spans="1:14">
      <c r="A1691" s="165"/>
      <c r="B1691" s="165"/>
      <c r="C1691" s="165"/>
      <c r="D1691" s="63">
        <v>2014</v>
      </c>
      <c r="E1691" s="108">
        <v>98.6</v>
      </c>
      <c r="F1691" s="108">
        <v>175.7</v>
      </c>
      <c r="G1691" s="108">
        <v>0</v>
      </c>
      <c r="H1691" s="108">
        <v>0</v>
      </c>
      <c r="I1691" s="108">
        <v>98.6</v>
      </c>
      <c r="J1691" s="108">
        <v>175.7</v>
      </c>
      <c r="K1691" s="108">
        <v>0</v>
      </c>
      <c r="L1691" s="108">
        <v>0</v>
      </c>
      <c r="M1691" s="160"/>
      <c r="N1691" s="160"/>
    </row>
    <row r="1692" spans="1:14">
      <c r="A1692" s="165"/>
      <c r="B1692" s="165"/>
      <c r="C1692" s="165"/>
      <c r="D1692" s="63">
        <v>2015</v>
      </c>
      <c r="E1692" s="108">
        <v>106.5</v>
      </c>
      <c r="F1692" s="108"/>
      <c r="G1692" s="108">
        <v>0</v>
      </c>
      <c r="H1692" s="108"/>
      <c r="I1692" s="108">
        <v>106.5</v>
      </c>
      <c r="J1692" s="108"/>
      <c r="K1692" s="108">
        <v>0</v>
      </c>
      <c r="L1692" s="108"/>
      <c r="M1692" s="160"/>
      <c r="N1692" s="160"/>
    </row>
    <row r="1693" spans="1:14">
      <c r="A1693" s="165"/>
      <c r="B1693" s="165"/>
      <c r="C1693" s="165"/>
      <c r="D1693" s="63">
        <v>2016</v>
      </c>
      <c r="E1693" s="108">
        <v>115</v>
      </c>
      <c r="F1693" s="108"/>
      <c r="G1693" s="108">
        <v>0</v>
      </c>
      <c r="H1693" s="108"/>
      <c r="I1693" s="108">
        <v>115</v>
      </c>
      <c r="J1693" s="108"/>
      <c r="K1693" s="108">
        <v>0</v>
      </c>
      <c r="L1693" s="108"/>
      <c r="M1693" s="160"/>
      <c r="N1693" s="160"/>
    </row>
    <row r="1694" spans="1:14">
      <c r="A1694" s="165"/>
      <c r="B1694" s="165"/>
      <c r="C1694" s="165"/>
      <c r="D1694" s="63">
        <v>2017</v>
      </c>
      <c r="E1694" s="108">
        <v>124.2</v>
      </c>
      <c r="F1694" s="108"/>
      <c r="G1694" s="108">
        <v>0</v>
      </c>
      <c r="H1694" s="108"/>
      <c r="I1694" s="108">
        <v>124.2</v>
      </c>
      <c r="J1694" s="108"/>
      <c r="K1694" s="108">
        <v>0</v>
      </c>
      <c r="L1694" s="108"/>
      <c r="M1694" s="160"/>
      <c r="N1694" s="160"/>
    </row>
    <row r="1695" spans="1:14">
      <c r="A1695" s="165"/>
      <c r="B1695" s="165"/>
      <c r="C1695" s="167" t="s">
        <v>527</v>
      </c>
      <c r="D1695" s="111" t="s">
        <v>609</v>
      </c>
      <c r="E1695" s="65">
        <f>SUM(E1696:E1700)</f>
        <v>18563.300000000003</v>
      </c>
      <c r="F1695" s="65">
        <f t="shared" ref="F1695:L1695" si="279">SUM(F1696:F1700)</f>
        <v>7328.5</v>
      </c>
      <c r="G1695" s="65">
        <f t="shared" si="279"/>
        <v>0</v>
      </c>
      <c r="H1695" s="65">
        <f t="shared" si="279"/>
        <v>0</v>
      </c>
      <c r="I1695" s="65">
        <f t="shared" si="279"/>
        <v>18563.300000000003</v>
      </c>
      <c r="J1695" s="65">
        <f t="shared" si="279"/>
        <v>7328.5</v>
      </c>
      <c r="K1695" s="65">
        <f t="shared" si="279"/>
        <v>0</v>
      </c>
      <c r="L1695" s="65">
        <f t="shared" si="279"/>
        <v>0</v>
      </c>
      <c r="M1695" s="160"/>
      <c r="N1695" s="160"/>
    </row>
    <row r="1696" spans="1:14">
      <c r="A1696" s="165"/>
      <c r="B1696" s="165"/>
      <c r="C1696" s="167"/>
      <c r="D1696" s="63">
        <v>2013</v>
      </c>
      <c r="E1696" s="65">
        <v>3265.8</v>
      </c>
      <c r="F1696" s="65">
        <v>3265.1</v>
      </c>
      <c r="G1696" s="108">
        <v>0</v>
      </c>
      <c r="H1696" s="108">
        <v>0</v>
      </c>
      <c r="I1696" s="65">
        <v>3265.8</v>
      </c>
      <c r="J1696" s="65">
        <v>3265.1</v>
      </c>
      <c r="K1696" s="108">
        <v>0</v>
      </c>
      <c r="L1696" s="108">
        <v>0</v>
      </c>
      <c r="M1696" s="160"/>
      <c r="N1696" s="160"/>
    </row>
    <row r="1697" spans="1:14">
      <c r="A1697" s="165"/>
      <c r="B1697" s="165"/>
      <c r="C1697" s="167"/>
      <c r="D1697" s="63">
        <v>2014</v>
      </c>
      <c r="E1697" s="65">
        <v>3496.9</v>
      </c>
      <c r="F1697" s="65">
        <v>4063.4</v>
      </c>
      <c r="G1697" s="108">
        <v>0</v>
      </c>
      <c r="H1697" s="108">
        <v>0</v>
      </c>
      <c r="I1697" s="65">
        <v>3496.9</v>
      </c>
      <c r="J1697" s="65">
        <v>4063.4</v>
      </c>
      <c r="K1697" s="108">
        <v>0</v>
      </c>
      <c r="L1697" s="108">
        <v>0</v>
      </c>
      <c r="M1697" s="160"/>
      <c r="N1697" s="160"/>
    </row>
    <row r="1698" spans="1:14">
      <c r="A1698" s="165"/>
      <c r="B1698" s="165"/>
      <c r="C1698" s="167"/>
      <c r="D1698" s="63">
        <v>2015</v>
      </c>
      <c r="E1698" s="65">
        <v>3706.7</v>
      </c>
      <c r="F1698" s="65"/>
      <c r="G1698" s="108">
        <v>0</v>
      </c>
      <c r="H1698" s="108"/>
      <c r="I1698" s="65">
        <v>3706.7</v>
      </c>
      <c r="J1698" s="65"/>
      <c r="K1698" s="108">
        <v>0</v>
      </c>
      <c r="L1698" s="108"/>
      <c r="M1698" s="160"/>
      <c r="N1698" s="160"/>
    </row>
    <row r="1699" spans="1:14">
      <c r="A1699" s="165"/>
      <c r="B1699" s="165"/>
      <c r="C1699" s="167"/>
      <c r="D1699" s="63">
        <v>2016</v>
      </c>
      <c r="E1699" s="65">
        <v>3929.1</v>
      </c>
      <c r="F1699" s="65"/>
      <c r="G1699" s="108">
        <v>0</v>
      </c>
      <c r="H1699" s="108"/>
      <c r="I1699" s="65">
        <v>3929.1</v>
      </c>
      <c r="J1699" s="65"/>
      <c r="K1699" s="108">
        <v>0</v>
      </c>
      <c r="L1699" s="108"/>
      <c r="M1699" s="160"/>
      <c r="N1699" s="160"/>
    </row>
    <row r="1700" spans="1:14">
      <c r="A1700" s="165"/>
      <c r="B1700" s="165"/>
      <c r="C1700" s="167"/>
      <c r="D1700" s="63">
        <v>2017</v>
      </c>
      <c r="E1700" s="65">
        <v>4164.8</v>
      </c>
      <c r="F1700" s="65"/>
      <c r="G1700" s="108">
        <v>0</v>
      </c>
      <c r="H1700" s="108"/>
      <c r="I1700" s="65">
        <v>4164.8</v>
      </c>
      <c r="J1700" s="65"/>
      <c r="K1700" s="108">
        <v>0</v>
      </c>
      <c r="L1700" s="108"/>
      <c r="M1700" s="160"/>
      <c r="N1700" s="160"/>
    </row>
    <row r="1701" spans="1:14">
      <c r="A1701" s="165"/>
      <c r="B1701" s="165"/>
      <c r="C1701" s="167" t="s">
        <v>824</v>
      </c>
      <c r="D1701" s="111" t="s">
        <v>609</v>
      </c>
      <c r="E1701" s="108">
        <f>SUM(E1702:E1706)</f>
        <v>1204.3</v>
      </c>
      <c r="F1701" s="108">
        <f t="shared" ref="F1701:L1701" si="280">SUM(F1702:F1706)</f>
        <v>355.3</v>
      </c>
      <c r="G1701" s="108">
        <f t="shared" si="280"/>
        <v>0</v>
      </c>
      <c r="H1701" s="108">
        <f t="shared" si="280"/>
        <v>0</v>
      </c>
      <c r="I1701" s="108">
        <f t="shared" si="280"/>
        <v>1204.3</v>
      </c>
      <c r="J1701" s="108">
        <f t="shared" si="280"/>
        <v>355.3</v>
      </c>
      <c r="K1701" s="108">
        <f t="shared" si="280"/>
        <v>0</v>
      </c>
      <c r="L1701" s="108">
        <f t="shared" si="280"/>
        <v>0</v>
      </c>
      <c r="M1701" s="160"/>
      <c r="N1701" s="160"/>
    </row>
    <row r="1702" spans="1:14">
      <c r="A1702" s="165"/>
      <c r="B1702" s="165"/>
      <c r="C1702" s="167"/>
      <c r="D1702" s="63">
        <v>2013</v>
      </c>
      <c r="E1702" s="108">
        <v>205.3</v>
      </c>
      <c r="F1702" s="108">
        <v>205.3</v>
      </c>
      <c r="G1702" s="108">
        <v>0</v>
      </c>
      <c r="H1702" s="108">
        <v>0</v>
      </c>
      <c r="I1702" s="108">
        <v>205.3</v>
      </c>
      <c r="J1702" s="108">
        <v>205.3</v>
      </c>
      <c r="K1702" s="108">
        <v>0</v>
      </c>
      <c r="L1702" s="108">
        <v>0</v>
      </c>
      <c r="M1702" s="160"/>
      <c r="N1702" s="160"/>
    </row>
    <row r="1703" spans="1:14">
      <c r="A1703" s="165"/>
      <c r="B1703" s="165"/>
      <c r="C1703" s="167"/>
      <c r="D1703" s="63">
        <v>2014</v>
      </c>
      <c r="E1703" s="108">
        <v>221.7</v>
      </c>
      <c r="F1703" s="108">
        <v>150</v>
      </c>
      <c r="G1703" s="108">
        <v>0</v>
      </c>
      <c r="H1703" s="108">
        <v>0</v>
      </c>
      <c r="I1703" s="108">
        <v>221.7</v>
      </c>
      <c r="J1703" s="108">
        <v>150</v>
      </c>
      <c r="K1703" s="108">
        <v>0</v>
      </c>
      <c r="L1703" s="108">
        <v>0</v>
      </c>
      <c r="M1703" s="160"/>
      <c r="N1703" s="160"/>
    </row>
    <row r="1704" spans="1:14">
      <c r="A1704" s="165"/>
      <c r="B1704" s="165"/>
      <c r="C1704" s="167"/>
      <c r="D1704" s="63">
        <v>2015</v>
      </c>
      <c r="E1704" s="108">
        <v>239.4</v>
      </c>
      <c r="F1704" s="108"/>
      <c r="G1704" s="108">
        <v>0</v>
      </c>
      <c r="H1704" s="108"/>
      <c r="I1704" s="108">
        <v>239.4</v>
      </c>
      <c r="J1704" s="108"/>
      <c r="K1704" s="108">
        <v>0</v>
      </c>
      <c r="L1704" s="108"/>
      <c r="M1704" s="160"/>
      <c r="N1704" s="160"/>
    </row>
    <row r="1705" spans="1:14">
      <c r="A1705" s="165"/>
      <c r="B1705" s="165"/>
      <c r="C1705" s="167"/>
      <c r="D1705" s="63">
        <v>2016</v>
      </c>
      <c r="E1705" s="108">
        <v>258.60000000000002</v>
      </c>
      <c r="F1705" s="108"/>
      <c r="G1705" s="108">
        <v>0</v>
      </c>
      <c r="H1705" s="108"/>
      <c r="I1705" s="108">
        <v>258.60000000000002</v>
      </c>
      <c r="J1705" s="108"/>
      <c r="K1705" s="108">
        <v>0</v>
      </c>
      <c r="L1705" s="108"/>
      <c r="M1705" s="160"/>
      <c r="N1705" s="160"/>
    </row>
    <row r="1706" spans="1:14">
      <c r="A1706" s="165"/>
      <c r="B1706" s="165"/>
      <c r="C1706" s="167"/>
      <c r="D1706" s="63">
        <v>2017</v>
      </c>
      <c r="E1706" s="108">
        <v>279.3</v>
      </c>
      <c r="F1706" s="108"/>
      <c r="G1706" s="108">
        <v>0</v>
      </c>
      <c r="H1706" s="108"/>
      <c r="I1706" s="108">
        <v>279.3</v>
      </c>
      <c r="J1706" s="108"/>
      <c r="K1706" s="108">
        <v>0</v>
      </c>
      <c r="L1706" s="108"/>
      <c r="M1706" s="160"/>
      <c r="N1706" s="160"/>
    </row>
    <row r="1707" spans="1:14">
      <c r="A1707" s="165"/>
      <c r="B1707" s="165"/>
      <c r="C1707" s="167" t="s">
        <v>791</v>
      </c>
      <c r="D1707" s="111" t="s">
        <v>609</v>
      </c>
      <c r="E1707" s="108">
        <f>SUM(E1708:E1712)</f>
        <v>3352.7000000000003</v>
      </c>
      <c r="F1707" s="108">
        <f t="shared" ref="F1707:L1707" si="281">SUM(F1708:F1712)</f>
        <v>1463.2</v>
      </c>
      <c r="G1707" s="108">
        <f t="shared" si="281"/>
        <v>0</v>
      </c>
      <c r="H1707" s="108">
        <f t="shared" si="281"/>
        <v>0</v>
      </c>
      <c r="I1707" s="108">
        <f t="shared" si="281"/>
        <v>3352.7000000000003</v>
      </c>
      <c r="J1707" s="108">
        <f t="shared" si="281"/>
        <v>1463.2</v>
      </c>
      <c r="K1707" s="108">
        <f t="shared" si="281"/>
        <v>0</v>
      </c>
      <c r="L1707" s="108">
        <f t="shared" si="281"/>
        <v>0</v>
      </c>
      <c r="M1707" s="160"/>
      <c r="N1707" s="160"/>
    </row>
    <row r="1708" spans="1:14">
      <c r="A1708" s="165"/>
      <c r="B1708" s="165"/>
      <c r="C1708" s="167"/>
      <c r="D1708" s="63">
        <v>2013</v>
      </c>
      <c r="E1708" s="108">
        <v>571.5</v>
      </c>
      <c r="F1708" s="108">
        <v>690</v>
      </c>
      <c r="G1708" s="108">
        <v>0</v>
      </c>
      <c r="H1708" s="108">
        <v>0</v>
      </c>
      <c r="I1708" s="108">
        <v>571.5</v>
      </c>
      <c r="J1708" s="108">
        <v>690</v>
      </c>
      <c r="K1708" s="108">
        <v>0</v>
      </c>
      <c r="L1708" s="108">
        <v>0</v>
      </c>
      <c r="M1708" s="160"/>
      <c r="N1708" s="160"/>
    </row>
    <row r="1709" spans="1:14">
      <c r="A1709" s="165"/>
      <c r="B1709" s="165"/>
      <c r="C1709" s="167"/>
      <c r="D1709" s="63">
        <v>2014</v>
      </c>
      <c r="E1709" s="108">
        <v>617.20000000000005</v>
      </c>
      <c r="F1709" s="108">
        <v>773.2</v>
      </c>
      <c r="G1709" s="108">
        <v>0</v>
      </c>
      <c r="H1709" s="108">
        <v>0</v>
      </c>
      <c r="I1709" s="108">
        <v>617.20000000000005</v>
      </c>
      <c r="J1709" s="108">
        <v>773.2</v>
      </c>
      <c r="K1709" s="108">
        <v>0</v>
      </c>
      <c r="L1709" s="108">
        <v>0</v>
      </c>
      <c r="M1709" s="160"/>
      <c r="N1709" s="160"/>
    </row>
    <row r="1710" spans="1:14">
      <c r="A1710" s="165"/>
      <c r="B1710" s="165"/>
      <c r="C1710" s="167"/>
      <c r="D1710" s="63">
        <v>2015</v>
      </c>
      <c r="E1710" s="108">
        <v>666.6</v>
      </c>
      <c r="F1710" s="108"/>
      <c r="G1710" s="108">
        <v>0</v>
      </c>
      <c r="H1710" s="108"/>
      <c r="I1710" s="108">
        <v>666.6</v>
      </c>
      <c r="J1710" s="108"/>
      <c r="K1710" s="108">
        <v>0</v>
      </c>
      <c r="L1710" s="108"/>
      <c r="M1710" s="160"/>
      <c r="N1710" s="160"/>
    </row>
    <row r="1711" spans="1:14">
      <c r="A1711" s="165"/>
      <c r="B1711" s="165"/>
      <c r="C1711" s="167"/>
      <c r="D1711" s="63">
        <v>2016</v>
      </c>
      <c r="E1711" s="108">
        <v>719.9</v>
      </c>
      <c r="F1711" s="108"/>
      <c r="G1711" s="108">
        <v>0</v>
      </c>
      <c r="H1711" s="108"/>
      <c r="I1711" s="108">
        <v>719.9</v>
      </c>
      <c r="J1711" s="108"/>
      <c r="K1711" s="108">
        <v>0</v>
      </c>
      <c r="L1711" s="108"/>
      <c r="M1711" s="160"/>
      <c r="N1711" s="160"/>
    </row>
    <row r="1712" spans="1:14">
      <c r="A1712" s="165"/>
      <c r="B1712" s="165"/>
      <c r="C1712" s="167"/>
      <c r="D1712" s="63">
        <v>2017</v>
      </c>
      <c r="E1712" s="108">
        <v>777.5</v>
      </c>
      <c r="F1712" s="108"/>
      <c r="G1712" s="108">
        <v>0</v>
      </c>
      <c r="H1712" s="108"/>
      <c r="I1712" s="108">
        <v>777.5</v>
      </c>
      <c r="J1712" s="108"/>
      <c r="K1712" s="108">
        <v>0</v>
      </c>
      <c r="L1712" s="108"/>
      <c r="M1712" s="160"/>
      <c r="N1712" s="160"/>
    </row>
    <row r="1713" spans="1:14">
      <c r="A1713" s="165"/>
      <c r="B1713" s="165"/>
      <c r="C1713" s="167" t="s">
        <v>575</v>
      </c>
      <c r="D1713" s="111" t="s">
        <v>609</v>
      </c>
      <c r="E1713" s="108">
        <f>SUM(E1714:E1718)</f>
        <v>3903</v>
      </c>
      <c r="F1713" s="108">
        <f t="shared" ref="F1713:L1713" si="282">SUM(F1714:F1718)</f>
        <v>1854.6</v>
      </c>
      <c r="G1713" s="108">
        <f t="shared" si="282"/>
        <v>0</v>
      </c>
      <c r="H1713" s="108">
        <f t="shared" si="282"/>
        <v>0</v>
      </c>
      <c r="I1713" s="108">
        <f t="shared" si="282"/>
        <v>3903</v>
      </c>
      <c r="J1713" s="108">
        <f t="shared" si="282"/>
        <v>1854.6</v>
      </c>
      <c r="K1713" s="108">
        <f t="shared" si="282"/>
        <v>0</v>
      </c>
      <c r="L1713" s="108">
        <f t="shared" si="282"/>
        <v>0</v>
      </c>
      <c r="M1713" s="160"/>
      <c r="N1713" s="160"/>
    </row>
    <row r="1714" spans="1:14">
      <c r="A1714" s="165"/>
      <c r="B1714" s="165"/>
      <c r="C1714" s="167"/>
      <c r="D1714" s="63">
        <v>2013</v>
      </c>
      <c r="E1714" s="108">
        <v>665.3</v>
      </c>
      <c r="F1714" s="108">
        <v>665.3</v>
      </c>
      <c r="G1714" s="108">
        <v>0</v>
      </c>
      <c r="H1714" s="108">
        <v>0</v>
      </c>
      <c r="I1714" s="108">
        <v>665.3</v>
      </c>
      <c r="J1714" s="108">
        <v>665.3</v>
      </c>
      <c r="K1714" s="108">
        <v>0</v>
      </c>
      <c r="L1714" s="108">
        <v>0</v>
      </c>
      <c r="M1714" s="160"/>
      <c r="N1714" s="160"/>
    </row>
    <row r="1715" spans="1:14">
      <c r="A1715" s="165"/>
      <c r="B1715" s="165"/>
      <c r="C1715" s="167"/>
      <c r="D1715" s="63">
        <v>2014</v>
      </c>
      <c r="E1715" s="108">
        <v>718.5</v>
      </c>
      <c r="F1715" s="108">
        <v>1189.3</v>
      </c>
      <c r="G1715" s="108">
        <v>0</v>
      </c>
      <c r="H1715" s="108">
        <v>0</v>
      </c>
      <c r="I1715" s="108">
        <v>718.5</v>
      </c>
      <c r="J1715" s="108">
        <v>1189.3</v>
      </c>
      <c r="K1715" s="108">
        <v>0</v>
      </c>
      <c r="L1715" s="108">
        <v>0</v>
      </c>
      <c r="M1715" s="160"/>
      <c r="N1715" s="160"/>
    </row>
    <row r="1716" spans="1:14">
      <c r="A1716" s="165"/>
      <c r="B1716" s="165"/>
      <c r="C1716" s="167"/>
      <c r="D1716" s="63">
        <v>2015</v>
      </c>
      <c r="E1716" s="108">
        <v>776</v>
      </c>
      <c r="F1716" s="108"/>
      <c r="G1716" s="108">
        <v>0</v>
      </c>
      <c r="H1716" s="108"/>
      <c r="I1716" s="108">
        <v>776</v>
      </c>
      <c r="J1716" s="108"/>
      <c r="K1716" s="108">
        <v>0</v>
      </c>
      <c r="L1716" s="108"/>
      <c r="M1716" s="160"/>
      <c r="N1716" s="160"/>
    </row>
    <row r="1717" spans="1:14">
      <c r="A1717" s="165"/>
      <c r="B1717" s="165"/>
      <c r="C1717" s="167"/>
      <c r="D1717" s="63">
        <v>2016</v>
      </c>
      <c r="E1717" s="108">
        <v>838.1</v>
      </c>
      <c r="F1717" s="108"/>
      <c r="G1717" s="108">
        <v>0</v>
      </c>
      <c r="H1717" s="108"/>
      <c r="I1717" s="108">
        <v>838.1</v>
      </c>
      <c r="J1717" s="108"/>
      <c r="K1717" s="108">
        <v>0</v>
      </c>
      <c r="L1717" s="108"/>
      <c r="M1717" s="160"/>
      <c r="N1717" s="160"/>
    </row>
    <row r="1718" spans="1:14">
      <c r="A1718" s="165"/>
      <c r="B1718" s="165"/>
      <c r="C1718" s="167"/>
      <c r="D1718" s="63">
        <v>2017</v>
      </c>
      <c r="E1718" s="108">
        <v>905.1</v>
      </c>
      <c r="F1718" s="108"/>
      <c r="G1718" s="108">
        <v>0</v>
      </c>
      <c r="H1718" s="108"/>
      <c r="I1718" s="108">
        <v>905.1</v>
      </c>
      <c r="J1718" s="108"/>
      <c r="K1718" s="108">
        <v>0</v>
      </c>
      <c r="L1718" s="108"/>
      <c r="M1718" s="160"/>
      <c r="N1718" s="160"/>
    </row>
    <row r="1719" spans="1:14">
      <c r="A1719" s="165"/>
      <c r="B1719" s="165"/>
      <c r="C1719" s="167" t="s">
        <v>780</v>
      </c>
      <c r="D1719" s="111" t="s">
        <v>609</v>
      </c>
      <c r="E1719" s="108">
        <f>SUM(E1720:E1724)</f>
        <v>1980.1000000000001</v>
      </c>
      <c r="F1719" s="108">
        <f t="shared" ref="F1719:L1719" si="283">SUM(F1720:F1724)</f>
        <v>798.9</v>
      </c>
      <c r="G1719" s="108">
        <f t="shared" si="283"/>
        <v>0</v>
      </c>
      <c r="H1719" s="108">
        <f t="shared" si="283"/>
        <v>0</v>
      </c>
      <c r="I1719" s="108">
        <f t="shared" si="283"/>
        <v>1980.1000000000001</v>
      </c>
      <c r="J1719" s="108">
        <f t="shared" si="283"/>
        <v>798.9</v>
      </c>
      <c r="K1719" s="108">
        <f t="shared" si="283"/>
        <v>0</v>
      </c>
      <c r="L1719" s="108">
        <f t="shared" si="283"/>
        <v>0</v>
      </c>
      <c r="M1719" s="160"/>
      <c r="N1719" s="160"/>
    </row>
    <row r="1720" spans="1:14">
      <c r="A1720" s="165"/>
      <c r="B1720" s="165"/>
      <c r="C1720" s="167"/>
      <c r="D1720" s="63">
        <v>2013</v>
      </c>
      <c r="E1720" s="108">
        <v>337.5</v>
      </c>
      <c r="F1720" s="108">
        <v>337.5</v>
      </c>
      <c r="G1720" s="108">
        <v>0</v>
      </c>
      <c r="H1720" s="108">
        <v>0</v>
      </c>
      <c r="I1720" s="108">
        <v>337.5</v>
      </c>
      <c r="J1720" s="108">
        <v>337.5</v>
      </c>
      <c r="K1720" s="108">
        <v>0</v>
      </c>
      <c r="L1720" s="108">
        <v>0</v>
      </c>
      <c r="M1720" s="160"/>
      <c r="N1720" s="160"/>
    </row>
    <row r="1721" spans="1:14">
      <c r="A1721" s="165"/>
      <c r="B1721" s="165"/>
      <c r="C1721" s="167"/>
      <c r="D1721" s="63">
        <v>2014</v>
      </c>
      <c r="E1721" s="108">
        <v>364.5</v>
      </c>
      <c r="F1721" s="108">
        <v>461.4</v>
      </c>
      <c r="G1721" s="108">
        <v>0</v>
      </c>
      <c r="H1721" s="108">
        <v>0</v>
      </c>
      <c r="I1721" s="108">
        <v>364.5</v>
      </c>
      <c r="J1721" s="108">
        <v>461.4</v>
      </c>
      <c r="K1721" s="108">
        <v>0</v>
      </c>
      <c r="L1721" s="108">
        <v>0</v>
      </c>
      <c r="M1721" s="160"/>
      <c r="N1721" s="160"/>
    </row>
    <row r="1722" spans="1:14">
      <c r="A1722" s="165"/>
      <c r="B1722" s="165"/>
      <c r="C1722" s="167"/>
      <c r="D1722" s="63">
        <v>2015</v>
      </c>
      <c r="E1722" s="108">
        <v>393.7</v>
      </c>
      <c r="F1722" s="108"/>
      <c r="G1722" s="108">
        <v>0</v>
      </c>
      <c r="H1722" s="108"/>
      <c r="I1722" s="108">
        <v>393.7</v>
      </c>
      <c r="J1722" s="108"/>
      <c r="K1722" s="108">
        <v>0</v>
      </c>
      <c r="L1722" s="108"/>
      <c r="M1722" s="160"/>
      <c r="N1722" s="160"/>
    </row>
    <row r="1723" spans="1:14">
      <c r="A1723" s="165"/>
      <c r="B1723" s="165"/>
      <c r="C1723" s="167"/>
      <c r="D1723" s="63">
        <v>2016</v>
      </c>
      <c r="E1723" s="108">
        <v>425.2</v>
      </c>
      <c r="F1723" s="108"/>
      <c r="G1723" s="108">
        <v>0</v>
      </c>
      <c r="H1723" s="108"/>
      <c r="I1723" s="108">
        <v>425.2</v>
      </c>
      <c r="J1723" s="108"/>
      <c r="K1723" s="108">
        <v>0</v>
      </c>
      <c r="L1723" s="108"/>
      <c r="M1723" s="160"/>
      <c r="N1723" s="160"/>
    </row>
    <row r="1724" spans="1:14">
      <c r="A1724" s="165"/>
      <c r="B1724" s="165"/>
      <c r="C1724" s="167"/>
      <c r="D1724" s="63">
        <v>2017</v>
      </c>
      <c r="E1724" s="108">
        <v>459.2</v>
      </c>
      <c r="F1724" s="108"/>
      <c r="G1724" s="108">
        <v>0</v>
      </c>
      <c r="H1724" s="108"/>
      <c r="I1724" s="108">
        <v>459.2</v>
      </c>
      <c r="J1724" s="108"/>
      <c r="K1724" s="108">
        <v>0</v>
      </c>
      <c r="L1724" s="108"/>
      <c r="M1724" s="160"/>
      <c r="N1724" s="160"/>
    </row>
    <row r="1725" spans="1:14">
      <c r="A1725" s="165"/>
      <c r="B1725" s="165"/>
      <c r="C1725" s="167" t="s">
        <v>772</v>
      </c>
      <c r="D1725" s="111" t="s">
        <v>609</v>
      </c>
      <c r="E1725" s="108">
        <f>SUM(E1726:E1730)</f>
        <v>630.59999999999991</v>
      </c>
      <c r="F1725" s="108">
        <f t="shared" ref="F1725:L1725" si="284">SUM(F1726:F1730)</f>
        <v>250.3</v>
      </c>
      <c r="G1725" s="108">
        <f t="shared" si="284"/>
        <v>0</v>
      </c>
      <c r="H1725" s="108">
        <f t="shared" si="284"/>
        <v>0</v>
      </c>
      <c r="I1725" s="108">
        <f t="shared" si="284"/>
        <v>630.59999999999991</v>
      </c>
      <c r="J1725" s="108">
        <f t="shared" si="284"/>
        <v>250.3</v>
      </c>
      <c r="K1725" s="108">
        <f t="shared" si="284"/>
        <v>0</v>
      </c>
      <c r="L1725" s="108">
        <f t="shared" si="284"/>
        <v>0</v>
      </c>
      <c r="M1725" s="160"/>
      <c r="N1725" s="160"/>
    </row>
    <row r="1726" spans="1:14">
      <c r="A1726" s="165"/>
      <c r="B1726" s="165"/>
      <c r="C1726" s="167"/>
      <c r="D1726" s="63">
        <v>2013</v>
      </c>
      <c r="E1726" s="108">
        <v>107.5</v>
      </c>
      <c r="F1726" s="108">
        <v>107.5</v>
      </c>
      <c r="G1726" s="108">
        <v>0</v>
      </c>
      <c r="H1726" s="108">
        <v>0</v>
      </c>
      <c r="I1726" s="108">
        <v>107.5</v>
      </c>
      <c r="J1726" s="108">
        <v>107.5</v>
      </c>
      <c r="K1726" s="108">
        <v>0</v>
      </c>
      <c r="L1726" s="108">
        <v>0</v>
      </c>
      <c r="M1726" s="160"/>
      <c r="N1726" s="160"/>
    </row>
    <row r="1727" spans="1:14">
      <c r="A1727" s="165"/>
      <c r="B1727" s="165"/>
      <c r="C1727" s="167"/>
      <c r="D1727" s="63">
        <v>2014</v>
      </c>
      <c r="E1727" s="108">
        <v>116.1</v>
      </c>
      <c r="F1727" s="108">
        <v>142.80000000000001</v>
      </c>
      <c r="G1727" s="108">
        <v>0</v>
      </c>
      <c r="H1727" s="108">
        <v>0</v>
      </c>
      <c r="I1727" s="108">
        <v>116.1</v>
      </c>
      <c r="J1727" s="108">
        <v>142.80000000000001</v>
      </c>
      <c r="K1727" s="108">
        <v>0</v>
      </c>
      <c r="L1727" s="108">
        <v>0</v>
      </c>
      <c r="M1727" s="160"/>
      <c r="N1727" s="160"/>
    </row>
    <row r="1728" spans="1:14">
      <c r="A1728" s="165"/>
      <c r="B1728" s="165"/>
      <c r="C1728" s="167"/>
      <c r="D1728" s="63">
        <v>2015</v>
      </c>
      <c r="E1728" s="108">
        <v>125.4</v>
      </c>
      <c r="F1728" s="108"/>
      <c r="G1728" s="108">
        <v>0</v>
      </c>
      <c r="H1728" s="108"/>
      <c r="I1728" s="108">
        <v>125.4</v>
      </c>
      <c r="J1728" s="108"/>
      <c r="K1728" s="108">
        <v>0</v>
      </c>
      <c r="L1728" s="108"/>
      <c r="M1728" s="160"/>
      <c r="N1728" s="160"/>
    </row>
    <row r="1729" spans="1:14">
      <c r="A1729" s="165"/>
      <c r="B1729" s="165"/>
      <c r="C1729" s="167"/>
      <c r="D1729" s="63">
        <v>2016</v>
      </c>
      <c r="E1729" s="108">
        <v>135.4</v>
      </c>
      <c r="F1729" s="108"/>
      <c r="G1729" s="108">
        <v>0</v>
      </c>
      <c r="H1729" s="108"/>
      <c r="I1729" s="108">
        <v>135.4</v>
      </c>
      <c r="J1729" s="108"/>
      <c r="K1729" s="108">
        <v>0</v>
      </c>
      <c r="L1729" s="108"/>
      <c r="M1729" s="160"/>
      <c r="N1729" s="160"/>
    </row>
    <row r="1730" spans="1:14">
      <c r="A1730" s="165"/>
      <c r="B1730" s="165"/>
      <c r="C1730" s="167"/>
      <c r="D1730" s="63">
        <v>2017</v>
      </c>
      <c r="E1730" s="108">
        <v>146.19999999999999</v>
      </c>
      <c r="F1730" s="108"/>
      <c r="G1730" s="108">
        <v>0</v>
      </c>
      <c r="H1730" s="108"/>
      <c r="I1730" s="108">
        <v>146.19999999999999</v>
      </c>
      <c r="J1730" s="108"/>
      <c r="K1730" s="108">
        <v>0</v>
      </c>
      <c r="L1730" s="108"/>
      <c r="M1730" s="160"/>
      <c r="N1730" s="160"/>
    </row>
    <row r="1731" spans="1:14">
      <c r="A1731" s="165"/>
      <c r="B1731" s="165"/>
      <c r="C1731" s="167" t="s">
        <v>774</v>
      </c>
      <c r="D1731" s="111" t="s">
        <v>609</v>
      </c>
      <c r="E1731" s="108">
        <f>SUM(E1732:E1736)</f>
        <v>2313.8000000000002</v>
      </c>
      <c r="F1731" s="108">
        <f t="shared" ref="F1731:L1731" si="285">SUM(F1732:F1736)</f>
        <v>930.9</v>
      </c>
      <c r="G1731" s="108">
        <f t="shared" si="285"/>
        <v>0</v>
      </c>
      <c r="H1731" s="108">
        <f t="shared" si="285"/>
        <v>0</v>
      </c>
      <c r="I1731" s="108">
        <f t="shared" si="285"/>
        <v>2313.8000000000002</v>
      </c>
      <c r="J1731" s="108">
        <f t="shared" si="285"/>
        <v>930.9</v>
      </c>
      <c r="K1731" s="108">
        <f t="shared" si="285"/>
        <v>0</v>
      </c>
      <c r="L1731" s="108">
        <f t="shared" si="285"/>
        <v>0</v>
      </c>
      <c r="M1731" s="160"/>
      <c r="N1731" s="160"/>
    </row>
    <row r="1732" spans="1:14">
      <c r="A1732" s="165"/>
      <c r="B1732" s="165"/>
      <c r="C1732" s="167"/>
      <c r="D1732" s="63">
        <v>2013</v>
      </c>
      <c r="E1732" s="108">
        <v>394.5</v>
      </c>
      <c r="F1732" s="108">
        <v>394.5</v>
      </c>
      <c r="G1732" s="108">
        <v>0</v>
      </c>
      <c r="H1732" s="108">
        <v>0</v>
      </c>
      <c r="I1732" s="108">
        <v>394.5</v>
      </c>
      <c r="J1732" s="108">
        <v>394.5</v>
      </c>
      <c r="K1732" s="108">
        <v>0</v>
      </c>
      <c r="L1732" s="108">
        <v>0</v>
      </c>
      <c r="M1732" s="160"/>
      <c r="N1732" s="160"/>
    </row>
    <row r="1733" spans="1:14">
      <c r="A1733" s="165"/>
      <c r="B1733" s="165"/>
      <c r="C1733" s="167"/>
      <c r="D1733" s="63">
        <v>2014</v>
      </c>
      <c r="E1733" s="108">
        <v>426.1</v>
      </c>
      <c r="F1733" s="108">
        <v>536.4</v>
      </c>
      <c r="G1733" s="108">
        <v>0</v>
      </c>
      <c r="H1733" s="108">
        <v>0</v>
      </c>
      <c r="I1733" s="108">
        <v>426.1</v>
      </c>
      <c r="J1733" s="108">
        <v>536.4</v>
      </c>
      <c r="K1733" s="108">
        <v>0</v>
      </c>
      <c r="L1733" s="108">
        <v>0</v>
      </c>
      <c r="M1733" s="160"/>
      <c r="N1733" s="160"/>
    </row>
    <row r="1734" spans="1:14">
      <c r="A1734" s="165"/>
      <c r="B1734" s="165"/>
      <c r="C1734" s="167"/>
      <c r="D1734" s="63">
        <v>2015</v>
      </c>
      <c r="E1734" s="108">
        <v>460.2</v>
      </c>
      <c r="F1734" s="108"/>
      <c r="G1734" s="108">
        <v>0</v>
      </c>
      <c r="H1734" s="108"/>
      <c r="I1734" s="108">
        <v>460.2</v>
      </c>
      <c r="J1734" s="108"/>
      <c r="K1734" s="108">
        <v>0</v>
      </c>
      <c r="L1734" s="108"/>
      <c r="M1734" s="160"/>
      <c r="N1734" s="160"/>
    </row>
    <row r="1735" spans="1:14">
      <c r="A1735" s="165"/>
      <c r="B1735" s="165"/>
      <c r="C1735" s="167"/>
      <c r="D1735" s="63">
        <v>2016</v>
      </c>
      <c r="E1735" s="108">
        <v>497</v>
      </c>
      <c r="F1735" s="108"/>
      <c r="G1735" s="108">
        <v>0</v>
      </c>
      <c r="H1735" s="108"/>
      <c r="I1735" s="108">
        <v>497</v>
      </c>
      <c r="J1735" s="108"/>
      <c r="K1735" s="108">
        <v>0</v>
      </c>
      <c r="L1735" s="108"/>
      <c r="M1735" s="160"/>
      <c r="N1735" s="160"/>
    </row>
    <row r="1736" spans="1:14">
      <c r="A1736" s="165"/>
      <c r="B1736" s="165"/>
      <c r="C1736" s="167"/>
      <c r="D1736" s="63">
        <v>2017</v>
      </c>
      <c r="E1736" s="108">
        <v>536</v>
      </c>
      <c r="F1736" s="108"/>
      <c r="G1736" s="108">
        <v>0</v>
      </c>
      <c r="H1736" s="108"/>
      <c r="I1736" s="108">
        <v>536</v>
      </c>
      <c r="J1736" s="108"/>
      <c r="K1736" s="108">
        <v>0</v>
      </c>
      <c r="L1736" s="108"/>
      <c r="M1736" s="160"/>
      <c r="N1736" s="160"/>
    </row>
    <row r="1737" spans="1:14">
      <c r="A1737" s="165" t="s">
        <v>121</v>
      </c>
      <c r="B1737" s="165" t="s">
        <v>83</v>
      </c>
      <c r="C1737" s="166" t="s">
        <v>1009</v>
      </c>
      <c r="D1737" s="166"/>
      <c r="E1737" s="109">
        <f>E1738+E1744+E1750+E1756+E1762+E1768+E1774+E1780+E1786+E1792+E1798</f>
        <v>5335.6999999999989</v>
      </c>
      <c r="F1737" s="109">
        <f t="shared" ref="F1737:L1737" si="286">F1738+F1744+F1750+F1756+F1762+F1768+F1774+F1780+F1786+F1792+F1798</f>
        <v>1204.55</v>
      </c>
      <c r="G1737" s="109">
        <f t="shared" si="286"/>
        <v>0</v>
      </c>
      <c r="H1737" s="109">
        <f t="shared" si="286"/>
        <v>0</v>
      </c>
      <c r="I1737" s="109">
        <f t="shared" si="286"/>
        <v>5335.6999999999989</v>
      </c>
      <c r="J1737" s="109">
        <f t="shared" si="286"/>
        <v>1204.55</v>
      </c>
      <c r="K1737" s="109">
        <f t="shared" si="286"/>
        <v>0</v>
      </c>
      <c r="L1737" s="109">
        <f t="shared" si="286"/>
        <v>0</v>
      </c>
      <c r="M1737" s="160" t="s">
        <v>1008</v>
      </c>
      <c r="N1737" s="160"/>
    </row>
    <row r="1738" spans="1:14">
      <c r="A1738" s="165"/>
      <c r="B1738" s="165"/>
      <c r="C1738" s="167" t="s">
        <v>778</v>
      </c>
      <c r="D1738" s="111" t="s">
        <v>609</v>
      </c>
      <c r="E1738" s="108">
        <f>SUM(E1739:E1743)</f>
        <v>205.29999999999998</v>
      </c>
      <c r="F1738" s="108">
        <f t="shared" ref="F1738:L1738" si="287">SUM(F1739:F1743)</f>
        <v>78</v>
      </c>
      <c r="G1738" s="108">
        <f t="shared" si="287"/>
        <v>0</v>
      </c>
      <c r="H1738" s="108">
        <f t="shared" si="287"/>
        <v>0</v>
      </c>
      <c r="I1738" s="108">
        <f t="shared" si="287"/>
        <v>205.29999999999998</v>
      </c>
      <c r="J1738" s="108">
        <f t="shared" si="287"/>
        <v>78</v>
      </c>
      <c r="K1738" s="108">
        <f t="shared" si="287"/>
        <v>0</v>
      </c>
      <c r="L1738" s="108">
        <f t="shared" si="287"/>
        <v>0</v>
      </c>
      <c r="M1738" s="160"/>
      <c r="N1738" s="160"/>
    </row>
    <row r="1739" spans="1:14">
      <c r="A1739" s="165"/>
      <c r="B1739" s="165"/>
      <c r="C1739" s="167"/>
      <c r="D1739" s="63">
        <v>2013</v>
      </c>
      <c r="E1739" s="108">
        <v>35</v>
      </c>
      <c r="F1739" s="108">
        <v>71</v>
      </c>
      <c r="G1739" s="108">
        <v>0</v>
      </c>
      <c r="H1739" s="108">
        <v>0</v>
      </c>
      <c r="I1739" s="108">
        <v>35</v>
      </c>
      <c r="J1739" s="108">
        <v>71</v>
      </c>
      <c r="K1739" s="108">
        <v>0</v>
      </c>
      <c r="L1739" s="108">
        <v>0</v>
      </c>
      <c r="M1739" s="160"/>
      <c r="N1739" s="160"/>
    </row>
    <row r="1740" spans="1:14">
      <c r="A1740" s="165"/>
      <c r="B1740" s="165"/>
      <c r="C1740" s="167"/>
      <c r="D1740" s="63">
        <v>2014</v>
      </c>
      <c r="E1740" s="108">
        <v>37.799999999999997</v>
      </c>
      <c r="F1740" s="108">
        <v>7</v>
      </c>
      <c r="G1740" s="108">
        <v>0</v>
      </c>
      <c r="H1740" s="108">
        <v>0</v>
      </c>
      <c r="I1740" s="108">
        <v>37.799999999999997</v>
      </c>
      <c r="J1740" s="108">
        <v>7</v>
      </c>
      <c r="K1740" s="108">
        <v>0</v>
      </c>
      <c r="L1740" s="108">
        <v>0</v>
      </c>
      <c r="M1740" s="160"/>
      <c r="N1740" s="160"/>
    </row>
    <row r="1741" spans="1:14">
      <c r="A1741" s="165"/>
      <c r="B1741" s="165"/>
      <c r="C1741" s="167"/>
      <c r="D1741" s="63">
        <v>2015</v>
      </c>
      <c r="E1741" s="108">
        <v>40.799999999999997</v>
      </c>
      <c r="F1741" s="108"/>
      <c r="G1741" s="108">
        <v>0</v>
      </c>
      <c r="H1741" s="108"/>
      <c r="I1741" s="108">
        <v>40.799999999999997</v>
      </c>
      <c r="J1741" s="108"/>
      <c r="K1741" s="108">
        <v>0</v>
      </c>
      <c r="L1741" s="108"/>
      <c r="M1741" s="160"/>
      <c r="N1741" s="160"/>
    </row>
    <row r="1742" spans="1:14">
      <c r="A1742" s="165"/>
      <c r="B1742" s="165"/>
      <c r="C1742" s="167"/>
      <c r="D1742" s="63">
        <v>2016</v>
      </c>
      <c r="E1742" s="108">
        <v>44.1</v>
      </c>
      <c r="F1742" s="108"/>
      <c r="G1742" s="108">
        <v>0</v>
      </c>
      <c r="H1742" s="108"/>
      <c r="I1742" s="108">
        <v>44.1</v>
      </c>
      <c r="J1742" s="108"/>
      <c r="K1742" s="108">
        <v>0</v>
      </c>
      <c r="L1742" s="108"/>
      <c r="M1742" s="160"/>
      <c r="N1742" s="160"/>
    </row>
    <row r="1743" spans="1:14">
      <c r="A1743" s="165"/>
      <c r="B1743" s="165"/>
      <c r="C1743" s="167"/>
      <c r="D1743" s="63">
        <v>2017</v>
      </c>
      <c r="E1743" s="108">
        <v>47.6</v>
      </c>
      <c r="F1743" s="108"/>
      <c r="G1743" s="108">
        <v>0</v>
      </c>
      <c r="H1743" s="108"/>
      <c r="I1743" s="108">
        <v>47.6</v>
      </c>
      <c r="J1743" s="108"/>
      <c r="K1743" s="108">
        <v>0</v>
      </c>
      <c r="L1743" s="108"/>
      <c r="M1743" s="160"/>
      <c r="N1743" s="160"/>
    </row>
    <row r="1744" spans="1:14">
      <c r="A1744" s="165"/>
      <c r="B1744" s="165"/>
      <c r="C1744" s="167" t="s">
        <v>786</v>
      </c>
      <c r="D1744" s="111" t="s">
        <v>609</v>
      </c>
      <c r="E1744" s="108">
        <f>SUM(E1745:E1749)</f>
        <v>136.19999999999999</v>
      </c>
      <c r="F1744" s="108">
        <f t="shared" ref="F1744:L1744" si="288">SUM(F1745:F1749)</f>
        <v>0</v>
      </c>
      <c r="G1744" s="108">
        <f t="shared" si="288"/>
        <v>0</v>
      </c>
      <c r="H1744" s="108">
        <f t="shared" si="288"/>
        <v>0</v>
      </c>
      <c r="I1744" s="108">
        <f t="shared" si="288"/>
        <v>136.19999999999999</v>
      </c>
      <c r="J1744" s="108">
        <f t="shared" si="288"/>
        <v>0</v>
      </c>
      <c r="K1744" s="108">
        <f t="shared" si="288"/>
        <v>0</v>
      </c>
      <c r="L1744" s="108">
        <f t="shared" si="288"/>
        <v>0</v>
      </c>
      <c r="M1744" s="160"/>
      <c r="N1744" s="160"/>
    </row>
    <row r="1745" spans="1:14">
      <c r="A1745" s="165"/>
      <c r="B1745" s="165"/>
      <c r="C1745" s="167"/>
      <c r="D1745" s="63">
        <v>2013</v>
      </c>
      <c r="E1745" s="108">
        <v>1</v>
      </c>
      <c r="F1745" s="108">
        <v>0</v>
      </c>
      <c r="G1745" s="108">
        <v>0</v>
      </c>
      <c r="H1745" s="108">
        <v>0</v>
      </c>
      <c r="I1745" s="108">
        <v>1</v>
      </c>
      <c r="J1745" s="108">
        <v>0</v>
      </c>
      <c r="K1745" s="108">
        <v>0</v>
      </c>
      <c r="L1745" s="108">
        <v>0</v>
      </c>
      <c r="M1745" s="160"/>
      <c r="N1745" s="160"/>
    </row>
    <row r="1746" spans="1:14">
      <c r="A1746" s="165"/>
      <c r="B1746" s="165"/>
      <c r="C1746" s="167"/>
      <c r="D1746" s="63">
        <v>2014</v>
      </c>
      <c r="E1746" s="108">
        <v>30</v>
      </c>
      <c r="F1746" s="108">
        <v>0</v>
      </c>
      <c r="G1746" s="108">
        <v>0</v>
      </c>
      <c r="H1746" s="108">
        <v>0</v>
      </c>
      <c r="I1746" s="108">
        <v>30</v>
      </c>
      <c r="J1746" s="108">
        <v>0</v>
      </c>
      <c r="K1746" s="108">
        <v>0</v>
      </c>
      <c r="L1746" s="108">
        <v>0</v>
      </c>
      <c r="M1746" s="160"/>
      <c r="N1746" s="160"/>
    </row>
    <row r="1747" spans="1:14">
      <c r="A1747" s="165"/>
      <c r="B1747" s="165"/>
      <c r="C1747" s="167"/>
      <c r="D1747" s="63">
        <v>2015</v>
      </c>
      <c r="E1747" s="108">
        <v>32.4</v>
      </c>
      <c r="F1747" s="108"/>
      <c r="G1747" s="108">
        <v>0</v>
      </c>
      <c r="H1747" s="108"/>
      <c r="I1747" s="108">
        <v>32.4</v>
      </c>
      <c r="J1747" s="108"/>
      <c r="K1747" s="108">
        <v>0</v>
      </c>
      <c r="L1747" s="108"/>
      <c r="M1747" s="160"/>
      <c r="N1747" s="160"/>
    </row>
    <row r="1748" spans="1:14">
      <c r="A1748" s="165"/>
      <c r="B1748" s="165"/>
      <c r="C1748" s="167"/>
      <c r="D1748" s="63">
        <v>2016</v>
      </c>
      <c r="E1748" s="108">
        <v>35</v>
      </c>
      <c r="F1748" s="108"/>
      <c r="G1748" s="108">
        <v>0</v>
      </c>
      <c r="H1748" s="108"/>
      <c r="I1748" s="108">
        <v>35</v>
      </c>
      <c r="J1748" s="108"/>
      <c r="K1748" s="108">
        <v>0</v>
      </c>
      <c r="L1748" s="108"/>
      <c r="M1748" s="160"/>
      <c r="N1748" s="160"/>
    </row>
    <row r="1749" spans="1:14">
      <c r="A1749" s="165"/>
      <c r="B1749" s="165"/>
      <c r="C1749" s="167"/>
      <c r="D1749" s="63">
        <v>2017</v>
      </c>
      <c r="E1749" s="108">
        <v>37.799999999999997</v>
      </c>
      <c r="F1749" s="108"/>
      <c r="G1749" s="108">
        <v>0</v>
      </c>
      <c r="H1749" s="108"/>
      <c r="I1749" s="108">
        <v>37.799999999999997</v>
      </c>
      <c r="J1749" s="108"/>
      <c r="K1749" s="108">
        <v>0</v>
      </c>
      <c r="L1749" s="108"/>
      <c r="M1749" s="160"/>
      <c r="N1749" s="160"/>
    </row>
    <row r="1750" spans="1:14">
      <c r="A1750" s="165"/>
      <c r="B1750" s="165"/>
      <c r="C1750" s="167" t="s">
        <v>776</v>
      </c>
      <c r="D1750" s="111" t="s">
        <v>609</v>
      </c>
      <c r="E1750" s="108">
        <f>SUM(E1751:E1755)</f>
        <v>164.8</v>
      </c>
      <c r="F1750" s="108">
        <f t="shared" ref="F1750:L1750" si="289">SUM(F1751:F1755)</f>
        <v>8</v>
      </c>
      <c r="G1750" s="108">
        <f t="shared" si="289"/>
        <v>0</v>
      </c>
      <c r="H1750" s="108">
        <f t="shared" si="289"/>
        <v>0</v>
      </c>
      <c r="I1750" s="108">
        <f t="shared" si="289"/>
        <v>164.8</v>
      </c>
      <c r="J1750" s="108">
        <f t="shared" si="289"/>
        <v>8</v>
      </c>
      <c r="K1750" s="108">
        <f t="shared" si="289"/>
        <v>0</v>
      </c>
      <c r="L1750" s="108">
        <f t="shared" si="289"/>
        <v>0</v>
      </c>
      <c r="M1750" s="160"/>
      <c r="N1750" s="160"/>
    </row>
    <row r="1751" spans="1:14">
      <c r="A1751" s="165"/>
      <c r="B1751" s="165"/>
      <c r="C1751" s="167"/>
      <c r="D1751" s="63">
        <v>2013</v>
      </c>
      <c r="E1751" s="108">
        <v>7.1</v>
      </c>
      <c r="F1751" s="108">
        <v>6.2</v>
      </c>
      <c r="G1751" s="108">
        <v>0</v>
      </c>
      <c r="H1751" s="108">
        <v>0</v>
      </c>
      <c r="I1751" s="108">
        <v>7.1</v>
      </c>
      <c r="J1751" s="108">
        <v>6.2</v>
      </c>
      <c r="K1751" s="108">
        <v>0</v>
      </c>
      <c r="L1751" s="108">
        <v>0</v>
      </c>
      <c r="M1751" s="160"/>
      <c r="N1751" s="160"/>
    </row>
    <row r="1752" spans="1:14">
      <c r="A1752" s="165"/>
      <c r="B1752" s="165"/>
      <c r="C1752" s="167"/>
      <c r="D1752" s="63">
        <v>2014</v>
      </c>
      <c r="E1752" s="108">
        <v>35</v>
      </c>
      <c r="F1752" s="108">
        <v>1.8</v>
      </c>
      <c r="G1752" s="108">
        <v>0</v>
      </c>
      <c r="H1752" s="108">
        <v>0</v>
      </c>
      <c r="I1752" s="108">
        <v>35</v>
      </c>
      <c r="J1752" s="108">
        <v>1.8</v>
      </c>
      <c r="K1752" s="108">
        <v>0</v>
      </c>
      <c r="L1752" s="108">
        <v>0</v>
      </c>
      <c r="M1752" s="160"/>
      <c r="N1752" s="160"/>
    </row>
    <row r="1753" spans="1:14">
      <c r="A1753" s="165"/>
      <c r="B1753" s="165"/>
      <c r="C1753" s="167"/>
      <c r="D1753" s="63">
        <v>2015</v>
      </c>
      <c r="E1753" s="108">
        <v>37.799999999999997</v>
      </c>
      <c r="F1753" s="108"/>
      <c r="G1753" s="108">
        <v>0</v>
      </c>
      <c r="H1753" s="108"/>
      <c r="I1753" s="108">
        <v>37.799999999999997</v>
      </c>
      <c r="J1753" s="108"/>
      <c r="K1753" s="108">
        <v>0</v>
      </c>
      <c r="L1753" s="108"/>
      <c r="M1753" s="160"/>
      <c r="N1753" s="160"/>
    </row>
    <row r="1754" spans="1:14">
      <c r="A1754" s="165"/>
      <c r="B1754" s="165"/>
      <c r="C1754" s="167"/>
      <c r="D1754" s="63">
        <v>2016</v>
      </c>
      <c r="E1754" s="108">
        <v>40.799999999999997</v>
      </c>
      <c r="F1754" s="108"/>
      <c r="G1754" s="108">
        <v>0</v>
      </c>
      <c r="H1754" s="108"/>
      <c r="I1754" s="108">
        <v>40.799999999999997</v>
      </c>
      <c r="J1754" s="108"/>
      <c r="K1754" s="108">
        <v>0</v>
      </c>
      <c r="L1754" s="108"/>
      <c r="M1754" s="160"/>
      <c r="N1754" s="160"/>
    </row>
    <row r="1755" spans="1:14">
      <c r="A1755" s="165"/>
      <c r="B1755" s="165"/>
      <c r="C1755" s="167"/>
      <c r="D1755" s="63">
        <v>2017</v>
      </c>
      <c r="E1755" s="108">
        <v>44.1</v>
      </c>
      <c r="F1755" s="108"/>
      <c r="G1755" s="108">
        <v>0</v>
      </c>
      <c r="H1755" s="108"/>
      <c r="I1755" s="108">
        <v>44.1</v>
      </c>
      <c r="J1755" s="108"/>
      <c r="K1755" s="108">
        <v>0</v>
      </c>
      <c r="L1755" s="108"/>
      <c r="M1755" s="160"/>
      <c r="N1755" s="160"/>
    </row>
    <row r="1756" spans="1:14">
      <c r="A1756" s="165"/>
      <c r="B1756" s="165"/>
      <c r="C1756" s="165" t="s">
        <v>825</v>
      </c>
      <c r="D1756" s="111" t="s">
        <v>609</v>
      </c>
      <c r="E1756" s="108">
        <f>SUM(E1757:E1761)</f>
        <v>103.5</v>
      </c>
      <c r="F1756" s="108">
        <f t="shared" ref="F1756:L1756" si="290">SUM(F1757:F1761)</f>
        <v>0</v>
      </c>
      <c r="G1756" s="108">
        <f t="shared" si="290"/>
        <v>0</v>
      </c>
      <c r="H1756" s="108">
        <f t="shared" si="290"/>
        <v>0</v>
      </c>
      <c r="I1756" s="108">
        <f t="shared" si="290"/>
        <v>103.5</v>
      </c>
      <c r="J1756" s="108">
        <f t="shared" si="290"/>
        <v>0</v>
      </c>
      <c r="K1756" s="108">
        <f t="shared" si="290"/>
        <v>0</v>
      </c>
      <c r="L1756" s="108">
        <f t="shared" si="290"/>
        <v>0</v>
      </c>
      <c r="M1756" s="160"/>
      <c r="N1756" s="160"/>
    </row>
    <row r="1757" spans="1:14">
      <c r="A1757" s="165"/>
      <c r="B1757" s="165"/>
      <c r="C1757" s="165"/>
      <c r="D1757" s="63">
        <v>2013</v>
      </c>
      <c r="E1757" s="108">
        <v>0</v>
      </c>
      <c r="F1757" s="108">
        <v>0</v>
      </c>
      <c r="G1757" s="108">
        <v>0</v>
      </c>
      <c r="H1757" s="108">
        <v>0</v>
      </c>
      <c r="I1757" s="108">
        <v>0</v>
      </c>
      <c r="J1757" s="108">
        <v>0</v>
      </c>
      <c r="K1757" s="108">
        <v>0</v>
      </c>
      <c r="L1757" s="108">
        <v>0</v>
      </c>
      <c r="M1757" s="160"/>
      <c r="N1757" s="160"/>
    </row>
    <row r="1758" spans="1:14">
      <c r="A1758" s="165"/>
      <c r="B1758" s="165"/>
      <c r="C1758" s="165"/>
      <c r="D1758" s="63">
        <v>2014</v>
      </c>
      <c r="E1758" s="108">
        <v>23</v>
      </c>
      <c r="F1758" s="108">
        <v>0</v>
      </c>
      <c r="G1758" s="108">
        <v>0</v>
      </c>
      <c r="H1758" s="108">
        <v>0</v>
      </c>
      <c r="I1758" s="108">
        <v>23</v>
      </c>
      <c r="J1758" s="108">
        <v>0</v>
      </c>
      <c r="K1758" s="108">
        <v>0</v>
      </c>
      <c r="L1758" s="108">
        <v>0</v>
      </c>
      <c r="M1758" s="160"/>
      <c r="N1758" s="160"/>
    </row>
    <row r="1759" spans="1:14">
      <c r="A1759" s="165"/>
      <c r="B1759" s="165"/>
      <c r="C1759" s="165"/>
      <c r="D1759" s="63">
        <v>2015</v>
      </c>
      <c r="E1759" s="108">
        <v>24.8</v>
      </c>
      <c r="F1759" s="108"/>
      <c r="G1759" s="108">
        <v>0</v>
      </c>
      <c r="H1759" s="108"/>
      <c r="I1759" s="108">
        <v>24.8</v>
      </c>
      <c r="J1759" s="108"/>
      <c r="K1759" s="108">
        <v>0</v>
      </c>
      <c r="L1759" s="108"/>
      <c r="M1759" s="160"/>
      <c r="N1759" s="160"/>
    </row>
    <row r="1760" spans="1:14">
      <c r="A1760" s="165"/>
      <c r="B1760" s="165"/>
      <c r="C1760" s="165"/>
      <c r="D1760" s="63">
        <v>2016</v>
      </c>
      <c r="E1760" s="108">
        <v>26.8</v>
      </c>
      <c r="F1760" s="108"/>
      <c r="G1760" s="108">
        <v>0</v>
      </c>
      <c r="H1760" s="108"/>
      <c r="I1760" s="108">
        <v>26.8</v>
      </c>
      <c r="J1760" s="108"/>
      <c r="K1760" s="108">
        <v>0</v>
      </c>
      <c r="L1760" s="108"/>
      <c r="M1760" s="160"/>
      <c r="N1760" s="160"/>
    </row>
    <row r="1761" spans="1:14">
      <c r="A1761" s="165"/>
      <c r="B1761" s="165"/>
      <c r="C1761" s="165"/>
      <c r="D1761" s="63">
        <v>2017</v>
      </c>
      <c r="E1761" s="108">
        <v>28.9</v>
      </c>
      <c r="F1761" s="108"/>
      <c r="G1761" s="108">
        <v>0</v>
      </c>
      <c r="H1761" s="108"/>
      <c r="I1761" s="108">
        <v>28.9</v>
      </c>
      <c r="J1761" s="108"/>
      <c r="K1761" s="108">
        <v>0</v>
      </c>
      <c r="L1761" s="108"/>
      <c r="M1761" s="160"/>
      <c r="N1761" s="160"/>
    </row>
    <row r="1762" spans="1:14">
      <c r="A1762" s="165"/>
      <c r="B1762" s="165"/>
      <c r="C1762" s="167" t="s">
        <v>527</v>
      </c>
      <c r="D1762" s="111" t="s">
        <v>609</v>
      </c>
      <c r="E1762" s="65">
        <f>SUM(E1763:E1767)</f>
        <v>3927.7</v>
      </c>
      <c r="F1762" s="65">
        <f t="shared" ref="F1762:L1762" si="291">SUM(F1763:F1767)</f>
        <v>809.25</v>
      </c>
      <c r="G1762" s="65">
        <f t="shared" si="291"/>
        <v>0</v>
      </c>
      <c r="H1762" s="65">
        <f t="shared" si="291"/>
        <v>0</v>
      </c>
      <c r="I1762" s="65">
        <f t="shared" si="291"/>
        <v>3927.7</v>
      </c>
      <c r="J1762" s="65">
        <f t="shared" si="291"/>
        <v>809.25</v>
      </c>
      <c r="K1762" s="65">
        <f t="shared" si="291"/>
        <v>0</v>
      </c>
      <c r="L1762" s="65">
        <f t="shared" si="291"/>
        <v>0</v>
      </c>
      <c r="M1762" s="160"/>
      <c r="N1762" s="160"/>
    </row>
    <row r="1763" spans="1:14">
      <c r="A1763" s="165"/>
      <c r="B1763" s="165"/>
      <c r="C1763" s="167"/>
      <c r="D1763" s="63">
        <v>2013</v>
      </c>
      <c r="E1763" s="65">
        <v>502.8</v>
      </c>
      <c r="F1763" s="65">
        <v>0</v>
      </c>
      <c r="G1763" s="108">
        <v>0</v>
      </c>
      <c r="H1763" s="108">
        <v>0</v>
      </c>
      <c r="I1763" s="65">
        <v>502.8</v>
      </c>
      <c r="J1763" s="65">
        <v>0</v>
      </c>
      <c r="K1763" s="108">
        <v>0</v>
      </c>
      <c r="L1763" s="108">
        <v>0</v>
      </c>
      <c r="M1763" s="160"/>
      <c r="N1763" s="160"/>
    </row>
    <row r="1764" spans="1:14">
      <c r="A1764" s="165"/>
      <c r="B1764" s="165"/>
      <c r="C1764" s="167"/>
      <c r="D1764" s="63">
        <v>2014</v>
      </c>
      <c r="E1764" s="65">
        <v>844.9</v>
      </c>
      <c r="F1764" s="65">
        <v>809.25</v>
      </c>
      <c r="G1764" s="108">
        <v>0</v>
      </c>
      <c r="H1764" s="108">
        <v>0</v>
      </c>
      <c r="I1764" s="65">
        <v>844.9</v>
      </c>
      <c r="J1764" s="65">
        <v>809.25</v>
      </c>
      <c r="K1764" s="108">
        <v>0</v>
      </c>
      <c r="L1764" s="108">
        <v>0</v>
      </c>
      <c r="M1764" s="160"/>
      <c r="N1764" s="160"/>
    </row>
    <row r="1765" spans="1:14">
      <c r="A1765" s="165"/>
      <c r="B1765" s="165"/>
      <c r="C1765" s="167"/>
      <c r="D1765" s="63">
        <v>2015</v>
      </c>
      <c r="E1765" s="65">
        <v>850</v>
      </c>
      <c r="F1765" s="65"/>
      <c r="G1765" s="108">
        <v>0</v>
      </c>
      <c r="H1765" s="108"/>
      <c r="I1765" s="65">
        <v>850</v>
      </c>
      <c r="J1765" s="65"/>
      <c r="K1765" s="108">
        <v>0</v>
      </c>
      <c r="L1765" s="108"/>
      <c r="M1765" s="160"/>
      <c r="N1765" s="160"/>
    </row>
    <row r="1766" spans="1:14">
      <c r="A1766" s="165"/>
      <c r="B1766" s="165"/>
      <c r="C1766" s="167"/>
      <c r="D1766" s="63">
        <v>2016</v>
      </c>
      <c r="E1766" s="65">
        <v>860</v>
      </c>
      <c r="F1766" s="65"/>
      <c r="G1766" s="108">
        <v>0</v>
      </c>
      <c r="H1766" s="108"/>
      <c r="I1766" s="65">
        <v>860</v>
      </c>
      <c r="J1766" s="65"/>
      <c r="K1766" s="108">
        <v>0</v>
      </c>
      <c r="L1766" s="108"/>
      <c r="M1766" s="160"/>
      <c r="N1766" s="160"/>
    </row>
    <row r="1767" spans="1:14">
      <c r="A1767" s="165"/>
      <c r="B1767" s="165"/>
      <c r="C1767" s="167"/>
      <c r="D1767" s="63">
        <v>2017</v>
      </c>
      <c r="E1767" s="65">
        <v>870</v>
      </c>
      <c r="F1767" s="65"/>
      <c r="G1767" s="108">
        <v>0</v>
      </c>
      <c r="H1767" s="108"/>
      <c r="I1767" s="65">
        <v>870</v>
      </c>
      <c r="J1767" s="65"/>
      <c r="K1767" s="108">
        <v>0</v>
      </c>
      <c r="L1767" s="108"/>
      <c r="M1767" s="160"/>
      <c r="N1767" s="160"/>
    </row>
    <row r="1768" spans="1:14">
      <c r="A1768" s="165"/>
      <c r="B1768" s="165"/>
      <c r="C1768" s="167" t="s">
        <v>824</v>
      </c>
      <c r="D1768" s="111" t="s">
        <v>609</v>
      </c>
      <c r="E1768" s="108">
        <f>SUM(E1769:E1773)</f>
        <v>95.4</v>
      </c>
      <c r="F1768" s="108">
        <f t="shared" ref="F1768:L1768" si="292">SUM(F1769:F1773)</f>
        <v>294</v>
      </c>
      <c r="G1768" s="108">
        <f t="shared" si="292"/>
        <v>0</v>
      </c>
      <c r="H1768" s="108">
        <f t="shared" si="292"/>
        <v>0</v>
      </c>
      <c r="I1768" s="108">
        <f t="shared" si="292"/>
        <v>95.4</v>
      </c>
      <c r="J1768" s="108">
        <f t="shared" si="292"/>
        <v>294</v>
      </c>
      <c r="K1768" s="108">
        <f t="shared" si="292"/>
        <v>0</v>
      </c>
      <c r="L1768" s="108">
        <f t="shared" si="292"/>
        <v>0</v>
      </c>
      <c r="M1768" s="160"/>
      <c r="N1768" s="160"/>
    </row>
    <row r="1769" spans="1:14">
      <c r="A1769" s="165"/>
      <c r="B1769" s="165"/>
      <c r="C1769" s="167"/>
      <c r="D1769" s="63">
        <v>2013</v>
      </c>
      <c r="E1769" s="108">
        <v>5.3</v>
      </c>
      <c r="F1769" s="108">
        <v>294</v>
      </c>
      <c r="G1769" s="108">
        <v>0</v>
      </c>
      <c r="H1769" s="108">
        <v>0</v>
      </c>
      <c r="I1769" s="108">
        <v>5.3</v>
      </c>
      <c r="J1769" s="108">
        <v>294</v>
      </c>
      <c r="K1769" s="108">
        <v>0</v>
      </c>
      <c r="L1769" s="108">
        <v>0</v>
      </c>
      <c r="M1769" s="160"/>
      <c r="N1769" s="160"/>
    </row>
    <row r="1770" spans="1:14">
      <c r="A1770" s="165"/>
      <c r="B1770" s="165"/>
      <c r="C1770" s="167"/>
      <c r="D1770" s="63">
        <v>2014</v>
      </c>
      <c r="E1770" s="108">
        <v>20</v>
      </c>
      <c r="F1770" s="108">
        <v>0</v>
      </c>
      <c r="G1770" s="108">
        <v>0</v>
      </c>
      <c r="H1770" s="108">
        <v>0</v>
      </c>
      <c r="I1770" s="108">
        <v>20</v>
      </c>
      <c r="J1770" s="108">
        <v>0</v>
      </c>
      <c r="K1770" s="108">
        <v>0</v>
      </c>
      <c r="L1770" s="108">
        <v>0</v>
      </c>
      <c r="M1770" s="160"/>
      <c r="N1770" s="160"/>
    </row>
    <row r="1771" spans="1:14">
      <c r="A1771" s="165"/>
      <c r="B1771" s="165"/>
      <c r="C1771" s="167"/>
      <c r="D1771" s="63">
        <v>2015</v>
      </c>
      <c r="E1771" s="108">
        <v>21.6</v>
      </c>
      <c r="F1771" s="108"/>
      <c r="G1771" s="108">
        <v>0</v>
      </c>
      <c r="H1771" s="108"/>
      <c r="I1771" s="108">
        <v>21.6</v>
      </c>
      <c r="J1771" s="108"/>
      <c r="K1771" s="108">
        <v>0</v>
      </c>
      <c r="L1771" s="108"/>
      <c r="M1771" s="160"/>
      <c r="N1771" s="160"/>
    </row>
    <row r="1772" spans="1:14">
      <c r="A1772" s="165"/>
      <c r="B1772" s="165"/>
      <c r="C1772" s="167"/>
      <c r="D1772" s="63">
        <v>2016</v>
      </c>
      <c r="E1772" s="108">
        <v>23.3</v>
      </c>
      <c r="F1772" s="108"/>
      <c r="G1772" s="108">
        <v>0</v>
      </c>
      <c r="H1772" s="108"/>
      <c r="I1772" s="108">
        <v>23.3</v>
      </c>
      <c r="J1772" s="108"/>
      <c r="K1772" s="108">
        <v>0</v>
      </c>
      <c r="L1772" s="108"/>
      <c r="M1772" s="160"/>
      <c r="N1772" s="160"/>
    </row>
    <row r="1773" spans="1:14">
      <c r="A1773" s="165"/>
      <c r="B1773" s="165"/>
      <c r="C1773" s="167"/>
      <c r="D1773" s="63">
        <v>2017</v>
      </c>
      <c r="E1773" s="108">
        <v>25.2</v>
      </c>
      <c r="F1773" s="108"/>
      <c r="G1773" s="108">
        <v>0</v>
      </c>
      <c r="H1773" s="108"/>
      <c r="I1773" s="108">
        <v>25.2</v>
      </c>
      <c r="J1773" s="108"/>
      <c r="K1773" s="108">
        <v>0</v>
      </c>
      <c r="L1773" s="108"/>
      <c r="M1773" s="160"/>
      <c r="N1773" s="160"/>
    </row>
    <row r="1774" spans="1:14">
      <c r="A1774" s="165"/>
      <c r="B1774" s="165"/>
      <c r="C1774" s="167" t="s">
        <v>791</v>
      </c>
      <c r="D1774" s="111" t="s">
        <v>609</v>
      </c>
      <c r="E1774" s="108">
        <f>SUM(E1775:E1779)</f>
        <v>138.19999999999999</v>
      </c>
      <c r="F1774" s="108">
        <f t="shared" ref="F1774:L1774" si="293">SUM(F1775:F1779)</f>
        <v>5.3</v>
      </c>
      <c r="G1774" s="108">
        <f t="shared" si="293"/>
        <v>0</v>
      </c>
      <c r="H1774" s="108">
        <f t="shared" si="293"/>
        <v>0</v>
      </c>
      <c r="I1774" s="108">
        <f t="shared" si="293"/>
        <v>138.19999999999999</v>
      </c>
      <c r="J1774" s="108">
        <f t="shared" si="293"/>
        <v>5.3</v>
      </c>
      <c r="K1774" s="108">
        <f t="shared" si="293"/>
        <v>0</v>
      </c>
      <c r="L1774" s="108">
        <f t="shared" si="293"/>
        <v>0</v>
      </c>
      <c r="M1774" s="160"/>
      <c r="N1774" s="160"/>
    </row>
    <row r="1775" spans="1:14">
      <c r="A1775" s="165"/>
      <c r="B1775" s="165"/>
      <c r="C1775" s="167"/>
      <c r="D1775" s="63">
        <v>2013</v>
      </c>
      <c r="E1775" s="108">
        <v>3</v>
      </c>
      <c r="F1775" s="108">
        <v>5.3</v>
      </c>
      <c r="G1775" s="108">
        <v>0</v>
      </c>
      <c r="H1775" s="108">
        <v>0</v>
      </c>
      <c r="I1775" s="108">
        <v>3</v>
      </c>
      <c r="J1775" s="108">
        <v>5.3</v>
      </c>
      <c r="K1775" s="108">
        <v>0</v>
      </c>
      <c r="L1775" s="108">
        <v>0</v>
      </c>
      <c r="M1775" s="160"/>
      <c r="N1775" s="160"/>
    </row>
    <row r="1776" spans="1:14">
      <c r="A1776" s="165"/>
      <c r="B1776" s="165"/>
      <c r="C1776" s="167"/>
      <c r="D1776" s="63">
        <v>2014</v>
      </c>
      <c r="E1776" s="108">
        <v>30</v>
      </c>
      <c r="F1776" s="108">
        <v>0</v>
      </c>
      <c r="G1776" s="108">
        <v>0</v>
      </c>
      <c r="H1776" s="108">
        <v>0</v>
      </c>
      <c r="I1776" s="108">
        <v>30</v>
      </c>
      <c r="J1776" s="108">
        <v>0</v>
      </c>
      <c r="K1776" s="108">
        <v>0</v>
      </c>
      <c r="L1776" s="108">
        <v>0</v>
      </c>
      <c r="M1776" s="160"/>
      <c r="N1776" s="160"/>
    </row>
    <row r="1777" spans="1:14">
      <c r="A1777" s="165"/>
      <c r="B1777" s="165"/>
      <c r="C1777" s="167"/>
      <c r="D1777" s="63">
        <v>2015</v>
      </c>
      <c r="E1777" s="108">
        <v>32.4</v>
      </c>
      <c r="F1777" s="108"/>
      <c r="G1777" s="108">
        <v>0</v>
      </c>
      <c r="H1777" s="108"/>
      <c r="I1777" s="108">
        <v>32.4</v>
      </c>
      <c r="J1777" s="108"/>
      <c r="K1777" s="108">
        <v>0</v>
      </c>
      <c r="L1777" s="108"/>
      <c r="M1777" s="160"/>
      <c r="N1777" s="160"/>
    </row>
    <row r="1778" spans="1:14">
      <c r="A1778" s="165"/>
      <c r="B1778" s="165"/>
      <c r="C1778" s="167"/>
      <c r="D1778" s="63">
        <v>2016</v>
      </c>
      <c r="E1778" s="108">
        <v>35</v>
      </c>
      <c r="F1778" s="108"/>
      <c r="G1778" s="108">
        <v>0</v>
      </c>
      <c r="H1778" s="108"/>
      <c r="I1778" s="108">
        <v>35</v>
      </c>
      <c r="J1778" s="108"/>
      <c r="K1778" s="108">
        <v>0</v>
      </c>
      <c r="L1778" s="108"/>
      <c r="M1778" s="160"/>
      <c r="N1778" s="160"/>
    </row>
    <row r="1779" spans="1:14">
      <c r="A1779" s="165"/>
      <c r="B1779" s="165"/>
      <c r="C1779" s="167"/>
      <c r="D1779" s="63">
        <v>2017</v>
      </c>
      <c r="E1779" s="108">
        <v>37.799999999999997</v>
      </c>
      <c r="F1779" s="108"/>
      <c r="G1779" s="108">
        <v>0</v>
      </c>
      <c r="H1779" s="108"/>
      <c r="I1779" s="108">
        <v>37.799999999999997</v>
      </c>
      <c r="J1779" s="108"/>
      <c r="K1779" s="108">
        <v>0</v>
      </c>
      <c r="L1779" s="108"/>
      <c r="M1779" s="160"/>
      <c r="N1779" s="160"/>
    </row>
    <row r="1780" spans="1:14">
      <c r="A1780" s="165"/>
      <c r="B1780" s="165"/>
      <c r="C1780" s="167" t="s">
        <v>575</v>
      </c>
      <c r="D1780" s="111" t="s">
        <v>609</v>
      </c>
      <c r="E1780" s="108">
        <f>SUM(E1781:E1785)</f>
        <v>285</v>
      </c>
      <c r="F1780" s="108">
        <f t="shared" ref="F1780:L1780" si="294">SUM(F1781:F1785)</f>
        <v>0</v>
      </c>
      <c r="G1780" s="108">
        <f t="shared" si="294"/>
        <v>0</v>
      </c>
      <c r="H1780" s="108">
        <f t="shared" si="294"/>
        <v>0</v>
      </c>
      <c r="I1780" s="108">
        <f t="shared" si="294"/>
        <v>285</v>
      </c>
      <c r="J1780" s="108">
        <f t="shared" si="294"/>
        <v>0</v>
      </c>
      <c r="K1780" s="108">
        <f t="shared" si="294"/>
        <v>0</v>
      </c>
      <c r="L1780" s="108">
        <f t="shared" si="294"/>
        <v>0</v>
      </c>
      <c r="M1780" s="160"/>
      <c r="N1780" s="160"/>
    </row>
    <row r="1781" spans="1:14">
      <c r="A1781" s="165"/>
      <c r="B1781" s="165"/>
      <c r="C1781" s="167"/>
      <c r="D1781" s="63">
        <v>2013</v>
      </c>
      <c r="E1781" s="108">
        <v>54</v>
      </c>
      <c r="F1781" s="108">
        <v>0</v>
      </c>
      <c r="G1781" s="108">
        <v>0</v>
      </c>
      <c r="H1781" s="108">
        <v>0</v>
      </c>
      <c r="I1781" s="108">
        <v>54</v>
      </c>
      <c r="J1781" s="108">
        <v>0</v>
      </c>
      <c r="K1781" s="108">
        <v>0</v>
      </c>
      <c r="L1781" s="108">
        <v>0</v>
      </c>
      <c r="M1781" s="160"/>
      <c r="N1781" s="160"/>
    </row>
    <row r="1782" spans="1:14">
      <c r="A1782" s="165"/>
      <c r="B1782" s="165"/>
      <c r="C1782" s="167"/>
      <c r="D1782" s="63">
        <v>2014</v>
      </c>
      <c r="E1782" s="108">
        <v>56</v>
      </c>
      <c r="F1782" s="108">
        <v>0</v>
      </c>
      <c r="G1782" s="108">
        <v>0</v>
      </c>
      <c r="H1782" s="108">
        <v>0</v>
      </c>
      <c r="I1782" s="108">
        <v>56</v>
      </c>
      <c r="J1782" s="108">
        <v>0</v>
      </c>
      <c r="K1782" s="108">
        <v>0</v>
      </c>
      <c r="L1782" s="108">
        <v>0</v>
      </c>
      <c r="M1782" s="160"/>
      <c r="N1782" s="160"/>
    </row>
    <row r="1783" spans="1:14">
      <c r="A1783" s="165"/>
      <c r="B1783" s="165"/>
      <c r="C1783" s="167"/>
      <c r="D1783" s="63">
        <v>2015</v>
      </c>
      <c r="E1783" s="108">
        <v>57</v>
      </c>
      <c r="F1783" s="108"/>
      <c r="G1783" s="108">
        <v>0</v>
      </c>
      <c r="H1783" s="108"/>
      <c r="I1783" s="108">
        <v>57</v>
      </c>
      <c r="J1783" s="108"/>
      <c r="K1783" s="108">
        <v>0</v>
      </c>
      <c r="L1783" s="108"/>
      <c r="M1783" s="160"/>
      <c r="N1783" s="160"/>
    </row>
    <row r="1784" spans="1:14">
      <c r="A1784" s="165"/>
      <c r="B1784" s="165"/>
      <c r="C1784" s="167"/>
      <c r="D1784" s="63">
        <v>2016</v>
      </c>
      <c r="E1784" s="108">
        <v>58</v>
      </c>
      <c r="F1784" s="108"/>
      <c r="G1784" s="108">
        <v>0</v>
      </c>
      <c r="H1784" s="108"/>
      <c r="I1784" s="108">
        <v>58</v>
      </c>
      <c r="J1784" s="108"/>
      <c r="K1784" s="108">
        <v>0</v>
      </c>
      <c r="L1784" s="108"/>
      <c r="M1784" s="160"/>
      <c r="N1784" s="160"/>
    </row>
    <row r="1785" spans="1:14">
      <c r="A1785" s="165"/>
      <c r="B1785" s="165"/>
      <c r="C1785" s="167"/>
      <c r="D1785" s="63">
        <v>2017</v>
      </c>
      <c r="E1785" s="108">
        <v>60</v>
      </c>
      <c r="F1785" s="108"/>
      <c r="G1785" s="108">
        <v>0</v>
      </c>
      <c r="H1785" s="108"/>
      <c r="I1785" s="108">
        <v>60</v>
      </c>
      <c r="J1785" s="108"/>
      <c r="K1785" s="108">
        <v>0</v>
      </c>
      <c r="L1785" s="108"/>
      <c r="M1785" s="160"/>
      <c r="N1785" s="160"/>
    </row>
    <row r="1786" spans="1:14">
      <c r="A1786" s="165"/>
      <c r="B1786" s="165"/>
      <c r="C1786" s="167" t="s">
        <v>780</v>
      </c>
      <c r="D1786" s="111" t="s">
        <v>609</v>
      </c>
      <c r="E1786" s="108">
        <f>SUM(E1787:E1791)</f>
        <v>122.7</v>
      </c>
      <c r="F1786" s="108">
        <f t="shared" ref="F1786:L1786" si="295">SUM(F1787:F1791)</f>
        <v>10</v>
      </c>
      <c r="G1786" s="108">
        <f t="shared" si="295"/>
        <v>0</v>
      </c>
      <c r="H1786" s="108">
        <f t="shared" si="295"/>
        <v>0</v>
      </c>
      <c r="I1786" s="108">
        <f t="shared" si="295"/>
        <v>122.7</v>
      </c>
      <c r="J1786" s="108">
        <f t="shared" si="295"/>
        <v>10</v>
      </c>
      <c r="K1786" s="108">
        <f t="shared" si="295"/>
        <v>0</v>
      </c>
      <c r="L1786" s="108">
        <f t="shared" si="295"/>
        <v>0</v>
      </c>
      <c r="M1786" s="160"/>
      <c r="N1786" s="160"/>
    </row>
    <row r="1787" spans="1:14">
      <c r="A1787" s="165"/>
      <c r="B1787" s="165"/>
      <c r="C1787" s="167"/>
      <c r="D1787" s="63">
        <v>2013</v>
      </c>
      <c r="E1787" s="108">
        <v>10</v>
      </c>
      <c r="F1787" s="108">
        <v>10</v>
      </c>
      <c r="G1787" s="108">
        <v>0</v>
      </c>
      <c r="H1787" s="108">
        <v>0</v>
      </c>
      <c r="I1787" s="108">
        <v>10</v>
      </c>
      <c r="J1787" s="108">
        <v>10</v>
      </c>
      <c r="K1787" s="108">
        <v>0</v>
      </c>
      <c r="L1787" s="108">
        <v>0</v>
      </c>
      <c r="M1787" s="160"/>
      <c r="N1787" s="160"/>
    </row>
    <row r="1788" spans="1:14">
      <c r="A1788" s="165"/>
      <c r="B1788" s="165"/>
      <c r="C1788" s="167"/>
      <c r="D1788" s="63">
        <v>2014</v>
      </c>
      <c r="E1788" s="108">
        <v>25</v>
      </c>
      <c r="F1788" s="108">
        <v>0</v>
      </c>
      <c r="G1788" s="108">
        <v>0</v>
      </c>
      <c r="H1788" s="108">
        <v>0</v>
      </c>
      <c r="I1788" s="108">
        <v>25</v>
      </c>
      <c r="J1788" s="108">
        <v>0</v>
      </c>
      <c r="K1788" s="108">
        <v>0</v>
      </c>
      <c r="L1788" s="108">
        <v>0</v>
      </c>
      <c r="M1788" s="160"/>
      <c r="N1788" s="160"/>
    </row>
    <row r="1789" spans="1:14">
      <c r="A1789" s="165"/>
      <c r="B1789" s="165"/>
      <c r="C1789" s="167"/>
      <c r="D1789" s="63">
        <v>2015</v>
      </c>
      <c r="E1789" s="108">
        <v>27</v>
      </c>
      <c r="F1789" s="108"/>
      <c r="G1789" s="108">
        <v>0</v>
      </c>
      <c r="H1789" s="108"/>
      <c r="I1789" s="108">
        <v>27</v>
      </c>
      <c r="J1789" s="108"/>
      <c r="K1789" s="108">
        <v>0</v>
      </c>
      <c r="L1789" s="108"/>
      <c r="M1789" s="160"/>
      <c r="N1789" s="160"/>
    </row>
    <row r="1790" spans="1:14">
      <c r="A1790" s="165"/>
      <c r="B1790" s="165"/>
      <c r="C1790" s="167"/>
      <c r="D1790" s="63">
        <v>2016</v>
      </c>
      <c r="E1790" s="108">
        <v>29.2</v>
      </c>
      <c r="F1790" s="108"/>
      <c r="G1790" s="108">
        <v>0</v>
      </c>
      <c r="H1790" s="108"/>
      <c r="I1790" s="108">
        <v>29.2</v>
      </c>
      <c r="J1790" s="108"/>
      <c r="K1790" s="108">
        <v>0</v>
      </c>
      <c r="L1790" s="108"/>
      <c r="M1790" s="160"/>
      <c r="N1790" s="160"/>
    </row>
    <row r="1791" spans="1:14">
      <c r="A1791" s="165"/>
      <c r="B1791" s="165"/>
      <c r="C1791" s="167"/>
      <c r="D1791" s="63">
        <v>2017</v>
      </c>
      <c r="E1791" s="108">
        <v>31.5</v>
      </c>
      <c r="F1791" s="108"/>
      <c r="G1791" s="108">
        <v>0</v>
      </c>
      <c r="H1791" s="108"/>
      <c r="I1791" s="108">
        <v>31.5</v>
      </c>
      <c r="J1791" s="108"/>
      <c r="K1791" s="108">
        <v>0</v>
      </c>
      <c r="L1791" s="108"/>
      <c r="M1791" s="160"/>
      <c r="N1791" s="160"/>
    </row>
    <row r="1792" spans="1:14">
      <c r="A1792" s="165"/>
      <c r="B1792" s="165"/>
      <c r="C1792" s="167" t="s">
        <v>772</v>
      </c>
      <c r="D1792" s="111" t="s">
        <v>609</v>
      </c>
      <c r="E1792" s="108">
        <f>SUM(E1793:E1797)</f>
        <v>45.4</v>
      </c>
      <c r="F1792" s="108">
        <f t="shared" ref="F1792:L1792" si="296">SUM(F1793:F1797)</f>
        <v>0</v>
      </c>
      <c r="G1792" s="108">
        <f t="shared" si="296"/>
        <v>0</v>
      </c>
      <c r="H1792" s="108">
        <f t="shared" si="296"/>
        <v>0</v>
      </c>
      <c r="I1792" s="108">
        <f t="shared" si="296"/>
        <v>45.4</v>
      </c>
      <c r="J1792" s="108">
        <f t="shared" si="296"/>
        <v>0</v>
      </c>
      <c r="K1792" s="108">
        <f t="shared" si="296"/>
        <v>0</v>
      </c>
      <c r="L1792" s="108">
        <f t="shared" si="296"/>
        <v>0</v>
      </c>
      <c r="M1792" s="160"/>
      <c r="N1792" s="160"/>
    </row>
    <row r="1793" spans="1:14">
      <c r="A1793" s="165"/>
      <c r="B1793" s="165"/>
      <c r="C1793" s="167"/>
      <c r="D1793" s="63">
        <v>2013</v>
      </c>
      <c r="E1793" s="108">
        <v>0.3</v>
      </c>
      <c r="F1793" s="108">
        <v>0</v>
      </c>
      <c r="G1793" s="108">
        <v>0</v>
      </c>
      <c r="H1793" s="108">
        <v>0</v>
      </c>
      <c r="I1793" s="108">
        <v>0.3</v>
      </c>
      <c r="J1793" s="108">
        <v>0</v>
      </c>
      <c r="K1793" s="108">
        <v>0</v>
      </c>
      <c r="L1793" s="108">
        <v>0</v>
      </c>
      <c r="M1793" s="160"/>
      <c r="N1793" s="160"/>
    </row>
    <row r="1794" spans="1:14">
      <c r="A1794" s="165"/>
      <c r="B1794" s="165"/>
      <c r="C1794" s="167"/>
      <c r="D1794" s="63">
        <v>2014</v>
      </c>
      <c r="E1794" s="108">
        <v>10</v>
      </c>
      <c r="F1794" s="108">
        <v>0</v>
      </c>
      <c r="G1794" s="108">
        <v>0</v>
      </c>
      <c r="H1794" s="108">
        <v>0</v>
      </c>
      <c r="I1794" s="108">
        <v>10</v>
      </c>
      <c r="J1794" s="108">
        <v>0</v>
      </c>
      <c r="K1794" s="108">
        <v>0</v>
      </c>
      <c r="L1794" s="108">
        <v>0</v>
      </c>
      <c r="M1794" s="160"/>
      <c r="N1794" s="160"/>
    </row>
    <row r="1795" spans="1:14">
      <c r="A1795" s="165"/>
      <c r="B1795" s="165"/>
      <c r="C1795" s="167"/>
      <c r="D1795" s="63">
        <v>2015</v>
      </c>
      <c r="E1795" s="108">
        <v>10.8</v>
      </c>
      <c r="F1795" s="108"/>
      <c r="G1795" s="108">
        <v>0</v>
      </c>
      <c r="H1795" s="108"/>
      <c r="I1795" s="108">
        <v>10.8</v>
      </c>
      <c r="J1795" s="108"/>
      <c r="K1795" s="108">
        <v>0</v>
      </c>
      <c r="L1795" s="108"/>
      <c r="M1795" s="160"/>
      <c r="N1795" s="160"/>
    </row>
    <row r="1796" spans="1:14">
      <c r="A1796" s="165"/>
      <c r="B1796" s="165"/>
      <c r="C1796" s="167"/>
      <c r="D1796" s="63">
        <v>2016</v>
      </c>
      <c r="E1796" s="108">
        <v>11.7</v>
      </c>
      <c r="F1796" s="108"/>
      <c r="G1796" s="108">
        <v>0</v>
      </c>
      <c r="H1796" s="108"/>
      <c r="I1796" s="108">
        <v>11.7</v>
      </c>
      <c r="J1796" s="108"/>
      <c r="K1796" s="108">
        <v>0</v>
      </c>
      <c r="L1796" s="108"/>
      <c r="M1796" s="160"/>
      <c r="N1796" s="160"/>
    </row>
    <row r="1797" spans="1:14">
      <c r="A1797" s="165"/>
      <c r="B1797" s="165"/>
      <c r="C1797" s="167"/>
      <c r="D1797" s="63">
        <v>2017</v>
      </c>
      <c r="E1797" s="108">
        <v>12.6</v>
      </c>
      <c r="F1797" s="108"/>
      <c r="G1797" s="108">
        <v>0</v>
      </c>
      <c r="H1797" s="108"/>
      <c r="I1797" s="108">
        <v>12.6</v>
      </c>
      <c r="J1797" s="108"/>
      <c r="K1797" s="108">
        <v>0</v>
      </c>
      <c r="L1797" s="108"/>
      <c r="M1797" s="160"/>
      <c r="N1797" s="160"/>
    </row>
    <row r="1798" spans="1:14">
      <c r="A1798" s="165"/>
      <c r="B1798" s="165"/>
      <c r="C1798" s="167" t="s">
        <v>774</v>
      </c>
      <c r="D1798" s="111" t="s">
        <v>609</v>
      </c>
      <c r="E1798" s="108">
        <f>SUM(E1799:E1803)</f>
        <v>111.5</v>
      </c>
      <c r="F1798" s="108">
        <f t="shared" ref="F1798:L1798" si="297">SUM(F1799:F1803)</f>
        <v>0</v>
      </c>
      <c r="G1798" s="108">
        <f t="shared" si="297"/>
        <v>0</v>
      </c>
      <c r="H1798" s="108">
        <f t="shared" si="297"/>
        <v>0</v>
      </c>
      <c r="I1798" s="108">
        <f t="shared" si="297"/>
        <v>111.5</v>
      </c>
      <c r="J1798" s="108">
        <f t="shared" si="297"/>
        <v>0</v>
      </c>
      <c r="K1798" s="108">
        <f t="shared" si="297"/>
        <v>0</v>
      </c>
      <c r="L1798" s="108">
        <f t="shared" si="297"/>
        <v>0</v>
      </c>
      <c r="M1798" s="160"/>
      <c r="N1798" s="160"/>
    </row>
    <row r="1799" spans="1:14">
      <c r="A1799" s="165"/>
      <c r="B1799" s="165"/>
      <c r="C1799" s="167"/>
      <c r="D1799" s="63">
        <v>2013</v>
      </c>
      <c r="E1799" s="108">
        <v>8</v>
      </c>
      <c r="F1799" s="108">
        <v>0</v>
      </c>
      <c r="G1799" s="108">
        <v>0</v>
      </c>
      <c r="H1799" s="108">
        <v>0</v>
      </c>
      <c r="I1799" s="108">
        <v>8</v>
      </c>
      <c r="J1799" s="108">
        <v>0</v>
      </c>
      <c r="K1799" s="108">
        <v>0</v>
      </c>
      <c r="L1799" s="108">
        <v>0</v>
      </c>
      <c r="M1799" s="160"/>
      <c r="N1799" s="160"/>
    </row>
    <row r="1800" spans="1:14">
      <c r="A1800" s="165"/>
      <c r="B1800" s="165"/>
      <c r="C1800" s="167"/>
      <c r="D1800" s="63">
        <v>2014</v>
      </c>
      <c r="E1800" s="108">
        <v>23</v>
      </c>
      <c r="F1800" s="108">
        <v>0</v>
      </c>
      <c r="G1800" s="108">
        <v>0</v>
      </c>
      <c r="H1800" s="108">
        <v>0</v>
      </c>
      <c r="I1800" s="108">
        <v>23</v>
      </c>
      <c r="J1800" s="108">
        <v>0</v>
      </c>
      <c r="K1800" s="108">
        <v>0</v>
      </c>
      <c r="L1800" s="108">
        <v>0</v>
      </c>
      <c r="M1800" s="160"/>
      <c r="N1800" s="160"/>
    </row>
    <row r="1801" spans="1:14">
      <c r="A1801" s="165"/>
      <c r="B1801" s="165"/>
      <c r="C1801" s="167"/>
      <c r="D1801" s="63">
        <v>2015</v>
      </c>
      <c r="E1801" s="108">
        <v>24.8</v>
      </c>
      <c r="F1801" s="108"/>
      <c r="G1801" s="108">
        <v>0</v>
      </c>
      <c r="H1801" s="108"/>
      <c r="I1801" s="108">
        <v>24.8</v>
      </c>
      <c r="J1801" s="108"/>
      <c r="K1801" s="108">
        <v>0</v>
      </c>
      <c r="L1801" s="108"/>
      <c r="M1801" s="160"/>
      <c r="N1801" s="160"/>
    </row>
    <row r="1802" spans="1:14">
      <c r="A1802" s="165"/>
      <c r="B1802" s="165"/>
      <c r="C1802" s="167"/>
      <c r="D1802" s="63">
        <v>2016</v>
      </c>
      <c r="E1802" s="108">
        <v>26.8</v>
      </c>
      <c r="F1802" s="108"/>
      <c r="G1802" s="108">
        <v>0</v>
      </c>
      <c r="H1802" s="108"/>
      <c r="I1802" s="108">
        <v>26.8</v>
      </c>
      <c r="J1802" s="108"/>
      <c r="K1802" s="108">
        <v>0</v>
      </c>
      <c r="L1802" s="108"/>
      <c r="M1802" s="160"/>
      <c r="N1802" s="160"/>
    </row>
    <row r="1803" spans="1:14">
      <c r="A1803" s="165"/>
      <c r="B1803" s="165"/>
      <c r="C1803" s="167"/>
      <c r="D1803" s="63">
        <v>2017</v>
      </c>
      <c r="E1803" s="108">
        <v>28.9</v>
      </c>
      <c r="F1803" s="108"/>
      <c r="G1803" s="108">
        <v>0</v>
      </c>
      <c r="H1803" s="108"/>
      <c r="I1803" s="108">
        <v>28.9</v>
      </c>
      <c r="J1803" s="108"/>
      <c r="K1803" s="108">
        <v>0</v>
      </c>
      <c r="L1803" s="108"/>
      <c r="M1803" s="160"/>
      <c r="N1803" s="160"/>
    </row>
    <row r="1804" spans="1:14">
      <c r="A1804" s="164" t="s">
        <v>124</v>
      </c>
      <c r="B1804" s="165" t="s">
        <v>84</v>
      </c>
      <c r="C1804" s="166" t="s">
        <v>80</v>
      </c>
      <c r="D1804" s="166"/>
      <c r="E1804" s="109">
        <f>E1805+E1811+E1817+E1823+E1829+E1835+E1841+E1847+E1853+E1859+E1865+E1871</f>
        <v>3422.7</v>
      </c>
      <c r="F1804" s="109">
        <f t="shared" ref="F1804:L1804" si="298">F1805+F1811+F1817+F1823+F1829+F1835+F1841+F1847+F1853+F1859+F1865+F1871</f>
        <v>1162.45</v>
      </c>
      <c r="G1804" s="109">
        <f t="shared" si="298"/>
        <v>0</v>
      </c>
      <c r="H1804" s="109">
        <f t="shared" si="298"/>
        <v>0</v>
      </c>
      <c r="I1804" s="109">
        <f t="shared" si="298"/>
        <v>3422.7</v>
      </c>
      <c r="J1804" s="109">
        <f t="shared" si="298"/>
        <v>1162.45</v>
      </c>
      <c r="K1804" s="109">
        <f t="shared" si="298"/>
        <v>0</v>
      </c>
      <c r="L1804" s="109">
        <f t="shared" si="298"/>
        <v>0</v>
      </c>
      <c r="M1804" s="160" t="s">
        <v>1007</v>
      </c>
      <c r="N1804" s="160"/>
    </row>
    <row r="1805" spans="1:14">
      <c r="A1805" s="164"/>
      <c r="B1805" s="165"/>
      <c r="C1805" s="167" t="s">
        <v>869</v>
      </c>
      <c r="D1805" s="111" t="s">
        <v>609</v>
      </c>
      <c r="E1805" s="108">
        <f>SUM(E1806:E1810)</f>
        <v>1968.1</v>
      </c>
      <c r="F1805" s="108">
        <f t="shared" ref="F1805:L1805" si="299">SUM(F1806:F1810)</f>
        <v>0</v>
      </c>
      <c r="G1805" s="108">
        <f t="shared" si="299"/>
        <v>0</v>
      </c>
      <c r="H1805" s="108">
        <f t="shared" si="299"/>
        <v>0</v>
      </c>
      <c r="I1805" s="108">
        <f t="shared" si="299"/>
        <v>1968.1</v>
      </c>
      <c r="J1805" s="108">
        <f t="shared" si="299"/>
        <v>0</v>
      </c>
      <c r="K1805" s="108">
        <f t="shared" si="299"/>
        <v>0</v>
      </c>
      <c r="L1805" s="108">
        <f t="shared" si="299"/>
        <v>0</v>
      </c>
      <c r="M1805" s="160"/>
      <c r="N1805" s="160"/>
    </row>
    <row r="1806" spans="1:14">
      <c r="A1806" s="164"/>
      <c r="B1806" s="165"/>
      <c r="C1806" s="167"/>
      <c r="D1806" s="63">
        <v>2013</v>
      </c>
      <c r="E1806" s="108">
        <v>335.5</v>
      </c>
      <c r="F1806" s="108">
        <v>0</v>
      </c>
      <c r="G1806" s="108">
        <v>0</v>
      </c>
      <c r="H1806" s="108">
        <v>0</v>
      </c>
      <c r="I1806" s="108">
        <v>335.5</v>
      </c>
      <c r="J1806" s="108">
        <v>0</v>
      </c>
      <c r="K1806" s="108">
        <v>0</v>
      </c>
      <c r="L1806" s="108">
        <v>0</v>
      </c>
      <c r="M1806" s="160"/>
      <c r="N1806" s="160"/>
    </row>
    <row r="1807" spans="1:14">
      <c r="A1807" s="164"/>
      <c r="B1807" s="165"/>
      <c r="C1807" s="167"/>
      <c r="D1807" s="63">
        <v>2014</v>
      </c>
      <c r="E1807" s="108">
        <v>362.3</v>
      </c>
      <c r="F1807" s="108">
        <v>0</v>
      </c>
      <c r="G1807" s="108">
        <v>0</v>
      </c>
      <c r="H1807" s="108">
        <v>0</v>
      </c>
      <c r="I1807" s="108">
        <v>362.3</v>
      </c>
      <c r="J1807" s="108">
        <v>0</v>
      </c>
      <c r="K1807" s="108">
        <v>0</v>
      </c>
      <c r="L1807" s="108">
        <v>0</v>
      </c>
      <c r="M1807" s="160"/>
      <c r="N1807" s="160"/>
    </row>
    <row r="1808" spans="1:14">
      <c r="A1808" s="164"/>
      <c r="B1808" s="165"/>
      <c r="C1808" s="167"/>
      <c r="D1808" s="63">
        <v>2015</v>
      </c>
      <c r="E1808" s="108">
        <v>391.3</v>
      </c>
      <c r="F1808" s="108"/>
      <c r="G1808" s="108">
        <v>0</v>
      </c>
      <c r="H1808" s="108"/>
      <c r="I1808" s="108">
        <v>391.3</v>
      </c>
      <c r="J1808" s="108"/>
      <c r="K1808" s="108">
        <v>0</v>
      </c>
      <c r="L1808" s="108"/>
      <c r="M1808" s="160"/>
      <c r="N1808" s="160"/>
    </row>
    <row r="1809" spans="1:14">
      <c r="A1809" s="164"/>
      <c r="B1809" s="165"/>
      <c r="C1809" s="167"/>
      <c r="D1809" s="63">
        <v>2016</v>
      </c>
      <c r="E1809" s="108">
        <v>422.6</v>
      </c>
      <c r="F1809" s="108"/>
      <c r="G1809" s="108">
        <v>0</v>
      </c>
      <c r="H1809" s="108"/>
      <c r="I1809" s="108">
        <v>422.6</v>
      </c>
      <c r="J1809" s="108"/>
      <c r="K1809" s="108">
        <v>0</v>
      </c>
      <c r="L1809" s="108"/>
      <c r="M1809" s="160"/>
      <c r="N1809" s="160"/>
    </row>
    <row r="1810" spans="1:14">
      <c r="A1810" s="164"/>
      <c r="B1810" s="165"/>
      <c r="C1810" s="167"/>
      <c r="D1810" s="63">
        <v>2017</v>
      </c>
      <c r="E1810" s="108">
        <v>456.4</v>
      </c>
      <c r="F1810" s="108"/>
      <c r="G1810" s="108">
        <v>0</v>
      </c>
      <c r="H1810" s="108"/>
      <c r="I1810" s="108">
        <v>456.4</v>
      </c>
      <c r="J1810" s="108"/>
      <c r="K1810" s="108">
        <v>0</v>
      </c>
      <c r="L1810" s="108"/>
      <c r="M1810" s="160"/>
      <c r="N1810" s="160"/>
    </row>
    <row r="1811" spans="1:14">
      <c r="A1811" s="164"/>
      <c r="B1811" s="165"/>
      <c r="C1811" s="167" t="s">
        <v>778</v>
      </c>
      <c r="D1811" s="111" t="s">
        <v>609</v>
      </c>
      <c r="E1811" s="108">
        <f>SUM(E1812:E1816)</f>
        <v>205.29999999999998</v>
      </c>
      <c r="F1811" s="108">
        <f t="shared" ref="F1811:L1811" si="300">SUM(F1812:F1816)</f>
        <v>2.9</v>
      </c>
      <c r="G1811" s="108">
        <f t="shared" si="300"/>
        <v>0</v>
      </c>
      <c r="H1811" s="108">
        <f t="shared" si="300"/>
        <v>0</v>
      </c>
      <c r="I1811" s="108">
        <f t="shared" si="300"/>
        <v>205.29999999999998</v>
      </c>
      <c r="J1811" s="108">
        <f t="shared" si="300"/>
        <v>2.9</v>
      </c>
      <c r="K1811" s="108">
        <f t="shared" si="300"/>
        <v>0</v>
      </c>
      <c r="L1811" s="108">
        <f t="shared" si="300"/>
        <v>0</v>
      </c>
      <c r="M1811" s="168" t="s">
        <v>1008</v>
      </c>
      <c r="N1811" s="160"/>
    </row>
    <row r="1812" spans="1:14">
      <c r="A1812" s="164"/>
      <c r="B1812" s="165"/>
      <c r="C1812" s="167"/>
      <c r="D1812" s="63">
        <v>2013</v>
      </c>
      <c r="E1812" s="108">
        <v>35</v>
      </c>
      <c r="F1812" s="108">
        <v>0</v>
      </c>
      <c r="G1812" s="108">
        <v>0</v>
      </c>
      <c r="H1812" s="108">
        <v>0</v>
      </c>
      <c r="I1812" s="108">
        <v>35</v>
      </c>
      <c r="J1812" s="108">
        <v>0</v>
      </c>
      <c r="K1812" s="108">
        <v>0</v>
      </c>
      <c r="L1812" s="108">
        <v>0</v>
      </c>
      <c r="M1812" s="168"/>
      <c r="N1812" s="160"/>
    </row>
    <row r="1813" spans="1:14">
      <c r="A1813" s="164"/>
      <c r="B1813" s="165"/>
      <c r="C1813" s="167"/>
      <c r="D1813" s="63">
        <v>2014</v>
      </c>
      <c r="E1813" s="108">
        <v>37.799999999999997</v>
      </c>
      <c r="F1813" s="108">
        <v>2.9</v>
      </c>
      <c r="G1813" s="108">
        <v>0</v>
      </c>
      <c r="H1813" s="108">
        <v>0</v>
      </c>
      <c r="I1813" s="108">
        <v>37.799999999999997</v>
      </c>
      <c r="J1813" s="108">
        <v>2.9</v>
      </c>
      <c r="K1813" s="108">
        <v>0</v>
      </c>
      <c r="L1813" s="108">
        <v>0</v>
      </c>
      <c r="M1813" s="168"/>
      <c r="N1813" s="160"/>
    </row>
    <row r="1814" spans="1:14">
      <c r="A1814" s="164"/>
      <c r="B1814" s="165"/>
      <c r="C1814" s="167"/>
      <c r="D1814" s="63">
        <v>2015</v>
      </c>
      <c r="E1814" s="108">
        <v>40.799999999999997</v>
      </c>
      <c r="F1814" s="108"/>
      <c r="G1814" s="108">
        <v>0</v>
      </c>
      <c r="H1814" s="108"/>
      <c r="I1814" s="108">
        <v>40.799999999999997</v>
      </c>
      <c r="J1814" s="108"/>
      <c r="K1814" s="108">
        <v>0</v>
      </c>
      <c r="L1814" s="108"/>
      <c r="M1814" s="168"/>
      <c r="N1814" s="160"/>
    </row>
    <row r="1815" spans="1:14">
      <c r="A1815" s="164"/>
      <c r="B1815" s="165"/>
      <c r="C1815" s="167"/>
      <c r="D1815" s="63">
        <v>2016</v>
      </c>
      <c r="E1815" s="108">
        <v>44.1</v>
      </c>
      <c r="F1815" s="108"/>
      <c r="G1815" s="108">
        <v>0</v>
      </c>
      <c r="H1815" s="108"/>
      <c r="I1815" s="108">
        <v>44.1</v>
      </c>
      <c r="J1815" s="108"/>
      <c r="K1815" s="108">
        <v>0</v>
      </c>
      <c r="L1815" s="108"/>
      <c r="M1815" s="168"/>
      <c r="N1815" s="160"/>
    </row>
    <row r="1816" spans="1:14">
      <c r="A1816" s="164"/>
      <c r="B1816" s="165"/>
      <c r="C1816" s="167"/>
      <c r="D1816" s="63">
        <v>2017</v>
      </c>
      <c r="E1816" s="108">
        <v>47.6</v>
      </c>
      <c r="F1816" s="108"/>
      <c r="G1816" s="108">
        <v>0</v>
      </c>
      <c r="H1816" s="108"/>
      <c r="I1816" s="108">
        <v>47.6</v>
      </c>
      <c r="J1816" s="108"/>
      <c r="K1816" s="108">
        <v>0</v>
      </c>
      <c r="L1816" s="108"/>
      <c r="M1816" s="168"/>
      <c r="N1816" s="160"/>
    </row>
    <row r="1817" spans="1:14">
      <c r="A1817" s="164"/>
      <c r="B1817" s="165"/>
      <c r="C1817" s="167" t="s">
        <v>786</v>
      </c>
      <c r="D1817" s="111" t="s">
        <v>609</v>
      </c>
      <c r="E1817" s="108">
        <f>SUM(E1818:E1822)</f>
        <v>136.19999999999999</v>
      </c>
      <c r="F1817" s="108">
        <f t="shared" ref="F1817:L1817" si="301">SUM(F1818:F1822)</f>
        <v>8.1</v>
      </c>
      <c r="G1817" s="108">
        <f t="shared" si="301"/>
        <v>0</v>
      </c>
      <c r="H1817" s="108">
        <f t="shared" si="301"/>
        <v>0</v>
      </c>
      <c r="I1817" s="108">
        <f t="shared" si="301"/>
        <v>136.19999999999999</v>
      </c>
      <c r="J1817" s="108">
        <f t="shared" si="301"/>
        <v>8.1</v>
      </c>
      <c r="K1817" s="108">
        <f t="shared" si="301"/>
        <v>0</v>
      </c>
      <c r="L1817" s="108">
        <f t="shared" si="301"/>
        <v>0</v>
      </c>
      <c r="M1817" s="168"/>
      <c r="N1817" s="160"/>
    </row>
    <row r="1818" spans="1:14">
      <c r="A1818" s="164"/>
      <c r="B1818" s="165"/>
      <c r="C1818" s="167"/>
      <c r="D1818" s="63">
        <v>2013</v>
      </c>
      <c r="E1818" s="108">
        <v>1</v>
      </c>
      <c r="F1818" s="108">
        <v>8.1</v>
      </c>
      <c r="G1818" s="108">
        <v>0</v>
      </c>
      <c r="H1818" s="108">
        <v>0</v>
      </c>
      <c r="I1818" s="108">
        <v>1</v>
      </c>
      <c r="J1818" s="108">
        <v>8.1</v>
      </c>
      <c r="K1818" s="108">
        <v>0</v>
      </c>
      <c r="L1818" s="108">
        <v>0</v>
      </c>
      <c r="M1818" s="168"/>
      <c r="N1818" s="160"/>
    </row>
    <row r="1819" spans="1:14">
      <c r="A1819" s="164"/>
      <c r="B1819" s="165"/>
      <c r="C1819" s="167"/>
      <c r="D1819" s="63">
        <v>2014</v>
      </c>
      <c r="E1819" s="108">
        <v>30</v>
      </c>
      <c r="F1819" s="108">
        <v>0</v>
      </c>
      <c r="G1819" s="108">
        <v>0</v>
      </c>
      <c r="H1819" s="108">
        <v>0</v>
      </c>
      <c r="I1819" s="108">
        <v>30</v>
      </c>
      <c r="J1819" s="108">
        <v>0</v>
      </c>
      <c r="K1819" s="108">
        <v>0</v>
      </c>
      <c r="L1819" s="108">
        <v>0</v>
      </c>
      <c r="M1819" s="168"/>
      <c r="N1819" s="160"/>
    </row>
    <row r="1820" spans="1:14">
      <c r="A1820" s="164"/>
      <c r="B1820" s="165"/>
      <c r="C1820" s="167"/>
      <c r="D1820" s="63">
        <v>2015</v>
      </c>
      <c r="E1820" s="108">
        <v>32.4</v>
      </c>
      <c r="F1820" s="108"/>
      <c r="G1820" s="108">
        <v>0</v>
      </c>
      <c r="H1820" s="108"/>
      <c r="I1820" s="108">
        <v>32.4</v>
      </c>
      <c r="J1820" s="108"/>
      <c r="K1820" s="108">
        <v>0</v>
      </c>
      <c r="L1820" s="108"/>
      <c r="M1820" s="168"/>
      <c r="N1820" s="160"/>
    </row>
    <row r="1821" spans="1:14">
      <c r="A1821" s="164"/>
      <c r="B1821" s="165"/>
      <c r="C1821" s="167"/>
      <c r="D1821" s="63">
        <v>2016</v>
      </c>
      <c r="E1821" s="108">
        <v>35</v>
      </c>
      <c r="F1821" s="108"/>
      <c r="G1821" s="108">
        <v>0</v>
      </c>
      <c r="H1821" s="108"/>
      <c r="I1821" s="108">
        <v>35</v>
      </c>
      <c r="J1821" s="108"/>
      <c r="K1821" s="108">
        <v>0</v>
      </c>
      <c r="L1821" s="108"/>
      <c r="M1821" s="168"/>
      <c r="N1821" s="160"/>
    </row>
    <row r="1822" spans="1:14">
      <c r="A1822" s="164"/>
      <c r="B1822" s="165"/>
      <c r="C1822" s="167"/>
      <c r="D1822" s="63">
        <v>2017</v>
      </c>
      <c r="E1822" s="108">
        <v>37.799999999999997</v>
      </c>
      <c r="F1822" s="108"/>
      <c r="G1822" s="108">
        <v>0</v>
      </c>
      <c r="H1822" s="108"/>
      <c r="I1822" s="108">
        <v>37.799999999999997</v>
      </c>
      <c r="J1822" s="108"/>
      <c r="K1822" s="108">
        <v>0</v>
      </c>
      <c r="L1822" s="108"/>
      <c r="M1822" s="168"/>
      <c r="N1822" s="160"/>
    </row>
    <row r="1823" spans="1:14">
      <c r="A1823" s="164"/>
      <c r="B1823" s="165"/>
      <c r="C1823" s="167" t="s">
        <v>776</v>
      </c>
      <c r="D1823" s="111" t="s">
        <v>609</v>
      </c>
      <c r="E1823" s="108">
        <f>SUM(E1824:E1828)</f>
        <v>142.30000000000001</v>
      </c>
      <c r="F1823" s="108">
        <f t="shared" ref="F1823:L1823" si="302">SUM(F1824:F1828)</f>
        <v>4.0999999999999996</v>
      </c>
      <c r="G1823" s="108">
        <f t="shared" si="302"/>
        <v>0</v>
      </c>
      <c r="H1823" s="108">
        <f t="shared" si="302"/>
        <v>0</v>
      </c>
      <c r="I1823" s="108">
        <f t="shared" si="302"/>
        <v>142.30000000000001</v>
      </c>
      <c r="J1823" s="108">
        <f t="shared" si="302"/>
        <v>4.0999999999999996</v>
      </c>
      <c r="K1823" s="108">
        <f t="shared" si="302"/>
        <v>0</v>
      </c>
      <c r="L1823" s="108">
        <f t="shared" si="302"/>
        <v>0</v>
      </c>
      <c r="M1823" s="168"/>
      <c r="N1823" s="160"/>
    </row>
    <row r="1824" spans="1:14">
      <c r="A1824" s="164"/>
      <c r="B1824" s="165"/>
      <c r="C1824" s="167"/>
      <c r="D1824" s="63">
        <v>2013</v>
      </c>
      <c r="E1824" s="108">
        <v>7.1</v>
      </c>
      <c r="F1824" s="108">
        <v>4.0999999999999996</v>
      </c>
      <c r="G1824" s="108">
        <v>0</v>
      </c>
      <c r="H1824" s="108">
        <v>0</v>
      </c>
      <c r="I1824" s="108">
        <v>7.1</v>
      </c>
      <c r="J1824" s="108">
        <v>4.0999999999999996</v>
      </c>
      <c r="K1824" s="108">
        <v>0</v>
      </c>
      <c r="L1824" s="108">
        <v>0</v>
      </c>
      <c r="M1824" s="168"/>
      <c r="N1824" s="160"/>
    </row>
    <row r="1825" spans="1:14">
      <c r="A1825" s="164"/>
      <c r="B1825" s="165"/>
      <c r="C1825" s="167"/>
      <c r="D1825" s="63">
        <v>2014</v>
      </c>
      <c r="E1825" s="108">
        <v>30</v>
      </c>
      <c r="F1825" s="108">
        <v>0</v>
      </c>
      <c r="G1825" s="108">
        <v>0</v>
      </c>
      <c r="H1825" s="108">
        <v>0</v>
      </c>
      <c r="I1825" s="108">
        <v>30</v>
      </c>
      <c r="J1825" s="108">
        <v>0</v>
      </c>
      <c r="K1825" s="108">
        <v>0</v>
      </c>
      <c r="L1825" s="108">
        <v>0</v>
      </c>
      <c r="M1825" s="168"/>
      <c r="N1825" s="160"/>
    </row>
    <row r="1826" spans="1:14">
      <c r="A1826" s="164"/>
      <c r="B1826" s="165"/>
      <c r="C1826" s="167"/>
      <c r="D1826" s="63">
        <v>2015</v>
      </c>
      <c r="E1826" s="108">
        <v>32.4</v>
      </c>
      <c r="F1826" s="108"/>
      <c r="G1826" s="108">
        <v>0</v>
      </c>
      <c r="H1826" s="108"/>
      <c r="I1826" s="108">
        <v>32.4</v>
      </c>
      <c r="J1826" s="108"/>
      <c r="K1826" s="108">
        <v>0</v>
      </c>
      <c r="L1826" s="108"/>
      <c r="M1826" s="168"/>
      <c r="N1826" s="160"/>
    </row>
    <row r="1827" spans="1:14">
      <c r="A1827" s="164"/>
      <c r="B1827" s="165"/>
      <c r="C1827" s="167"/>
      <c r="D1827" s="63">
        <v>2016</v>
      </c>
      <c r="E1827" s="108">
        <v>35</v>
      </c>
      <c r="F1827" s="108"/>
      <c r="G1827" s="108">
        <v>0</v>
      </c>
      <c r="H1827" s="108"/>
      <c r="I1827" s="108">
        <v>35</v>
      </c>
      <c r="J1827" s="108"/>
      <c r="K1827" s="108">
        <v>0</v>
      </c>
      <c r="L1827" s="108"/>
      <c r="M1827" s="168"/>
      <c r="N1827" s="160"/>
    </row>
    <row r="1828" spans="1:14">
      <c r="A1828" s="164"/>
      <c r="B1828" s="165"/>
      <c r="C1828" s="167"/>
      <c r="D1828" s="63">
        <v>2017</v>
      </c>
      <c r="E1828" s="108">
        <v>37.799999999999997</v>
      </c>
      <c r="F1828" s="108"/>
      <c r="G1828" s="108">
        <v>0</v>
      </c>
      <c r="H1828" s="108"/>
      <c r="I1828" s="108">
        <v>37.799999999999997</v>
      </c>
      <c r="J1828" s="108"/>
      <c r="K1828" s="108">
        <v>0</v>
      </c>
      <c r="L1828" s="108"/>
      <c r="M1828" s="168"/>
      <c r="N1828" s="160"/>
    </row>
    <row r="1829" spans="1:14">
      <c r="A1829" s="164"/>
      <c r="B1829" s="165"/>
      <c r="C1829" s="165" t="s">
        <v>825</v>
      </c>
      <c r="D1829" s="111" t="s">
        <v>609</v>
      </c>
      <c r="E1829" s="108">
        <f>SUM(E1830:E1834)</f>
        <v>103.5</v>
      </c>
      <c r="F1829" s="108">
        <f t="shared" ref="F1829:L1829" si="303">SUM(F1830:F1834)</f>
        <v>0</v>
      </c>
      <c r="G1829" s="108">
        <f t="shared" si="303"/>
        <v>0</v>
      </c>
      <c r="H1829" s="108">
        <f t="shared" si="303"/>
        <v>0</v>
      </c>
      <c r="I1829" s="108">
        <f t="shared" si="303"/>
        <v>103.5</v>
      </c>
      <c r="J1829" s="108">
        <f t="shared" si="303"/>
        <v>0</v>
      </c>
      <c r="K1829" s="108">
        <f t="shared" si="303"/>
        <v>0</v>
      </c>
      <c r="L1829" s="108">
        <f t="shared" si="303"/>
        <v>0</v>
      </c>
      <c r="M1829" s="168"/>
      <c r="N1829" s="160"/>
    </row>
    <row r="1830" spans="1:14">
      <c r="A1830" s="164"/>
      <c r="B1830" s="165"/>
      <c r="C1830" s="165"/>
      <c r="D1830" s="63">
        <v>2013</v>
      </c>
      <c r="E1830" s="108">
        <v>0</v>
      </c>
      <c r="F1830" s="108">
        <v>0</v>
      </c>
      <c r="G1830" s="108">
        <v>0</v>
      </c>
      <c r="H1830" s="108">
        <v>0</v>
      </c>
      <c r="I1830" s="108">
        <v>0</v>
      </c>
      <c r="J1830" s="108">
        <v>0</v>
      </c>
      <c r="K1830" s="108">
        <v>0</v>
      </c>
      <c r="L1830" s="108">
        <v>0</v>
      </c>
      <c r="M1830" s="168"/>
      <c r="N1830" s="160"/>
    </row>
    <row r="1831" spans="1:14">
      <c r="A1831" s="164"/>
      <c r="B1831" s="165"/>
      <c r="C1831" s="165"/>
      <c r="D1831" s="63">
        <v>2014</v>
      </c>
      <c r="E1831" s="108">
        <v>23</v>
      </c>
      <c r="F1831" s="108">
        <v>0</v>
      </c>
      <c r="G1831" s="108">
        <v>0</v>
      </c>
      <c r="H1831" s="108">
        <v>0</v>
      </c>
      <c r="I1831" s="108">
        <v>23</v>
      </c>
      <c r="J1831" s="108">
        <v>0</v>
      </c>
      <c r="K1831" s="108">
        <v>0</v>
      </c>
      <c r="L1831" s="108">
        <v>0</v>
      </c>
      <c r="M1831" s="168"/>
      <c r="N1831" s="160"/>
    </row>
    <row r="1832" spans="1:14">
      <c r="A1832" s="164"/>
      <c r="B1832" s="165"/>
      <c r="C1832" s="165"/>
      <c r="D1832" s="63">
        <v>2015</v>
      </c>
      <c r="E1832" s="108">
        <v>24.8</v>
      </c>
      <c r="F1832" s="108"/>
      <c r="G1832" s="108">
        <v>0</v>
      </c>
      <c r="H1832" s="108"/>
      <c r="I1832" s="108">
        <v>24.8</v>
      </c>
      <c r="J1832" s="108"/>
      <c r="K1832" s="108">
        <v>0</v>
      </c>
      <c r="L1832" s="108"/>
      <c r="M1832" s="168"/>
      <c r="N1832" s="160"/>
    </row>
    <row r="1833" spans="1:14">
      <c r="A1833" s="164"/>
      <c r="B1833" s="165"/>
      <c r="C1833" s="165"/>
      <c r="D1833" s="63">
        <v>2016</v>
      </c>
      <c r="E1833" s="108">
        <v>26.8</v>
      </c>
      <c r="F1833" s="108"/>
      <c r="G1833" s="108">
        <v>0</v>
      </c>
      <c r="H1833" s="108"/>
      <c r="I1833" s="108">
        <v>26.8</v>
      </c>
      <c r="J1833" s="108"/>
      <c r="K1833" s="108">
        <v>0</v>
      </c>
      <c r="L1833" s="108"/>
      <c r="M1833" s="168"/>
      <c r="N1833" s="160"/>
    </row>
    <row r="1834" spans="1:14">
      <c r="A1834" s="164"/>
      <c r="B1834" s="165"/>
      <c r="C1834" s="165"/>
      <c r="D1834" s="63">
        <v>2017</v>
      </c>
      <c r="E1834" s="108">
        <v>28.9</v>
      </c>
      <c r="F1834" s="108"/>
      <c r="G1834" s="108">
        <v>0</v>
      </c>
      <c r="H1834" s="108"/>
      <c r="I1834" s="108">
        <v>28.9</v>
      </c>
      <c r="J1834" s="108"/>
      <c r="K1834" s="108">
        <v>0</v>
      </c>
      <c r="L1834" s="108"/>
      <c r="M1834" s="168"/>
      <c r="N1834" s="160"/>
    </row>
    <row r="1835" spans="1:14">
      <c r="A1835" s="164"/>
      <c r="B1835" s="165"/>
      <c r="C1835" s="167" t="s">
        <v>527</v>
      </c>
      <c r="D1835" s="111" t="s">
        <v>609</v>
      </c>
      <c r="E1835" s="65">
        <f>SUM(E1836:E1840)</f>
        <v>291.5</v>
      </c>
      <c r="F1835" s="65">
        <f t="shared" ref="F1835:L1835" si="304">SUM(F1836:F1840)</f>
        <v>1143.1500000000001</v>
      </c>
      <c r="G1835" s="65">
        <f t="shared" si="304"/>
        <v>0</v>
      </c>
      <c r="H1835" s="65">
        <f t="shared" si="304"/>
        <v>0</v>
      </c>
      <c r="I1835" s="65">
        <f t="shared" si="304"/>
        <v>291.5</v>
      </c>
      <c r="J1835" s="65">
        <f t="shared" si="304"/>
        <v>1143.1500000000001</v>
      </c>
      <c r="K1835" s="65">
        <f t="shared" si="304"/>
        <v>0</v>
      </c>
      <c r="L1835" s="65">
        <f t="shared" si="304"/>
        <v>0</v>
      </c>
      <c r="M1835" s="168"/>
      <c r="N1835" s="160"/>
    </row>
    <row r="1836" spans="1:14">
      <c r="A1836" s="164"/>
      <c r="B1836" s="165"/>
      <c r="C1836" s="167"/>
      <c r="D1836" s="63">
        <v>2013</v>
      </c>
      <c r="E1836" s="65">
        <v>58.3</v>
      </c>
      <c r="F1836" s="65">
        <v>659.75</v>
      </c>
      <c r="G1836" s="108">
        <v>0</v>
      </c>
      <c r="H1836" s="108">
        <v>0</v>
      </c>
      <c r="I1836" s="65">
        <v>58.3</v>
      </c>
      <c r="J1836" s="65">
        <v>659.75</v>
      </c>
      <c r="K1836" s="108">
        <v>0</v>
      </c>
      <c r="L1836" s="108">
        <v>0</v>
      </c>
      <c r="M1836" s="168"/>
      <c r="N1836" s="160"/>
    </row>
    <row r="1837" spans="1:14">
      <c r="A1837" s="164"/>
      <c r="B1837" s="165"/>
      <c r="C1837" s="167"/>
      <c r="D1837" s="63">
        <v>2014</v>
      </c>
      <c r="E1837" s="65">
        <v>58.3</v>
      </c>
      <c r="F1837" s="65">
        <v>483.4</v>
      </c>
      <c r="G1837" s="108">
        <v>0</v>
      </c>
      <c r="H1837" s="108">
        <v>0</v>
      </c>
      <c r="I1837" s="65">
        <v>58.3</v>
      </c>
      <c r="J1837" s="65">
        <v>483.4</v>
      </c>
      <c r="K1837" s="108">
        <v>0</v>
      </c>
      <c r="L1837" s="108">
        <v>0</v>
      </c>
      <c r="M1837" s="168"/>
      <c r="N1837" s="160"/>
    </row>
    <row r="1838" spans="1:14">
      <c r="A1838" s="164"/>
      <c r="B1838" s="165"/>
      <c r="C1838" s="167"/>
      <c r="D1838" s="63">
        <v>2015</v>
      </c>
      <c r="E1838" s="65">
        <v>58.3</v>
      </c>
      <c r="F1838" s="65"/>
      <c r="G1838" s="108">
        <v>0</v>
      </c>
      <c r="H1838" s="108"/>
      <c r="I1838" s="65">
        <v>58.3</v>
      </c>
      <c r="J1838" s="65"/>
      <c r="K1838" s="108">
        <v>0</v>
      </c>
      <c r="L1838" s="108"/>
      <c r="M1838" s="168"/>
      <c r="N1838" s="160"/>
    </row>
    <row r="1839" spans="1:14">
      <c r="A1839" s="164"/>
      <c r="B1839" s="165"/>
      <c r="C1839" s="167"/>
      <c r="D1839" s="63">
        <v>2016</v>
      </c>
      <c r="E1839" s="65">
        <v>58.3</v>
      </c>
      <c r="F1839" s="65"/>
      <c r="G1839" s="108">
        <v>0</v>
      </c>
      <c r="H1839" s="108"/>
      <c r="I1839" s="65">
        <v>58.3</v>
      </c>
      <c r="J1839" s="65"/>
      <c r="K1839" s="108">
        <v>0</v>
      </c>
      <c r="L1839" s="108"/>
      <c r="M1839" s="168"/>
      <c r="N1839" s="160"/>
    </row>
    <row r="1840" spans="1:14">
      <c r="A1840" s="164"/>
      <c r="B1840" s="165"/>
      <c r="C1840" s="167"/>
      <c r="D1840" s="63">
        <v>2017</v>
      </c>
      <c r="E1840" s="65">
        <v>58.3</v>
      </c>
      <c r="F1840" s="65"/>
      <c r="G1840" s="108">
        <v>0</v>
      </c>
      <c r="H1840" s="108"/>
      <c r="I1840" s="65">
        <v>58.3</v>
      </c>
      <c r="J1840" s="65"/>
      <c r="K1840" s="108">
        <v>0</v>
      </c>
      <c r="L1840" s="108"/>
      <c r="M1840" s="168"/>
      <c r="N1840" s="160"/>
    </row>
    <row r="1841" spans="1:14">
      <c r="A1841" s="164"/>
      <c r="B1841" s="165"/>
      <c r="C1841" s="167" t="s">
        <v>824</v>
      </c>
      <c r="D1841" s="111" t="s">
        <v>609</v>
      </c>
      <c r="E1841" s="108">
        <f>SUM(E1842:E1846)</f>
        <v>70.3</v>
      </c>
      <c r="F1841" s="108">
        <f t="shared" ref="F1841:L1841" si="305">SUM(F1842:F1846)</f>
        <v>0</v>
      </c>
      <c r="G1841" s="108">
        <f t="shared" si="305"/>
        <v>0</v>
      </c>
      <c r="H1841" s="108">
        <f t="shared" si="305"/>
        <v>0</v>
      </c>
      <c r="I1841" s="108">
        <f t="shared" si="305"/>
        <v>70.3</v>
      </c>
      <c r="J1841" s="108">
        <f t="shared" si="305"/>
        <v>0</v>
      </c>
      <c r="K1841" s="108">
        <f t="shared" si="305"/>
        <v>0</v>
      </c>
      <c r="L1841" s="108">
        <f t="shared" si="305"/>
        <v>0</v>
      </c>
      <c r="M1841" s="168"/>
      <c r="N1841" s="160"/>
    </row>
    <row r="1842" spans="1:14">
      <c r="A1842" s="164"/>
      <c r="B1842" s="165"/>
      <c r="C1842" s="167"/>
      <c r="D1842" s="63">
        <v>2013</v>
      </c>
      <c r="E1842" s="108">
        <v>4.3</v>
      </c>
      <c r="F1842" s="108">
        <v>0</v>
      </c>
      <c r="G1842" s="108">
        <v>0</v>
      </c>
      <c r="H1842" s="108">
        <v>0</v>
      </c>
      <c r="I1842" s="108">
        <v>4.3</v>
      </c>
      <c r="J1842" s="108">
        <v>0</v>
      </c>
      <c r="K1842" s="108">
        <v>0</v>
      </c>
      <c r="L1842" s="108">
        <v>0</v>
      </c>
      <c r="M1842" s="168"/>
      <c r="N1842" s="160"/>
    </row>
    <row r="1843" spans="1:14">
      <c r="A1843" s="164"/>
      <c r="B1843" s="165"/>
      <c r="C1843" s="167"/>
      <c r="D1843" s="63">
        <v>2014</v>
      </c>
      <c r="E1843" s="108">
        <v>15</v>
      </c>
      <c r="F1843" s="108">
        <v>0</v>
      </c>
      <c r="G1843" s="108">
        <v>0</v>
      </c>
      <c r="H1843" s="108">
        <v>0</v>
      </c>
      <c r="I1843" s="108">
        <v>15</v>
      </c>
      <c r="J1843" s="108">
        <v>0</v>
      </c>
      <c r="K1843" s="108">
        <v>0</v>
      </c>
      <c r="L1843" s="108">
        <v>0</v>
      </c>
      <c r="M1843" s="168"/>
      <c r="N1843" s="160"/>
    </row>
    <row r="1844" spans="1:14">
      <c r="A1844" s="164"/>
      <c r="B1844" s="165"/>
      <c r="C1844" s="167"/>
      <c r="D1844" s="63">
        <v>2015</v>
      </c>
      <c r="E1844" s="108">
        <v>16</v>
      </c>
      <c r="F1844" s="108"/>
      <c r="G1844" s="108">
        <v>0</v>
      </c>
      <c r="H1844" s="108"/>
      <c r="I1844" s="108">
        <v>16</v>
      </c>
      <c r="J1844" s="108"/>
      <c r="K1844" s="108">
        <v>0</v>
      </c>
      <c r="L1844" s="108"/>
      <c r="M1844" s="168"/>
      <c r="N1844" s="160"/>
    </row>
    <row r="1845" spans="1:14">
      <c r="A1845" s="164"/>
      <c r="B1845" s="165"/>
      <c r="C1845" s="167"/>
      <c r="D1845" s="63">
        <v>2016</v>
      </c>
      <c r="E1845" s="108">
        <v>17</v>
      </c>
      <c r="F1845" s="108"/>
      <c r="G1845" s="108">
        <v>0</v>
      </c>
      <c r="H1845" s="108"/>
      <c r="I1845" s="108">
        <v>17</v>
      </c>
      <c r="J1845" s="108"/>
      <c r="K1845" s="108">
        <v>0</v>
      </c>
      <c r="L1845" s="108"/>
      <c r="M1845" s="168"/>
      <c r="N1845" s="160"/>
    </row>
    <row r="1846" spans="1:14">
      <c r="A1846" s="164"/>
      <c r="B1846" s="165"/>
      <c r="C1846" s="167"/>
      <c r="D1846" s="63">
        <v>2017</v>
      </c>
      <c r="E1846" s="108">
        <v>18</v>
      </c>
      <c r="F1846" s="108"/>
      <c r="G1846" s="108">
        <v>0</v>
      </c>
      <c r="H1846" s="108"/>
      <c r="I1846" s="108">
        <v>18</v>
      </c>
      <c r="J1846" s="108"/>
      <c r="K1846" s="108">
        <v>0</v>
      </c>
      <c r="L1846" s="108"/>
      <c r="M1846" s="168"/>
      <c r="N1846" s="160"/>
    </row>
    <row r="1847" spans="1:14">
      <c r="A1847" s="164"/>
      <c r="B1847" s="165"/>
      <c r="C1847" s="167" t="s">
        <v>791</v>
      </c>
      <c r="D1847" s="111" t="s">
        <v>609</v>
      </c>
      <c r="E1847" s="108">
        <f>SUM(E1848:E1852)</f>
        <v>135.19999999999999</v>
      </c>
      <c r="F1847" s="108">
        <f t="shared" ref="F1847:L1847" si="306">SUM(F1848:F1852)</f>
        <v>0</v>
      </c>
      <c r="G1847" s="108">
        <f t="shared" si="306"/>
        <v>0</v>
      </c>
      <c r="H1847" s="108">
        <f t="shared" si="306"/>
        <v>0</v>
      </c>
      <c r="I1847" s="108">
        <f t="shared" si="306"/>
        <v>135.19999999999999</v>
      </c>
      <c r="J1847" s="108">
        <f t="shared" si="306"/>
        <v>0</v>
      </c>
      <c r="K1847" s="108">
        <f t="shared" si="306"/>
        <v>0</v>
      </c>
      <c r="L1847" s="108">
        <f t="shared" si="306"/>
        <v>0</v>
      </c>
      <c r="M1847" s="168"/>
      <c r="N1847" s="160"/>
    </row>
    <row r="1848" spans="1:14">
      <c r="A1848" s="164"/>
      <c r="B1848" s="165"/>
      <c r="C1848" s="167"/>
      <c r="D1848" s="63">
        <v>2013</v>
      </c>
      <c r="E1848" s="108">
        <v>0</v>
      </c>
      <c r="F1848" s="108">
        <v>0</v>
      </c>
      <c r="G1848" s="108">
        <v>0</v>
      </c>
      <c r="H1848" s="108">
        <v>0</v>
      </c>
      <c r="I1848" s="108">
        <v>0</v>
      </c>
      <c r="J1848" s="108">
        <v>0</v>
      </c>
      <c r="K1848" s="108">
        <v>0</v>
      </c>
      <c r="L1848" s="108">
        <v>0</v>
      </c>
      <c r="M1848" s="168"/>
      <c r="N1848" s="160"/>
    </row>
    <row r="1849" spans="1:14">
      <c r="A1849" s="164"/>
      <c r="B1849" s="165"/>
      <c r="C1849" s="167"/>
      <c r="D1849" s="63">
        <v>2014</v>
      </c>
      <c r="E1849" s="108">
        <v>30</v>
      </c>
      <c r="F1849" s="108">
        <v>0</v>
      </c>
      <c r="G1849" s="108">
        <v>0</v>
      </c>
      <c r="H1849" s="108">
        <v>0</v>
      </c>
      <c r="I1849" s="108">
        <v>30</v>
      </c>
      <c r="J1849" s="108">
        <v>0</v>
      </c>
      <c r="K1849" s="108">
        <v>0</v>
      </c>
      <c r="L1849" s="108">
        <v>0</v>
      </c>
      <c r="M1849" s="168"/>
      <c r="N1849" s="160"/>
    </row>
    <row r="1850" spans="1:14">
      <c r="A1850" s="164"/>
      <c r="B1850" s="165"/>
      <c r="C1850" s="167"/>
      <c r="D1850" s="63">
        <v>2015</v>
      </c>
      <c r="E1850" s="108">
        <v>32.4</v>
      </c>
      <c r="F1850" s="108"/>
      <c r="G1850" s="108">
        <v>0</v>
      </c>
      <c r="H1850" s="108"/>
      <c r="I1850" s="108">
        <v>32.4</v>
      </c>
      <c r="J1850" s="108"/>
      <c r="K1850" s="108">
        <v>0</v>
      </c>
      <c r="L1850" s="108"/>
      <c r="M1850" s="168"/>
      <c r="N1850" s="160"/>
    </row>
    <row r="1851" spans="1:14">
      <c r="A1851" s="164"/>
      <c r="B1851" s="165"/>
      <c r="C1851" s="167"/>
      <c r="D1851" s="63">
        <v>2016</v>
      </c>
      <c r="E1851" s="108">
        <v>35</v>
      </c>
      <c r="F1851" s="108"/>
      <c r="G1851" s="108">
        <v>0</v>
      </c>
      <c r="H1851" s="108"/>
      <c r="I1851" s="108">
        <v>35</v>
      </c>
      <c r="J1851" s="108"/>
      <c r="K1851" s="108">
        <v>0</v>
      </c>
      <c r="L1851" s="108"/>
      <c r="M1851" s="168"/>
      <c r="N1851" s="160"/>
    </row>
    <row r="1852" spans="1:14">
      <c r="A1852" s="164"/>
      <c r="B1852" s="165"/>
      <c r="C1852" s="167"/>
      <c r="D1852" s="63">
        <v>2017</v>
      </c>
      <c r="E1852" s="108">
        <v>37.799999999999997</v>
      </c>
      <c r="F1852" s="108"/>
      <c r="G1852" s="108">
        <v>0</v>
      </c>
      <c r="H1852" s="108"/>
      <c r="I1852" s="108">
        <v>37.799999999999997</v>
      </c>
      <c r="J1852" s="108"/>
      <c r="K1852" s="108">
        <v>0</v>
      </c>
      <c r="L1852" s="108"/>
      <c r="M1852" s="168"/>
      <c r="N1852" s="160"/>
    </row>
    <row r="1853" spans="1:14">
      <c r="A1853" s="164"/>
      <c r="B1853" s="165"/>
      <c r="C1853" s="167" t="s">
        <v>575</v>
      </c>
      <c r="D1853" s="111" t="s">
        <v>609</v>
      </c>
      <c r="E1853" s="108">
        <f>SUM(E1854:E1858)</f>
        <v>90.6</v>
      </c>
      <c r="F1853" s="108">
        <f t="shared" ref="F1853:L1853" si="307">SUM(F1854:F1858)</f>
        <v>0</v>
      </c>
      <c r="G1853" s="108">
        <f t="shared" si="307"/>
        <v>0</v>
      </c>
      <c r="H1853" s="108">
        <f t="shared" si="307"/>
        <v>0</v>
      </c>
      <c r="I1853" s="108">
        <f t="shared" si="307"/>
        <v>90.6</v>
      </c>
      <c r="J1853" s="108">
        <f t="shared" si="307"/>
        <v>0</v>
      </c>
      <c r="K1853" s="108">
        <f t="shared" si="307"/>
        <v>0</v>
      </c>
      <c r="L1853" s="108">
        <f t="shared" si="307"/>
        <v>0</v>
      </c>
      <c r="M1853" s="168"/>
      <c r="N1853" s="160"/>
    </row>
    <row r="1854" spans="1:14">
      <c r="A1854" s="164"/>
      <c r="B1854" s="165"/>
      <c r="C1854" s="167"/>
      <c r="D1854" s="63">
        <v>2013</v>
      </c>
      <c r="E1854" s="108">
        <v>15.5</v>
      </c>
      <c r="F1854" s="108">
        <v>0</v>
      </c>
      <c r="G1854" s="108">
        <v>0</v>
      </c>
      <c r="H1854" s="108">
        <v>0</v>
      </c>
      <c r="I1854" s="108">
        <v>15.5</v>
      </c>
      <c r="J1854" s="108">
        <v>0</v>
      </c>
      <c r="K1854" s="108">
        <v>0</v>
      </c>
      <c r="L1854" s="108">
        <v>0</v>
      </c>
      <c r="M1854" s="168"/>
      <c r="N1854" s="160"/>
    </row>
    <row r="1855" spans="1:14">
      <c r="A1855" s="164"/>
      <c r="B1855" s="165"/>
      <c r="C1855" s="167"/>
      <c r="D1855" s="63">
        <v>2014</v>
      </c>
      <c r="E1855" s="108">
        <v>16.7</v>
      </c>
      <c r="F1855" s="108">
        <v>0</v>
      </c>
      <c r="G1855" s="108">
        <v>0</v>
      </c>
      <c r="H1855" s="108">
        <v>0</v>
      </c>
      <c r="I1855" s="108">
        <v>16.7</v>
      </c>
      <c r="J1855" s="108">
        <v>0</v>
      </c>
      <c r="K1855" s="108">
        <v>0</v>
      </c>
      <c r="L1855" s="108">
        <v>0</v>
      </c>
      <c r="M1855" s="168"/>
      <c r="N1855" s="160"/>
    </row>
    <row r="1856" spans="1:14">
      <c r="A1856" s="164"/>
      <c r="B1856" s="165"/>
      <c r="C1856" s="167"/>
      <c r="D1856" s="63">
        <v>2015</v>
      </c>
      <c r="E1856" s="108">
        <v>18</v>
      </c>
      <c r="F1856" s="108"/>
      <c r="G1856" s="108">
        <v>0</v>
      </c>
      <c r="H1856" s="108"/>
      <c r="I1856" s="108">
        <v>18</v>
      </c>
      <c r="J1856" s="108"/>
      <c r="K1856" s="108">
        <v>0</v>
      </c>
      <c r="L1856" s="108"/>
      <c r="M1856" s="168"/>
      <c r="N1856" s="160"/>
    </row>
    <row r="1857" spans="1:14">
      <c r="A1857" s="164"/>
      <c r="B1857" s="165"/>
      <c r="C1857" s="167"/>
      <c r="D1857" s="63">
        <v>2016</v>
      </c>
      <c r="E1857" s="108">
        <v>19.399999999999999</v>
      </c>
      <c r="F1857" s="108"/>
      <c r="G1857" s="108">
        <v>0</v>
      </c>
      <c r="H1857" s="108"/>
      <c r="I1857" s="108">
        <v>19.399999999999999</v>
      </c>
      <c r="J1857" s="108"/>
      <c r="K1857" s="108">
        <v>0</v>
      </c>
      <c r="L1857" s="108"/>
      <c r="M1857" s="168"/>
      <c r="N1857" s="160"/>
    </row>
    <row r="1858" spans="1:14">
      <c r="A1858" s="164"/>
      <c r="B1858" s="165"/>
      <c r="C1858" s="167"/>
      <c r="D1858" s="63">
        <v>2017</v>
      </c>
      <c r="E1858" s="108">
        <v>21</v>
      </c>
      <c r="F1858" s="108"/>
      <c r="G1858" s="108">
        <v>0</v>
      </c>
      <c r="H1858" s="108"/>
      <c r="I1858" s="108">
        <v>21</v>
      </c>
      <c r="J1858" s="108"/>
      <c r="K1858" s="108">
        <v>0</v>
      </c>
      <c r="L1858" s="108"/>
      <c r="M1858" s="168"/>
      <c r="N1858" s="160"/>
    </row>
    <row r="1859" spans="1:14">
      <c r="A1859" s="164"/>
      <c r="B1859" s="165"/>
      <c r="C1859" s="167" t="s">
        <v>780</v>
      </c>
      <c r="D1859" s="111" t="s">
        <v>609</v>
      </c>
      <c r="E1859" s="108">
        <f>SUM(E1860:E1864)</f>
        <v>115.7</v>
      </c>
      <c r="F1859" s="108">
        <f t="shared" ref="F1859:L1859" si="308">SUM(F1860:F1864)</f>
        <v>0</v>
      </c>
      <c r="G1859" s="108">
        <f t="shared" si="308"/>
        <v>0</v>
      </c>
      <c r="H1859" s="108">
        <f t="shared" si="308"/>
        <v>0</v>
      </c>
      <c r="I1859" s="108">
        <f t="shared" si="308"/>
        <v>115.7</v>
      </c>
      <c r="J1859" s="108">
        <f t="shared" si="308"/>
        <v>0</v>
      </c>
      <c r="K1859" s="108">
        <f t="shared" si="308"/>
        <v>0</v>
      </c>
      <c r="L1859" s="108">
        <f t="shared" si="308"/>
        <v>0</v>
      </c>
      <c r="M1859" s="168"/>
      <c r="N1859" s="160"/>
    </row>
    <row r="1860" spans="1:14">
      <c r="A1860" s="164"/>
      <c r="B1860" s="165"/>
      <c r="C1860" s="167"/>
      <c r="D1860" s="63">
        <v>2013</v>
      </c>
      <c r="E1860" s="108">
        <v>3</v>
      </c>
      <c r="F1860" s="108">
        <v>0</v>
      </c>
      <c r="G1860" s="108">
        <v>0</v>
      </c>
      <c r="H1860" s="108">
        <v>0</v>
      </c>
      <c r="I1860" s="108">
        <v>3</v>
      </c>
      <c r="J1860" s="108">
        <v>0</v>
      </c>
      <c r="K1860" s="108">
        <v>0</v>
      </c>
      <c r="L1860" s="108">
        <v>0</v>
      </c>
      <c r="M1860" s="168"/>
      <c r="N1860" s="160"/>
    </row>
    <row r="1861" spans="1:14">
      <c r="A1861" s="164"/>
      <c r="B1861" s="165"/>
      <c r="C1861" s="167"/>
      <c r="D1861" s="63">
        <v>2014</v>
      </c>
      <c r="E1861" s="108">
        <v>25</v>
      </c>
      <c r="F1861" s="108">
        <v>0</v>
      </c>
      <c r="G1861" s="108">
        <v>0</v>
      </c>
      <c r="H1861" s="108">
        <v>0</v>
      </c>
      <c r="I1861" s="108">
        <v>25</v>
      </c>
      <c r="J1861" s="108">
        <v>0</v>
      </c>
      <c r="K1861" s="108">
        <v>0</v>
      </c>
      <c r="L1861" s="108">
        <v>0</v>
      </c>
      <c r="M1861" s="168"/>
      <c r="N1861" s="160"/>
    </row>
    <row r="1862" spans="1:14">
      <c r="A1862" s="164"/>
      <c r="B1862" s="165"/>
      <c r="C1862" s="167"/>
      <c r="D1862" s="63">
        <v>2015</v>
      </c>
      <c r="E1862" s="108">
        <v>27</v>
      </c>
      <c r="F1862" s="108"/>
      <c r="G1862" s="108">
        <v>0</v>
      </c>
      <c r="H1862" s="108"/>
      <c r="I1862" s="108">
        <v>27</v>
      </c>
      <c r="J1862" s="108"/>
      <c r="K1862" s="108">
        <v>0</v>
      </c>
      <c r="L1862" s="108"/>
      <c r="M1862" s="168"/>
      <c r="N1862" s="160"/>
    </row>
    <row r="1863" spans="1:14">
      <c r="A1863" s="164"/>
      <c r="B1863" s="165"/>
      <c r="C1863" s="167"/>
      <c r="D1863" s="63">
        <v>2016</v>
      </c>
      <c r="E1863" s="108">
        <v>29.2</v>
      </c>
      <c r="F1863" s="108"/>
      <c r="G1863" s="108">
        <v>0</v>
      </c>
      <c r="H1863" s="108"/>
      <c r="I1863" s="108">
        <v>29.2</v>
      </c>
      <c r="J1863" s="108"/>
      <c r="K1863" s="108">
        <v>0</v>
      </c>
      <c r="L1863" s="108"/>
      <c r="M1863" s="168"/>
      <c r="N1863" s="160"/>
    </row>
    <row r="1864" spans="1:14">
      <c r="A1864" s="164"/>
      <c r="B1864" s="165"/>
      <c r="C1864" s="167"/>
      <c r="D1864" s="63">
        <v>2017</v>
      </c>
      <c r="E1864" s="108">
        <v>31.5</v>
      </c>
      <c r="F1864" s="108"/>
      <c r="G1864" s="108">
        <v>0</v>
      </c>
      <c r="H1864" s="108"/>
      <c r="I1864" s="108">
        <v>31.5</v>
      </c>
      <c r="J1864" s="108"/>
      <c r="K1864" s="108">
        <v>0</v>
      </c>
      <c r="L1864" s="108"/>
      <c r="M1864" s="168"/>
      <c r="N1864" s="160"/>
    </row>
    <row r="1865" spans="1:14">
      <c r="A1865" s="164"/>
      <c r="B1865" s="165"/>
      <c r="C1865" s="167" t="s">
        <v>772</v>
      </c>
      <c r="D1865" s="111" t="s">
        <v>609</v>
      </c>
      <c r="E1865" s="108">
        <f>SUM(E1866:E1870)</f>
        <v>46.3</v>
      </c>
      <c r="F1865" s="108">
        <f t="shared" ref="F1865:L1865" si="309">SUM(F1866:F1870)</f>
        <v>0</v>
      </c>
      <c r="G1865" s="108">
        <f t="shared" si="309"/>
        <v>0</v>
      </c>
      <c r="H1865" s="108">
        <f t="shared" si="309"/>
        <v>0</v>
      </c>
      <c r="I1865" s="108">
        <f t="shared" si="309"/>
        <v>46.3</v>
      </c>
      <c r="J1865" s="108">
        <f t="shared" si="309"/>
        <v>0</v>
      </c>
      <c r="K1865" s="108">
        <f t="shared" si="309"/>
        <v>0</v>
      </c>
      <c r="L1865" s="108">
        <f t="shared" si="309"/>
        <v>0</v>
      </c>
      <c r="M1865" s="168"/>
      <c r="N1865" s="160"/>
    </row>
    <row r="1866" spans="1:14">
      <c r="A1866" s="164"/>
      <c r="B1866" s="165"/>
      <c r="C1866" s="167"/>
      <c r="D1866" s="63">
        <v>2013</v>
      </c>
      <c r="E1866" s="108">
        <v>0.3</v>
      </c>
      <c r="F1866" s="108">
        <v>0</v>
      </c>
      <c r="G1866" s="108">
        <v>0</v>
      </c>
      <c r="H1866" s="108">
        <v>0</v>
      </c>
      <c r="I1866" s="108">
        <v>0.3</v>
      </c>
      <c r="J1866" s="108">
        <v>0</v>
      </c>
      <c r="K1866" s="108">
        <v>0</v>
      </c>
      <c r="L1866" s="108">
        <v>0</v>
      </c>
      <c r="M1866" s="168"/>
      <c r="N1866" s="160"/>
    </row>
    <row r="1867" spans="1:14">
      <c r="A1867" s="164"/>
      <c r="B1867" s="165"/>
      <c r="C1867" s="167"/>
      <c r="D1867" s="63">
        <v>2014</v>
      </c>
      <c r="E1867" s="108">
        <v>10</v>
      </c>
      <c r="F1867" s="108">
        <v>0</v>
      </c>
      <c r="G1867" s="108">
        <v>0</v>
      </c>
      <c r="H1867" s="108">
        <v>0</v>
      </c>
      <c r="I1867" s="108">
        <v>10</v>
      </c>
      <c r="J1867" s="108">
        <v>0</v>
      </c>
      <c r="K1867" s="108">
        <v>0</v>
      </c>
      <c r="L1867" s="108">
        <v>0</v>
      </c>
      <c r="M1867" s="168"/>
      <c r="N1867" s="160"/>
    </row>
    <row r="1868" spans="1:14">
      <c r="A1868" s="164"/>
      <c r="B1868" s="165"/>
      <c r="C1868" s="167"/>
      <c r="D1868" s="63">
        <v>2015</v>
      </c>
      <c r="E1868" s="108">
        <v>11</v>
      </c>
      <c r="F1868" s="108"/>
      <c r="G1868" s="108">
        <v>0</v>
      </c>
      <c r="H1868" s="108"/>
      <c r="I1868" s="108">
        <v>11</v>
      </c>
      <c r="J1868" s="108"/>
      <c r="K1868" s="108">
        <v>0</v>
      </c>
      <c r="L1868" s="108"/>
      <c r="M1868" s="168"/>
      <c r="N1868" s="160"/>
    </row>
    <row r="1869" spans="1:14">
      <c r="A1869" s="164"/>
      <c r="B1869" s="165"/>
      <c r="C1869" s="167"/>
      <c r="D1869" s="63">
        <v>2016</v>
      </c>
      <c r="E1869" s="108">
        <v>12</v>
      </c>
      <c r="F1869" s="108"/>
      <c r="G1869" s="108">
        <v>0</v>
      </c>
      <c r="H1869" s="108"/>
      <c r="I1869" s="108">
        <v>12</v>
      </c>
      <c r="J1869" s="108"/>
      <c r="K1869" s="108">
        <v>0</v>
      </c>
      <c r="L1869" s="108"/>
      <c r="M1869" s="168"/>
      <c r="N1869" s="160"/>
    </row>
    <row r="1870" spans="1:14">
      <c r="A1870" s="164"/>
      <c r="B1870" s="165"/>
      <c r="C1870" s="167"/>
      <c r="D1870" s="63">
        <v>2017</v>
      </c>
      <c r="E1870" s="108">
        <v>13</v>
      </c>
      <c r="F1870" s="108"/>
      <c r="G1870" s="108">
        <v>0</v>
      </c>
      <c r="H1870" s="108"/>
      <c r="I1870" s="108">
        <v>13</v>
      </c>
      <c r="J1870" s="108"/>
      <c r="K1870" s="108">
        <v>0</v>
      </c>
      <c r="L1870" s="108"/>
      <c r="M1870" s="168"/>
      <c r="N1870" s="160"/>
    </row>
    <row r="1871" spans="1:14">
      <c r="A1871" s="164"/>
      <c r="B1871" s="165"/>
      <c r="C1871" s="167" t="s">
        <v>774</v>
      </c>
      <c r="D1871" s="111" t="s">
        <v>609</v>
      </c>
      <c r="E1871" s="108">
        <f>SUM(E1872:E1876)</f>
        <v>117.7</v>
      </c>
      <c r="F1871" s="108">
        <f t="shared" ref="F1871:L1871" si="310">SUM(F1872:F1876)</f>
        <v>4.2</v>
      </c>
      <c r="G1871" s="108">
        <f t="shared" si="310"/>
        <v>0</v>
      </c>
      <c r="H1871" s="108">
        <f t="shared" si="310"/>
        <v>0</v>
      </c>
      <c r="I1871" s="108">
        <f t="shared" si="310"/>
        <v>117.7</v>
      </c>
      <c r="J1871" s="108">
        <f t="shared" si="310"/>
        <v>4.2</v>
      </c>
      <c r="K1871" s="108">
        <f t="shared" si="310"/>
        <v>0</v>
      </c>
      <c r="L1871" s="108">
        <f t="shared" si="310"/>
        <v>0</v>
      </c>
      <c r="M1871" s="168"/>
      <c r="N1871" s="160"/>
    </row>
    <row r="1872" spans="1:14">
      <c r="A1872" s="164"/>
      <c r="B1872" s="165"/>
      <c r="C1872" s="167"/>
      <c r="D1872" s="63">
        <v>2013</v>
      </c>
      <c r="E1872" s="108">
        <v>5</v>
      </c>
      <c r="F1872" s="108">
        <v>4.2</v>
      </c>
      <c r="G1872" s="108">
        <v>0</v>
      </c>
      <c r="H1872" s="108">
        <v>0</v>
      </c>
      <c r="I1872" s="108">
        <v>5</v>
      </c>
      <c r="J1872" s="108">
        <v>4.2</v>
      </c>
      <c r="K1872" s="108">
        <v>0</v>
      </c>
      <c r="L1872" s="108">
        <v>0</v>
      </c>
      <c r="M1872" s="168"/>
      <c r="N1872" s="160"/>
    </row>
    <row r="1873" spans="1:14">
      <c r="A1873" s="164"/>
      <c r="B1873" s="165"/>
      <c r="C1873" s="167"/>
      <c r="D1873" s="63">
        <v>2014</v>
      </c>
      <c r="E1873" s="108">
        <v>25</v>
      </c>
      <c r="F1873" s="108">
        <v>0</v>
      </c>
      <c r="G1873" s="108">
        <v>0</v>
      </c>
      <c r="H1873" s="108">
        <v>0</v>
      </c>
      <c r="I1873" s="108">
        <v>25</v>
      </c>
      <c r="J1873" s="108">
        <v>0</v>
      </c>
      <c r="K1873" s="108">
        <v>0</v>
      </c>
      <c r="L1873" s="108">
        <v>0</v>
      </c>
      <c r="M1873" s="168"/>
      <c r="N1873" s="160"/>
    </row>
    <row r="1874" spans="1:14">
      <c r="A1874" s="164"/>
      <c r="B1874" s="165"/>
      <c r="C1874" s="167"/>
      <c r="D1874" s="63">
        <v>2015</v>
      </c>
      <c r="E1874" s="108">
        <v>27</v>
      </c>
      <c r="F1874" s="108"/>
      <c r="G1874" s="108">
        <v>0</v>
      </c>
      <c r="H1874" s="108"/>
      <c r="I1874" s="108">
        <v>27</v>
      </c>
      <c r="J1874" s="108"/>
      <c r="K1874" s="108">
        <v>0</v>
      </c>
      <c r="L1874" s="108"/>
      <c r="M1874" s="168"/>
      <c r="N1874" s="160"/>
    </row>
    <row r="1875" spans="1:14">
      <c r="A1875" s="164"/>
      <c r="B1875" s="165"/>
      <c r="C1875" s="167"/>
      <c r="D1875" s="63">
        <v>2016</v>
      </c>
      <c r="E1875" s="108">
        <v>29.2</v>
      </c>
      <c r="F1875" s="108"/>
      <c r="G1875" s="108">
        <v>0</v>
      </c>
      <c r="H1875" s="108"/>
      <c r="I1875" s="108">
        <v>29.2</v>
      </c>
      <c r="J1875" s="108"/>
      <c r="K1875" s="108">
        <v>0</v>
      </c>
      <c r="L1875" s="108"/>
      <c r="M1875" s="168"/>
      <c r="N1875" s="160"/>
    </row>
    <row r="1876" spans="1:14">
      <c r="A1876" s="164"/>
      <c r="B1876" s="165"/>
      <c r="C1876" s="167"/>
      <c r="D1876" s="63">
        <v>2017</v>
      </c>
      <c r="E1876" s="108">
        <v>31.5</v>
      </c>
      <c r="F1876" s="108"/>
      <c r="G1876" s="108">
        <v>0</v>
      </c>
      <c r="H1876" s="108"/>
      <c r="I1876" s="108">
        <v>31.5</v>
      </c>
      <c r="J1876" s="108"/>
      <c r="K1876" s="108">
        <v>0</v>
      </c>
      <c r="L1876" s="108"/>
      <c r="M1876" s="168"/>
      <c r="N1876" s="160"/>
    </row>
    <row r="1877" spans="1:14">
      <c r="A1877" s="162" t="s">
        <v>85</v>
      </c>
      <c r="B1877" s="162"/>
      <c r="C1877" s="162"/>
      <c r="D1877" s="162"/>
      <c r="E1877" s="162"/>
      <c r="F1877" s="162"/>
      <c r="G1877" s="162"/>
      <c r="H1877" s="162"/>
      <c r="I1877" s="162"/>
      <c r="J1877" s="162"/>
      <c r="K1877" s="162"/>
      <c r="L1877" s="162"/>
      <c r="M1877" s="162"/>
      <c r="N1877" s="162"/>
    </row>
    <row r="1878" spans="1:14">
      <c r="A1878" s="163" t="s">
        <v>449</v>
      </c>
      <c r="B1878" s="163"/>
      <c r="C1878" s="163"/>
      <c r="D1878" s="163"/>
      <c r="E1878" s="71">
        <f>E1879+E1952</f>
        <v>4894.5</v>
      </c>
      <c r="F1878" s="71">
        <f t="shared" ref="F1878:L1878" si="311">F1879+F1952</f>
        <v>6164.2</v>
      </c>
      <c r="G1878" s="71">
        <f t="shared" si="311"/>
        <v>60.5</v>
      </c>
      <c r="H1878" s="71">
        <f t="shared" si="311"/>
        <v>1160.0999999999999</v>
      </c>
      <c r="I1878" s="71">
        <f t="shared" si="311"/>
        <v>4894.5</v>
      </c>
      <c r="J1878" s="71">
        <f t="shared" si="311"/>
        <v>1786.9</v>
      </c>
      <c r="K1878" s="71">
        <f t="shared" si="311"/>
        <v>5105</v>
      </c>
      <c r="L1878" s="71">
        <f t="shared" si="311"/>
        <v>3474.2000000000003</v>
      </c>
      <c r="M1878" s="62"/>
      <c r="N1878" s="62"/>
    </row>
    <row r="1879" spans="1:14">
      <c r="A1879" s="157" t="s">
        <v>105</v>
      </c>
      <c r="B1879" s="158" t="s">
        <v>86</v>
      </c>
      <c r="C1879" s="159" t="s">
        <v>80</v>
      </c>
      <c r="D1879" s="159"/>
      <c r="E1879" s="53">
        <f>E1880+E1886+E1892+E1898+E1904+E1910+E1916+E1922+E1928+E1934+E1940+E1946</f>
        <v>684</v>
      </c>
      <c r="F1879" s="53">
        <f t="shared" ref="F1879:L1879" si="312">F1880+F1886+F1892+F1898+F1904+F1910+F1916+F1922+F1928+F1934+F1940+F1946</f>
        <v>3694.5</v>
      </c>
      <c r="G1879" s="53">
        <f t="shared" si="312"/>
        <v>60.5</v>
      </c>
      <c r="H1879" s="53">
        <f t="shared" si="312"/>
        <v>564.20000000000005</v>
      </c>
      <c r="I1879" s="53">
        <f t="shared" si="312"/>
        <v>684</v>
      </c>
      <c r="J1879" s="53">
        <f t="shared" si="312"/>
        <v>136</v>
      </c>
      <c r="K1879" s="53">
        <f t="shared" si="312"/>
        <v>4530.5</v>
      </c>
      <c r="L1879" s="53">
        <f t="shared" si="312"/>
        <v>3249.3</v>
      </c>
      <c r="M1879" s="160"/>
      <c r="N1879" s="160"/>
    </row>
    <row r="1880" spans="1:14">
      <c r="A1880" s="157"/>
      <c r="B1880" s="158"/>
      <c r="C1880" s="157" t="s">
        <v>869</v>
      </c>
      <c r="D1880" s="66" t="s">
        <v>609</v>
      </c>
      <c r="E1880" s="58">
        <f>SUM(E1881:E1885)</f>
        <v>0</v>
      </c>
      <c r="F1880" s="58">
        <f t="shared" ref="F1880:L1880" si="313">SUM(F1881:F1885)</f>
        <v>0</v>
      </c>
      <c r="G1880" s="58">
        <f t="shared" si="313"/>
        <v>0</v>
      </c>
      <c r="H1880" s="58">
        <f t="shared" si="313"/>
        <v>0</v>
      </c>
      <c r="I1880" s="58">
        <f t="shared" si="313"/>
        <v>0</v>
      </c>
      <c r="J1880" s="58">
        <f t="shared" si="313"/>
        <v>0</v>
      </c>
      <c r="K1880" s="58">
        <f t="shared" si="313"/>
        <v>0</v>
      </c>
      <c r="L1880" s="58">
        <f t="shared" si="313"/>
        <v>0</v>
      </c>
      <c r="M1880" s="160"/>
      <c r="N1880" s="160"/>
    </row>
    <row r="1881" spans="1:14">
      <c r="A1881" s="157"/>
      <c r="B1881" s="158"/>
      <c r="C1881" s="157"/>
      <c r="D1881" s="63">
        <v>2013</v>
      </c>
      <c r="E1881" s="58">
        <v>0</v>
      </c>
      <c r="F1881" s="58">
        <v>0</v>
      </c>
      <c r="G1881" s="58">
        <v>0</v>
      </c>
      <c r="H1881" s="58">
        <v>0</v>
      </c>
      <c r="I1881" s="58">
        <v>0</v>
      </c>
      <c r="J1881" s="58">
        <v>0</v>
      </c>
      <c r="K1881" s="58">
        <v>0</v>
      </c>
      <c r="L1881" s="58">
        <v>0</v>
      </c>
      <c r="M1881" s="160"/>
      <c r="N1881" s="160"/>
    </row>
    <row r="1882" spans="1:14">
      <c r="A1882" s="157"/>
      <c r="B1882" s="158"/>
      <c r="C1882" s="157"/>
      <c r="D1882" s="63">
        <v>2014</v>
      </c>
      <c r="E1882" s="58">
        <v>0</v>
      </c>
      <c r="F1882" s="58">
        <v>0</v>
      </c>
      <c r="G1882" s="58">
        <v>0</v>
      </c>
      <c r="H1882" s="58">
        <v>0</v>
      </c>
      <c r="I1882" s="58">
        <v>0</v>
      </c>
      <c r="J1882" s="58">
        <v>0</v>
      </c>
      <c r="K1882" s="58">
        <v>0</v>
      </c>
      <c r="L1882" s="58">
        <v>0</v>
      </c>
      <c r="M1882" s="160"/>
      <c r="N1882" s="160"/>
    </row>
    <row r="1883" spans="1:14">
      <c r="A1883" s="157"/>
      <c r="B1883" s="158"/>
      <c r="C1883" s="157"/>
      <c r="D1883" s="63">
        <v>2015</v>
      </c>
      <c r="E1883" s="58">
        <v>0</v>
      </c>
      <c r="F1883" s="58"/>
      <c r="G1883" s="58">
        <v>0</v>
      </c>
      <c r="H1883" s="58"/>
      <c r="I1883" s="58">
        <v>0</v>
      </c>
      <c r="J1883" s="58"/>
      <c r="K1883" s="58">
        <v>0</v>
      </c>
      <c r="L1883" s="58"/>
      <c r="M1883" s="160"/>
      <c r="N1883" s="160"/>
    </row>
    <row r="1884" spans="1:14">
      <c r="A1884" s="157"/>
      <c r="B1884" s="158"/>
      <c r="C1884" s="157"/>
      <c r="D1884" s="63">
        <v>2016</v>
      </c>
      <c r="E1884" s="58">
        <v>0</v>
      </c>
      <c r="F1884" s="58"/>
      <c r="G1884" s="58">
        <v>0</v>
      </c>
      <c r="H1884" s="58"/>
      <c r="I1884" s="58">
        <v>0</v>
      </c>
      <c r="J1884" s="58"/>
      <c r="K1884" s="58">
        <v>0</v>
      </c>
      <c r="L1884" s="58"/>
      <c r="M1884" s="160"/>
      <c r="N1884" s="160"/>
    </row>
    <row r="1885" spans="1:14">
      <c r="A1885" s="157"/>
      <c r="B1885" s="158"/>
      <c r="C1885" s="157"/>
      <c r="D1885" s="63">
        <v>2017</v>
      </c>
      <c r="E1885" s="58">
        <v>0</v>
      </c>
      <c r="F1885" s="58"/>
      <c r="G1885" s="58">
        <v>0</v>
      </c>
      <c r="H1885" s="58"/>
      <c r="I1885" s="58">
        <v>0</v>
      </c>
      <c r="J1885" s="58"/>
      <c r="K1885" s="58">
        <v>0</v>
      </c>
      <c r="L1885" s="58"/>
      <c r="M1885" s="160"/>
      <c r="N1885" s="160"/>
    </row>
    <row r="1886" spans="1:14">
      <c r="A1886" s="157"/>
      <c r="B1886" s="158"/>
      <c r="C1886" s="157" t="s">
        <v>778</v>
      </c>
      <c r="D1886" s="63" t="s">
        <v>609</v>
      </c>
      <c r="E1886" s="65">
        <f>SUM(E1887:E1891)</f>
        <v>60.5</v>
      </c>
      <c r="F1886" s="65">
        <f t="shared" ref="F1886:L1886" si="314">SUM(F1887:F1891)</f>
        <v>286</v>
      </c>
      <c r="G1886" s="65">
        <f t="shared" si="314"/>
        <v>0</v>
      </c>
      <c r="H1886" s="65">
        <f t="shared" si="314"/>
        <v>38.6</v>
      </c>
      <c r="I1886" s="65">
        <f t="shared" si="314"/>
        <v>60.5</v>
      </c>
      <c r="J1886" s="65">
        <f t="shared" si="314"/>
        <v>0</v>
      </c>
      <c r="K1886" s="65">
        <f t="shared" si="314"/>
        <v>260</v>
      </c>
      <c r="L1886" s="65">
        <f t="shared" si="314"/>
        <v>247.4</v>
      </c>
      <c r="M1886" s="160" t="s">
        <v>1010</v>
      </c>
      <c r="N1886" s="160"/>
    </row>
    <row r="1887" spans="1:14">
      <c r="A1887" s="157"/>
      <c r="B1887" s="158"/>
      <c r="C1887" s="157"/>
      <c r="D1887" s="63">
        <v>2013</v>
      </c>
      <c r="E1887" s="65">
        <v>12.1</v>
      </c>
      <c r="F1887" s="65">
        <v>116.5</v>
      </c>
      <c r="G1887" s="65">
        <v>0</v>
      </c>
      <c r="H1887" s="65">
        <v>17.5</v>
      </c>
      <c r="I1887" s="65">
        <v>12.1</v>
      </c>
      <c r="J1887" s="65">
        <v>0</v>
      </c>
      <c r="K1887" s="65">
        <v>52</v>
      </c>
      <c r="L1887" s="65">
        <v>99</v>
      </c>
      <c r="M1887" s="160"/>
      <c r="N1887" s="160"/>
    </row>
    <row r="1888" spans="1:14">
      <c r="A1888" s="157"/>
      <c r="B1888" s="158"/>
      <c r="C1888" s="157"/>
      <c r="D1888" s="63">
        <v>2014</v>
      </c>
      <c r="E1888" s="65">
        <v>12.1</v>
      </c>
      <c r="F1888" s="65">
        <v>169.5</v>
      </c>
      <c r="G1888" s="65">
        <v>0</v>
      </c>
      <c r="H1888" s="65">
        <v>21.1</v>
      </c>
      <c r="I1888" s="65">
        <v>12.1</v>
      </c>
      <c r="J1888" s="65">
        <v>0</v>
      </c>
      <c r="K1888" s="65">
        <v>52</v>
      </c>
      <c r="L1888" s="65">
        <v>148.4</v>
      </c>
      <c r="M1888" s="160"/>
      <c r="N1888" s="160"/>
    </row>
    <row r="1889" spans="1:14">
      <c r="A1889" s="157"/>
      <c r="B1889" s="158"/>
      <c r="C1889" s="157"/>
      <c r="D1889" s="63">
        <v>2015</v>
      </c>
      <c r="E1889" s="65">
        <v>12.1</v>
      </c>
      <c r="F1889" s="65"/>
      <c r="G1889" s="65">
        <v>0</v>
      </c>
      <c r="H1889" s="65"/>
      <c r="I1889" s="65">
        <v>12.1</v>
      </c>
      <c r="J1889" s="65"/>
      <c r="K1889" s="65">
        <v>52</v>
      </c>
      <c r="L1889" s="65"/>
      <c r="M1889" s="160"/>
      <c r="N1889" s="160"/>
    </row>
    <row r="1890" spans="1:14">
      <c r="A1890" s="157"/>
      <c r="B1890" s="158"/>
      <c r="C1890" s="157"/>
      <c r="D1890" s="63">
        <v>2016</v>
      </c>
      <c r="E1890" s="65">
        <v>12.1</v>
      </c>
      <c r="F1890" s="65"/>
      <c r="G1890" s="65">
        <v>0</v>
      </c>
      <c r="H1890" s="65"/>
      <c r="I1890" s="65">
        <v>12.1</v>
      </c>
      <c r="J1890" s="65"/>
      <c r="K1890" s="65">
        <v>52</v>
      </c>
      <c r="L1890" s="65"/>
      <c r="M1890" s="160"/>
      <c r="N1890" s="160"/>
    </row>
    <row r="1891" spans="1:14">
      <c r="A1891" s="157"/>
      <c r="B1891" s="158"/>
      <c r="C1891" s="157"/>
      <c r="D1891" s="63">
        <v>2017</v>
      </c>
      <c r="E1891" s="65">
        <v>12.1</v>
      </c>
      <c r="F1891" s="65"/>
      <c r="G1891" s="65">
        <v>0</v>
      </c>
      <c r="H1891" s="65"/>
      <c r="I1891" s="65">
        <v>12.1</v>
      </c>
      <c r="J1891" s="65"/>
      <c r="K1891" s="65">
        <v>52</v>
      </c>
      <c r="L1891" s="65"/>
      <c r="M1891" s="160"/>
      <c r="N1891" s="160"/>
    </row>
    <row r="1892" spans="1:14">
      <c r="A1892" s="157"/>
      <c r="B1892" s="158"/>
      <c r="C1892" s="157" t="s">
        <v>786</v>
      </c>
      <c r="D1892" s="63" t="s">
        <v>609</v>
      </c>
      <c r="E1892" s="65">
        <f>SUM(E1893:E1897)</f>
        <v>20</v>
      </c>
      <c r="F1892" s="65">
        <f t="shared" ref="F1892:L1892" si="315">SUM(F1893:F1897)</f>
        <v>195.2</v>
      </c>
      <c r="G1892" s="65">
        <f t="shared" si="315"/>
        <v>0</v>
      </c>
      <c r="H1892" s="65">
        <f t="shared" si="315"/>
        <v>28</v>
      </c>
      <c r="I1892" s="65">
        <f t="shared" si="315"/>
        <v>20</v>
      </c>
      <c r="J1892" s="65">
        <f t="shared" si="315"/>
        <v>34</v>
      </c>
      <c r="K1892" s="65">
        <f t="shared" si="315"/>
        <v>170</v>
      </c>
      <c r="L1892" s="65">
        <f t="shared" si="315"/>
        <v>167.2</v>
      </c>
      <c r="M1892" s="160"/>
      <c r="N1892" s="160"/>
    </row>
    <row r="1893" spans="1:14">
      <c r="A1893" s="157"/>
      <c r="B1893" s="158"/>
      <c r="C1893" s="157"/>
      <c r="D1893" s="63">
        <v>2013</v>
      </c>
      <c r="E1893" s="65">
        <v>4</v>
      </c>
      <c r="F1893" s="65">
        <v>107.9</v>
      </c>
      <c r="G1893" s="65">
        <v>0</v>
      </c>
      <c r="H1893" s="65">
        <v>15.5</v>
      </c>
      <c r="I1893" s="65">
        <v>4</v>
      </c>
      <c r="J1893" s="65">
        <v>34</v>
      </c>
      <c r="K1893" s="65">
        <v>34</v>
      </c>
      <c r="L1893" s="65">
        <v>92.4</v>
      </c>
      <c r="M1893" s="160"/>
      <c r="N1893" s="160"/>
    </row>
    <row r="1894" spans="1:14">
      <c r="A1894" s="157"/>
      <c r="B1894" s="158"/>
      <c r="C1894" s="157"/>
      <c r="D1894" s="63">
        <v>2014</v>
      </c>
      <c r="E1894" s="65">
        <v>4</v>
      </c>
      <c r="F1894" s="65">
        <v>87.3</v>
      </c>
      <c r="G1894" s="65">
        <v>0</v>
      </c>
      <c r="H1894" s="65">
        <v>12.5</v>
      </c>
      <c r="I1894" s="65">
        <v>4</v>
      </c>
      <c r="J1894" s="65">
        <v>0</v>
      </c>
      <c r="K1894" s="65">
        <v>34</v>
      </c>
      <c r="L1894" s="65">
        <v>74.8</v>
      </c>
      <c r="M1894" s="160"/>
      <c r="N1894" s="160"/>
    </row>
    <row r="1895" spans="1:14">
      <c r="A1895" s="157"/>
      <c r="B1895" s="158"/>
      <c r="C1895" s="157"/>
      <c r="D1895" s="63">
        <v>2015</v>
      </c>
      <c r="E1895" s="65">
        <v>4</v>
      </c>
      <c r="F1895" s="65"/>
      <c r="G1895" s="65">
        <v>0</v>
      </c>
      <c r="H1895" s="65"/>
      <c r="I1895" s="65">
        <v>4</v>
      </c>
      <c r="J1895" s="65"/>
      <c r="K1895" s="65">
        <v>34</v>
      </c>
      <c r="L1895" s="65"/>
      <c r="M1895" s="160"/>
      <c r="N1895" s="160"/>
    </row>
    <row r="1896" spans="1:14">
      <c r="A1896" s="157"/>
      <c r="B1896" s="158"/>
      <c r="C1896" s="157"/>
      <c r="D1896" s="63">
        <v>2016</v>
      </c>
      <c r="E1896" s="65">
        <v>4</v>
      </c>
      <c r="F1896" s="65"/>
      <c r="G1896" s="65">
        <v>0</v>
      </c>
      <c r="H1896" s="65"/>
      <c r="I1896" s="65">
        <v>4</v>
      </c>
      <c r="J1896" s="65"/>
      <c r="K1896" s="65">
        <v>34</v>
      </c>
      <c r="L1896" s="65"/>
      <c r="M1896" s="160"/>
      <c r="N1896" s="160"/>
    </row>
    <row r="1897" spans="1:14">
      <c r="A1897" s="157"/>
      <c r="B1897" s="158"/>
      <c r="C1897" s="157"/>
      <c r="D1897" s="63">
        <v>2017</v>
      </c>
      <c r="E1897" s="65">
        <v>4</v>
      </c>
      <c r="F1897" s="65"/>
      <c r="G1897" s="65">
        <v>0</v>
      </c>
      <c r="H1897" s="65"/>
      <c r="I1897" s="65">
        <v>4</v>
      </c>
      <c r="J1897" s="65"/>
      <c r="K1897" s="65">
        <v>34</v>
      </c>
      <c r="L1897" s="65"/>
      <c r="M1897" s="160"/>
      <c r="N1897" s="160"/>
    </row>
    <row r="1898" spans="1:14">
      <c r="A1898" s="157"/>
      <c r="B1898" s="158"/>
      <c r="C1898" s="157" t="s">
        <v>776</v>
      </c>
      <c r="D1898" s="63" t="s">
        <v>609</v>
      </c>
      <c r="E1898" s="65">
        <f>SUM(E1899:E1903)</f>
        <v>60.5</v>
      </c>
      <c r="F1898" s="65">
        <f t="shared" ref="F1898:L1898" si="316">SUM(F1899:F1903)</f>
        <v>0</v>
      </c>
      <c r="G1898" s="65">
        <f t="shared" si="316"/>
        <v>0</v>
      </c>
      <c r="H1898" s="65">
        <f t="shared" si="316"/>
        <v>0</v>
      </c>
      <c r="I1898" s="65">
        <f t="shared" si="316"/>
        <v>60.5</v>
      </c>
      <c r="J1898" s="65">
        <f t="shared" si="316"/>
        <v>0</v>
      </c>
      <c r="K1898" s="65">
        <f t="shared" si="316"/>
        <v>0</v>
      </c>
      <c r="L1898" s="65">
        <f t="shared" si="316"/>
        <v>0</v>
      </c>
      <c r="M1898" s="160"/>
      <c r="N1898" s="160"/>
    </row>
    <row r="1899" spans="1:14">
      <c r="A1899" s="157"/>
      <c r="B1899" s="158"/>
      <c r="C1899" s="157"/>
      <c r="D1899" s="63">
        <v>2013</v>
      </c>
      <c r="E1899" s="108">
        <v>12.1</v>
      </c>
      <c r="F1899" s="108">
        <v>0</v>
      </c>
      <c r="G1899" s="108">
        <v>0</v>
      </c>
      <c r="H1899" s="108">
        <v>0</v>
      </c>
      <c r="I1899" s="108">
        <v>12.1</v>
      </c>
      <c r="J1899" s="108">
        <v>0</v>
      </c>
      <c r="K1899" s="108">
        <v>0</v>
      </c>
      <c r="L1899" s="108">
        <v>0</v>
      </c>
      <c r="M1899" s="160"/>
      <c r="N1899" s="160"/>
    </row>
    <row r="1900" spans="1:14">
      <c r="A1900" s="157"/>
      <c r="B1900" s="158"/>
      <c r="C1900" s="157"/>
      <c r="D1900" s="63">
        <v>2014</v>
      </c>
      <c r="E1900" s="108">
        <v>12.1</v>
      </c>
      <c r="F1900" s="108">
        <v>0</v>
      </c>
      <c r="G1900" s="108">
        <v>0</v>
      </c>
      <c r="H1900" s="108">
        <v>0</v>
      </c>
      <c r="I1900" s="108">
        <v>12.1</v>
      </c>
      <c r="J1900" s="108">
        <v>0</v>
      </c>
      <c r="K1900" s="108">
        <v>0</v>
      </c>
      <c r="L1900" s="108">
        <v>0</v>
      </c>
      <c r="M1900" s="160"/>
      <c r="N1900" s="160"/>
    </row>
    <row r="1901" spans="1:14">
      <c r="A1901" s="157"/>
      <c r="B1901" s="158"/>
      <c r="C1901" s="157"/>
      <c r="D1901" s="63">
        <v>2015</v>
      </c>
      <c r="E1901" s="108">
        <v>12.1</v>
      </c>
      <c r="F1901" s="108"/>
      <c r="G1901" s="108">
        <v>0</v>
      </c>
      <c r="H1901" s="108"/>
      <c r="I1901" s="108">
        <v>12.1</v>
      </c>
      <c r="J1901" s="108"/>
      <c r="K1901" s="108">
        <v>0</v>
      </c>
      <c r="L1901" s="108"/>
      <c r="M1901" s="160"/>
      <c r="N1901" s="160"/>
    </row>
    <row r="1902" spans="1:14">
      <c r="A1902" s="157"/>
      <c r="B1902" s="158"/>
      <c r="C1902" s="157"/>
      <c r="D1902" s="63">
        <v>2016</v>
      </c>
      <c r="E1902" s="108">
        <v>12.1</v>
      </c>
      <c r="F1902" s="108"/>
      <c r="G1902" s="108">
        <v>0</v>
      </c>
      <c r="H1902" s="108"/>
      <c r="I1902" s="108">
        <v>12.1</v>
      </c>
      <c r="J1902" s="108"/>
      <c r="K1902" s="108">
        <v>0</v>
      </c>
      <c r="L1902" s="108"/>
      <c r="M1902" s="160"/>
      <c r="N1902" s="160"/>
    </row>
    <row r="1903" spans="1:14">
      <c r="A1903" s="157"/>
      <c r="B1903" s="158"/>
      <c r="C1903" s="157"/>
      <c r="D1903" s="63">
        <v>2017</v>
      </c>
      <c r="E1903" s="108">
        <v>12.1</v>
      </c>
      <c r="F1903" s="108"/>
      <c r="G1903" s="108">
        <v>0</v>
      </c>
      <c r="H1903" s="108"/>
      <c r="I1903" s="108">
        <v>12.1</v>
      </c>
      <c r="J1903" s="108"/>
      <c r="K1903" s="108">
        <v>0</v>
      </c>
      <c r="L1903" s="108"/>
      <c r="M1903" s="160"/>
      <c r="N1903" s="160"/>
    </row>
    <row r="1904" spans="1:14">
      <c r="A1904" s="157"/>
      <c r="B1904" s="158"/>
      <c r="C1904" s="157" t="s">
        <v>825</v>
      </c>
      <c r="D1904" s="63" t="s">
        <v>609</v>
      </c>
      <c r="E1904" s="108">
        <f>SUM(E1905:E1909)</f>
        <v>20</v>
      </c>
      <c r="F1904" s="108">
        <f t="shared" ref="F1904:L1904" si="317">SUM(F1905:F1909)</f>
        <v>25.4</v>
      </c>
      <c r="G1904" s="108">
        <f t="shared" si="317"/>
        <v>0</v>
      </c>
      <c r="H1904" s="108">
        <f t="shared" si="317"/>
        <v>3.6</v>
      </c>
      <c r="I1904" s="108">
        <f t="shared" si="317"/>
        <v>20</v>
      </c>
      <c r="J1904" s="108">
        <f t="shared" si="317"/>
        <v>0</v>
      </c>
      <c r="K1904" s="108">
        <f t="shared" si="317"/>
        <v>0</v>
      </c>
      <c r="L1904" s="108">
        <f t="shared" si="317"/>
        <v>21.8</v>
      </c>
      <c r="M1904" s="160"/>
      <c r="N1904" s="160"/>
    </row>
    <row r="1905" spans="1:14">
      <c r="A1905" s="157"/>
      <c r="B1905" s="158"/>
      <c r="C1905" s="157"/>
      <c r="D1905" s="63">
        <v>2013</v>
      </c>
      <c r="E1905" s="108">
        <v>4</v>
      </c>
      <c r="F1905" s="108">
        <v>25.4</v>
      </c>
      <c r="G1905" s="108">
        <v>0</v>
      </c>
      <c r="H1905" s="108">
        <v>3.6</v>
      </c>
      <c r="I1905" s="108">
        <v>4</v>
      </c>
      <c r="J1905" s="108">
        <v>0</v>
      </c>
      <c r="K1905" s="108">
        <v>0</v>
      </c>
      <c r="L1905" s="108">
        <v>21.8</v>
      </c>
      <c r="M1905" s="160"/>
      <c r="N1905" s="160"/>
    </row>
    <row r="1906" spans="1:14">
      <c r="A1906" s="157"/>
      <c r="B1906" s="158"/>
      <c r="C1906" s="157"/>
      <c r="D1906" s="63">
        <v>2014</v>
      </c>
      <c r="E1906" s="108">
        <v>4</v>
      </c>
      <c r="F1906" s="108">
        <v>0</v>
      </c>
      <c r="G1906" s="108">
        <v>0</v>
      </c>
      <c r="H1906" s="108">
        <v>0</v>
      </c>
      <c r="I1906" s="108">
        <v>4</v>
      </c>
      <c r="J1906" s="108">
        <v>0</v>
      </c>
      <c r="K1906" s="108">
        <v>0</v>
      </c>
      <c r="L1906" s="108">
        <v>0</v>
      </c>
      <c r="M1906" s="160"/>
      <c r="N1906" s="160"/>
    </row>
    <row r="1907" spans="1:14">
      <c r="A1907" s="157"/>
      <c r="B1907" s="158"/>
      <c r="C1907" s="157"/>
      <c r="D1907" s="63">
        <v>2015</v>
      </c>
      <c r="E1907" s="108">
        <v>4</v>
      </c>
      <c r="F1907" s="108"/>
      <c r="G1907" s="108">
        <v>0</v>
      </c>
      <c r="H1907" s="108"/>
      <c r="I1907" s="108">
        <v>4</v>
      </c>
      <c r="J1907" s="108"/>
      <c r="K1907" s="108">
        <v>0</v>
      </c>
      <c r="L1907" s="108"/>
      <c r="M1907" s="160"/>
      <c r="N1907" s="160"/>
    </row>
    <row r="1908" spans="1:14">
      <c r="A1908" s="157"/>
      <c r="B1908" s="158"/>
      <c r="C1908" s="157"/>
      <c r="D1908" s="63">
        <v>2016</v>
      </c>
      <c r="E1908" s="108">
        <v>4</v>
      </c>
      <c r="F1908" s="108"/>
      <c r="G1908" s="108">
        <v>0</v>
      </c>
      <c r="H1908" s="108"/>
      <c r="I1908" s="108">
        <v>4</v>
      </c>
      <c r="J1908" s="108"/>
      <c r="K1908" s="108">
        <v>0</v>
      </c>
      <c r="L1908" s="108"/>
      <c r="M1908" s="160"/>
      <c r="N1908" s="160"/>
    </row>
    <row r="1909" spans="1:14">
      <c r="A1909" s="157"/>
      <c r="B1909" s="158"/>
      <c r="C1909" s="157"/>
      <c r="D1909" s="63">
        <v>2017</v>
      </c>
      <c r="E1909" s="108">
        <v>4</v>
      </c>
      <c r="F1909" s="108"/>
      <c r="G1909" s="108">
        <v>0</v>
      </c>
      <c r="H1909" s="108"/>
      <c r="I1909" s="108">
        <v>4</v>
      </c>
      <c r="J1909" s="108"/>
      <c r="K1909" s="108">
        <v>0</v>
      </c>
      <c r="L1909" s="108"/>
      <c r="M1909" s="160"/>
      <c r="N1909" s="160"/>
    </row>
    <row r="1910" spans="1:14">
      <c r="A1910" s="157"/>
      <c r="B1910" s="158"/>
      <c r="C1910" s="157" t="s">
        <v>527</v>
      </c>
      <c r="D1910" s="63" t="s">
        <v>609</v>
      </c>
      <c r="E1910" s="65">
        <f>SUM(E1911:E1915)</f>
        <v>201</v>
      </c>
      <c r="F1910" s="65">
        <f t="shared" ref="F1910:L1910" si="318">SUM(F1911:F1915)</f>
        <v>2489.1999999999998</v>
      </c>
      <c r="G1910" s="65">
        <f t="shared" si="318"/>
        <v>0</v>
      </c>
      <c r="H1910" s="65">
        <f t="shared" si="318"/>
        <v>347.9</v>
      </c>
      <c r="I1910" s="65">
        <f t="shared" si="318"/>
        <v>201</v>
      </c>
      <c r="J1910" s="65">
        <f t="shared" si="318"/>
        <v>0</v>
      </c>
      <c r="K1910" s="65">
        <f t="shared" si="318"/>
        <v>3700</v>
      </c>
      <c r="L1910" s="65">
        <f t="shared" si="318"/>
        <v>2141.3000000000002</v>
      </c>
      <c r="M1910" s="160"/>
      <c r="N1910" s="160"/>
    </row>
    <row r="1911" spans="1:14">
      <c r="A1911" s="157"/>
      <c r="B1911" s="158"/>
      <c r="C1911" s="157"/>
      <c r="D1911" s="63">
        <v>2013</v>
      </c>
      <c r="E1911" s="65">
        <v>40.200000000000003</v>
      </c>
      <c r="F1911" s="65">
        <v>1465.5</v>
      </c>
      <c r="G1911" s="108">
        <v>0</v>
      </c>
      <c r="H1911" s="108">
        <v>205.6</v>
      </c>
      <c r="I1911" s="65">
        <v>40.200000000000003</v>
      </c>
      <c r="J1911" s="65">
        <v>0</v>
      </c>
      <c r="K1911" s="108">
        <v>740</v>
      </c>
      <c r="L1911" s="108">
        <v>1259.9000000000001</v>
      </c>
      <c r="M1911" s="160"/>
      <c r="N1911" s="160"/>
    </row>
    <row r="1912" spans="1:14">
      <c r="A1912" s="157"/>
      <c r="B1912" s="158"/>
      <c r="C1912" s="157"/>
      <c r="D1912" s="63">
        <v>2014</v>
      </c>
      <c r="E1912" s="65">
        <v>40.200000000000003</v>
      </c>
      <c r="F1912" s="65">
        <v>1023.7</v>
      </c>
      <c r="G1912" s="108">
        <v>0</v>
      </c>
      <c r="H1912" s="108">
        <v>142.30000000000001</v>
      </c>
      <c r="I1912" s="65">
        <v>40.200000000000003</v>
      </c>
      <c r="J1912" s="65">
        <v>0</v>
      </c>
      <c r="K1912" s="108">
        <v>740</v>
      </c>
      <c r="L1912" s="108">
        <v>881.4</v>
      </c>
      <c r="M1912" s="160"/>
      <c r="N1912" s="160"/>
    </row>
    <row r="1913" spans="1:14">
      <c r="A1913" s="157"/>
      <c r="B1913" s="158"/>
      <c r="C1913" s="157"/>
      <c r="D1913" s="63">
        <v>2015</v>
      </c>
      <c r="E1913" s="65">
        <v>40.200000000000003</v>
      </c>
      <c r="F1913" s="65"/>
      <c r="G1913" s="108">
        <v>0</v>
      </c>
      <c r="H1913" s="108"/>
      <c r="I1913" s="65">
        <v>40.200000000000003</v>
      </c>
      <c r="J1913" s="65"/>
      <c r="K1913" s="108">
        <v>740</v>
      </c>
      <c r="L1913" s="108"/>
      <c r="M1913" s="160"/>
      <c r="N1913" s="160"/>
    </row>
    <row r="1914" spans="1:14">
      <c r="A1914" s="157"/>
      <c r="B1914" s="158"/>
      <c r="C1914" s="157"/>
      <c r="D1914" s="63">
        <v>2016</v>
      </c>
      <c r="E1914" s="65">
        <v>40.200000000000003</v>
      </c>
      <c r="F1914" s="65"/>
      <c r="G1914" s="108">
        <v>0</v>
      </c>
      <c r="H1914" s="108"/>
      <c r="I1914" s="65">
        <v>40.200000000000003</v>
      </c>
      <c r="J1914" s="65"/>
      <c r="K1914" s="108">
        <v>740</v>
      </c>
      <c r="L1914" s="108"/>
      <c r="M1914" s="160"/>
      <c r="N1914" s="160"/>
    </row>
    <row r="1915" spans="1:14">
      <c r="A1915" s="157"/>
      <c r="B1915" s="158"/>
      <c r="C1915" s="157"/>
      <c r="D1915" s="63">
        <v>2017</v>
      </c>
      <c r="E1915" s="65">
        <v>40.200000000000003</v>
      </c>
      <c r="F1915" s="65"/>
      <c r="G1915" s="108">
        <v>0</v>
      </c>
      <c r="H1915" s="108"/>
      <c r="I1915" s="65">
        <v>40.200000000000003</v>
      </c>
      <c r="J1915" s="65"/>
      <c r="K1915" s="108">
        <v>740</v>
      </c>
      <c r="L1915" s="108"/>
      <c r="M1915" s="160"/>
      <c r="N1915" s="160"/>
    </row>
    <row r="1916" spans="1:14">
      <c r="A1916" s="157"/>
      <c r="B1916" s="158"/>
      <c r="C1916" s="157" t="s">
        <v>824</v>
      </c>
      <c r="D1916" s="63" t="s">
        <v>609</v>
      </c>
      <c r="E1916" s="108">
        <f>SUM(E1917:E1921)</f>
        <v>20</v>
      </c>
      <c r="F1916" s="108">
        <f t="shared" ref="F1916:L1916" si="319">SUM(F1917:F1921)</f>
        <v>52.300000000000004</v>
      </c>
      <c r="G1916" s="108">
        <f t="shared" si="319"/>
        <v>0</v>
      </c>
      <c r="H1916" s="108">
        <f t="shared" si="319"/>
        <v>8.1000000000000014</v>
      </c>
      <c r="I1916" s="108">
        <f t="shared" si="319"/>
        <v>20</v>
      </c>
      <c r="J1916" s="108">
        <f t="shared" si="319"/>
        <v>0</v>
      </c>
      <c r="K1916" s="108">
        <f t="shared" si="319"/>
        <v>0</v>
      </c>
      <c r="L1916" s="108">
        <f t="shared" si="319"/>
        <v>44.2</v>
      </c>
      <c r="M1916" s="160"/>
      <c r="N1916" s="160"/>
    </row>
    <row r="1917" spans="1:14">
      <c r="A1917" s="157"/>
      <c r="B1917" s="158"/>
      <c r="C1917" s="157"/>
      <c r="D1917" s="63">
        <v>2013</v>
      </c>
      <c r="E1917" s="108">
        <v>4</v>
      </c>
      <c r="F1917" s="108">
        <v>32.200000000000003</v>
      </c>
      <c r="G1917" s="108">
        <v>0</v>
      </c>
      <c r="H1917" s="108">
        <v>4.9000000000000004</v>
      </c>
      <c r="I1917" s="108">
        <v>4</v>
      </c>
      <c r="J1917" s="108">
        <v>0</v>
      </c>
      <c r="K1917" s="108">
        <v>0</v>
      </c>
      <c r="L1917" s="108">
        <v>27.3</v>
      </c>
      <c r="M1917" s="160"/>
      <c r="N1917" s="160"/>
    </row>
    <row r="1918" spans="1:14">
      <c r="A1918" s="157"/>
      <c r="B1918" s="158"/>
      <c r="C1918" s="157"/>
      <c r="D1918" s="63">
        <v>2014</v>
      </c>
      <c r="E1918" s="108">
        <v>4</v>
      </c>
      <c r="F1918" s="108">
        <v>20.100000000000001</v>
      </c>
      <c r="G1918" s="108">
        <v>0</v>
      </c>
      <c r="H1918" s="108">
        <v>3.2</v>
      </c>
      <c r="I1918" s="108">
        <v>4</v>
      </c>
      <c r="J1918" s="108">
        <v>0</v>
      </c>
      <c r="K1918" s="108">
        <v>0</v>
      </c>
      <c r="L1918" s="108">
        <v>16.899999999999999</v>
      </c>
      <c r="M1918" s="160"/>
      <c r="N1918" s="160"/>
    </row>
    <row r="1919" spans="1:14">
      <c r="A1919" s="157"/>
      <c r="B1919" s="158"/>
      <c r="C1919" s="157"/>
      <c r="D1919" s="63">
        <v>2015</v>
      </c>
      <c r="E1919" s="108">
        <v>4</v>
      </c>
      <c r="F1919" s="108"/>
      <c r="G1919" s="108">
        <v>0</v>
      </c>
      <c r="H1919" s="108"/>
      <c r="I1919" s="108">
        <v>4</v>
      </c>
      <c r="J1919" s="108"/>
      <c r="K1919" s="108">
        <v>0</v>
      </c>
      <c r="L1919" s="108"/>
      <c r="M1919" s="160"/>
      <c r="N1919" s="160"/>
    </row>
    <row r="1920" spans="1:14">
      <c r="A1920" s="157"/>
      <c r="B1920" s="158"/>
      <c r="C1920" s="157"/>
      <c r="D1920" s="63">
        <v>2016</v>
      </c>
      <c r="E1920" s="108">
        <v>4</v>
      </c>
      <c r="F1920" s="108"/>
      <c r="G1920" s="108">
        <v>0</v>
      </c>
      <c r="H1920" s="108"/>
      <c r="I1920" s="108">
        <v>4</v>
      </c>
      <c r="J1920" s="108"/>
      <c r="K1920" s="108">
        <v>0</v>
      </c>
      <c r="L1920" s="108"/>
      <c r="M1920" s="160"/>
      <c r="N1920" s="160"/>
    </row>
    <row r="1921" spans="1:14">
      <c r="A1921" s="157"/>
      <c r="B1921" s="158"/>
      <c r="C1921" s="157"/>
      <c r="D1921" s="63">
        <v>2017</v>
      </c>
      <c r="E1921" s="108">
        <v>4</v>
      </c>
      <c r="F1921" s="108"/>
      <c r="G1921" s="108">
        <v>0</v>
      </c>
      <c r="H1921" s="108"/>
      <c r="I1921" s="108">
        <v>4</v>
      </c>
      <c r="J1921" s="108"/>
      <c r="K1921" s="108">
        <v>0</v>
      </c>
      <c r="L1921" s="108"/>
      <c r="M1921" s="160"/>
      <c r="N1921" s="160"/>
    </row>
    <row r="1922" spans="1:14">
      <c r="A1922" s="157"/>
      <c r="B1922" s="158"/>
      <c r="C1922" s="157" t="s">
        <v>791</v>
      </c>
      <c r="D1922" s="63" t="s">
        <v>609</v>
      </c>
      <c r="E1922" s="108">
        <f>SUM(E1923:E1927)</f>
        <v>80.5</v>
      </c>
      <c r="F1922" s="108">
        <f t="shared" ref="F1922:L1922" si="320">SUM(F1923:F1927)</f>
        <v>246</v>
      </c>
      <c r="G1922" s="108">
        <f t="shared" si="320"/>
        <v>0</v>
      </c>
      <c r="H1922" s="108">
        <f t="shared" si="320"/>
        <v>31.6</v>
      </c>
      <c r="I1922" s="108">
        <f t="shared" si="320"/>
        <v>80.5</v>
      </c>
      <c r="J1922" s="108">
        <f t="shared" si="320"/>
        <v>41.5</v>
      </c>
      <c r="K1922" s="108">
        <f t="shared" si="320"/>
        <v>280</v>
      </c>
      <c r="L1922" s="108">
        <f t="shared" si="320"/>
        <v>172.9</v>
      </c>
      <c r="M1922" s="160"/>
      <c r="N1922" s="160"/>
    </row>
    <row r="1923" spans="1:14">
      <c r="A1923" s="157"/>
      <c r="B1923" s="158"/>
      <c r="C1923" s="157"/>
      <c r="D1923" s="63">
        <v>2013</v>
      </c>
      <c r="E1923" s="108">
        <v>16.100000000000001</v>
      </c>
      <c r="F1923" s="108">
        <v>117.9</v>
      </c>
      <c r="G1923" s="108">
        <v>0</v>
      </c>
      <c r="H1923" s="108">
        <v>17.600000000000001</v>
      </c>
      <c r="I1923" s="108">
        <v>16.100000000000001</v>
      </c>
      <c r="J1923" s="108">
        <v>17.100000000000001</v>
      </c>
      <c r="K1923" s="108">
        <v>56</v>
      </c>
      <c r="L1923" s="108">
        <v>83.2</v>
      </c>
      <c r="M1923" s="160"/>
      <c r="N1923" s="160"/>
    </row>
    <row r="1924" spans="1:14">
      <c r="A1924" s="157"/>
      <c r="B1924" s="158"/>
      <c r="C1924" s="157"/>
      <c r="D1924" s="63">
        <v>2014</v>
      </c>
      <c r="E1924" s="108">
        <v>16.100000000000001</v>
      </c>
      <c r="F1924" s="108">
        <v>128.1</v>
      </c>
      <c r="G1924" s="108">
        <v>0</v>
      </c>
      <c r="H1924" s="108">
        <v>14</v>
      </c>
      <c r="I1924" s="108">
        <v>16.100000000000001</v>
      </c>
      <c r="J1924" s="108">
        <v>24.4</v>
      </c>
      <c r="K1924" s="108">
        <v>56</v>
      </c>
      <c r="L1924" s="108">
        <v>89.7</v>
      </c>
      <c r="M1924" s="160"/>
      <c r="N1924" s="160"/>
    </row>
    <row r="1925" spans="1:14">
      <c r="A1925" s="157"/>
      <c r="B1925" s="158"/>
      <c r="C1925" s="157"/>
      <c r="D1925" s="63">
        <v>2015</v>
      </c>
      <c r="E1925" s="108">
        <v>16.100000000000001</v>
      </c>
      <c r="F1925" s="108"/>
      <c r="G1925" s="108">
        <v>0</v>
      </c>
      <c r="H1925" s="108"/>
      <c r="I1925" s="108">
        <v>16.100000000000001</v>
      </c>
      <c r="J1925" s="108"/>
      <c r="K1925" s="108">
        <v>56</v>
      </c>
      <c r="L1925" s="108"/>
      <c r="M1925" s="160"/>
      <c r="N1925" s="160"/>
    </row>
    <row r="1926" spans="1:14">
      <c r="A1926" s="157"/>
      <c r="B1926" s="158"/>
      <c r="C1926" s="157"/>
      <c r="D1926" s="63">
        <v>2016</v>
      </c>
      <c r="E1926" s="108">
        <v>16.100000000000001</v>
      </c>
      <c r="F1926" s="108"/>
      <c r="G1926" s="108">
        <v>0</v>
      </c>
      <c r="H1926" s="108"/>
      <c r="I1926" s="108">
        <v>16.100000000000001</v>
      </c>
      <c r="J1926" s="108"/>
      <c r="K1926" s="108">
        <v>56</v>
      </c>
      <c r="L1926" s="108"/>
      <c r="M1926" s="160"/>
      <c r="N1926" s="160"/>
    </row>
    <row r="1927" spans="1:14">
      <c r="A1927" s="157"/>
      <c r="B1927" s="158"/>
      <c r="C1927" s="157"/>
      <c r="D1927" s="63">
        <v>2017</v>
      </c>
      <c r="E1927" s="108">
        <v>16.100000000000001</v>
      </c>
      <c r="F1927" s="108"/>
      <c r="G1927" s="108">
        <v>0</v>
      </c>
      <c r="H1927" s="108"/>
      <c r="I1927" s="108">
        <v>16.100000000000001</v>
      </c>
      <c r="J1927" s="108"/>
      <c r="K1927" s="108">
        <v>56</v>
      </c>
      <c r="L1927" s="108"/>
      <c r="M1927" s="160"/>
      <c r="N1927" s="160"/>
    </row>
    <row r="1928" spans="1:14">
      <c r="A1928" s="157"/>
      <c r="B1928" s="158"/>
      <c r="C1928" s="157" t="s">
        <v>575</v>
      </c>
      <c r="D1928" s="63" t="s">
        <v>609</v>
      </c>
      <c r="E1928" s="108">
        <f>SUM(E1929:E1933)</f>
        <v>100.5</v>
      </c>
      <c r="F1928" s="108">
        <f t="shared" ref="F1928:L1928" si="321">SUM(F1929:F1933)</f>
        <v>290.60000000000002</v>
      </c>
      <c r="G1928" s="108">
        <f t="shared" si="321"/>
        <v>0</v>
      </c>
      <c r="H1928" s="108">
        <f t="shared" si="321"/>
        <v>38.700000000000003</v>
      </c>
      <c r="I1928" s="108">
        <f t="shared" si="321"/>
        <v>100.5</v>
      </c>
      <c r="J1928" s="108">
        <f t="shared" si="321"/>
        <v>0</v>
      </c>
      <c r="K1928" s="108">
        <f t="shared" si="321"/>
        <v>0</v>
      </c>
      <c r="L1928" s="108">
        <f t="shared" si="321"/>
        <v>351.9</v>
      </c>
      <c r="M1928" s="160"/>
      <c r="N1928" s="160"/>
    </row>
    <row r="1929" spans="1:14">
      <c r="A1929" s="157"/>
      <c r="B1929" s="158"/>
      <c r="C1929" s="157"/>
      <c r="D1929" s="63">
        <v>2013</v>
      </c>
      <c r="E1929" s="108">
        <v>20.100000000000001</v>
      </c>
      <c r="F1929" s="108">
        <v>0</v>
      </c>
      <c r="G1929" s="108">
        <v>0</v>
      </c>
      <c r="H1929" s="108">
        <v>0</v>
      </c>
      <c r="I1929" s="108">
        <v>20.100000000000001</v>
      </c>
      <c r="J1929" s="108">
        <v>0</v>
      </c>
      <c r="K1929" s="108">
        <v>0</v>
      </c>
      <c r="L1929" s="108">
        <v>0</v>
      </c>
      <c r="M1929" s="160"/>
      <c r="N1929" s="160"/>
    </row>
    <row r="1930" spans="1:14">
      <c r="A1930" s="157"/>
      <c r="B1930" s="158"/>
      <c r="C1930" s="157"/>
      <c r="D1930" s="63">
        <v>2014</v>
      </c>
      <c r="E1930" s="108">
        <v>20.100000000000001</v>
      </c>
      <c r="F1930" s="108">
        <v>290.60000000000002</v>
      </c>
      <c r="G1930" s="108">
        <v>0</v>
      </c>
      <c r="H1930" s="108">
        <v>38.700000000000003</v>
      </c>
      <c r="I1930" s="108">
        <v>20.100000000000001</v>
      </c>
      <c r="J1930" s="108">
        <v>0</v>
      </c>
      <c r="K1930" s="108">
        <v>0</v>
      </c>
      <c r="L1930" s="108">
        <v>351.9</v>
      </c>
      <c r="M1930" s="160"/>
      <c r="N1930" s="160"/>
    </row>
    <row r="1931" spans="1:14">
      <c r="A1931" s="157"/>
      <c r="B1931" s="158"/>
      <c r="C1931" s="157"/>
      <c r="D1931" s="63">
        <v>2015</v>
      </c>
      <c r="E1931" s="108">
        <v>20.100000000000001</v>
      </c>
      <c r="F1931" s="108"/>
      <c r="G1931" s="108">
        <v>0</v>
      </c>
      <c r="H1931" s="108"/>
      <c r="I1931" s="108">
        <v>20.100000000000001</v>
      </c>
      <c r="J1931" s="108"/>
      <c r="K1931" s="108">
        <v>0</v>
      </c>
      <c r="L1931" s="108"/>
      <c r="M1931" s="160"/>
      <c r="N1931" s="160"/>
    </row>
    <row r="1932" spans="1:14">
      <c r="A1932" s="157"/>
      <c r="B1932" s="158"/>
      <c r="C1932" s="157"/>
      <c r="D1932" s="63">
        <v>2016</v>
      </c>
      <c r="E1932" s="108">
        <v>20.100000000000001</v>
      </c>
      <c r="F1932" s="108"/>
      <c r="G1932" s="108">
        <v>0</v>
      </c>
      <c r="H1932" s="108"/>
      <c r="I1932" s="108">
        <v>20.100000000000001</v>
      </c>
      <c r="J1932" s="108"/>
      <c r="K1932" s="108">
        <v>0</v>
      </c>
      <c r="L1932" s="108"/>
      <c r="M1932" s="160"/>
      <c r="N1932" s="160"/>
    </row>
    <row r="1933" spans="1:14">
      <c r="A1933" s="157"/>
      <c r="B1933" s="158"/>
      <c r="C1933" s="157"/>
      <c r="D1933" s="63">
        <v>2017</v>
      </c>
      <c r="E1933" s="108">
        <v>20.100000000000001</v>
      </c>
      <c r="F1933" s="108"/>
      <c r="G1933" s="108">
        <v>0</v>
      </c>
      <c r="H1933" s="108"/>
      <c r="I1933" s="108">
        <v>20.100000000000001</v>
      </c>
      <c r="J1933" s="108"/>
      <c r="K1933" s="108">
        <v>0</v>
      </c>
      <c r="L1933" s="108"/>
      <c r="M1933" s="160"/>
      <c r="N1933" s="160"/>
    </row>
    <row r="1934" spans="1:14">
      <c r="A1934" s="157"/>
      <c r="B1934" s="158"/>
      <c r="C1934" s="157" t="s">
        <v>780</v>
      </c>
      <c r="D1934" s="63" t="s">
        <v>609</v>
      </c>
      <c r="E1934" s="108">
        <v>60.5</v>
      </c>
      <c r="F1934" s="108">
        <v>60.5</v>
      </c>
      <c r="G1934" s="108">
        <v>60.5</v>
      </c>
      <c r="H1934" s="108">
        <v>60.5</v>
      </c>
      <c r="I1934" s="108">
        <v>60.5</v>
      </c>
      <c r="J1934" s="108">
        <v>60.5</v>
      </c>
      <c r="K1934" s="108">
        <v>60.5</v>
      </c>
      <c r="L1934" s="108">
        <v>60.5</v>
      </c>
      <c r="M1934" s="160"/>
      <c r="N1934" s="160"/>
    </row>
    <row r="1935" spans="1:14">
      <c r="A1935" s="157"/>
      <c r="B1935" s="158"/>
      <c r="C1935" s="157"/>
      <c r="D1935" s="63">
        <v>2013</v>
      </c>
      <c r="E1935" s="108">
        <v>12.1</v>
      </c>
      <c r="F1935" s="108">
        <v>0</v>
      </c>
      <c r="G1935" s="108">
        <v>0</v>
      </c>
      <c r="H1935" s="108">
        <v>0</v>
      </c>
      <c r="I1935" s="108">
        <v>12.1</v>
      </c>
      <c r="J1935" s="108">
        <v>0</v>
      </c>
      <c r="K1935" s="108">
        <v>0</v>
      </c>
      <c r="L1935" s="108">
        <v>0</v>
      </c>
      <c r="M1935" s="160"/>
      <c r="N1935" s="160"/>
    </row>
    <row r="1936" spans="1:14">
      <c r="A1936" s="157"/>
      <c r="B1936" s="158"/>
      <c r="C1936" s="157"/>
      <c r="D1936" s="63">
        <v>2014</v>
      </c>
      <c r="E1936" s="108">
        <v>12.1</v>
      </c>
      <c r="F1936" s="108">
        <v>0</v>
      </c>
      <c r="G1936" s="108">
        <v>0</v>
      </c>
      <c r="H1936" s="108">
        <v>0</v>
      </c>
      <c r="I1936" s="108">
        <v>12.1</v>
      </c>
      <c r="J1936" s="108">
        <v>0</v>
      </c>
      <c r="K1936" s="108">
        <v>0</v>
      </c>
      <c r="L1936" s="108">
        <v>0</v>
      </c>
      <c r="M1936" s="160"/>
      <c r="N1936" s="160"/>
    </row>
    <row r="1937" spans="1:14">
      <c r="A1937" s="157"/>
      <c r="B1937" s="158"/>
      <c r="C1937" s="157"/>
      <c r="D1937" s="63">
        <v>2015</v>
      </c>
      <c r="E1937" s="108">
        <v>12.1</v>
      </c>
      <c r="F1937" s="108"/>
      <c r="G1937" s="108">
        <v>0</v>
      </c>
      <c r="H1937" s="108"/>
      <c r="I1937" s="108">
        <v>12.1</v>
      </c>
      <c r="J1937" s="108"/>
      <c r="K1937" s="108">
        <v>0</v>
      </c>
      <c r="L1937" s="108"/>
      <c r="M1937" s="160"/>
      <c r="N1937" s="160"/>
    </row>
    <row r="1938" spans="1:14">
      <c r="A1938" s="157"/>
      <c r="B1938" s="158"/>
      <c r="C1938" s="157"/>
      <c r="D1938" s="63">
        <v>2016</v>
      </c>
      <c r="E1938" s="108">
        <v>12.1</v>
      </c>
      <c r="F1938" s="108"/>
      <c r="G1938" s="108">
        <v>0</v>
      </c>
      <c r="H1938" s="108"/>
      <c r="I1938" s="108">
        <v>12.1</v>
      </c>
      <c r="J1938" s="108"/>
      <c r="K1938" s="108">
        <v>0</v>
      </c>
      <c r="L1938" s="108"/>
      <c r="M1938" s="160"/>
      <c r="N1938" s="160"/>
    </row>
    <row r="1939" spans="1:14">
      <c r="A1939" s="157"/>
      <c r="B1939" s="158"/>
      <c r="C1939" s="157"/>
      <c r="D1939" s="63">
        <v>2017</v>
      </c>
      <c r="E1939" s="108">
        <v>12.1</v>
      </c>
      <c r="F1939" s="108"/>
      <c r="G1939" s="108">
        <v>0</v>
      </c>
      <c r="H1939" s="108"/>
      <c r="I1939" s="108">
        <v>12.1</v>
      </c>
      <c r="J1939" s="108"/>
      <c r="K1939" s="108">
        <v>0</v>
      </c>
      <c r="L1939" s="108"/>
      <c r="M1939" s="160"/>
      <c r="N1939" s="160"/>
    </row>
    <row r="1940" spans="1:14">
      <c r="A1940" s="157"/>
      <c r="B1940" s="158"/>
      <c r="C1940" s="157" t="s">
        <v>772</v>
      </c>
      <c r="D1940" s="63" t="s">
        <v>609</v>
      </c>
      <c r="E1940" s="108">
        <f>SUM(E1941:E1945)</f>
        <v>20</v>
      </c>
      <c r="F1940" s="108">
        <f t="shared" ref="F1940:L1940" si="322">SUM(F1941:F1945)</f>
        <v>0</v>
      </c>
      <c r="G1940" s="108">
        <f t="shared" si="322"/>
        <v>0</v>
      </c>
      <c r="H1940" s="108">
        <f t="shared" si="322"/>
        <v>0</v>
      </c>
      <c r="I1940" s="108">
        <f t="shared" si="322"/>
        <v>20</v>
      </c>
      <c r="J1940" s="108">
        <f t="shared" si="322"/>
        <v>0</v>
      </c>
      <c r="K1940" s="108">
        <f t="shared" si="322"/>
        <v>0</v>
      </c>
      <c r="L1940" s="108">
        <f t="shared" si="322"/>
        <v>0</v>
      </c>
      <c r="M1940" s="160"/>
      <c r="N1940" s="160"/>
    </row>
    <row r="1941" spans="1:14">
      <c r="A1941" s="157"/>
      <c r="B1941" s="158"/>
      <c r="C1941" s="157"/>
      <c r="D1941" s="63">
        <v>2013</v>
      </c>
      <c r="E1941" s="108">
        <v>4</v>
      </c>
      <c r="F1941" s="108">
        <v>0</v>
      </c>
      <c r="G1941" s="108">
        <v>0</v>
      </c>
      <c r="H1941" s="108">
        <v>0</v>
      </c>
      <c r="I1941" s="108">
        <v>4</v>
      </c>
      <c r="J1941" s="108">
        <v>0</v>
      </c>
      <c r="K1941" s="108">
        <v>0</v>
      </c>
      <c r="L1941" s="108">
        <v>0</v>
      </c>
      <c r="M1941" s="160"/>
      <c r="N1941" s="160"/>
    </row>
    <row r="1942" spans="1:14">
      <c r="A1942" s="157"/>
      <c r="B1942" s="158"/>
      <c r="C1942" s="157"/>
      <c r="D1942" s="63">
        <v>2014</v>
      </c>
      <c r="E1942" s="108">
        <v>4</v>
      </c>
      <c r="F1942" s="108">
        <v>0</v>
      </c>
      <c r="G1942" s="108">
        <v>0</v>
      </c>
      <c r="H1942" s="108">
        <v>0</v>
      </c>
      <c r="I1942" s="108">
        <v>4</v>
      </c>
      <c r="J1942" s="108">
        <v>0</v>
      </c>
      <c r="K1942" s="108">
        <v>0</v>
      </c>
      <c r="L1942" s="108">
        <v>0</v>
      </c>
      <c r="M1942" s="160"/>
      <c r="N1942" s="160"/>
    </row>
    <row r="1943" spans="1:14">
      <c r="A1943" s="157"/>
      <c r="B1943" s="158"/>
      <c r="C1943" s="157"/>
      <c r="D1943" s="63">
        <v>2015</v>
      </c>
      <c r="E1943" s="108">
        <v>4</v>
      </c>
      <c r="F1943" s="108"/>
      <c r="G1943" s="108">
        <v>0</v>
      </c>
      <c r="H1943" s="108"/>
      <c r="I1943" s="108">
        <v>4</v>
      </c>
      <c r="J1943" s="108"/>
      <c r="K1943" s="108">
        <v>0</v>
      </c>
      <c r="L1943" s="108"/>
      <c r="M1943" s="160"/>
      <c r="N1943" s="160"/>
    </row>
    <row r="1944" spans="1:14">
      <c r="A1944" s="157"/>
      <c r="B1944" s="158"/>
      <c r="C1944" s="157"/>
      <c r="D1944" s="63">
        <v>2016</v>
      </c>
      <c r="E1944" s="108">
        <v>4</v>
      </c>
      <c r="F1944" s="108"/>
      <c r="G1944" s="108">
        <v>0</v>
      </c>
      <c r="H1944" s="108"/>
      <c r="I1944" s="108">
        <v>4</v>
      </c>
      <c r="J1944" s="108"/>
      <c r="K1944" s="108">
        <v>0</v>
      </c>
      <c r="L1944" s="108"/>
      <c r="M1944" s="160"/>
      <c r="N1944" s="160"/>
    </row>
    <row r="1945" spans="1:14">
      <c r="A1945" s="157"/>
      <c r="B1945" s="158"/>
      <c r="C1945" s="157"/>
      <c r="D1945" s="63">
        <v>2017</v>
      </c>
      <c r="E1945" s="108">
        <v>4</v>
      </c>
      <c r="F1945" s="108"/>
      <c r="G1945" s="108">
        <v>0</v>
      </c>
      <c r="H1945" s="108"/>
      <c r="I1945" s="108">
        <v>4</v>
      </c>
      <c r="J1945" s="108"/>
      <c r="K1945" s="108">
        <v>0</v>
      </c>
      <c r="L1945" s="108"/>
      <c r="M1945" s="160"/>
      <c r="N1945" s="160"/>
    </row>
    <row r="1946" spans="1:14">
      <c r="A1946" s="157"/>
      <c r="B1946" s="158"/>
      <c r="C1946" s="157" t="s">
        <v>774</v>
      </c>
      <c r="D1946" s="63" t="s">
        <v>609</v>
      </c>
      <c r="E1946" s="108">
        <f>SUM(E1947:E1951)</f>
        <v>40.5</v>
      </c>
      <c r="F1946" s="108">
        <f t="shared" ref="F1946:L1946" si="323">SUM(F1947:F1951)</f>
        <v>49.3</v>
      </c>
      <c r="G1946" s="108">
        <f t="shared" si="323"/>
        <v>0</v>
      </c>
      <c r="H1946" s="108">
        <f t="shared" si="323"/>
        <v>7.2</v>
      </c>
      <c r="I1946" s="108">
        <f t="shared" si="323"/>
        <v>40.5</v>
      </c>
      <c r="J1946" s="108">
        <f t="shared" si="323"/>
        <v>0</v>
      </c>
      <c r="K1946" s="108">
        <f t="shared" si="323"/>
        <v>60</v>
      </c>
      <c r="L1946" s="108">
        <f t="shared" si="323"/>
        <v>42.1</v>
      </c>
      <c r="M1946" s="160"/>
      <c r="N1946" s="160"/>
    </row>
    <row r="1947" spans="1:14">
      <c r="A1947" s="157"/>
      <c r="B1947" s="158"/>
      <c r="C1947" s="157"/>
      <c r="D1947" s="63">
        <v>2013</v>
      </c>
      <c r="E1947" s="108">
        <v>8.1</v>
      </c>
      <c r="F1947" s="108">
        <v>49.3</v>
      </c>
      <c r="G1947" s="108">
        <v>0</v>
      </c>
      <c r="H1947" s="108">
        <v>7.2</v>
      </c>
      <c r="I1947" s="108">
        <v>8.1</v>
      </c>
      <c r="J1947" s="108">
        <v>0</v>
      </c>
      <c r="K1947" s="108">
        <v>12</v>
      </c>
      <c r="L1947" s="108">
        <v>42.1</v>
      </c>
      <c r="M1947" s="160"/>
      <c r="N1947" s="160"/>
    </row>
    <row r="1948" spans="1:14">
      <c r="A1948" s="157"/>
      <c r="B1948" s="158"/>
      <c r="C1948" s="157"/>
      <c r="D1948" s="63">
        <v>2014</v>
      </c>
      <c r="E1948" s="108">
        <v>8.1</v>
      </c>
      <c r="F1948" s="108">
        <v>0</v>
      </c>
      <c r="G1948" s="108">
        <v>0</v>
      </c>
      <c r="H1948" s="108">
        <v>0</v>
      </c>
      <c r="I1948" s="108">
        <v>8.1</v>
      </c>
      <c r="J1948" s="108">
        <v>0</v>
      </c>
      <c r="K1948" s="108">
        <v>12</v>
      </c>
      <c r="L1948" s="108">
        <v>0</v>
      </c>
      <c r="M1948" s="160"/>
      <c r="N1948" s="160"/>
    </row>
    <row r="1949" spans="1:14">
      <c r="A1949" s="157"/>
      <c r="B1949" s="158"/>
      <c r="C1949" s="157"/>
      <c r="D1949" s="63">
        <v>2015</v>
      </c>
      <c r="E1949" s="108">
        <v>8.1</v>
      </c>
      <c r="F1949" s="108"/>
      <c r="G1949" s="108">
        <v>0</v>
      </c>
      <c r="H1949" s="108"/>
      <c r="I1949" s="108">
        <v>8.1</v>
      </c>
      <c r="J1949" s="108"/>
      <c r="K1949" s="108">
        <v>12</v>
      </c>
      <c r="L1949" s="108"/>
      <c r="M1949" s="160"/>
      <c r="N1949" s="160"/>
    </row>
    <row r="1950" spans="1:14">
      <c r="A1950" s="157"/>
      <c r="B1950" s="158"/>
      <c r="C1950" s="157"/>
      <c r="D1950" s="63">
        <v>2016</v>
      </c>
      <c r="E1950" s="108">
        <v>8.1</v>
      </c>
      <c r="F1950" s="108"/>
      <c r="G1950" s="108">
        <v>0</v>
      </c>
      <c r="H1950" s="108"/>
      <c r="I1950" s="108">
        <v>8.1</v>
      </c>
      <c r="J1950" s="108"/>
      <c r="K1950" s="108">
        <v>12</v>
      </c>
      <c r="L1950" s="108"/>
      <c r="M1950" s="160"/>
      <c r="N1950" s="160"/>
    </row>
    <row r="1951" spans="1:14">
      <c r="A1951" s="157"/>
      <c r="B1951" s="158"/>
      <c r="C1951" s="157"/>
      <c r="D1951" s="63">
        <v>2017</v>
      </c>
      <c r="E1951" s="108">
        <v>8.1</v>
      </c>
      <c r="F1951" s="108"/>
      <c r="G1951" s="108">
        <v>0</v>
      </c>
      <c r="H1951" s="108"/>
      <c r="I1951" s="108">
        <v>8.1</v>
      </c>
      <c r="J1951" s="108"/>
      <c r="K1951" s="108">
        <v>12</v>
      </c>
      <c r="L1951" s="108"/>
      <c r="M1951" s="160"/>
      <c r="N1951" s="160"/>
    </row>
    <row r="1952" spans="1:14">
      <c r="A1952" s="157" t="s">
        <v>106</v>
      </c>
      <c r="B1952" s="158" t="s">
        <v>87</v>
      </c>
      <c r="C1952" s="159" t="s">
        <v>80</v>
      </c>
      <c r="D1952" s="159"/>
      <c r="E1952" s="53">
        <f>E1953+E1959+E1965+E1971+E1977+E1983+E1989+E1995+E2001+E2007+E2013+E2019</f>
        <v>4210.5</v>
      </c>
      <c r="F1952" s="53">
        <f t="shared" ref="F1952:L1952" si="324">F1953+F1959+F1965+F1971+F1977+F1983+F1989+F1995+F2001+F2007+F2013+F2019</f>
        <v>2469.6999999999998</v>
      </c>
      <c r="G1952" s="53">
        <f t="shared" si="324"/>
        <v>0</v>
      </c>
      <c r="H1952" s="53">
        <f t="shared" si="324"/>
        <v>595.9</v>
      </c>
      <c r="I1952" s="53">
        <f t="shared" si="324"/>
        <v>4210.5</v>
      </c>
      <c r="J1952" s="53">
        <f t="shared" si="324"/>
        <v>1650.9</v>
      </c>
      <c r="K1952" s="53">
        <f t="shared" si="324"/>
        <v>574.5</v>
      </c>
      <c r="L1952" s="53">
        <f t="shared" si="324"/>
        <v>224.89999999999998</v>
      </c>
      <c r="M1952" s="160" t="s">
        <v>1011</v>
      </c>
      <c r="N1952" s="160"/>
    </row>
    <row r="1953" spans="1:14">
      <c r="A1953" s="157"/>
      <c r="B1953" s="158"/>
      <c r="C1953" s="157" t="s">
        <v>869</v>
      </c>
      <c r="D1953" s="66" t="s">
        <v>609</v>
      </c>
      <c r="E1953" s="58">
        <f>SUM(E1954:E1958)</f>
        <v>3158</v>
      </c>
      <c r="F1953" s="58">
        <f t="shared" ref="F1953:L1953" si="325">SUM(F1954:F1958)</f>
        <v>1785.55</v>
      </c>
      <c r="G1953" s="58">
        <f t="shared" si="325"/>
        <v>0</v>
      </c>
      <c r="H1953" s="58">
        <f t="shared" si="325"/>
        <v>435.35</v>
      </c>
      <c r="I1953" s="58">
        <f t="shared" si="325"/>
        <v>3158</v>
      </c>
      <c r="J1953" s="58">
        <f t="shared" si="325"/>
        <v>1352.2</v>
      </c>
      <c r="K1953" s="58">
        <f t="shared" si="325"/>
        <v>0</v>
      </c>
      <c r="L1953" s="58">
        <f t="shared" si="325"/>
        <v>0</v>
      </c>
      <c r="M1953" s="160"/>
      <c r="N1953" s="160"/>
    </row>
    <row r="1954" spans="1:14">
      <c r="A1954" s="157"/>
      <c r="B1954" s="158"/>
      <c r="C1954" s="157"/>
      <c r="D1954" s="63">
        <v>2013</v>
      </c>
      <c r="E1954" s="58">
        <v>631.6</v>
      </c>
      <c r="F1954" s="58">
        <v>869.55</v>
      </c>
      <c r="G1954" s="58">
        <v>0</v>
      </c>
      <c r="H1954" s="58">
        <v>237.95</v>
      </c>
      <c r="I1954" s="58">
        <v>631.6</v>
      </c>
      <c r="J1954" s="58">
        <v>631.6</v>
      </c>
      <c r="K1954" s="58">
        <v>0</v>
      </c>
      <c r="L1954" s="58">
        <v>0</v>
      </c>
      <c r="M1954" s="160"/>
      <c r="N1954" s="160"/>
    </row>
    <row r="1955" spans="1:14">
      <c r="A1955" s="157"/>
      <c r="B1955" s="158"/>
      <c r="C1955" s="157"/>
      <c r="D1955" s="63">
        <v>2014</v>
      </c>
      <c r="E1955" s="58">
        <v>631.6</v>
      </c>
      <c r="F1955" s="58">
        <v>916</v>
      </c>
      <c r="G1955" s="58">
        <v>0</v>
      </c>
      <c r="H1955" s="58">
        <v>197.4</v>
      </c>
      <c r="I1955" s="58">
        <v>631.6</v>
      </c>
      <c r="J1955" s="58">
        <v>720.6</v>
      </c>
      <c r="K1955" s="58">
        <v>0</v>
      </c>
      <c r="L1955" s="58">
        <v>0</v>
      </c>
      <c r="M1955" s="160"/>
      <c r="N1955" s="160"/>
    </row>
    <row r="1956" spans="1:14">
      <c r="A1956" s="157"/>
      <c r="B1956" s="158"/>
      <c r="C1956" s="157"/>
      <c r="D1956" s="63">
        <v>2015</v>
      </c>
      <c r="E1956" s="58">
        <v>631.6</v>
      </c>
      <c r="F1956" s="58"/>
      <c r="G1956" s="58">
        <v>0</v>
      </c>
      <c r="H1956" s="58"/>
      <c r="I1956" s="58">
        <v>631.6</v>
      </c>
      <c r="J1956" s="58"/>
      <c r="K1956" s="58">
        <v>0</v>
      </c>
      <c r="L1956" s="58"/>
      <c r="M1956" s="160"/>
      <c r="N1956" s="160"/>
    </row>
    <row r="1957" spans="1:14">
      <c r="A1957" s="157"/>
      <c r="B1957" s="158"/>
      <c r="C1957" s="157"/>
      <c r="D1957" s="63">
        <v>2016</v>
      </c>
      <c r="E1957" s="58">
        <v>631.6</v>
      </c>
      <c r="F1957" s="58"/>
      <c r="G1957" s="58">
        <v>0</v>
      </c>
      <c r="H1957" s="58"/>
      <c r="I1957" s="58">
        <v>631.6</v>
      </c>
      <c r="J1957" s="58"/>
      <c r="K1957" s="58">
        <v>0</v>
      </c>
      <c r="L1957" s="58"/>
      <c r="M1957" s="160"/>
      <c r="N1957" s="160"/>
    </row>
    <row r="1958" spans="1:14">
      <c r="A1958" s="157"/>
      <c r="B1958" s="158"/>
      <c r="C1958" s="157"/>
      <c r="D1958" s="63">
        <v>2017</v>
      </c>
      <c r="E1958" s="58">
        <v>631.6</v>
      </c>
      <c r="F1958" s="58"/>
      <c r="G1958" s="58">
        <v>0</v>
      </c>
      <c r="H1958" s="58"/>
      <c r="I1958" s="58">
        <v>631.6</v>
      </c>
      <c r="J1958" s="58"/>
      <c r="K1958" s="58">
        <v>0</v>
      </c>
      <c r="L1958" s="58"/>
      <c r="M1958" s="160"/>
      <c r="N1958" s="160"/>
    </row>
    <row r="1959" spans="1:14">
      <c r="A1959" s="157"/>
      <c r="B1959" s="158"/>
      <c r="C1959" s="157" t="s">
        <v>778</v>
      </c>
      <c r="D1959" s="63" t="s">
        <v>609</v>
      </c>
      <c r="E1959" s="65">
        <f>SUM(E1960:E1964)</f>
        <v>81</v>
      </c>
      <c r="F1959" s="65">
        <f t="shared" ref="F1959:L1959" si="326">SUM(F1960:F1964)</f>
        <v>44</v>
      </c>
      <c r="G1959" s="65">
        <f t="shared" si="326"/>
        <v>0</v>
      </c>
      <c r="H1959" s="65">
        <f t="shared" si="326"/>
        <v>11.7</v>
      </c>
      <c r="I1959" s="65">
        <f t="shared" si="326"/>
        <v>81</v>
      </c>
      <c r="J1959" s="65">
        <f t="shared" si="326"/>
        <v>32.299999999999997</v>
      </c>
      <c r="K1959" s="65">
        <f t="shared" si="326"/>
        <v>0</v>
      </c>
      <c r="L1959" s="65">
        <f t="shared" si="326"/>
        <v>0</v>
      </c>
      <c r="M1959" s="160" t="s">
        <v>1012</v>
      </c>
      <c r="N1959" s="160"/>
    </row>
    <row r="1960" spans="1:14">
      <c r="A1960" s="157"/>
      <c r="B1960" s="158"/>
      <c r="C1960" s="157"/>
      <c r="D1960" s="63">
        <v>2013</v>
      </c>
      <c r="E1960" s="65">
        <v>16.2</v>
      </c>
      <c r="F1960" s="65">
        <v>23.2</v>
      </c>
      <c r="G1960" s="65">
        <v>0</v>
      </c>
      <c r="H1960" s="65">
        <v>7</v>
      </c>
      <c r="I1960" s="65">
        <v>16.2</v>
      </c>
      <c r="J1960" s="65">
        <v>16.2</v>
      </c>
      <c r="K1960" s="65">
        <v>0</v>
      </c>
      <c r="L1960" s="65">
        <v>0</v>
      </c>
      <c r="M1960" s="160"/>
      <c r="N1960" s="160"/>
    </row>
    <row r="1961" spans="1:14">
      <c r="A1961" s="157"/>
      <c r="B1961" s="158"/>
      <c r="C1961" s="157"/>
      <c r="D1961" s="63">
        <v>2014</v>
      </c>
      <c r="E1961" s="65">
        <v>16.2</v>
      </c>
      <c r="F1961" s="65">
        <v>20.8</v>
      </c>
      <c r="G1961" s="65">
        <v>0</v>
      </c>
      <c r="H1961" s="65">
        <v>4.7</v>
      </c>
      <c r="I1961" s="65">
        <v>16.2</v>
      </c>
      <c r="J1961" s="65">
        <v>16.100000000000001</v>
      </c>
      <c r="K1961" s="65">
        <v>0</v>
      </c>
      <c r="L1961" s="65">
        <v>0</v>
      </c>
      <c r="M1961" s="160"/>
      <c r="N1961" s="160"/>
    </row>
    <row r="1962" spans="1:14">
      <c r="A1962" s="157"/>
      <c r="B1962" s="158"/>
      <c r="C1962" s="157"/>
      <c r="D1962" s="63">
        <v>2015</v>
      </c>
      <c r="E1962" s="65">
        <v>16.2</v>
      </c>
      <c r="F1962" s="65"/>
      <c r="G1962" s="65">
        <v>0</v>
      </c>
      <c r="H1962" s="65"/>
      <c r="I1962" s="65">
        <v>16.2</v>
      </c>
      <c r="J1962" s="65"/>
      <c r="K1962" s="65">
        <v>0</v>
      </c>
      <c r="L1962" s="65"/>
      <c r="M1962" s="160"/>
      <c r="N1962" s="160"/>
    </row>
    <row r="1963" spans="1:14">
      <c r="A1963" s="157"/>
      <c r="B1963" s="158"/>
      <c r="C1963" s="157"/>
      <c r="D1963" s="63">
        <v>2016</v>
      </c>
      <c r="E1963" s="65">
        <v>16.2</v>
      </c>
      <c r="F1963" s="65"/>
      <c r="G1963" s="65">
        <v>0</v>
      </c>
      <c r="H1963" s="65"/>
      <c r="I1963" s="65">
        <v>16.2</v>
      </c>
      <c r="J1963" s="65"/>
      <c r="K1963" s="65">
        <v>0</v>
      </c>
      <c r="L1963" s="65"/>
      <c r="M1963" s="160"/>
      <c r="N1963" s="160"/>
    </row>
    <row r="1964" spans="1:14">
      <c r="A1964" s="157"/>
      <c r="B1964" s="158"/>
      <c r="C1964" s="157"/>
      <c r="D1964" s="63">
        <v>2017</v>
      </c>
      <c r="E1964" s="65">
        <v>16.2</v>
      </c>
      <c r="F1964" s="65"/>
      <c r="G1964" s="65">
        <v>0</v>
      </c>
      <c r="H1964" s="65"/>
      <c r="I1964" s="65">
        <v>16.2</v>
      </c>
      <c r="J1964" s="65"/>
      <c r="K1964" s="65">
        <v>0</v>
      </c>
      <c r="L1964" s="65"/>
      <c r="M1964" s="160"/>
      <c r="N1964" s="160"/>
    </row>
    <row r="1965" spans="1:14">
      <c r="A1965" s="157"/>
      <c r="B1965" s="158"/>
      <c r="C1965" s="157" t="s">
        <v>786</v>
      </c>
      <c r="D1965" s="63" t="s">
        <v>609</v>
      </c>
      <c r="E1965" s="65">
        <f>SUM(E1966:E1970)</f>
        <v>81</v>
      </c>
      <c r="F1965" s="65">
        <f t="shared" ref="F1965:L1965" si="327">SUM(F1966:F1970)</f>
        <v>33.1</v>
      </c>
      <c r="G1965" s="65">
        <f t="shared" si="327"/>
        <v>0</v>
      </c>
      <c r="H1965" s="65">
        <f t="shared" si="327"/>
        <v>8.4</v>
      </c>
      <c r="I1965" s="65">
        <f t="shared" si="327"/>
        <v>81</v>
      </c>
      <c r="J1965" s="65">
        <f t="shared" si="327"/>
        <v>24.700000000000003</v>
      </c>
      <c r="K1965" s="65">
        <f t="shared" si="327"/>
        <v>0</v>
      </c>
      <c r="L1965" s="65">
        <f t="shared" si="327"/>
        <v>0</v>
      </c>
      <c r="M1965" s="160"/>
      <c r="N1965" s="160"/>
    </row>
    <row r="1966" spans="1:14">
      <c r="A1966" s="157"/>
      <c r="B1966" s="158"/>
      <c r="C1966" s="157"/>
      <c r="D1966" s="63">
        <v>2013</v>
      </c>
      <c r="E1966" s="65">
        <v>16.2</v>
      </c>
      <c r="F1966" s="65">
        <v>12.3</v>
      </c>
      <c r="G1966" s="65">
        <v>0</v>
      </c>
      <c r="H1966" s="65">
        <v>3.7</v>
      </c>
      <c r="I1966" s="65">
        <v>16.2</v>
      </c>
      <c r="J1966" s="65">
        <v>8.6</v>
      </c>
      <c r="K1966" s="65">
        <v>0</v>
      </c>
      <c r="L1966" s="65">
        <v>0</v>
      </c>
      <c r="M1966" s="160"/>
      <c r="N1966" s="160"/>
    </row>
    <row r="1967" spans="1:14">
      <c r="A1967" s="157"/>
      <c r="B1967" s="158"/>
      <c r="C1967" s="157"/>
      <c r="D1967" s="63">
        <v>2014</v>
      </c>
      <c r="E1967" s="65">
        <v>16.2</v>
      </c>
      <c r="F1967" s="65">
        <v>20.8</v>
      </c>
      <c r="G1967" s="65">
        <v>0</v>
      </c>
      <c r="H1967" s="65">
        <v>4.7</v>
      </c>
      <c r="I1967" s="65">
        <v>16.2</v>
      </c>
      <c r="J1967" s="65">
        <v>16.100000000000001</v>
      </c>
      <c r="K1967" s="65">
        <v>0</v>
      </c>
      <c r="L1967" s="65">
        <v>0</v>
      </c>
      <c r="M1967" s="160"/>
      <c r="N1967" s="160"/>
    </row>
    <row r="1968" spans="1:14">
      <c r="A1968" s="157"/>
      <c r="B1968" s="158"/>
      <c r="C1968" s="157"/>
      <c r="D1968" s="63">
        <v>2015</v>
      </c>
      <c r="E1968" s="65">
        <v>16.2</v>
      </c>
      <c r="F1968" s="65"/>
      <c r="G1968" s="65">
        <v>0</v>
      </c>
      <c r="H1968" s="65"/>
      <c r="I1968" s="65">
        <v>16.2</v>
      </c>
      <c r="J1968" s="65"/>
      <c r="K1968" s="65">
        <v>0</v>
      </c>
      <c r="L1968" s="65"/>
      <c r="M1968" s="160"/>
      <c r="N1968" s="160"/>
    </row>
    <row r="1969" spans="1:14">
      <c r="A1969" s="157"/>
      <c r="B1969" s="158"/>
      <c r="C1969" s="157"/>
      <c r="D1969" s="63">
        <v>2016</v>
      </c>
      <c r="E1969" s="65">
        <v>16.2</v>
      </c>
      <c r="F1969" s="65"/>
      <c r="G1969" s="65">
        <v>0</v>
      </c>
      <c r="H1969" s="65"/>
      <c r="I1969" s="65">
        <v>16.2</v>
      </c>
      <c r="J1969" s="65"/>
      <c r="K1969" s="65">
        <v>0</v>
      </c>
      <c r="L1969" s="65"/>
      <c r="M1969" s="160"/>
      <c r="N1969" s="160"/>
    </row>
    <row r="1970" spans="1:14">
      <c r="A1970" s="157"/>
      <c r="B1970" s="158"/>
      <c r="C1970" s="157"/>
      <c r="D1970" s="63">
        <v>2017</v>
      </c>
      <c r="E1970" s="65">
        <v>16.2</v>
      </c>
      <c r="F1970" s="65"/>
      <c r="G1970" s="65">
        <v>0</v>
      </c>
      <c r="H1970" s="65"/>
      <c r="I1970" s="65">
        <v>16.2</v>
      </c>
      <c r="J1970" s="65"/>
      <c r="K1970" s="65">
        <v>0</v>
      </c>
      <c r="L1970" s="65"/>
      <c r="M1970" s="160"/>
      <c r="N1970" s="160"/>
    </row>
    <row r="1971" spans="1:14">
      <c r="A1971" s="157"/>
      <c r="B1971" s="158"/>
      <c r="C1971" s="157" t="s">
        <v>776</v>
      </c>
      <c r="D1971" s="63" t="s">
        <v>609</v>
      </c>
      <c r="E1971" s="65">
        <f>SUM(E1972:E1976)</f>
        <v>81</v>
      </c>
      <c r="F1971" s="65">
        <f t="shared" ref="F1971:L1971" si="328">SUM(F1972:F1976)</f>
        <v>15.5</v>
      </c>
      <c r="G1971" s="65">
        <f t="shared" si="328"/>
        <v>0</v>
      </c>
      <c r="H1971" s="65">
        <f t="shared" si="328"/>
        <v>4.7</v>
      </c>
      <c r="I1971" s="65">
        <f t="shared" si="328"/>
        <v>81</v>
      </c>
      <c r="J1971" s="65">
        <f t="shared" si="328"/>
        <v>10.8</v>
      </c>
      <c r="K1971" s="65">
        <f t="shared" si="328"/>
        <v>0</v>
      </c>
      <c r="L1971" s="65">
        <f t="shared" si="328"/>
        <v>0</v>
      </c>
      <c r="M1971" s="160"/>
      <c r="N1971" s="160"/>
    </row>
    <row r="1972" spans="1:14">
      <c r="A1972" s="157"/>
      <c r="B1972" s="158"/>
      <c r="C1972" s="157"/>
      <c r="D1972" s="63">
        <v>2013</v>
      </c>
      <c r="E1972" s="108">
        <v>16.2</v>
      </c>
      <c r="F1972" s="108">
        <v>15.5</v>
      </c>
      <c r="G1972" s="108">
        <v>0</v>
      </c>
      <c r="H1972" s="108">
        <v>4.7</v>
      </c>
      <c r="I1972" s="108">
        <v>16.2</v>
      </c>
      <c r="J1972" s="108">
        <v>10.8</v>
      </c>
      <c r="K1972" s="108">
        <v>0</v>
      </c>
      <c r="L1972" s="108">
        <v>0</v>
      </c>
      <c r="M1972" s="160"/>
      <c r="N1972" s="160"/>
    </row>
    <row r="1973" spans="1:14">
      <c r="A1973" s="157"/>
      <c r="B1973" s="158"/>
      <c r="C1973" s="157"/>
      <c r="D1973" s="63">
        <v>2014</v>
      </c>
      <c r="E1973" s="108">
        <v>16.2</v>
      </c>
      <c r="F1973" s="108">
        <v>0</v>
      </c>
      <c r="G1973" s="108">
        <v>0</v>
      </c>
      <c r="H1973" s="108">
        <v>0</v>
      </c>
      <c r="I1973" s="108">
        <v>16.2</v>
      </c>
      <c r="J1973" s="108">
        <v>0</v>
      </c>
      <c r="K1973" s="108">
        <v>0</v>
      </c>
      <c r="L1973" s="108">
        <v>0</v>
      </c>
      <c r="M1973" s="160"/>
      <c r="N1973" s="160"/>
    </row>
    <row r="1974" spans="1:14">
      <c r="A1974" s="157"/>
      <c r="B1974" s="158"/>
      <c r="C1974" s="157"/>
      <c r="D1974" s="63">
        <v>2015</v>
      </c>
      <c r="E1974" s="108">
        <v>16.2</v>
      </c>
      <c r="F1974" s="108"/>
      <c r="G1974" s="108">
        <v>0</v>
      </c>
      <c r="H1974" s="108"/>
      <c r="I1974" s="108">
        <v>16.2</v>
      </c>
      <c r="J1974" s="108"/>
      <c r="K1974" s="108">
        <v>0</v>
      </c>
      <c r="L1974" s="108"/>
      <c r="M1974" s="160"/>
      <c r="N1974" s="160"/>
    </row>
    <row r="1975" spans="1:14">
      <c r="A1975" s="157"/>
      <c r="B1975" s="158"/>
      <c r="C1975" s="157"/>
      <c r="D1975" s="63">
        <v>2016</v>
      </c>
      <c r="E1975" s="108">
        <v>16.2</v>
      </c>
      <c r="F1975" s="108"/>
      <c r="G1975" s="108">
        <v>0</v>
      </c>
      <c r="H1975" s="108"/>
      <c r="I1975" s="108">
        <v>16.2</v>
      </c>
      <c r="J1975" s="108"/>
      <c r="K1975" s="108">
        <v>0</v>
      </c>
      <c r="L1975" s="108"/>
      <c r="M1975" s="160"/>
      <c r="N1975" s="160"/>
    </row>
    <row r="1976" spans="1:14">
      <c r="A1976" s="157"/>
      <c r="B1976" s="158"/>
      <c r="C1976" s="157"/>
      <c r="D1976" s="63">
        <v>2017</v>
      </c>
      <c r="E1976" s="108">
        <v>16.2</v>
      </c>
      <c r="F1976" s="108"/>
      <c r="G1976" s="108">
        <v>0</v>
      </c>
      <c r="H1976" s="108"/>
      <c r="I1976" s="108">
        <v>16.2</v>
      </c>
      <c r="J1976" s="108"/>
      <c r="K1976" s="108">
        <v>0</v>
      </c>
      <c r="L1976" s="108"/>
      <c r="M1976" s="160"/>
      <c r="N1976" s="160"/>
    </row>
    <row r="1977" spans="1:14">
      <c r="A1977" s="157"/>
      <c r="B1977" s="158"/>
      <c r="C1977" s="157" t="s">
        <v>825</v>
      </c>
      <c r="D1977" s="63" t="s">
        <v>609</v>
      </c>
      <c r="E1977" s="108">
        <f>SUM(E1978:E1982)</f>
        <v>81</v>
      </c>
      <c r="F1977" s="108">
        <f t="shared" ref="F1977:L1977" si="329">SUM(F1978:F1982)</f>
        <v>0</v>
      </c>
      <c r="G1977" s="108">
        <f t="shared" si="329"/>
        <v>0</v>
      </c>
      <c r="H1977" s="108">
        <f t="shared" si="329"/>
        <v>0</v>
      </c>
      <c r="I1977" s="108">
        <f t="shared" si="329"/>
        <v>81</v>
      </c>
      <c r="J1977" s="108">
        <f t="shared" si="329"/>
        <v>0</v>
      </c>
      <c r="K1977" s="108">
        <f t="shared" si="329"/>
        <v>0</v>
      </c>
      <c r="L1977" s="108">
        <f t="shared" si="329"/>
        <v>0</v>
      </c>
      <c r="M1977" s="160"/>
      <c r="N1977" s="160"/>
    </row>
    <row r="1978" spans="1:14">
      <c r="A1978" s="157"/>
      <c r="B1978" s="158"/>
      <c r="C1978" s="157"/>
      <c r="D1978" s="63">
        <v>2013</v>
      </c>
      <c r="E1978" s="108">
        <v>16.2</v>
      </c>
      <c r="F1978" s="108">
        <v>0</v>
      </c>
      <c r="G1978" s="108">
        <v>0</v>
      </c>
      <c r="H1978" s="108">
        <v>0</v>
      </c>
      <c r="I1978" s="108">
        <v>16.2</v>
      </c>
      <c r="J1978" s="108">
        <v>0</v>
      </c>
      <c r="K1978" s="108">
        <v>0</v>
      </c>
      <c r="L1978" s="108">
        <v>0</v>
      </c>
      <c r="M1978" s="160"/>
      <c r="N1978" s="160"/>
    </row>
    <row r="1979" spans="1:14">
      <c r="A1979" s="157"/>
      <c r="B1979" s="158"/>
      <c r="C1979" s="157"/>
      <c r="D1979" s="63">
        <v>2014</v>
      </c>
      <c r="E1979" s="108">
        <v>16.2</v>
      </c>
      <c r="F1979" s="108">
        <v>0</v>
      </c>
      <c r="G1979" s="108">
        <v>0</v>
      </c>
      <c r="H1979" s="108">
        <v>0</v>
      </c>
      <c r="I1979" s="108">
        <v>16.2</v>
      </c>
      <c r="J1979" s="108">
        <v>0</v>
      </c>
      <c r="K1979" s="108">
        <v>0</v>
      </c>
      <c r="L1979" s="108">
        <v>0</v>
      </c>
      <c r="M1979" s="160"/>
      <c r="N1979" s="160"/>
    </row>
    <row r="1980" spans="1:14">
      <c r="A1980" s="157"/>
      <c r="B1980" s="158"/>
      <c r="C1980" s="157"/>
      <c r="D1980" s="63">
        <v>2015</v>
      </c>
      <c r="E1980" s="108">
        <v>16.2</v>
      </c>
      <c r="F1980" s="108"/>
      <c r="G1980" s="108">
        <v>0</v>
      </c>
      <c r="H1980" s="108"/>
      <c r="I1980" s="108">
        <v>16.2</v>
      </c>
      <c r="J1980" s="108"/>
      <c r="K1980" s="108">
        <v>0</v>
      </c>
      <c r="L1980" s="108"/>
      <c r="M1980" s="160"/>
      <c r="N1980" s="160"/>
    </row>
    <row r="1981" spans="1:14">
      <c r="A1981" s="157"/>
      <c r="B1981" s="158"/>
      <c r="C1981" s="157"/>
      <c r="D1981" s="63">
        <v>2016</v>
      </c>
      <c r="E1981" s="108">
        <v>16.2</v>
      </c>
      <c r="F1981" s="108"/>
      <c r="G1981" s="108">
        <v>0</v>
      </c>
      <c r="H1981" s="108"/>
      <c r="I1981" s="108">
        <v>16.2</v>
      </c>
      <c r="J1981" s="108"/>
      <c r="K1981" s="108">
        <v>0</v>
      </c>
      <c r="L1981" s="108"/>
      <c r="M1981" s="160"/>
      <c r="N1981" s="160"/>
    </row>
    <row r="1982" spans="1:14">
      <c r="A1982" s="157"/>
      <c r="B1982" s="158"/>
      <c r="C1982" s="157"/>
      <c r="D1982" s="63">
        <v>2017</v>
      </c>
      <c r="E1982" s="108">
        <v>16.2</v>
      </c>
      <c r="F1982" s="108"/>
      <c r="G1982" s="108">
        <v>0</v>
      </c>
      <c r="H1982" s="108"/>
      <c r="I1982" s="108">
        <v>16.2</v>
      </c>
      <c r="J1982" s="108"/>
      <c r="K1982" s="108">
        <v>0</v>
      </c>
      <c r="L1982" s="108"/>
      <c r="M1982" s="160"/>
      <c r="N1982" s="160"/>
    </row>
    <row r="1983" spans="1:14">
      <c r="A1983" s="157"/>
      <c r="B1983" s="158"/>
      <c r="C1983" s="157" t="s">
        <v>527</v>
      </c>
      <c r="D1983" s="63" t="s">
        <v>609</v>
      </c>
      <c r="E1983" s="65">
        <f>SUM(E1984:E1988)</f>
        <v>161.5</v>
      </c>
      <c r="F1983" s="65">
        <f t="shared" ref="F1983:L1983" si="330">SUM(F1984:F1988)</f>
        <v>137</v>
      </c>
      <c r="G1983" s="65">
        <f t="shared" si="330"/>
        <v>0</v>
      </c>
      <c r="H1983" s="65">
        <f t="shared" si="330"/>
        <v>28.799999999999997</v>
      </c>
      <c r="I1983" s="65">
        <f t="shared" si="330"/>
        <v>161.5</v>
      </c>
      <c r="J1983" s="65">
        <f t="shared" si="330"/>
        <v>92.6</v>
      </c>
      <c r="K1983" s="65">
        <f t="shared" si="330"/>
        <v>25</v>
      </c>
      <c r="L1983" s="65">
        <f t="shared" si="330"/>
        <v>15.6</v>
      </c>
      <c r="M1983" s="160"/>
      <c r="N1983" s="160"/>
    </row>
    <row r="1984" spans="1:14">
      <c r="A1984" s="157"/>
      <c r="B1984" s="158"/>
      <c r="C1984" s="157"/>
      <c r="D1984" s="63">
        <v>2013</v>
      </c>
      <c r="E1984" s="65">
        <v>32.299999999999997</v>
      </c>
      <c r="F1984" s="65">
        <v>64.099999999999994</v>
      </c>
      <c r="G1984" s="108">
        <v>0</v>
      </c>
      <c r="H1984" s="108">
        <v>15.6</v>
      </c>
      <c r="I1984" s="65">
        <v>32.299999999999997</v>
      </c>
      <c r="J1984" s="65">
        <v>42.5</v>
      </c>
      <c r="K1984" s="108">
        <v>5</v>
      </c>
      <c r="L1984" s="108">
        <v>6</v>
      </c>
      <c r="M1984" s="160"/>
      <c r="N1984" s="160"/>
    </row>
    <row r="1985" spans="1:14">
      <c r="A1985" s="157"/>
      <c r="B1985" s="158"/>
      <c r="C1985" s="157"/>
      <c r="D1985" s="63">
        <v>2014</v>
      </c>
      <c r="E1985" s="65">
        <v>32.299999999999997</v>
      </c>
      <c r="F1985" s="65">
        <v>72.900000000000006</v>
      </c>
      <c r="G1985" s="108">
        <v>0</v>
      </c>
      <c r="H1985" s="108">
        <v>13.2</v>
      </c>
      <c r="I1985" s="65">
        <v>32.299999999999997</v>
      </c>
      <c r="J1985" s="65">
        <v>50.1</v>
      </c>
      <c r="K1985" s="108">
        <v>5</v>
      </c>
      <c r="L1985" s="108">
        <v>9.6</v>
      </c>
      <c r="M1985" s="160"/>
      <c r="N1985" s="160"/>
    </row>
    <row r="1986" spans="1:14">
      <c r="A1986" s="157"/>
      <c r="B1986" s="158"/>
      <c r="C1986" s="157"/>
      <c r="D1986" s="63">
        <v>2015</v>
      </c>
      <c r="E1986" s="65">
        <v>32.299999999999997</v>
      </c>
      <c r="F1986" s="65"/>
      <c r="G1986" s="108">
        <v>0</v>
      </c>
      <c r="H1986" s="108"/>
      <c r="I1986" s="65">
        <v>32.299999999999997</v>
      </c>
      <c r="J1986" s="65"/>
      <c r="K1986" s="108">
        <v>5</v>
      </c>
      <c r="L1986" s="108"/>
      <c r="M1986" s="160"/>
      <c r="N1986" s="160"/>
    </row>
    <row r="1987" spans="1:14">
      <c r="A1987" s="157"/>
      <c r="B1987" s="158"/>
      <c r="C1987" s="157"/>
      <c r="D1987" s="63">
        <v>2016</v>
      </c>
      <c r="E1987" s="65">
        <v>32.299999999999997</v>
      </c>
      <c r="F1987" s="65"/>
      <c r="G1987" s="108">
        <v>0</v>
      </c>
      <c r="H1987" s="108"/>
      <c r="I1987" s="65">
        <v>32.299999999999997</v>
      </c>
      <c r="J1987" s="65"/>
      <c r="K1987" s="108">
        <v>5</v>
      </c>
      <c r="L1987" s="108"/>
      <c r="M1987" s="160"/>
      <c r="N1987" s="160"/>
    </row>
    <row r="1988" spans="1:14">
      <c r="A1988" s="157"/>
      <c r="B1988" s="158"/>
      <c r="C1988" s="157"/>
      <c r="D1988" s="63">
        <v>2017</v>
      </c>
      <c r="E1988" s="65">
        <v>32.299999999999997</v>
      </c>
      <c r="F1988" s="65"/>
      <c r="G1988" s="108">
        <v>0</v>
      </c>
      <c r="H1988" s="108"/>
      <c r="I1988" s="65">
        <v>32.299999999999997</v>
      </c>
      <c r="J1988" s="65"/>
      <c r="K1988" s="108">
        <v>5</v>
      </c>
      <c r="L1988" s="108"/>
      <c r="M1988" s="160"/>
      <c r="N1988" s="160"/>
    </row>
    <row r="1989" spans="1:14">
      <c r="A1989" s="157"/>
      <c r="B1989" s="158"/>
      <c r="C1989" s="157" t="s">
        <v>824</v>
      </c>
      <c r="D1989" s="63" t="s">
        <v>609</v>
      </c>
      <c r="E1989" s="108">
        <f>SUM(E1990:E1994)</f>
        <v>54</v>
      </c>
      <c r="F1989" s="108">
        <f t="shared" ref="F1989:L1989" si="331">SUM(F1990:F1994)</f>
        <v>0</v>
      </c>
      <c r="G1989" s="108">
        <f t="shared" si="331"/>
        <v>0</v>
      </c>
      <c r="H1989" s="108">
        <f t="shared" si="331"/>
        <v>0</v>
      </c>
      <c r="I1989" s="108">
        <f t="shared" si="331"/>
        <v>54</v>
      </c>
      <c r="J1989" s="108">
        <f t="shared" si="331"/>
        <v>0</v>
      </c>
      <c r="K1989" s="108">
        <f t="shared" si="331"/>
        <v>0</v>
      </c>
      <c r="L1989" s="108">
        <f t="shared" si="331"/>
        <v>0</v>
      </c>
      <c r="M1989" s="160"/>
      <c r="N1989" s="160"/>
    </row>
    <row r="1990" spans="1:14">
      <c r="A1990" s="157"/>
      <c r="B1990" s="158"/>
      <c r="C1990" s="157"/>
      <c r="D1990" s="63">
        <v>2013</v>
      </c>
      <c r="E1990" s="108">
        <v>10.8</v>
      </c>
      <c r="F1990" s="108">
        <v>0</v>
      </c>
      <c r="G1990" s="108">
        <v>0</v>
      </c>
      <c r="H1990" s="108">
        <v>0</v>
      </c>
      <c r="I1990" s="108">
        <v>10.8</v>
      </c>
      <c r="J1990" s="108">
        <v>0</v>
      </c>
      <c r="K1990" s="108">
        <v>0</v>
      </c>
      <c r="L1990" s="108">
        <v>0</v>
      </c>
      <c r="M1990" s="160"/>
      <c r="N1990" s="160"/>
    </row>
    <row r="1991" spans="1:14">
      <c r="A1991" s="157"/>
      <c r="B1991" s="158"/>
      <c r="C1991" s="157"/>
      <c r="D1991" s="63">
        <v>2014</v>
      </c>
      <c r="E1991" s="108">
        <v>10.8</v>
      </c>
      <c r="F1991" s="108">
        <v>0</v>
      </c>
      <c r="G1991" s="108">
        <v>0</v>
      </c>
      <c r="H1991" s="108">
        <v>0</v>
      </c>
      <c r="I1991" s="108">
        <v>10.8</v>
      </c>
      <c r="J1991" s="108">
        <v>0</v>
      </c>
      <c r="K1991" s="108">
        <v>0</v>
      </c>
      <c r="L1991" s="108">
        <v>0</v>
      </c>
      <c r="M1991" s="160"/>
      <c r="N1991" s="160"/>
    </row>
    <row r="1992" spans="1:14">
      <c r="A1992" s="157"/>
      <c r="B1992" s="158"/>
      <c r="C1992" s="157"/>
      <c r="D1992" s="63">
        <v>2015</v>
      </c>
      <c r="E1992" s="108">
        <v>10.8</v>
      </c>
      <c r="F1992" s="108"/>
      <c r="G1992" s="108">
        <v>0</v>
      </c>
      <c r="H1992" s="108"/>
      <c r="I1992" s="108">
        <v>10.8</v>
      </c>
      <c r="J1992" s="108"/>
      <c r="K1992" s="108">
        <v>0</v>
      </c>
      <c r="L1992" s="108"/>
      <c r="M1992" s="160"/>
      <c r="N1992" s="160"/>
    </row>
    <row r="1993" spans="1:14">
      <c r="A1993" s="157"/>
      <c r="B1993" s="158"/>
      <c r="C1993" s="157"/>
      <c r="D1993" s="63">
        <v>2016</v>
      </c>
      <c r="E1993" s="108">
        <v>10.8</v>
      </c>
      <c r="F1993" s="108"/>
      <c r="G1993" s="108">
        <v>0</v>
      </c>
      <c r="H1993" s="108"/>
      <c r="I1993" s="108">
        <v>10.8</v>
      </c>
      <c r="J1993" s="108"/>
      <c r="K1993" s="108">
        <v>0</v>
      </c>
      <c r="L1993" s="108"/>
      <c r="M1993" s="160"/>
      <c r="N1993" s="160"/>
    </row>
    <row r="1994" spans="1:14">
      <c r="A1994" s="157"/>
      <c r="B1994" s="158"/>
      <c r="C1994" s="157"/>
      <c r="D1994" s="63">
        <v>2017</v>
      </c>
      <c r="E1994" s="108">
        <v>10.8</v>
      </c>
      <c r="F1994" s="108"/>
      <c r="G1994" s="108">
        <v>0</v>
      </c>
      <c r="H1994" s="108"/>
      <c r="I1994" s="108">
        <v>10.8</v>
      </c>
      <c r="J1994" s="108"/>
      <c r="K1994" s="108">
        <v>0</v>
      </c>
      <c r="L1994" s="108"/>
      <c r="M1994" s="160"/>
      <c r="N1994" s="160"/>
    </row>
    <row r="1995" spans="1:14">
      <c r="A1995" s="157"/>
      <c r="B1995" s="158"/>
      <c r="C1995" s="157" t="s">
        <v>791</v>
      </c>
      <c r="D1995" s="63" t="s">
        <v>609</v>
      </c>
      <c r="E1995" s="108">
        <f>SUM(E1996:E2000)</f>
        <v>108</v>
      </c>
      <c r="F1995" s="108">
        <f t="shared" ref="F1995:L1995" si="332">SUM(F1996:F2000)</f>
        <v>108.05</v>
      </c>
      <c r="G1995" s="108">
        <f t="shared" si="332"/>
        <v>0</v>
      </c>
      <c r="H1995" s="108">
        <f t="shared" si="332"/>
        <v>27.85</v>
      </c>
      <c r="I1995" s="108">
        <f t="shared" si="332"/>
        <v>108</v>
      </c>
      <c r="J1995" s="108">
        <f t="shared" si="332"/>
        <v>33.900000000000006</v>
      </c>
      <c r="K1995" s="108">
        <f t="shared" si="332"/>
        <v>59</v>
      </c>
      <c r="L1995" s="108">
        <f t="shared" si="332"/>
        <v>46.3</v>
      </c>
      <c r="M1995" s="160"/>
      <c r="N1995" s="160"/>
    </row>
    <row r="1996" spans="1:14">
      <c r="A1996" s="157"/>
      <c r="B1996" s="158"/>
      <c r="C1996" s="157"/>
      <c r="D1996" s="63">
        <v>2013</v>
      </c>
      <c r="E1996" s="108">
        <v>21.6</v>
      </c>
      <c r="F1996" s="108">
        <v>47.65</v>
      </c>
      <c r="G1996" s="108">
        <v>0</v>
      </c>
      <c r="H1996" s="108">
        <v>14.25</v>
      </c>
      <c r="I1996" s="108">
        <v>21.6</v>
      </c>
      <c r="J1996" s="108">
        <v>21.6</v>
      </c>
      <c r="K1996" s="108">
        <v>11.8</v>
      </c>
      <c r="L1996" s="108">
        <v>11.8</v>
      </c>
      <c r="M1996" s="160"/>
      <c r="N1996" s="160"/>
    </row>
    <row r="1997" spans="1:14">
      <c r="A1997" s="157"/>
      <c r="B1997" s="158"/>
      <c r="C1997" s="157"/>
      <c r="D1997" s="63">
        <v>2014</v>
      </c>
      <c r="E1997" s="108">
        <v>21.6</v>
      </c>
      <c r="F1997" s="108">
        <v>60.4</v>
      </c>
      <c r="G1997" s="108">
        <v>0</v>
      </c>
      <c r="H1997" s="108">
        <v>13.6</v>
      </c>
      <c r="I1997" s="108">
        <v>21.6</v>
      </c>
      <c r="J1997" s="108">
        <v>12.3</v>
      </c>
      <c r="K1997" s="108">
        <v>11.8</v>
      </c>
      <c r="L1997" s="108">
        <v>34.5</v>
      </c>
      <c r="M1997" s="160"/>
      <c r="N1997" s="160"/>
    </row>
    <row r="1998" spans="1:14">
      <c r="A1998" s="157"/>
      <c r="B1998" s="158"/>
      <c r="C1998" s="157"/>
      <c r="D1998" s="63">
        <v>2015</v>
      </c>
      <c r="E1998" s="108">
        <v>21.6</v>
      </c>
      <c r="F1998" s="108"/>
      <c r="G1998" s="108">
        <v>0</v>
      </c>
      <c r="H1998" s="108"/>
      <c r="I1998" s="108">
        <v>21.6</v>
      </c>
      <c r="J1998" s="108"/>
      <c r="K1998" s="108">
        <v>11.8</v>
      </c>
      <c r="L1998" s="108"/>
      <c r="M1998" s="160"/>
      <c r="N1998" s="160"/>
    </row>
    <row r="1999" spans="1:14">
      <c r="A1999" s="157"/>
      <c r="B1999" s="158"/>
      <c r="C1999" s="157"/>
      <c r="D1999" s="63">
        <v>2016</v>
      </c>
      <c r="E1999" s="108">
        <v>21.6</v>
      </c>
      <c r="F1999" s="108"/>
      <c r="G1999" s="108">
        <v>0</v>
      </c>
      <c r="H1999" s="108"/>
      <c r="I1999" s="108">
        <v>21.6</v>
      </c>
      <c r="J1999" s="108"/>
      <c r="K1999" s="108">
        <v>11.8</v>
      </c>
      <c r="L1999" s="108"/>
      <c r="M1999" s="160"/>
      <c r="N1999" s="160"/>
    </row>
    <row r="2000" spans="1:14">
      <c r="A2000" s="157"/>
      <c r="B2000" s="158"/>
      <c r="C2000" s="157"/>
      <c r="D2000" s="63">
        <v>2017</v>
      </c>
      <c r="E2000" s="108">
        <v>21.6</v>
      </c>
      <c r="F2000" s="108"/>
      <c r="G2000" s="108">
        <v>0</v>
      </c>
      <c r="H2000" s="108"/>
      <c r="I2000" s="108">
        <v>21.6</v>
      </c>
      <c r="J2000" s="108"/>
      <c r="K2000" s="108">
        <v>11.8</v>
      </c>
      <c r="L2000" s="108"/>
      <c r="M2000" s="160"/>
      <c r="N2000" s="160"/>
    </row>
    <row r="2001" spans="1:14">
      <c r="A2001" s="157"/>
      <c r="B2001" s="158"/>
      <c r="C2001" s="157" t="s">
        <v>575</v>
      </c>
      <c r="D2001" s="63" t="s">
        <v>609</v>
      </c>
      <c r="E2001" s="108">
        <f>SUM(E2002:E2006)</f>
        <v>108</v>
      </c>
      <c r="F2001" s="108">
        <f t="shared" ref="F2001:L2001" si="333">SUM(F2002:F2006)</f>
        <v>161.80000000000001</v>
      </c>
      <c r="G2001" s="108">
        <f t="shared" si="333"/>
        <v>0</v>
      </c>
      <c r="H2001" s="108">
        <f t="shared" si="333"/>
        <v>40.200000000000003</v>
      </c>
      <c r="I2001" s="108">
        <f t="shared" si="333"/>
        <v>108</v>
      </c>
      <c r="J2001" s="108">
        <f t="shared" si="333"/>
        <v>20.9</v>
      </c>
      <c r="K2001" s="108">
        <f t="shared" si="333"/>
        <v>275.5</v>
      </c>
      <c r="L2001" s="108">
        <f t="shared" si="333"/>
        <v>100.7</v>
      </c>
      <c r="M2001" s="160"/>
      <c r="N2001" s="160"/>
    </row>
    <row r="2002" spans="1:14">
      <c r="A2002" s="157"/>
      <c r="B2002" s="158"/>
      <c r="C2002" s="157"/>
      <c r="D2002" s="63">
        <v>2013</v>
      </c>
      <c r="E2002" s="108">
        <v>21.6</v>
      </c>
      <c r="F2002" s="108">
        <v>103.6</v>
      </c>
      <c r="G2002" s="108">
        <v>0</v>
      </c>
      <c r="H2002" s="108">
        <v>25.6</v>
      </c>
      <c r="I2002" s="108">
        <v>21.6</v>
      </c>
      <c r="J2002" s="108">
        <v>20.9</v>
      </c>
      <c r="K2002" s="108">
        <v>55.1</v>
      </c>
      <c r="L2002" s="108">
        <v>57.1</v>
      </c>
      <c r="M2002" s="160"/>
      <c r="N2002" s="160"/>
    </row>
    <row r="2003" spans="1:14">
      <c r="A2003" s="157"/>
      <c r="B2003" s="158"/>
      <c r="C2003" s="157"/>
      <c r="D2003" s="63">
        <v>2014</v>
      </c>
      <c r="E2003" s="108">
        <v>21.6</v>
      </c>
      <c r="F2003" s="108">
        <v>58.2</v>
      </c>
      <c r="G2003" s="108">
        <v>0</v>
      </c>
      <c r="H2003" s="108">
        <v>14.6</v>
      </c>
      <c r="I2003" s="108">
        <v>21.6</v>
      </c>
      <c r="J2003" s="108">
        <v>0</v>
      </c>
      <c r="K2003" s="108">
        <v>55.1</v>
      </c>
      <c r="L2003" s="108">
        <v>43.6</v>
      </c>
      <c r="M2003" s="160"/>
      <c r="N2003" s="160"/>
    </row>
    <row r="2004" spans="1:14">
      <c r="A2004" s="157"/>
      <c r="B2004" s="158"/>
      <c r="C2004" s="157"/>
      <c r="D2004" s="63">
        <v>2015</v>
      </c>
      <c r="E2004" s="108">
        <v>21.6</v>
      </c>
      <c r="F2004" s="108"/>
      <c r="G2004" s="108">
        <v>0</v>
      </c>
      <c r="H2004" s="108"/>
      <c r="I2004" s="108">
        <v>21.6</v>
      </c>
      <c r="J2004" s="108"/>
      <c r="K2004" s="108">
        <v>55.1</v>
      </c>
      <c r="L2004" s="108"/>
      <c r="M2004" s="160"/>
      <c r="N2004" s="160"/>
    </row>
    <row r="2005" spans="1:14">
      <c r="A2005" s="157"/>
      <c r="B2005" s="158"/>
      <c r="C2005" s="157"/>
      <c r="D2005" s="63">
        <v>2016</v>
      </c>
      <c r="E2005" s="108">
        <v>21.6</v>
      </c>
      <c r="F2005" s="108"/>
      <c r="G2005" s="108">
        <v>0</v>
      </c>
      <c r="H2005" s="108"/>
      <c r="I2005" s="108">
        <v>21.6</v>
      </c>
      <c r="J2005" s="108"/>
      <c r="K2005" s="108">
        <v>55.1</v>
      </c>
      <c r="L2005" s="108"/>
      <c r="M2005" s="160"/>
      <c r="N2005" s="160"/>
    </row>
    <row r="2006" spans="1:14">
      <c r="A2006" s="157"/>
      <c r="B2006" s="158"/>
      <c r="C2006" s="157"/>
      <c r="D2006" s="63">
        <v>2017</v>
      </c>
      <c r="E2006" s="108">
        <v>21.6</v>
      </c>
      <c r="F2006" s="108"/>
      <c r="G2006" s="108">
        <v>0</v>
      </c>
      <c r="H2006" s="108"/>
      <c r="I2006" s="108">
        <v>21.6</v>
      </c>
      <c r="J2006" s="108"/>
      <c r="K2006" s="108">
        <v>55.1</v>
      </c>
      <c r="L2006" s="108"/>
      <c r="M2006" s="160"/>
      <c r="N2006" s="160"/>
    </row>
    <row r="2007" spans="1:14">
      <c r="A2007" s="157"/>
      <c r="B2007" s="158"/>
      <c r="C2007" s="157" t="s">
        <v>780</v>
      </c>
      <c r="D2007" s="63" t="s">
        <v>609</v>
      </c>
      <c r="E2007" s="108">
        <f>SUM(E2008:E2012)</f>
        <v>135</v>
      </c>
      <c r="F2007" s="108">
        <f t="shared" ref="F2007:L2007" si="334">SUM(F2008:F2012)</f>
        <v>69.599999999999994</v>
      </c>
      <c r="G2007" s="108">
        <f t="shared" si="334"/>
        <v>0</v>
      </c>
      <c r="H2007" s="108">
        <f t="shared" si="334"/>
        <v>18.399999999999999</v>
      </c>
      <c r="I2007" s="108">
        <f t="shared" si="334"/>
        <v>135</v>
      </c>
      <c r="J2007" s="108">
        <f t="shared" si="334"/>
        <v>51.2</v>
      </c>
      <c r="K2007" s="108">
        <f t="shared" si="334"/>
        <v>0</v>
      </c>
      <c r="L2007" s="108">
        <f t="shared" si="334"/>
        <v>0</v>
      </c>
      <c r="M2007" s="160"/>
      <c r="N2007" s="160"/>
    </row>
    <row r="2008" spans="1:14">
      <c r="A2008" s="157"/>
      <c r="B2008" s="158"/>
      <c r="C2008" s="157"/>
      <c r="D2008" s="63">
        <v>2013</v>
      </c>
      <c r="E2008" s="108">
        <v>27</v>
      </c>
      <c r="F2008" s="108">
        <v>38.700000000000003</v>
      </c>
      <c r="G2008" s="108">
        <v>0</v>
      </c>
      <c r="H2008" s="108">
        <v>11.7</v>
      </c>
      <c r="I2008" s="108">
        <v>27</v>
      </c>
      <c r="J2008" s="108">
        <v>27</v>
      </c>
      <c r="K2008" s="108">
        <v>0</v>
      </c>
      <c r="L2008" s="108">
        <v>0</v>
      </c>
      <c r="M2008" s="160"/>
      <c r="N2008" s="160"/>
    </row>
    <row r="2009" spans="1:14">
      <c r="A2009" s="157"/>
      <c r="B2009" s="158"/>
      <c r="C2009" s="157"/>
      <c r="D2009" s="63">
        <v>2014</v>
      </c>
      <c r="E2009" s="108">
        <v>27</v>
      </c>
      <c r="F2009" s="108">
        <v>30.9</v>
      </c>
      <c r="G2009" s="108">
        <v>0</v>
      </c>
      <c r="H2009" s="108">
        <v>6.7</v>
      </c>
      <c r="I2009" s="108">
        <v>27</v>
      </c>
      <c r="J2009" s="108">
        <v>24.2</v>
      </c>
      <c r="K2009" s="108">
        <v>0</v>
      </c>
      <c r="L2009" s="108">
        <v>0</v>
      </c>
      <c r="M2009" s="160"/>
      <c r="N2009" s="160"/>
    </row>
    <row r="2010" spans="1:14">
      <c r="A2010" s="157"/>
      <c r="B2010" s="158"/>
      <c r="C2010" s="157"/>
      <c r="D2010" s="63">
        <v>2015</v>
      </c>
      <c r="E2010" s="108">
        <v>27</v>
      </c>
      <c r="F2010" s="108"/>
      <c r="G2010" s="108">
        <v>0</v>
      </c>
      <c r="H2010" s="108"/>
      <c r="I2010" s="108">
        <v>27</v>
      </c>
      <c r="J2010" s="108"/>
      <c r="K2010" s="108">
        <v>0</v>
      </c>
      <c r="L2010" s="108"/>
      <c r="M2010" s="160"/>
      <c r="N2010" s="160"/>
    </row>
    <row r="2011" spans="1:14">
      <c r="A2011" s="157"/>
      <c r="B2011" s="158"/>
      <c r="C2011" s="157"/>
      <c r="D2011" s="63">
        <v>2016</v>
      </c>
      <c r="E2011" s="108">
        <v>27</v>
      </c>
      <c r="F2011" s="108"/>
      <c r="G2011" s="108">
        <v>0</v>
      </c>
      <c r="H2011" s="108"/>
      <c r="I2011" s="108">
        <v>27</v>
      </c>
      <c r="J2011" s="108"/>
      <c r="K2011" s="108">
        <v>0</v>
      </c>
      <c r="L2011" s="108"/>
      <c r="M2011" s="160"/>
      <c r="N2011" s="160"/>
    </row>
    <row r="2012" spans="1:14">
      <c r="A2012" s="157"/>
      <c r="B2012" s="158"/>
      <c r="C2012" s="157"/>
      <c r="D2012" s="63">
        <v>2017</v>
      </c>
      <c r="E2012" s="108">
        <v>27</v>
      </c>
      <c r="F2012" s="108"/>
      <c r="G2012" s="108">
        <v>0</v>
      </c>
      <c r="H2012" s="108"/>
      <c r="I2012" s="108">
        <v>27</v>
      </c>
      <c r="J2012" s="108"/>
      <c r="K2012" s="108">
        <v>0</v>
      </c>
      <c r="L2012" s="108"/>
      <c r="M2012" s="160"/>
      <c r="N2012" s="160"/>
    </row>
    <row r="2013" spans="1:14">
      <c r="A2013" s="157"/>
      <c r="B2013" s="158"/>
      <c r="C2013" s="157" t="s">
        <v>772</v>
      </c>
      <c r="D2013" s="63" t="s">
        <v>609</v>
      </c>
      <c r="E2013" s="108">
        <f>SUM(E2014:E2018)</f>
        <v>54</v>
      </c>
      <c r="F2013" s="108">
        <f t="shared" ref="F2013:L2013" si="335">SUM(F2014:F2018)</f>
        <v>0</v>
      </c>
      <c r="G2013" s="108">
        <f t="shared" si="335"/>
        <v>0</v>
      </c>
      <c r="H2013" s="108">
        <f t="shared" si="335"/>
        <v>0</v>
      </c>
      <c r="I2013" s="108">
        <f t="shared" si="335"/>
        <v>54</v>
      </c>
      <c r="J2013" s="108">
        <f t="shared" si="335"/>
        <v>0</v>
      </c>
      <c r="K2013" s="108">
        <f t="shared" si="335"/>
        <v>0</v>
      </c>
      <c r="L2013" s="108">
        <f t="shared" si="335"/>
        <v>0</v>
      </c>
      <c r="M2013" s="160"/>
      <c r="N2013" s="160"/>
    </row>
    <row r="2014" spans="1:14">
      <c r="A2014" s="157"/>
      <c r="B2014" s="158"/>
      <c r="C2014" s="157"/>
      <c r="D2014" s="63">
        <v>2013</v>
      </c>
      <c r="E2014" s="108">
        <v>10.8</v>
      </c>
      <c r="F2014" s="108">
        <v>0</v>
      </c>
      <c r="G2014" s="108">
        <v>0</v>
      </c>
      <c r="H2014" s="108">
        <v>0</v>
      </c>
      <c r="I2014" s="108">
        <v>10.8</v>
      </c>
      <c r="J2014" s="108">
        <v>0</v>
      </c>
      <c r="K2014" s="108">
        <v>0</v>
      </c>
      <c r="L2014" s="108">
        <v>0</v>
      </c>
      <c r="M2014" s="160"/>
      <c r="N2014" s="160"/>
    </row>
    <row r="2015" spans="1:14">
      <c r="A2015" s="157"/>
      <c r="B2015" s="158"/>
      <c r="C2015" s="157"/>
      <c r="D2015" s="63">
        <v>2014</v>
      </c>
      <c r="E2015" s="108">
        <v>10.8</v>
      </c>
      <c r="F2015" s="108">
        <v>0</v>
      </c>
      <c r="G2015" s="108">
        <v>0</v>
      </c>
      <c r="H2015" s="108">
        <v>0</v>
      </c>
      <c r="I2015" s="108">
        <v>10.8</v>
      </c>
      <c r="J2015" s="108">
        <v>0</v>
      </c>
      <c r="K2015" s="108">
        <v>0</v>
      </c>
      <c r="L2015" s="108">
        <v>0</v>
      </c>
      <c r="M2015" s="160"/>
      <c r="N2015" s="160"/>
    </row>
    <row r="2016" spans="1:14">
      <c r="A2016" s="157"/>
      <c r="B2016" s="158"/>
      <c r="C2016" s="157"/>
      <c r="D2016" s="63">
        <v>2015</v>
      </c>
      <c r="E2016" s="108">
        <v>10.8</v>
      </c>
      <c r="F2016" s="108"/>
      <c r="G2016" s="108">
        <v>0</v>
      </c>
      <c r="H2016" s="108"/>
      <c r="I2016" s="108">
        <v>10.8</v>
      </c>
      <c r="J2016" s="108"/>
      <c r="K2016" s="108">
        <v>0</v>
      </c>
      <c r="L2016" s="108"/>
      <c r="M2016" s="160"/>
      <c r="N2016" s="160"/>
    </row>
    <row r="2017" spans="1:15">
      <c r="A2017" s="157"/>
      <c r="B2017" s="158"/>
      <c r="C2017" s="157"/>
      <c r="D2017" s="63">
        <v>2016</v>
      </c>
      <c r="E2017" s="108">
        <v>10.8</v>
      </c>
      <c r="F2017" s="108"/>
      <c r="G2017" s="108">
        <v>0</v>
      </c>
      <c r="H2017" s="108"/>
      <c r="I2017" s="108">
        <v>10.8</v>
      </c>
      <c r="J2017" s="108"/>
      <c r="K2017" s="108">
        <v>0</v>
      </c>
      <c r="L2017" s="108"/>
      <c r="M2017" s="160"/>
      <c r="N2017" s="160"/>
    </row>
    <row r="2018" spans="1:15">
      <c r="A2018" s="157"/>
      <c r="B2018" s="158"/>
      <c r="C2018" s="157"/>
      <c r="D2018" s="63">
        <v>2017</v>
      </c>
      <c r="E2018" s="108">
        <v>10.8</v>
      </c>
      <c r="F2018" s="108"/>
      <c r="G2018" s="108">
        <v>0</v>
      </c>
      <c r="H2018" s="108"/>
      <c r="I2018" s="108">
        <v>10.8</v>
      </c>
      <c r="J2018" s="108"/>
      <c r="K2018" s="108">
        <v>0</v>
      </c>
      <c r="L2018" s="108"/>
      <c r="M2018" s="160"/>
      <c r="N2018" s="160"/>
    </row>
    <row r="2019" spans="1:15">
      <c r="A2019" s="157"/>
      <c r="B2019" s="158"/>
      <c r="C2019" s="157" t="s">
        <v>774</v>
      </c>
      <c r="D2019" s="63" t="s">
        <v>609</v>
      </c>
      <c r="E2019" s="108">
        <f>SUM(E2020:E2024)</f>
        <v>108</v>
      </c>
      <c r="F2019" s="108">
        <f t="shared" ref="F2019:L2019" si="336">SUM(F2020:F2024)</f>
        <v>115.1</v>
      </c>
      <c r="G2019" s="108">
        <f t="shared" si="336"/>
        <v>0</v>
      </c>
      <c r="H2019" s="108">
        <f t="shared" si="336"/>
        <v>20.5</v>
      </c>
      <c r="I2019" s="108">
        <f t="shared" si="336"/>
        <v>108</v>
      </c>
      <c r="J2019" s="108">
        <f t="shared" si="336"/>
        <v>32.299999999999997</v>
      </c>
      <c r="K2019" s="108">
        <f t="shared" si="336"/>
        <v>215</v>
      </c>
      <c r="L2019" s="108">
        <f t="shared" si="336"/>
        <v>62.3</v>
      </c>
      <c r="M2019" s="160"/>
      <c r="N2019" s="160"/>
    </row>
    <row r="2020" spans="1:15">
      <c r="A2020" s="157"/>
      <c r="B2020" s="158"/>
      <c r="C2020" s="157"/>
      <c r="D2020" s="63">
        <v>2013</v>
      </c>
      <c r="E2020" s="108">
        <v>21.6</v>
      </c>
      <c r="F2020" s="108">
        <v>72.099999999999994</v>
      </c>
      <c r="G2020" s="108">
        <v>0</v>
      </c>
      <c r="H2020" s="108">
        <v>12.9</v>
      </c>
      <c r="I2020" s="108">
        <v>21.6</v>
      </c>
      <c r="J2020" s="108">
        <v>16.2</v>
      </c>
      <c r="K2020" s="108">
        <v>43</v>
      </c>
      <c r="L2020" s="108">
        <v>43</v>
      </c>
      <c r="M2020" s="160"/>
      <c r="N2020" s="160"/>
    </row>
    <row r="2021" spans="1:15">
      <c r="A2021" s="157"/>
      <c r="B2021" s="158"/>
      <c r="C2021" s="157"/>
      <c r="D2021" s="63">
        <v>2014</v>
      </c>
      <c r="E2021" s="108">
        <v>21.6</v>
      </c>
      <c r="F2021" s="108">
        <v>43</v>
      </c>
      <c r="G2021" s="108">
        <v>0</v>
      </c>
      <c r="H2021" s="108">
        <v>7.6</v>
      </c>
      <c r="I2021" s="108">
        <v>21.6</v>
      </c>
      <c r="J2021" s="108">
        <v>16.100000000000001</v>
      </c>
      <c r="K2021" s="108">
        <v>43</v>
      </c>
      <c r="L2021" s="108">
        <v>19.3</v>
      </c>
      <c r="M2021" s="160"/>
      <c r="N2021" s="160"/>
    </row>
    <row r="2022" spans="1:15">
      <c r="A2022" s="157"/>
      <c r="B2022" s="158"/>
      <c r="C2022" s="157"/>
      <c r="D2022" s="63">
        <v>2015</v>
      </c>
      <c r="E2022" s="108">
        <v>21.6</v>
      </c>
      <c r="F2022" s="108"/>
      <c r="G2022" s="108">
        <v>0</v>
      </c>
      <c r="H2022" s="108"/>
      <c r="I2022" s="108">
        <v>21.6</v>
      </c>
      <c r="J2022" s="108"/>
      <c r="K2022" s="108">
        <v>43</v>
      </c>
      <c r="L2022" s="108"/>
      <c r="M2022" s="160"/>
      <c r="N2022" s="160"/>
    </row>
    <row r="2023" spans="1:15">
      <c r="A2023" s="157"/>
      <c r="B2023" s="158"/>
      <c r="C2023" s="157"/>
      <c r="D2023" s="63">
        <v>2016</v>
      </c>
      <c r="E2023" s="108">
        <v>21.6</v>
      </c>
      <c r="F2023" s="108"/>
      <c r="G2023" s="108">
        <v>0</v>
      </c>
      <c r="H2023" s="108"/>
      <c r="I2023" s="108">
        <v>21.6</v>
      </c>
      <c r="J2023" s="108"/>
      <c r="K2023" s="108">
        <v>43</v>
      </c>
      <c r="L2023" s="108"/>
      <c r="M2023" s="160"/>
      <c r="N2023" s="160"/>
    </row>
    <row r="2024" spans="1:15">
      <c r="A2024" s="157"/>
      <c r="B2024" s="158"/>
      <c r="C2024" s="157"/>
      <c r="D2024" s="63">
        <v>2017</v>
      </c>
      <c r="E2024" s="108">
        <v>21.6</v>
      </c>
      <c r="F2024" s="108"/>
      <c r="G2024" s="108">
        <v>0</v>
      </c>
      <c r="H2024" s="108"/>
      <c r="I2024" s="108">
        <v>21.6</v>
      </c>
      <c r="J2024" s="108"/>
      <c r="K2024" s="108">
        <v>43</v>
      </c>
      <c r="L2024" s="108"/>
      <c r="M2024" s="160"/>
      <c r="N2024" s="160"/>
    </row>
    <row r="2027" spans="1:15" ht="40.5" customHeight="1">
      <c r="A2027" s="161" t="s">
        <v>1032</v>
      </c>
      <c r="B2027" s="161"/>
      <c r="L2027" s="54" t="s">
        <v>1033</v>
      </c>
    </row>
    <row r="2028" spans="1:15" s="119" customFormat="1" ht="40.5" customHeight="1">
      <c r="A2028" s="127"/>
      <c r="B2028" s="127"/>
      <c r="D2028" s="73"/>
      <c r="E2028" s="54"/>
      <c r="F2028" s="54"/>
      <c r="G2028" s="54"/>
      <c r="H2028" s="54"/>
      <c r="I2028" s="54"/>
      <c r="J2028" s="54"/>
      <c r="K2028" s="54"/>
      <c r="L2028" s="54"/>
      <c r="O2028" s="28"/>
    </row>
    <row r="2029" spans="1:15">
      <c r="A2029" s="156" t="s">
        <v>1034</v>
      </c>
      <c r="B2029" s="156"/>
      <c r="C2029" s="156"/>
      <c r="M2029" s="112"/>
    </row>
  </sheetData>
  <mergeCells count="1306">
    <mergeCell ref="A1:N2"/>
    <mergeCell ref="A4:A5"/>
    <mergeCell ref="B4:B5"/>
    <mergeCell ref="C4:C5"/>
    <mergeCell ref="D4:D5"/>
    <mergeCell ref="E4:K4"/>
    <mergeCell ref="M4:M5"/>
    <mergeCell ref="N4:N5"/>
    <mergeCell ref="E5:F5"/>
    <mergeCell ref="G5:H5"/>
    <mergeCell ref="I5:J5"/>
    <mergeCell ref="H19:H20"/>
    <mergeCell ref="I19:I20"/>
    <mergeCell ref="J19:J20"/>
    <mergeCell ref="K19:K20"/>
    <mergeCell ref="L19:L20"/>
    <mergeCell ref="N1100:N1111"/>
    <mergeCell ref="N22:N27"/>
    <mergeCell ref="B202:B207"/>
    <mergeCell ref="C202:C207"/>
    <mergeCell ref="M202:M207"/>
    <mergeCell ref="N202:N207"/>
    <mergeCell ref="A208:A213"/>
    <mergeCell ref="C220:C225"/>
    <mergeCell ref="A238:A243"/>
    <mergeCell ref="B238:B243"/>
    <mergeCell ref="C238:C243"/>
    <mergeCell ref="A256:A261"/>
    <mergeCell ref="B256:B261"/>
    <mergeCell ref="C256:C261"/>
    <mergeCell ref="H13:H14"/>
    <mergeCell ref="I13:I14"/>
    <mergeCell ref="C22:C27"/>
    <mergeCell ref="D22:D27"/>
    <mergeCell ref="K5:L5"/>
    <mergeCell ref="A8:D8"/>
    <mergeCell ref="A9:N9"/>
    <mergeCell ref="A10:D10"/>
    <mergeCell ref="A11:A12"/>
    <mergeCell ref="C11:C12"/>
    <mergeCell ref="D11:D12"/>
    <mergeCell ref="M11:M16"/>
    <mergeCell ref="A13:A14"/>
    <mergeCell ref="B13:B14"/>
    <mergeCell ref="C13:C14"/>
    <mergeCell ref="D13:D14"/>
    <mergeCell ref="E13:E14"/>
    <mergeCell ref="A23:A24"/>
    <mergeCell ref="A25:A26"/>
    <mergeCell ref="F13:F14"/>
    <mergeCell ref="G13:G14"/>
    <mergeCell ref="J13:J14"/>
    <mergeCell ref="K13:K14"/>
    <mergeCell ref="L13:L14"/>
    <mergeCell ref="A17:A18"/>
    <mergeCell ref="C17:C18"/>
    <mergeCell ref="D17:D18"/>
    <mergeCell ref="A28:A29"/>
    <mergeCell ref="C28:C29"/>
    <mergeCell ref="D28:D53"/>
    <mergeCell ref="A30:A31"/>
    <mergeCell ref="C30:C35"/>
    <mergeCell ref="A32:A33"/>
    <mergeCell ref="A34:A35"/>
    <mergeCell ref="A36:A38"/>
    <mergeCell ref="B36:B37"/>
    <mergeCell ref="C36:C38"/>
    <mergeCell ref="E36:E37"/>
    <mergeCell ref="F36:F37"/>
    <mergeCell ref="G36:G37"/>
    <mergeCell ref="H36:H37"/>
    <mergeCell ref="I36:I37"/>
    <mergeCell ref="J36:J37"/>
    <mergeCell ref="K36:K37"/>
    <mergeCell ref="C41:C44"/>
    <mergeCell ref="A43:A44"/>
    <mergeCell ref="A45:A46"/>
    <mergeCell ref="C45:C46"/>
    <mergeCell ref="L36:L37"/>
    <mergeCell ref="A39:A40"/>
    <mergeCell ref="C39:C40"/>
    <mergeCell ref="A41:A42"/>
    <mergeCell ref="M17:M92"/>
    <mergeCell ref="A19:A20"/>
    <mergeCell ref="B19:B20"/>
    <mergeCell ref="C19:C21"/>
    <mergeCell ref="D19:D21"/>
    <mergeCell ref="E19:E20"/>
    <mergeCell ref="F19:F20"/>
    <mergeCell ref="G19:G20"/>
    <mergeCell ref="N45:N67"/>
    <mergeCell ref="A47:A48"/>
    <mergeCell ref="C47:C48"/>
    <mergeCell ref="A49:A50"/>
    <mergeCell ref="C49:C50"/>
    <mergeCell ref="C53:C56"/>
    <mergeCell ref="A55:A56"/>
    <mergeCell ref="B55:B56"/>
    <mergeCell ref="D55:D79"/>
    <mergeCell ref="E55:E56"/>
    <mergeCell ref="F55:F56"/>
    <mergeCell ref="G55:G56"/>
    <mergeCell ref="H55:H56"/>
    <mergeCell ref="I55:I56"/>
    <mergeCell ref="J55:J56"/>
    <mergeCell ref="K55:K56"/>
    <mergeCell ref="L55:L56"/>
    <mergeCell ref="A58:A59"/>
    <mergeCell ref="C58:C60"/>
    <mergeCell ref="C61:C64"/>
    <mergeCell ref="A62:A64"/>
    <mergeCell ref="B62:B63"/>
    <mergeCell ref="E62:E63"/>
    <mergeCell ref="F62:F63"/>
    <mergeCell ref="L62:L63"/>
    <mergeCell ref="A65:A66"/>
    <mergeCell ref="C65:C66"/>
    <mergeCell ref="A67:A68"/>
    <mergeCell ref="C67:C68"/>
    <mergeCell ref="A69:A70"/>
    <mergeCell ref="C69:C72"/>
    <mergeCell ref="N69:N87"/>
    <mergeCell ref="A71:A72"/>
    <mergeCell ref="A73:A74"/>
    <mergeCell ref="C73:C80"/>
    <mergeCell ref="A75:A76"/>
    <mergeCell ref="A77:A78"/>
    <mergeCell ref="D81:D93"/>
    <mergeCell ref="A82:A83"/>
    <mergeCell ref="C82:C83"/>
    <mergeCell ref="A84:A85"/>
    <mergeCell ref="C84:C85"/>
    <mergeCell ref="A86:A87"/>
    <mergeCell ref="C86:C92"/>
    <mergeCell ref="A89:A90"/>
    <mergeCell ref="A91:A92"/>
    <mergeCell ref="G62:G63"/>
    <mergeCell ref="H62:H63"/>
    <mergeCell ref="I62:I63"/>
    <mergeCell ref="J62:J63"/>
    <mergeCell ref="K62:K63"/>
    <mergeCell ref="M95:M100"/>
    <mergeCell ref="A96:A100"/>
    <mergeCell ref="C96:C100"/>
    <mergeCell ref="B98:B100"/>
    <mergeCell ref="M117:M118"/>
    <mergeCell ref="C118:C119"/>
    <mergeCell ref="M119:M122"/>
    <mergeCell ref="C124:C126"/>
    <mergeCell ref="D124:D128"/>
    <mergeCell ref="M124:M128"/>
    <mergeCell ref="N124:N128"/>
    <mergeCell ref="A129:A132"/>
    <mergeCell ref="B129:B132"/>
    <mergeCell ref="C129:C132"/>
    <mergeCell ref="M129:M132"/>
    <mergeCell ref="N129:N132"/>
    <mergeCell ref="M101:M106"/>
    <mergeCell ref="N101:N106"/>
    <mergeCell ref="A107:A112"/>
    <mergeCell ref="B107:B112"/>
    <mergeCell ref="C107:C112"/>
    <mergeCell ref="M107:M112"/>
    <mergeCell ref="N107:N112"/>
    <mergeCell ref="A113:N113"/>
    <mergeCell ref="A114:N114"/>
    <mergeCell ref="A101:A106"/>
    <mergeCell ref="B101:B106"/>
    <mergeCell ref="C101:C106"/>
    <mergeCell ref="A115:D115"/>
    <mergeCell ref="D117:D118"/>
    <mergeCell ref="M156:M158"/>
    <mergeCell ref="N157:N158"/>
    <mergeCell ref="C161:C162"/>
    <mergeCell ref="M161:M167"/>
    <mergeCell ref="D162:D163"/>
    <mergeCell ref="D164:D165"/>
    <mergeCell ref="A166:A167"/>
    <mergeCell ref="B166:B167"/>
    <mergeCell ref="C166:C167"/>
    <mergeCell ref="M134:M143"/>
    <mergeCell ref="C135:C137"/>
    <mergeCell ref="N136:N138"/>
    <mergeCell ref="C139:C141"/>
    <mergeCell ref="N140:N142"/>
    <mergeCell ref="D146:D151"/>
    <mergeCell ref="M146:M151"/>
    <mergeCell ref="N149:N151"/>
    <mergeCell ref="D152:D155"/>
    <mergeCell ref="M152:M155"/>
    <mergeCell ref="D134:D145"/>
    <mergeCell ref="D156:D158"/>
    <mergeCell ref="B208:B213"/>
    <mergeCell ref="C208:C213"/>
    <mergeCell ref="M208:M213"/>
    <mergeCell ref="N208:N213"/>
    <mergeCell ref="A214:A219"/>
    <mergeCell ref="B214:B219"/>
    <mergeCell ref="C214:C219"/>
    <mergeCell ref="M214:M219"/>
    <mergeCell ref="N214:N219"/>
    <mergeCell ref="M168:M177"/>
    <mergeCell ref="N168:N172"/>
    <mergeCell ref="D169:D172"/>
    <mergeCell ref="N173:N177"/>
    <mergeCell ref="D174:D175"/>
    <mergeCell ref="C178:C193"/>
    <mergeCell ref="M178:M193"/>
    <mergeCell ref="N178:N183"/>
    <mergeCell ref="A179:A183"/>
    <mergeCell ref="B179:B183"/>
    <mergeCell ref="A184:A188"/>
    <mergeCell ref="B184:B188"/>
    <mergeCell ref="N184:N193"/>
    <mergeCell ref="A189:A193"/>
    <mergeCell ref="B189:B193"/>
    <mergeCell ref="A194:N194"/>
    <mergeCell ref="A195:D195"/>
    <mergeCell ref="A196:A201"/>
    <mergeCell ref="B196:B201"/>
    <mergeCell ref="C196:C201"/>
    <mergeCell ref="M196:M201"/>
    <mergeCell ref="N196:N201"/>
    <mergeCell ref="A202:A207"/>
    <mergeCell ref="M238:M243"/>
    <mergeCell ref="N238:N243"/>
    <mergeCell ref="A244:A249"/>
    <mergeCell ref="B244:B249"/>
    <mergeCell ref="C244:C249"/>
    <mergeCell ref="M244:M249"/>
    <mergeCell ref="N244:N249"/>
    <mergeCell ref="A250:A255"/>
    <mergeCell ref="B250:B255"/>
    <mergeCell ref="C250:C255"/>
    <mergeCell ref="M250:M255"/>
    <mergeCell ref="N250:N255"/>
    <mergeCell ref="M220:M225"/>
    <mergeCell ref="A221:A225"/>
    <mergeCell ref="A226:A231"/>
    <mergeCell ref="B226:B231"/>
    <mergeCell ref="C226:C231"/>
    <mergeCell ref="M226:M231"/>
    <mergeCell ref="N226:N231"/>
    <mergeCell ref="A232:A237"/>
    <mergeCell ref="B232:B237"/>
    <mergeCell ref="C232:C237"/>
    <mergeCell ref="M232:M237"/>
    <mergeCell ref="N232:N237"/>
    <mergeCell ref="A286:A291"/>
    <mergeCell ref="B286:B291"/>
    <mergeCell ref="C286:C291"/>
    <mergeCell ref="M286:M291"/>
    <mergeCell ref="N286:N291"/>
    <mergeCell ref="A292:A297"/>
    <mergeCell ref="B292:B297"/>
    <mergeCell ref="C292:C297"/>
    <mergeCell ref="M292:M297"/>
    <mergeCell ref="N292:N297"/>
    <mergeCell ref="M256:M261"/>
    <mergeCell ref="N256:N285"/>
    <mergeCell ref="A262:A267"/>
    <mergeCell ref="B262:B267"/>
    <mergeCell ref="C262:C267"/>
    <mergeCell ref="M262:M267"/>
    <mergeCell ref="A268:A273"/>
    <mergeCell ref="B268:B273"/>
    <mergeCell ref="C268:C273"/>
    <mergeCell ref="M268:M273"/>
    <mergeCell ref="A274:A279"/>
    <mergeCell ref="B274:B279"/>
    <mergeCell ref="C274:C279"/>
    <mergeCell ref="M274:M279"/>
    <mergeCell ref="A280:A285"/>
    <mergeCell ref="B280:B285"/>
    <mergeCell ref="C280:C285"/>
    <mergeCell ref="M280:M285"/>
    <mergeCell ref="A310:N310"/>
    <mergeCell ref="A311:D311"/>
    <mergeCell ref="A312:A317"/>
    <mergeCell ref="B312:B317"/>
    <mergeCell ref="C312:C317"/>
    <mergeCell ref="M312:M317"/>
    <mergeCell ref="N312:N317"/>
    <mergeCell ref="D318:D321"/>
    <mergeCell ref="A319:A320"/>
    <mergeCell ref="C319:C320"/>
    <mergeCell ref="M319:M320"/>
    <mergeCell ref="N319:N320"/>
    <mergeCell ref="A298:A303"/>
    <mergeCell ref="B298:B303"/>
    <mergeCell ref="C298:C303"/>
    <mergeCell ref="M298:M303"/>
    <mergeCell ref="N298:N303"/>
    <mergeCell ref="A304:A309"/>
    <mergeCell ref="B304:B309"/>
    <mergeCell ref="C304:C309"/>
    <mergeCell ref="M304:M309"/>
    <mergeCell ref="N304:N309"/>
    <mergeCell ref="N330:N332"/>
    <mergeCell ref="N334:N336"/>
    <mergeCell ref="N339:N340"/>
    <mergeCell ref="D341:D347"/>
    <mergeCell ref="N341:N347"/>
    <mergeCell ref="D348:D353"/>
    <mergeCell ref="N349:N353"/>
    <mergeCell ref="A354:A359"/>
    <mergeCell ref="B354:B359"/>
    <mergeCell ref="C354:C359"/>
    <mergeCell ref="M354:M359"/>
    <mergeCell ref="N354:N359"/>
    <mergeCell ref="D323:D329"/>
    <mergeCell ref="C328:C329"/>
    <mergeCell ref="M328:M329"/>
    <mergeCell ref="A330:A332"/>
    <mergeCell ref="B330:B332"/>
    <mergeCell ref="C330:C332"/>
    <mergeCell ref="D330:D340"/>
    <mergeCell ref="E330:E332"/>
    <mergeCell ref="G330:G332"/>
    <mergeCell ref="I330:I332"/>
    <mergeCell ref="K330:K332"/>
    <mergeCell ref="M330:M332"/>
    <mergeCell ref="D396:D404"/>
    <mergeCell ref="C401:C402"/>
    <mergeCell ref="M401:M402"/>
    <mergeCell ref="N401:N402"/>
    <mergeCell ref="N403:N404"/>
    <mergeCell ref="A405:A410"/>
    <mergeCell ref="B405:B410"/>
    <mergeCell ref="C405:C410"/>
    <mergeCell ref="M405:M410"/>
    <mergeCell ref="N405:N410"/>
    <mergeCell ref="D360:D368"/>
    <mergeCell ref="C363:C364"/>
    <mergeCell ref="M363:M364"/>
    <mergeCell ref="D369:D375"/>
    <mergeCell ref="D376:D385"/>
    <mergeCell ref="C381:C382"/>
    <mergeCell ref="M381:M382"/>
    <mergeCell ref="N381:N382"/>
    <mergeCell ref="D386:D395"/>
    <mergeCell ref="N387:N388"/>
    <mergeCell ref="C392:C393"/>
    <mergeCell ref="M392:M393"/>
    <mergeCell ref="N392:N393"/>
    <mergeCell ref="N424:N429"/>
    <mergeCell ref="C431:C432"/>
    <mergeCell ref="D431:D432"/>
    <mergeCell ref="M431:M432"/>
    <mergeCell ref="M433:M435"/>
    <mergeCell ref="N433:N435"/>
    <mergeCell ref="A436:A441"/>
    <mergeCell ref="B436:B441"/>
    <mergeCell ref="C436:C441"/>
    <mergeCell ref="M436:M441"/>
    <mergeCell ref="D412:D415"/>
    <mergeCell ref="D416:D418"/>
    <mergeCell ref="D419:D420"/>
    <mergeCell ref="C421:C423"/>
    <mergeCell ref="D421:D423"/>
    <mergeCell ref="M421:M423"/>
    <mergeCell ref="A424:A429"/>
    <mergeCell ref="B424:B429"/>
    <mergeCell ref="C424:C429"/>
    <mergeCell ref="M424:M429"/>
    <mergeCell ref="N431:N432"/>
    <mergeCell ref="N438:N439"/>
    <mergeCell ref="A442:N442"/>
    <mergeCell ref="A443:D443"/>
    <mergeCell ref="A444:A449"/>
    <mergeCell ref="B444:B449"/>
    <mergeCell ref="C444:C449"/>
    <mergeCell ref="M444:M449"/>
    <mergeCell ref="A450:A455"/>
    <mergeCell ref="B450:B455"/>
    <mergeCell ref="C450:C455"/>
    <mergeCell ref="M450:M455"/>
    <mergeCell ref="A456:A461"/>
    <mergeCell ref="B456:B461"/>
    <mergeCell ref="C456:C461"/>
    <mergeCell ref="M456:M461"/>
    <mergeCell ref="A462:A467"/>
    <mergeCell ref="B462:B467"/>
    <mergeCell ref="C462:C467"/>
    <mergeCell ref="M462:M467"/>
    <mergeCell ref="A468:A473"/>
    <mergeCell ref="B468:B473"/>
    <mergeCell ref="C468:C473"/>
    <mergeCell ref="M468:M473"/>
    <mergeCell ref="A474:A479"/>
    <mergeCell ref="A492:A493"/>
    <mergeCell ref="B492:B493"/>
    <mergeCell ref="C492:C497"/>
    <mergeCell ref="M492:M497"/>
    <mergeCell ref="N492:N497"/>
    <mergeCell ref="A496:A497"/>
    <mergeCell ref="B496:B497"/>
    <mergeCell ref="A498:A503"/>
    <mergeCell ref="B498:B503"/>
    <mergeCell ref="C498:C503"/>
    <mergeCell ref="M498:M503"/>
    <mergeCell ref="N498:N503"/>
    <mergeCell ref="B474:B479"/>
    <mergeCell ref="C474:C479"/>
    <mergeCell ref="M474:M479"/>
    <mergeCell ref="A480:A485"/>
    <mergeCell ref="B480:B485"/>
    <mergeCell ref="C480:C485"/>
    <mergeCell ref="M480:M485"/>
    <mergeCell ref="A486:A491"/>
    <mergeCell ref="B486:B491"/>
    <mergeCell ref="C486:C491"/>
    <mergeCell ref="M486:M491"/>
    <mergeCell ref="A518:A523"/>
    <mergeCell ref="B518:B523"/>
    <mergeCell ref="C518:C523"/>
    <mergeCell ref="M518:M523"/>
    <mergeCell ref="N518:N529"/>
    <mergeCell ref="A524:A529"/>
    <mergeCell ref="B524:B529"/>
    <mergeCell ref="C524:C529"/>
    <mergeCell ref="M524:M529"/>
    <mergeCell ref="A504:A507"/>
    <mergeCell ref="B504:B507"/>
    <mergeCell ref="C504:C509"/>
    <mergeCell ref="M504:M509"/>
    <mergeCell ref="N504:N509"/>
    <mergeCell ref="A510:N510"/>
    <mergeCell ref="A511:D511"/>
    <mergeCell ref="A512:A517"/>
    <mergeCell ref="B512:B517"/>
    <mergeCell ref="C512:C517"/>
    <mergeCell ref="M512:M517"/>
    <mergeCell ref="N512:N517"/>
    <mergeCell ref="A548:A553"/>
    <mergeCell ref="B548:B553"/>
    <mergeCell ref="C548:C553"/>
    <mergeCell ref="M548:M553"/>
    <mergeCell ref="N548:N553"/>
    <mergeCell ref="A554:A559"/>
    <mergeCell ref="B554:B559"/>
    <mergeCell ref="C554:C559"/>
    <mergeCell ref="M554:M559"/>
    <mergeCell ref="N554:N559"/>
    <mergeCell ref="A530:A535"/>
    <mergeCell ref="B530:B535"/>
    <mergeCell ref="C530:C535"/>
    <mergeCell ref="M530:M535"/>
    <mergeCell ref="N530:N535"/>
    <mergeCell ref="A536:A541"/>
    <mergeCell ref="B536:B541"/>
    <mergeCell ref="C536:C541"/>
    <mergeCell ref="M536:M541"/>
    <mergeCell ref="A542:A547"/>
    <mergeCell ref="B542:B547"/>
    <mergeCell ref="C542:C547"/>
    <mergeCell ref="M542:M547"/>
    <mergeCell ref="N544:N545"/>
    <mergeCell ref="A572:A577"/>
    <mergeCell ref="B572:B577"/>
    <mergeCell ref="C572:C577"/>
    <mergeCell ref="M572:M577"/>
    <mergeCell ref="N572:N577"/>
    <mergeCell ref="A578:A583"/>
    <mergeCell ref="B578:B583"/>
    <mergeCell ref="C578:C583"/>
    <mergeCell ref="M578:M583"/>
    <mergeCell ref="N578:N583"/>
    <mergeCell ref="A560:A565"/>
    <mergeCell ref="B560:B565"/>
    <mergeCell ref="C560:C565"/>
    <mergeCell ref="M560:M565"/>
    <mergeCell ref="N560:N565"/>
    <mergeCell ref="A566:A571"/>
    <mergeCell ref="B566:B571"/>
    <mergeCell ref="C566:C571"/>
    <mergeCell ref="M566:M571"/>
    <mergeCell ref="N566:N571"/>
    <mergeCell ref="A596:A601"/>
    <mergeCell ref="B596:B601"/>
    <mergeCell ref="C596:C601"/>
    <mergeCell ref="M596:M601"/>
    <mergeCell ref="N596:N601"/>
    <mergeCell ref="A602:A607"/>
    <mergeCell ref="B602:B607"/>
    <mergeCell ref="C602:C607"/>
    <mergeCell ref="M602:M607"/>
    <mergeCell ref="N602:N607"/>
    <mergeCell ref="A584:A589"/>
    <mergeCell ref="B584:B589"/>
    <mergeCell ref="C584:C589"/>
    <mergeCell ref="M584:M589"/>
    <mergeCell ref="N584:N589"/>
    <mergeCell ref="A590:A595"/>
    <mergeCell ref="B590:B595"/>
    <mergeCell ref="C590:C595"/>
    <mergeCell ref="M590:M595"/>
    <mergeCell ref="N590:N595"/>
    <mergeCell ref="A620:A625"/>
    <mergeCell ref="B620:B625"/>
    <mergeCell ref="C620:C625"/>
    <mergeCell ref="M620:M625"/>
    <mergeCell ref="N620:N625"/>
    <mergeCell ref="A626:A631"/>
    <mergeCell ref="B626:B631"/>
    <mergeCell ref="C626:C631"/>
    <mergeCell ref="M626:M631"/>
    <mergeCell ref="N626:N631"/>
    <mergeCell ref="A608:A613"/>
    <mergeCell ref="B608:B613"/>
    <mergeCell ref="C608:C613"/>
    <mergeCell ref="M608:M613"/>
    <mergeCell ref="N608:N613"/>
    <mergeCell ref="A614:A619"/>
    <mergeCell ref="B614:B619"/>
    <mergeCell ref="C614:C619"/>
    <mergeCell ref="M614:M619"/>
    <mergeCell ref="N614:N619"/>
    <mergeCell ref="A644:A649"/>
    <mergeCell ref="B644:B649"/>
    <mergeCell ref="C644:C649"/>
    <mergeCell ref="M644:M649"/>
    <mergeCell ref="N644:N649"/>
    <mergeCell ref="A650:A655"/>
    <mergeCell ref="B650:B655"/>
    <mergeCell ref="C650:C655"/>
    <mergeCell ref="M650:M655"/>
    <mergeCell ref="N650:N655"/>
    <mergeCell ref="A632:A637"/>
    <mergeCell ref="B632:B637"/>
    <mergeCell ref="C632:C637"/>
    <mergeCell ref="M632:M637"/>
    <mergeCell ref="N632:N637"/>
    <mergeCell ref="A638:A643"/>
    <mergeCell ref="B638:B643"/>
    <mergeCell ref="C638:C643"/>
    <mergeCell ref="M638:M643"/>
    <mergeCell ref="N638:N643"/>
    <mergeCell ref="A668:A673"/>
    <mergeCell ref="B668:B673"/>
    <mergeCell ref="C668:C673"/>
    <mergeCell ref="M668:M673"/>
    <mergeCell ref="N668:N673"/>
    <mergeCell ref="A674:A679"/>
    <mergeCell ref="B674:B679"/>
    <mergeCell ref="C674:C679"/>
    <mergeCell ref="M674:M679"/>
    <mergeCell ref="N674:N679"/>
    <mergeCell ref="A656:A661"/>
    <mergeCell ref="B656:B661"/>
    <mergeCell ref="C656:C661"/>
    <mergeCell ref="M656:M661"/>
    <mergeCell ref="N656:N661"/>
    <mergeCell ref="A662:A667"/>
    <mergeCell ref="B662:B667"/>
    <mergeCell ref="C662:C667"/>
    <mergeCell ref="M662:M667"/>
    <mergeCell ref="N662:N667"/>
    <mergeCell ref="A690:A695"/>
    <mergeCell ref="B690:B695"/>
    <mergeCell ref="C690:C695"/>
    <mergeCell ref="M690:M695"/>
    <mergeCell ref="N690:N695"/>
    <mergeCell ref="A696:A701"/>
    <mergeCell ref="B696:B701"/>
    <mergeCell ref="C696:C707"/>
    <mergeCell ref="M696:M707"/>
    <mergeCell ref="N696:N701"/>
    <mergeCell ref="A702:A707"/>
    <mergeCell ref="B702:B707"/>
    <mergeCell ref="N702:N707"/>
    <mergeCell ref="A680:A685"/>
    <mergeCell ref="B680:B685"/>
    <mergeCell ref="C680:C685"/>
    <mergeCell ref="M680:M685"/>
    <mergeCell ref="N680:N685"/>
    <mergeCell ref="A686:N686"/>
    <mergeCell ref="A687:D687"/>
    <mergeCell ref="A688:N688"/>
    <mergeCell ref="A689:D689"/>
    <mergeCell ref="A732:A737"/>
    <mergeCell ref="B732:B737"/>
    <mergeCell ref="C732:C743"/>
    <mergeCell ref="M732:M743"/>
    <mergeCell ref="N732:N737"/>
    <mergeCell ref="A738:A743"/>
    <mergeCell ref="B738:B743"/>
    <mergeCell ref="N738:N743"/>
    <mergeCell ref="A744:A749"/>
    <mergeCell ref="B744:B749"/>
    <mergeCell ref="C744:C755"/>
    <mergeCell ref="M744:M755"/>
    <mergeCell ref="N744:N749"/>
    <mergeCell ref="A750:A755"/>
    <mergeCell ref="B750:B755"/>
    <mergeCell ref="N750:N755"/>
    <mergeCell ref="A708:A713"/>
    <mergeCell ref="B708:B713"/>
    <mergeCell ref="C708:C719"/>
    <mergeCell ref="M708:M719"/>
    <mergeCell ref="N708:N713"/>
    <mergeCell ref="A714:A719"/>
    <mergeCell ref="B714:B719"/>
    <mergeCell ref="N714:N719"/>
    <mergeCell ref="A720:A725"/>
    <mergeCell ref="B720:B725"/>
    <mergeCell ref="C720:C731"/>
    <mergeCell ref="M720:M731"/>
    <mergeCell ref="N720:N725"/>
    <mergeCell ref="A726:A731"/>
    <mergeCell ref="B726:B731"/>
    <mergeCell ref="N726:N731"/>
    <mergeCell ref="A774:A779"/>
    <mergeCell ref="B774:B779"/>
    <mergeCell ref="C774:C785"/>
    <mergeCell ref="M774:M785"/>
    <mergeCell ref="N774:N779"/>
    <mergeCell ref="A780:A785"/>
    <mergeCell ref="B780:B785"/>
    <mergeCell ref="N780:N785"/>
    <mergeCell ref="A786:A791"/>
    <mergeCell ref="B786:B791"/>
    <mergeCell ref="C786:C791"/>
    <mergeCell ref="M786:M791"/>
    <mergeCell ref="N786:N791"/>
    <mergeCell ref="A756:A761"/>
    <mergeCell ref="B756:B761"/>
    <mergeCell ref="C756:C767"/>
    <mergeCell ref="M756:M767"/>
    <mergeCell ref="N756:N761"/>
    <mergeCell ref="A762:A767"/>
    <mergeCell ref="B762:B767"/>
    <mergeCell ref="N762:N767"/>
    <mergeCell ref="A768:A773"/>
    <mergeCell ref="B768:B773"/>
    <mergeCell ref="C768:C773"/>
    <mergeCell ref="M768:M773"/>
    <mergeCell ref="N768:N773"/>
    <mergeCell ref="A816:A821"/>
    <mergeCell ref="B816:B821"/>
    <mergeCell ref="C816:C821"/>
    <mergeCell ref="M816:M821"/>
    <mergeCell ref="N816:N821"/>
    <mergeCell ref="A822:A827"/>
    <mergeCell ref="B822:B827"/>
    <mergeCell ref="C822:C833"/>
    <mergeCell ref="M822:M833"/>
    <mergeCell ref="N822:N827"/>
    <mergeCell ref="A828:A833"/>
    <mergeCell ref="B828:B833"/>
    <mergeCell ref="N828:N833"/>
    <mergeCell ref="A792:A797"/>
    <mergeCell ref="B792:B797"/>
    <mergeCell ref="C792:C803"/>
    <mergeCell ref="M792:M803"/>
    <mergeCell ref="N792:N797"/>
    <mergeCell ref="A798:A803"/>
    <mergeCell ref="B798:B803"/>
    <mergeCell ref="N798:N803"/>
    <mergeCell ref="A804:A809"/>
    <mergeCell ref="B804:B809"/>
    <mergeCell ref="C804:C815"/>
    <mergeCell ref="M804:M815"/>
    <mergeCell ref="N804:N809"/>
    <mergeCell ref="A810:A815"/>
    <mergeCell ref="B810:B815"/>
    <mergeCell ref="N810:N815"/>
    <mergeCell ref="A852:A857"/>
    <mergeCell ref="B852:B857"/>
    <mergeCell ref="C852:C857"/>
    <mergeCell ref="M852:M857"/>
    <mergeCell ref="N852:N857"/>
    <mergeCell ref="A858:A863"/>
    <mergeCell ref="B858:B863"/>
    <mergeCell ref="C858:C863"/>
    <mergeCell ref="M858:M863"/>
    <mergeCell ref="N858:N863"/>
    <mergeCell ref="A834:A839"/>
    <mergeCell ref="B834:B839"/>
    <mergeCell ref="C834:C839"/>
    <mergeCell ref="M834:M839"/>
    <mergeCell ref="N834:N839"/>
    <mergeCell ref="A840:A845"/>
    <mergeCell ref="B840:B845"/>
    <mergeCell ref="C840:C851"/>
    <mergeCell ref="M840:M845"/>
    <mergeCell ref="N840:N845"/>
    <mergeCell ref="A846:A851"/>
    <mergeCell ref="B846:B851"/>
    <mergeCell ref="M846:M851"/>
    <mergeCell ref="N846:N851"/>
    <mergeCell ref="A864:A869"/>
    <mergeCell ref="B864:B869"/>
    <mergeCell ref="C864:C875"/>
    <mergeCell ref="M864:M875"/>
    <mergeCell ref="N864:N869"/>
    <mergeCell ref="A870:A875"/>
    <mergeCell ref="B870:B875"/>
    <mergeCell ref="N870:N875"/>
    <mergeCell ref="A876:A881"/>
    <mergeCell ref="B876:B881"/>
    <mergeCell ref="C876:C887"/>
    <mergeCell ref="M876:M887"/>
    <mergeCell ref="N876:N881"/>
    <mergeCell ref="A882:A887"/>
    <mergeCell ref="B882:B887"/>
    <mergeCell ref="N882:N887"/>
    <mergeCell ref="M918:M923"/>
    <mergeCell ref="A924:A929"/>
    <mergeCell ref="B924:B929"/>
    <mergeCell ref="C924:C929"/>
    <mergeCell ref="M924:M929"/>
    <mergeCell ref="A930:A935"/>
    <mergeCell ref="B930:B935"/>
    <mergeCell ref="C930:C935"/>
    <mergeCell ref="M930:M935"/>
    <mergeCell ref="A888:A893"/>
    <mergeCell ref="B888:B893"/>
    <mergeCell ref="C888:C893"/>
    <mergeCell ref="M888:M893"/>
    <mergeCell ref="A894:A899"/>
    <mergeCell ref="B894:B899"/>
    <mergeCell ref="C894:C899"/>
    <mergeCell ref="M894:M899"/>
    <mergeCell ref="A900:A905"/>
    <mergeCell ref="B900:B905"/>
    <mergeCell ref="C900:C905"/>
    <mergeCell ref="M900:M905"/>
    <mergeCell ref="A906:A911"/>
    <mergeCell ref="B906:B911"/>
    <mergeCell ref="C906:C911"/>
    <mergeCell ref="M906:M911"/>
    <mergeCell ref="A912:A917"/>
    <mergeCell ref="B912:B917"/>
    <mergeCell ref="C912:C917"/>
    <mergeCell ref="M912:M917"/>
    <mergeCell ref="A918:A923"/>
    <mergeCell ref="B918:B923"/>
    <mergeCell ref="C918:C923"/>
    <mergeCell ref="A954:A959"/>
    <mergeCell ref="B954:B959"/>
    <mergeCell ref="C954:C959"/>
    <mergeCell ref="M954:M959"/>
    <mergeCell ref="A960:A965"/>
    <mergeCell ref="B960:B965"/>
    <mergeCell ref="C960:C965"/>
    <mergeCell ref="M960:M965"/>
    <mergeCell ref="N960:N965"/>
    <mergeCell ref="A936:A941"/>
    <mergeCell ref="B936:B941"/>
    <mergeCell ref="C936:C941"/>
    <mergeCell ref="M936:M941"/>
    <mergeCell ref="A942:A947"/>
    <mergeCell ref="B942:B947"/>
    <mergeCell ref="C942:C947"/>
    <mergeCell ref="M942:M947"/>
    <mergeCell ref="A948:A953"/>
    <mergeCell ref="B948:B953"/>
    <mergeCell ref="C948:C953"/>
    <mergeCell ref="M948:M953"/>
    <mergeCell ref="A979:D979"/>
    <mergeCell ref="A980:A985"/>
    <mergeCell ref="B980:B985"/>
    <mergeCell ref="C980:C985"/>
    <mergeCell ref="M980:M985"/>
    <mergeCell ref="N980:N985"/>
    <mergeCell ref="A986:A991"/>
    <mergeCell ref="B986:B991"/>
    <mergeCell ref="C986:C991"/>
    <mergeCell ref="M986:M991"/>
    <mergeCell ref="A966:A971"/>
    <mergeCell ref="B966:B971"/>
    <mergeCell ref="C966:C977"/>
    <mergeCell ref="M966:M977"/>
    <mergeCell ref="A972:A977"/>
    <mergeCell ref="B972:B977"/>
    <mergeCell ref="A978:N978"/>
    <mergeCell ref="N966:N977"/>
    <mergeCell ref="N986:N997"/>
    <mergeCell ref="A1004:A1009"/>
    <mergeCell ref="B1004:B1009"/>
    <mergeCell ref="C1004:C1009"/>
    <mergeCell ref="M1004:M1009"/>
    <mergeCell ref="N1004:N1009"/>
    <mergeCell ref="A1010:A1015"/>
    <mergeCell ref="B1010:B1015"/>
    <mergeCell ref="C1010:C1015"/>
    <mergeCell ref="M1010:M1015"/>
    <mergeCell ref="N1010:N1015"/>
    <mergeCell ref="A992:A997"/>
    <mergeCell ref="B992:B997"/>
    <mergeCell ref="C992:C997"/>
    <mergeCell ref="M992:M997"/>
    <mergeCell ref="A998:A1003"/>
    <mergeCell ref="B998:B1003"/>
    <mergeCell ref="C998:C1003"/>
    <mergeCell ref="M998:M1003"/>
    <mergeCell ref="N998:N1003"/>
    <mergeCell ref="A1028:A1033"/>
    <mergeCell ref="B1028:B1033"/>
    <mergeCell ref="C1028:C1033"/>
    <mergeCell ref="M1028:M1033"/>
    <mergeCell ref="N1028:N1033"/>
    <mergeCell ref="A1034:A1039"/>
    <mergeCell ref="B1034:B1039"/>
    <mergeCell ref="C1034:C1039"/>
    <mergeCell ref="M1034:M1039"/>
    <mergeCell ref="N1034:N1039"/>
    <mergeCell ref="A1016:A1021"/>
    <mergeCell ref="B1016:B1021"/>
    <mergeCell ref="C1016:C1021"/>
    <mergeCell ref="M1016:M1021"/>
    <mergeCell ref="N1016:N1021"/>
    <mergeCell ref="A1022:A1027"/>
    <mergeCell ref="B1022:B1027"/>
    <mergeCell ref="C1022:C1027"/>
    <mergeCell ref="M1022:M1027"/>
    <mergeCell ref="N1022:N1027"/>
    <mergeCell ref="A1052:A1057"/>
    <mergeCell ref="B1052:B1057"/>
    <mergeCell ref="C1052:C1063"/>
    <mergeCell ref="M1052:M1063"/>
    <mergeCell ref="A1058:A1063"/>
    <mergeCell ref="B1058:B1063"/>
    <mergeCell ref="A1064:A1069"/>
    <mergeCell ref="B1064:B1069"/>
    <mergeCell ref="C1064:C1075"/>
    <mergeCell ref="M1064:M1075"/>
    <mergeCell ref="N1064:N1069"/>
    <mergeCell ref="A1070:A1075"/>
    <mergeCell ref="B1070:B1075"/>
    <mergeCell ref="N1070:N1075"/>
    <mergeCell ref="A1040:A1045"/>
    <mergeCell ref="B1040:B1045"/>
    <mergeCell ref="C1040:C1045"/>
    <mergeCell ref="M1040:M1045"/>
    <mergeCell ref="N1040:N1045"/>
    <mergeCell ref="A1046:A1051"/>
    <mergeCell ref="B1046:B1051"/>
    <mergeCell ref="C1046:C1051"/>
    <mergeCell ref="M1046:M1051"/>
    <mergeCell ref="N1046:N1051"/>
    <mergeCell ref="N1052:N1063"/>
    <mergeCell ref="A1100:A1105"/>
    <mergeCell ref="B1100:B1105"/>
    <mergeCell ref="C1100:C1111"/>
    <mergeCell ref="M1100:M1111"/>
    <mergeCell ref="A1106:A1111"/>
    <mergeCell ref="B1106:B1111"/>
    <mergeCell ref="A1112:A1117"/>
    <mergeCell ref="B1112:B1117"/>
    <mergeCell ref="C1112:C1123"/>
    <mergeCell ref="M1112:M1123"/>
    <mergeCell ref="A1118:A1123"/>
    <mergeCell ref="B1118:B1123"/>
    <mergeCell ref="A1076:A1081"/>
    <mergeCell ref="B1076:B1081"/>
    <mergeCell ref="C1076:C1087"/>
    <mergeCell ref="M1076:M1087"/>
    <mergeCell ref="N1076:N1081"/>
    <mergeCell ref="A1082:A1087"/>
    <mergeCell ref="B1082:B1087"/>
    <mergeCell ref="N1082:N1087"/>
    <mergeCell ref="A1088:A1093"/>
    <mergeCell ref="B1088:B1093"/>
    <mergeCell ref="C1088:C1099"/>
    <mergeCell ref="M1088:M1099"/>
    <mergeCell ref="N1088:N1093"/>
    <mergeCell ref="A1094:A1099"/>
    <mergeCell ref="B1094:B1099"/>
    <mergeCell ref="N1094:N1099"/>
    <mergeCell ref="N1112:N1123"/>
    <mergeCell ref="A1148:A1153"/>
    <mergeCell ref="B1148:B1153"/>
    <mergeCell ref="C1148:C1159"/>
    <mergeCell ref="M1148:M1159"/>
    <mergeCell ref="N1148:N1153"/>
    <mergeCell ref="A1154:A1159"/>
    <mergeCell ref="B1154:B1159"/>
    <mergeCell ref="N1154:N1159"/>
    <mergeCell ref="A1160:N1160"/>
    <mergeCell ref="A1124:A1129"/>
    <mergeCell ref="B1124:B1129"/>
    <mergeCell ref="C1124:C1135"/>
    <mergeCell ref="M1124:M1135"/>
    <mergeCell ref="N1124:N1129"/>
    <mergeCell ref="A1130:A1135"/>
    <mergeCell ref="B1130:B1135"/>
    <mergeCell ref="N1130:N1135"/>
    <mergeCell ref="A1136:A1141"/>
    <mergeCell ref="B1136:B1141"/>
    <mergeCell ref="C1136:C1147"/>
    <mergeCell ref="M1136:M1147"/>
    <mergeCell ref="N1136:N1147"/>
    <mergeCell ref="A1142:A1147"/>
    <mergeCell ref="B1142:B1147"/>
    <mergeCell ref="A1175:A1180"/>
    <mergeCell ref="B1175:B1180"/>
    <mergeCell ref="C1175:C1180"/>
    <mergeCell ref="M1175:M1180"/>
    <mergeCell ref="N1175:N1180"/>
    <mergeCell ref="A1181:A1186"/>
    <mergeCell ref="B1181:B1186"/>
    <mergeCell ref="C1181:C1186"/>
    <mergeCell ref="M1181:M1186"/>
    <mergeCell ref="N1181:N1186"/>
    <mergeCell ref="A1161:A1166"/>
    <mergeCell ref="B1161:B1166"/>
    <mergeCell ref="C1161:C1166"/>
    <mergeCell ref="M1161:M1166"/>
    <mergeCell ref="N1161:N1166"/>
    <mergeCell ref="A1167:N1167"/>
    <mergeCell ref="A1168:D1168"/>
    <mergeCell ref="A1169:A1174"/>
    <mergeCell ref="B1169:B1174"/>
    <mergeCell ref="C1169:C1174"/>
    <mergeCell ref="M1169:M1174"/>
    <mergeCell ref="N1169:N1174"/>
    <mergeCell ref="A1199:A1204"/>
    <mergeCell ref="B1199:B1204"/>
    <mergeCell ref="C1199:C1204"/>
    <mergeCell ref="M1199:M1204"/>
    <mergeCell ref="N1199:N1204"/>
    <mergeCell ref="A1205:A1210"/>
    <mergeCell ref="B1205:B1210"/>
    <mergeCell ref="C1205:C1210"/>
    <mergeCell ref="M1205:M1210"/>
    <mergeCell ref="N1205:N1210"/>
    <mergeCell ref="A1187:A1192"/>
    <mergeCell ref="B1187:B1192"/>
    <mergeCell ref="C1187:C1192"/>
    <mergeCell ref="M1187:M1192"/>
    <mergeCell ref="N1187:N1192"/>
    <mergeCell ref="A1193:A1198"/>
    <mergeCell ref="B1193:B1198"/>
    <mergeCell ref="C1193:C1198"/>
    <mergeCell ref="M1193:M1198"/>
    <mergeCell ref="N1193:N1198"/>
    <mergeCell ref="A1223:A1228"/>
    <mergeCell ref="B1223:B1228"/>
    <mergeCell ref="C1223:C1228"/>
    <mergeCell ref="M1223:M1228"/>
    <mergeCell ref="N1223:N1228"/>
    <mergeCell ref="A1229:A1234"/>
    <mergeCell ref="B1229:B1234"/>
    <mergeCell ref="C1229:C1234"/>
    <mergeCell ref="M1229:M1234"/>
    <mergeCell ref="N1229:N1234"/>
    <mergeCell ref="A1211:A1216"/>
    <mergeCell ref="B1211:B1216"/>
    <mergeCell ref="C1211:C1216"/>
    <mergeCell ref="M1211:M1216"/>
    <mergeCell ref="N1211:N1216"/>
    <mergeCell ref="A1217:A1222"/>
    <mergeCell ref="B1217:B1222"/>
    <mergeCell ref="C1217:C1222"/>
    <mergeCell ref="M1217:M1222"/>
    <mergeCell ref="N1217:N1222"/>
    <mergeCell ref="A1247:A1252"/>
    <mergeCell ref="B1247:B1252"/>
    <mergeCell ref="C1247:C1252"/>
    <mergeCell ref="M1247:M1252"/>
    <mergeCell ref="N1247:N1252"/>
    <mergeCell ref="A1253:A1258"/>
    <mergeCell ref="B1253:B1258"/>
    <mergeCell ref="C1253:C1258"/>
    <mergeCell ref="M1253:M1258"/>
    <mergeCell ref="N1253:N1258"/>
    <mergeCell ref="A1235:A1240"/>
    <mergeCell ref="B1235:B1240"/>
    <mergeCell ref="C1235:C1240"/>
    <mergeCell ref="M1235:M1240"/>
    <mergeCell ref="N1235:N1240"/>
    <mergeCell ref="A1241:A1246"/>
    <mergeCell ref="B1241:B1246"/>
    <mergeCell ref="C1241:C1246"/>
    <mergeCell ref="M1241:M1246"/>
    <mergeCell ref="N1241:N1246"/>
    <mergeCell ref="A1271:A1276"/>
    <mergeCell ref="B1271:B1276"/>
    <mergeCell ref="C1271:C1276"/>
    <mergeCell ref="M1271:M1276"/>
    <mergeCell ref="N1271:N1276"/>
    <mergeCell ref="A1277:A1282"/>
    <mergeCell ref="B1277:B1282"/>
    <mergeCell ref="C1277:C1282"/>
    <mergeCell ref="M1277:M1282"/>
    <mergeCell ref="N1277:N1282"/>
    <mergeCell ref="A1259:A1264"/>
    <mergeCell ref="B1259:B1264"/>
    <mergeCell ref="C1259:C1264"/>
    <mergeCell ref="M1259:M1264"/>
    <mergeCell ref="N1259:N1264"/>
    <mergeCell ref="A1265:A1270"/>
    <mergeCell ref="B1265:B1270"/>
    <mergeCell ref="C1265:C1270"/>
    <mergeCell ref="M1265:M1270"/>
    <mergeCell ref="N1265:N1270"/>
    <mergeCell ref="A1295:A1300"/>
    <mergeCell ref="B1295:B1300"/>
    <mergeCell ref="C1295:C1300"/>
    <mergeCell ref="M1295:M1300"/>
    <mergeCell ref="N1295:N1300"/>
    <mergeCell ref="A1301:A1306"/>
    <mergeCell ref="B1301:B1306"/>
    <mergeCell ref="C1301:C1306"/>
    <mergeCell ref="M1301:M1306"/>
    <mergeCell ref="N1301:N1306"/>
    <mergeCell ref="A1283:A1288"/>
    <mergeCell ref="B1283:B1288"/>
    <mergeCell ref="C1283:C1288"/>
    <mergeCell ref="M1283:M1288"/>
    <mergeCell ref="N1283:N1288"/>
    <mergeCell ref="A1289:A1294"/>
    <mergeCell ref="B1289:B1294"/>
    <mergeCell ref="C1289:C1294"/>
    <mergeCell ref="M1289:M1294"/>
    <mergeCell ref="N1289:N1294"/>
    <mergeCell ref="A1319:A1324"/>
    <mergeCell ref="B1319:B1324"/>
    <mergeCell ref="C1319:C1324"/>
    <mergeCell ref="M1319:M1324"/>
    <mergeCell ref="N1319:N1324"/>
    <mergeCell ref="A1325:A1330"/>
    <mergeCell ref="B1325:B1330"/>
    <mergeCell ref="C1325:C1330"/>
    <mergeCell ref="M1325:M1330"/>
    <mergeCell ref="N1325:N1330"/>
    <mergeCell ref="A1307:A1312"/>
    <mergeCell ref="B1307:B1312"/>
    <mergeCell ref="C1307:C1312"/>
    <mergeCell ref="M1307:M1312"/>
    <mergeCell ref="N1307:N1312"/>
    <mergeCell ref="A1313:A1318"/>
    <mergeCell ref="B1313:B1318"/>
    <mergeCell ref="C1313:C1318"/>
    <mergeCell ref="M1313:M1318"/>
    <mergeCell ref="N1313:N1318"/>
    <mergeCell ref="A1343:A1348"/>
    <mergeCell ref="B1343:B1348"/>
    <mergeCell ref="C1343:C1348"/>
    <mergeCell ref="M1343:M1348"/>
    <mergeCell ref="N1343:N1348"/>
    <mergeCell ref="A1349:A1354"/>
    <mergeCell ref="B1349:B1354"/>
    <mergeCell ref="C1349:C1354"/>
    <mergeCell ref="M1349:M1354"/>
    <mergeCell ref="N1349:N1354"/>
    <mergeCell ref="A1331:A1336"/>
    <mergeCell ref="B1331:B1336"/>
    <mergeCell ref="C1331:C1336"/>
    <mergeCell ref="M1331:M1336"/>
    <mergeCell ref="N1331:N1336"/>
    <mergeCell ref="A1337:A1342"/>
    <mergeCell ref="B1337:B1342"/>
    <mergeCell ref="C1337:C1342"/>
    <mergeCell ref="M1337:M1342"/>
    <mergeCell ref="N1337:N1342"/>
    <mergeCell ref="A1375:N1375"/>
    <mergeCell ref="A1376:D1376"/>
    <mergeCell ref="A1377:A1382"/>
    <mergeCell ref="B1377:B1382"/>
    <mergeCell ref="C1377:C1382"/>
    <mergeCell ref="M1377:M1382"/>
    <mergeCell ref="N1377:N1382"/>
    <mergeCell ref="A1383:A1388"/>
    <mergeCell ref="B1383:B1388"/>
    <mergeCell ref="C1383:C1388"/>
    <mergeCell ref="M1383:M1388"/>
    <mergeCell ref="N1383:N1388"/>
    <mergeCell ref="A1355:N1355"/>
    <mergeCell ref="A1356:D1356"/>
    <mergeCell ref="A1357:A1362"/>
    <mergeCell ref="B1357:B1362"/>
    <mergeCell ref="C1357:C1362"/>
    <mergeCell ref="M1357:M1362"/>
    <mergeCell ref="N1357:N1362"/>
    <mergeCell ref="C1363:C1374"/>
    <mergeCell ref="M1363:M1368"/>
    <mergeCell ref="N1363:N1374"/>
    <mergeCell ref="A1364:A1368"/>
    <mergeCell ref="B1364:B1368"/>
    <mergeCell ref="A1369:A1374"/>
    <mergeCell ref="B1369:B1374"/>
    <mergeCell ref="M1369:M1374"/>
    <mergeCell ref="A1402:A1407"/>
    <mergeCell ref="B1402:B1407"/>
    <mergeCell ref="C1402:C1413"/>
    <mergeCell ref="M1402:M1413"/>
    <mergeCell ref="N1402:N1407"/>
    <mergeCell ref="A1408:A1413"/>
    <mergeCell ref="B1408:B1413"/>
    <mergeCell ref="N1408:N1413"/>
    <mergeCell ref="A1414:A1419"/>
    <mergeCell ref="B1414:B1419"/>
    <mergeCell ref="C1414:C1425"/>
    <mergeCell ref="M1414:M1425"/>
    <mergeCell ref="N1414:N1419"/>
    <mergeCell ref="A1420:A1425"/>
    <mergeCell ref="B1420:B1425"/>
    <mergeCell ref="N1420:N1425"/>
    <mergeCell ref="A1389:A1394"/>
    <mergeCell ref="B1389:B1394"/>
    <mergeCell ref="C1389:C1394"/>
    <mergeCell ref="M1389:M1394"/>
    <mergeCell ref="N1389:N1394"/>
    <mergeCell ref="A1395:N1395"/>
    <mergeCell ref="A1396:A1401"/>
    <mergeCell ref="B1396:B1401"/>
    <mergeCell ref="C1396:C1401"/>
    <mergeCell ref="M1396:M1401"/>
    <mergeCell ref="N1396:N1401"/>
    <mergeCell ref="A1450:A1455"/>
    <mergeCell ref="B1450:B1455"/>
    <mergeCell ref="C1450:C1461"/>
    <mergeCell ref="M1450:M1461"/>
    <mergeCell ref="N1450:N1455"/>
    <mergeCell ref="A1456:A1461"/>
    <mergeCell ref="B1456:B1461"/>
    <mergeCell ref="N1456:N1461"/>
    <mergeCell ref="A1462:A1467"/>
    <mergeCell ref="B1462:B1467"/>
    <mergeCell ref="C1462:C1473"/>
    <mergeCell ref="M1462:M1473"/>
    <mergeCell ref="N1462:N1467"/>
    <mergeCell ref="A1468:A1473"/>
    <mergeCell ref="B1468:B1473"/>
    <mergeCell ref="N1468:N1473"/>
    <mergeCell ref="A1426:A1431"/>
    <mergeCell ref="B1426:B1431"/>
    <mergeCell ref="C1426:C1437"/>
    <mergeCell ref="M1426:M1437"/>
    <mergeCell ref="N1426:N1431"/>
    <mergeCell ref="A1432:A1437"/>
    <mergeCell ref="B1432:B1437"/>
    <mergeCell ref="N1432:N1437"/>
    <mergeCell ref="A1438:A1443"/>
    <mergeCell ref="B1438:B1443"/>
    <mergeCell ref="C1438:C1449"/>
    <mergeCell ref="M1438:M1449"/>
    <mergeCell ref="N1438:N1443"/>
    <mergeCell ref="A1444:A1449"/>
    <mergeCell ref="B1444:B1449"/>
    <mergeCell ref="N1444:N1449"/>
    <mergeCell ref="A1498:A1503"/>
    <mergeCell ref="B1498:B1503"/>
    <mergeCell ref="C1498:C1509"/>
    <mergeCell ref="M1498:M1509"/>
    <mergeCell ref="N1498:N1501"/>
    <mergeCell ref="N1502:N1509"/>
    <mergeCell ref="A1504:A1509"/>
    <mergeCell ref="B1504:B1509"/>
    <mergeCell ref="A1510:A1515"/>
    <mergeCell ref="B1510:B1515"/>
    <mergeCell ref="C1510:C1521"/>
    <mergeCell ref="M1510:M1521"/>
    <mergeCell ref="N1510:N1515"/>
    <mergeCell ref="A1516:A1521"/>
    <mergeCell ref="B1516:B1521"/>
    <mergeCell ref="N1516:N1521"/>
    <mergeCell ref="A1474:A1479"/>
    <mergeCell ref="B1474:B1479"/>
    <mergeCell ref="C1474:C1485"/>
    <mergeCell ref="M1474:M1485"/>
    <mergeCell ref="N1474:N1479"/>
    <mergeCell ref="A1480:A1485"/>
    <mergeCell ref="B1480:B1485"/>
    <mergeCell ref="N1480:N1485"/>
    <mergeCell ref="A1486:A1491"/>
    <mergeCell ref="B1486:B1491"/>
    <mergeCell ref="C1486:C1497"/>
    <mergeCell ref="M1486:M1497"/>
    <mergeCell ref="N1486:N1491"/>
    <mergeCell ref="A1492:A1497"/>
    <mergeCell ref="B1492:B1497"/>
    <mergeCell ref="N1492:N1497"/>
    <mergeCell ref="A1522:N1522"/>
    <mergeCell ref="A1523:D1523"/>
    <mergeCell ref="A1524:A1596"/>
    <mergeCell ref="B1524:B1596"/>
    <mergeCell ref="C1524:D1524"/>
    <mergeCell ref="M1524:M1530"/>
    <mergeCell ref="N1524:N1596"/>
    <mergeCell ref="C1525:C1530"/>
    <mergeCell ref="C1531:C1536"/>
    <mergeCell ref="M1531:M1596"/>
    <mergeCell ref="C1537:C1542"/>
    <mergeCell ref="C1543:C1548"/>
    <mergeCell ref="C1549:C1554"/>
    <mergeCell ref="C1555:C1560"/>
    <mergeCell ref="C1561:C1566"/>
    <mergeCell ref="C1567:C1572"/>
    <mergeCell ref="C1573:C1578"/>
    <mergeCell ref="C1579:C1584"/>
    <mergeCell ref="C1585:C1590"/>
    <mergeCell ref="C1591:C1596"/>
    <mergeCell ref="A1597:A1669"/>
    <mergeCell ref="B1597:B1669"/>
    <mergeCell ref="C1597:D1597"/>
    <mergeCell ref="M1597:M1603"/>
    <mergeCell ref="N1597:N1669"/>
    <mergeCell ref="C1598:C1603"/>
    <mergeCell ref="C1604:C1609"/>
    <mergeCell ref="M1604:M1669"/>
    <mergeCell ref="C1610:C1615"/>
    <mergeCell ref="C1616:C1621"/>
    <mergeCell ref="C1622:C1627"/>
    <mergeCell ref="C1628:C1633"/>
    <mergeCell ref="C1634:C1639"/>
    <mergeCell ref="C1640:C1645"/>
    <mergeCell ref="C1646:C1651"/>
    <mergeCell ref="C1652:C1657"/>
    <mergeCell ref="C1658:C1663"/>
    <mergeCell ref="C1664:C1669"/>
    <mergeCell ref="A1737:A1803"/>
    <mergeCell ref="B1737:B1803"/>
    <mergeCell ref="C1737:D1737"/>
    <mergeCell ref="M1737:M1803"/>
    <mergeCell ref="N1737:N1803"/>
    <mergeCell ref="C1738:C1743"/>
    <mergeCell ref="C1744:C1749"/>
    <mergeCell ref="C1750:C1755"/>
    <mergeCell ref="C1756:C1761"/>
    <mergeCell ref="C1762:C1767"/>
    <mergeCell ref="C1768:C1773"/>
    <mergeCell ref="C1774:C1779"/>
    <mergeCell ref="C1780:C1785"/>
    <mergeCell ref="C1786:C1791"/>
    <mergeCell ref="C1792:C1797"/>
    <mergeCell ref="C1798:C1803"/>
    <mergeCell ref="A1670:A1736"/>
    <mergeCell ref="B1670:B1736"/>
    <mergeCell ref="C1670:D1670"/>
    <mergeCell ref="M1670:M1736"/>
    <mergeCell ref="N1670:N1736"/>
    <mergeCell ref="C1671:C1676"/>
    <mergeCell ref="C1677:C1682"/>
    <mergeCell ref="C1683:C1688"/>
    <mergeCell ref="C1689:C1694"/>
    <mergeCell ref="C1695:C1700"/>
    <mergeCell ref="C1701:C1706"/>
    <mergeCell ref="C1707:C1712"/>
    <mergeCell ref="C1713:C1718"/>
    <mergeCell ref="C1719:C1724"/>
    <mergeCell ref="C1725:C1730"/>
    <mergeCell ref="C1731:C1736"/>
    <mergeCell ref="A1804:A1876"/>
    <mergeCell ref="B1804:B1876"/>
    <mergeCell ref="C1804:D1804"/>
    <mergeCell ref="M1804:M1810"/>
    <mergeCell ref="N1804:N1876"/>
    <mergeCell ref="C1805:C1810"/>
    <mergeCell ref="C1811:C1816"/>
    <mergeCell ref="M1811:M1876"/>
    <mergeCell ref="C1817:C1822"/>
    <mergeCell ref="C1823:C1828"/>
    <mergeCell ref="C1829:C1834"/>
    <mergeCell ref="C1835:C1840"/>
    <mergeCell ref="C1841:C1846"/>
    <mergeCell ref="C1847:C1852"/>
    <mergeCell ref="C1853:C1858"/>
    <mergeCell ref="C1859:C1864"/>
    <mergeCell ref="C1865:C1870"/>
    <mergeCell ref="C1871:C1876"/>
    <mergeCell ref="A1877:N1877"/>
    <mergeCell ref="A1878:D1878"/>
    <mergeCell ref="A1879:A1951"/>
    <mergeCell ref="B1879:B1951"/>
    <mergeCell ref="C1879:D1879"/>
    <mergeCell ref="M1879:M1885"/>
    <mergeCell ref="N1879:N1885"/>
    <mergeCell ref="C1880:C1885"/>
    <mergeCell ref="C1886:C1891"/>
    <mergeCell ref="M1886:M1951"/>
    <mergeCell ref="N1886:N1951"/>
    <mergeCell ref="C1892:C1897"/>
    <mergeCell ref="C1898:C1903"/>
    <mergeCell ref="C1904:C1909"/>
    <mergeCell ref="C1910:C1915"/>
    <mergeCell ref="C1916:C1921"/>
    <mergeCell ref="C1922:C1927"/>
    <mergeCell ref="C1928:C1933"/>
    <mergeCell ref="C1934:C1939"/>
    <mergeCell ref="C1940:C1945"/>
    <mergeCell ref="C1946:C1951"/>
    <mergeCell ref="A2029:C2029"/>
    <mergeCell ref="A1952:A2024"/>
    <mergeCell ref="B1952:B2024"/>
    <mergeCell ref="C1952:D1952"/>
    <mergeCell ref="M1952:M1958"/>
    <mergeCell ref="N1952:N1958"/>
    <mergeCell ref="C1953:C1958"/>
    <mergeCell ref="C1959:C1964"/>
    <mergeCell ref="M1959:M2024"/>
    <mergeCell ref="N1959:N2024"/>
    <mergeCell ref="C1965:C1970"/>
    <mergeCell ref="C1971:C1976"/>
    <mergeCell ref="C1977:C1982"/>
    <mergeCell ref="C1983:C1988"/>
    <mergeCell ref="C1989:C1994"/>
    <mergeCell ref="C1995:C2000"/>
    <mergeCell ref="C2001:C2006"/>
    <mergeCell ref="C2007:C2012"/>
    <mergeCell ref="C2013:C2018"/>
    <mergeCell ref="C2019:C2024"/>
    <mergeCell ref="A2027:B2027"/>
  </mergeCells>
  <phoneticPr fontId="0" type="noConversion"/>
  <pageMargins left="0.7" right="0.7" top="0.75" bottom="0.75" header="0.3" footer="0.3"/>
  <pageSetup paperSize="9" scale="50" orientation="landscape" r:id="rId1"/>
  <rowBreaks count="1" manualBreakCount="1">
    <brk id="24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L26"/>
  <sheetViews>
    <sheetView view="pageBreakPreview" topLeftCell="A19" zoomScale="110" zoomScaleSheetLayoutView="110" workbookViewId="0">
      <selection activeCell="B27" sqref="B27"/>
    </sheetView>
  </sheetViews>
  <sheetFormatPr defaultRowHeight="15"/>
  <cols>
    <col min="1" max="1" width="7.140625" customWidth="1"/>
    <col min="2" max="2" width="12.85546875" customWidth="1"/>
    <col min="3" max="3" width="27.7109375" customWidth="1"/>
    <col min="4" max="4" width="41" customWidth="1"/>
    <col min="5" max="5" width="19" customWidth="1"/>
    <col min="6" max="6" width="17" customWidth="1"/>
    <col min="7" max="7" width="15.85546875" customWidth="1"/>
  </cols>
  <sheetData>
    <row r="2" spans="1:7" ht="33" customHeight="1">
      <c r="A2" s="263" t="s">
        <v>109</v>
      </c>
      <c r="B2" s="263"/>
      <c r="C2" s="263"/>
      <c r="D2" s="263"/>
      <c r="E2" s="263"/>
      <c r="F2" s="263"/>
      <c r="G2" s="263"/>
    </row>
    <row r="4" spans="1:7" ht="63">
      <c r="A4" s="124" t="s">
        <v>88</v>
      </c>
      <c r="B4" s="121" t="s">
        <v>98</v>
      </c>
      <c r="C4" s="121" t="s">
        <v>99</v>
      </c>
      <c r="D4" s="121" t="s">
        <v>100</v>
      </c>
      <c r="E4" s="121" t="s">
        <v>101</v>
      </c>
      <c r="F4" s="121" t="s">
        <v>102</v>
      </c>
      <c r="G4" s="121" t="s">
        <v>103</v>
      </c>
    </row>
    <row r="5" spans="1:7" ht="15.75">
      <c r="A5" s="261" t="s">
        <v>104</v>
      </c>
      <c r="B5" s="261"/>
      <c r="C5" s="261"/>
      <c r="D5" s="261"/>
      <c r="E5" s="261"/>
      <c r="F5" s="261"/>
      <c r="G5" s="261"/>
    </row>
    <row r="6" spans="1:7" ht="93" customHeight="1">
      <c r="A6" s="124" t="s">
        <v>105</v>
      </c>
      <c r="B6" s="121" t="s">
        <v>410</v>
      </c>
      <c r="C6" s="121" t="s">
        <v>411</v>
      </c>
      <c r="D6" s="122" t="s">
        <v>412</v>
      </c>
      <c r="E6" s="121" t="s">
        <v>413</v>
      </c>
      <c r="F6" s="121" t="s">
        <v>414</v>
      </c>
      <c r="G6" s="121" t="s">
        <v>415</v>
      </c>
    </row>
    <row r="7" spans="1:7" ht="66" customHeight="1">
      <c r="A7" s="124" t="s">
        <v>106</v>
      </c>
      <c r="B7" s="121" t="s">
        <v>410</v>
      </c>
      <c r="C7" s="121" t="s">
        <v>416</v>
      </c>
      <c r="D7" s="122" t="s">
        <v>417</v>
      </c>
      <c r="E7" s="121" t="s">
        <v>413</v>
      </c>
      <c r="F7" s="121" t="s">
        <v>414</v>
      </c>
      <c r="G7" s="121" t="s">
        <v>415</v>
      </c>
    </row>
    <row r="8" spans="1:7" ht="56.25" customHeight="1">
      <c r="A8" s="124" t="s">
        <v>107</v>
      </c>
      <c r="B8" s="121" t="s">
        <v>418</v>
      </c>
      <c r="C8" s="121" t="s">
        <v>419</v>
      </c>
      <c r="D8" s="121" t="s">
        <v>420</v>
      </c>
      <c r="E8" s="121" t="s">
        <v>413</v>
      </c>
      <c r="F8" s="121" t="s">
        <v>414</v>
      </c>
      <c r="G8" s="121" t="s">
        <v>415</v>
      </c>
    </row>
    <row r="9" spans="1:7" ht="15.75">
      <c r="A9" s="262" t="s">
        <v>108</v>
      </c>
      <c r="B9" s="262"/>
      <c r="C9" s="262"/>
      <c r="D9" s="262"/>
      <c r="E9" s="262"/>
      <c r="F9" s="262"/>
      <c r="G9" s="262"/>
    </row>
    <row r="10" spans="1:7" ht="141.75" customHeight="1">
      <c r="A10" s="124" t="s">
        <v>105</v>
      </c>
      <c r="B10" s="121" t="s">
        <v>410</v>
      </c>
      <c r="C10" s="121" t="s">
        <v>1037</v>
      </c>
      <c r="D10" s="122" t="s">
        <v>421</v>
      </c>
      <c r="E10" s="121" t="s">
        <v>413</v>
      </c>
      <c r="F10" s="121" t="s">
        <v>422</v>
      </c>
      <c r="G10" s="121" t="s">
        <v>423</v>
      </c>
    </row>
    <row r="11" spans="1:7" ht="67.5" customHeight="1">
      <c r="A11" s="124" t="s">
        <v>106</v>
      </c>
      <c r="B11" s="121" t="s">
        <v>410</v>
      </c>
      <c r="C11" s="121" t="s">
        <v>424</v>
      </c>
      <c r="D11" s="122" t="s">
        <v>425</v>
      </c>
      <c r="E11" s="121" t="s">
        <v>413</v>
      </c>
      <c r="F11" s="121" t="s">
        <v>426</v>
      </c>
      <c r="G11" s="121" t="s">
        <v>399</v>
      </c>
    </row>
    <row r="12" spans="1:7" ht="66" customHeight="1">
      <c r="A12" s="124" t="s">
        <v>107</v>
      </c>
      <c r="B12" s="121" t="s">
        <v>427</v>
      </c>
      <c r="C12" s="121" t="s">
        <v>428</v>
      </c>
      <c r="D12" s="122" t="s">
        <v>429</v>
      </c>
      <c r="E12" s="121" t="s">
        <v>413</v>
      </c>
      <c r="F12" s="121" t="s">
        <v>430</v>
      </c>
      <c r="G12" s="121" t="s">
        <v>431</v>
      </c>
    </row>
    <row r="13" spans="1:7" ht="111" customHeight="1">
      <c r="A13" s="124" t="s">
        <v>121</v>
      </c>
      <c r="B13" s="121" t="s">
        <v>418</v>
      </c>
      <c r="C13" s="121" t="s">
        <v>432</v>
      </c>
      <c r="D13" s="122" t="s">
        <v>433</v>
      </c>
      <c r="E13" s="121" t="s">
        <v>413</v>
      </c>
      <c r="F13" s="121" t="s">
        <v>434</v>
      </c>
      <c r="G13" s="121" t="s">
        <v>399</v>
      </c>
    </row>
    <row r="14" spans="1:7" ht="86.25" customHeight="1">
      <c r="A14" s="124" t="s">
        <v>124</v>
      </c>
      <c r="B14" s="121" t="s">
        <v>410</v>
      </c>
      <c r="C14" s="121" t="s">
        <v>435</v>
      </c>
      <c r="D14" s="122" t="s">
        <v>436</v>
      </c>
      <c r="E14" s="121" t="s">
        <v>413</v>
      </c>
      <c r="F14" s="121" t="s">
        <v>426</v>
      </c>
      <c r="G14" s="121" t="s">
        <v>399</v>
      </c>
    </row>
    <row r="15" spans="1:7" ht="82.5" customHeight="1">
      <c r="A15" s="124" t="s">
        <v>127</v>
      </c>
      <c r="B15" s="121" t="s">
        <v>410</v>
      </c>
      <c r="C15" s="121" t="s">
        <v>437</v>
      </c>
      <c r="D15" s="121" t="s">
        <v>438</v>
      </c>
      <c r="E15" s="121" t="s">
        <v>413</v>
      </c>
      <c r="F15" s="121" t="s">
        <v>422</v>
      </c>
      <c r="G15" s="121" t="s">
        <v>415</v>
      </c>
    </row>
    <row r="16" spans="1:7" ht="64.5" customHeight="1">
      <c r="A16" s="124" t="s">
        <v>129</v>
      </c>
      <c r="B16" s="121" t="s">
        <v>427</v>
      </c>
      <c r="C16" s="121" t="s">
        <v>439</v>
      </c>
      <c r="D16" s="121" t="s">
        <v>440</v>
      </c>
      <c r="E16" s="121" t="s">
        <v>413</v>
      </c>
      <c r="F16" s="121" t="s">
        <v>422</v>
      </c>
      <c r="G16" s="121" t="s">
        <v>415</v>
      </c>
    </row>
    <row r="17" spans="1:12" ht="132.75" customHeight="1">
      <c r="A17" s="124" t="s">
        <v>136</v>
      </c>
      <c r="B17" s="121" t="s">
        <v>410</v>
      </c>
      <c r="C17" s="121" t="s">
        <v>1038</v>
      </c>
      <c r="D17" s="121" t="s">
        <v>1039</v>
      </c>
      <c r="E17" s="121" t="s">
        <v>413</v>
      </c>
      <c r="F17" s="121" t="s">
        <v>1040</v>
      </c>
      <c r="G17" s="121" t="s">
        <v>399</v>
      </c>
    </row>
    <row r="18" spans="1:12" ht="132.75" customHeight="1">
      <c r="A18" s="124" t="s">
        <v>139</v>
      </c>
      <c r="B18" s="121" t="s">
        <v>410</v>
      </c>
      <c r="C18" s="121" t="s">
        <v>1041</v>
      </c>
      <c r="D18" s="121" t="s">
        <v>1042</v>
      </c>
      <c r="E18" s="121" t="s">
        <v>413</v>
      </c>
      <c r="F18" s="121" t="s">
        <v>422</v>
      </c>
      <c r="G18" s="121" t="s">
        <v>415</v>
      </c>
    </row>
    <row r="19" spans="1:12" ht="132.75" customHeight="1">
      <c r="A19" s="124" t="s">
        <v>139</v>
      </c>
      <c r="B19" s="121" t="s">
        <v>410</v>
      </c>
      <c r="C19" s="121" t="s">
        <v>1043</v>
      </c>
      <c r="D19" s="138" t="s">
        <v>1044</v>
      </c>
      <c r="E19" s="121" t="s">
        <v>413</v>
      </c>
      <c r="F19" s="121" t="s">
        <v>422</v>
      </c>
      <c r="G19" s="121" t="s">
        <v>415</v>
      </c>
    </row>
    <row r="20" spans="1:12" ht="116.25" customHeight="1">
      <c r="A20" s="124" t="s">
        <v>144</v>
      </c>
      <c r="B20" s="121" t="s">
        <v>1045</v>
      </c>
      <c r="C20" s="121" t="s">
        <v>1046</v>
      </c>
      <c r="D20" s="139" t="s">
        <v>1047</v>
      </c>
      <c r="E20" s="121" t="s">
        <v>413</v>
      </c>
      <c r="F20" s="121" t="s">
        <v>422</v>
      </c>
      <c r="G20" s="121" t="s">
        <v>415</v>
      </c>
    </row>
    <row r="21" spans="1:12" ht="71.25" customHeight="1">
      <c r="A21" s="124" t="s">
        <v>146</v>
      </c>
      <c r="B21" s="121" t="s">
        <v>418</v>
      </c>
      <c r="C21" s="121" t="s">
        <v>1048</v>
      </c>
      <c r="D21" s="121" t="s">
        <v>1049</v>
      </c>
      <c r="E21" s="121" t="s">
        <v>413</v>
      </c>
      <c r="F21" s="121" t="s">
        <v>422</v>
      </c>
      <c r="G21" s="121" t="s">
        <v>415</v>
      </c>
    </row>
    <row r="23" spans="1:12" ht="46.15" customHeight="1">
      <c r="A23" s="264" t="s">
        <v>1032</v>
      </c>
      <c r="B23" s="264"/>
      <c r="C23" s="264"/>
      <c r="D23" s="73"/>
      <c r="E23" s="54"/>
      <c r="F23" s="54" t="s">
        <v>1033</v>
      </c>
      <c r="G23" s="54"/>
      <c r="H23" s="54"/>
      <c r="I23" s="54"/>
      <c r="J23" s="54"/>
      <c r="K23" s="54"/>
      <c r="L23" s="54"/>
    </row>
    <row r="24" spans="1:12" ht="15.75">
      <c r="A24" s="127"/>
      <c r="B24" s="127"/>
      <c r="C24" s="120"/>
      <c r="D24" s="73"/>
      <c r="E24" s="54"/>
      <c r="F24" s="54"/>
      <c r="G24" s="54"/>
      <c r="H24" s="54"/>
      <c r="I24" s="54"/>
      <c r="J24" s="54"/>
      <c r="K24" s="54"/>
      <c r="L24" s="54"/>
    </row>
    <row r="25" spans="1:12" ht="15.75" customHeight="1">
      <c r="A25" s="156" t="s">
        <v>1034</v>
      </c>
      <c r="B25" s="156"/>
      <c r="C25" s="156"/>
      <c r="D25" s="73"/>
      <c r="E25" s="54"/>
      <c r="F25" s="54"/>
      <c r="G25" s="54"/>
      <c r="H25" s="54"/>
      <c r="I25" s="54"/>
      <c r="J25" s="54"/>
      <c r="K25" s="54"/>
      <c r="L25" s="54"/>
    </row>
    <row r="26" spans="1:12" ht="15.75">
      <c r="A26" s="13"/>
      <c r="B26" s="14"/>
      <c r="C26" s="14"/>
      <c r="D26" s="15"/>
      <c r="E26" s="15"/>
      <c r="F26" s="16"/>
      <c r="G26" s="16"/>
    </row>
  </sheetData>
  <mergeCells count="5">
    <mergeCell ref="A25:C25"/>
    <mergeCell ref="A5:G5"/>
    <mergeCell ref="A9:G9"/>
    <mergeCell ref="A2:G2"/>
    <mergeCell ref="A23:C23"/>
  </mergeCells>
  <phoneticPr fontId="0" type="noConversion"/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57"/>
  <sheetViews>
    <sheetView view="pageBreakPreview" workbookViewId="0">
      <selection activeCell="J114" sqref="J114"/>
    </sheetView>
  </sheetViews>
  <sheetFormatPr defaultRowHeight="15"/>
  <cols>
    <col min="1" max="1" width="5.5703125" customWidth="1"/>
    <col min="2" max="2" width="38.5703125" customWidth="1"/>
    <col min="3" max="3" width="11.140625" customWidth="1"/>
    <col min="4" max="4" width="11.42578125" customWidth="1"/>
    <col min="5" max="6" width="11" customWidth="1"/>
    <col min="7" max="7" width="11.140625" customWidth="1"/>
    <col min="8" max="8" width="12.140625" customWidth="1"/>
    <col min="9" max="10" width="11" customWidth="1"/>
    <col min="11" max="12" width="12.140625" customWidth="1"/>
  </cols>
  <sheetData>
    <row r="2" spans="1:12" ht="33.75" customHeight="1">
      <c r="A2" s="266" t="s">
        <v>1023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4" spans="1:12" ht="34.5" customHeight="1">
      <c r="A4" s="267" t="s">
        <v>88</v>
      </c>
      <c r="B4" s="267" t="s">
        <v>110</v>
      </c>
      <c r="C4" s="267" t="s">
        <v>111</v>
      </c>
      <c r="D4" s="267" t="s">
        <v>112</v>
      </c>
      <c r="E4" s="267" t="s">
        <v>113</v>
      </c>
      <c r="F4" s="267"/>
      <c r="G4" s="267" t="s">
        <v>1013</v>
      </c>
      <c r="H4" s="267" t="s">
        <v>1014</v>
      </c>
      <c r="I4" s="267" t="s">
        <v>1015</v>
      </c>
      <c r="J4" s="267"/>
      <c r="K4" s="267" t="s">
        <v>1016</v>
      </c>
      <c r="L4" s="267" t="s">
        <v>1017</v>
      </c>
    </row>
    <row r="5" spans="1:12" ht="15.75">
      <c r="A5" s="267"/>
      <c r="B5" s="267"/>
      <c r="C5" s="267"/>
      <c r="D5" s="267"/>
      <c r="E5" s="4" t="s">
        <v>91</v>
      </c>
      <c r="F5" s="4" t="s">
        <v>92</v>
      </c>
      <c r="G5" s="267"/>
      <c r="H5" s="267"/>
      <c r="I5" s="72" t="s">
        <v>91</v>
      </c>
      <c r="J5" s="72" t="s">
        <v>92</v>
      </c>
      <c r="K5" s="267"/>
      <c r="L5" s="267"/>
    </row>
    <row r="6" spans="1:12" ht="15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57">
        <v>5</v>
      </c>
      <c r="J6" s="57">
        <v>6</v>
      </c>
      <c r="K6" s="57">
        <v>7</v>
      </c>
      <c r="L6" s="57">
        <v>8</v>
      </c>
    </row>
    <row r="7" spans="1:12" ht="15.75" customHeight="1">
      <c r="A7" s="268" t="s">
        <v>114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</row>
    <row r="8" spans="1:12" ht="63.75" customHeight="1">
      <c r="A8" s="1" t="s">
        <v>105</v>
      </c>
      <c r="B8" s="2" t="s">
        <v>115</v>
      </c>
      <c r="C8" s="2" t="s">
        <v>116</v>
      </c>
      <c r="D8" s="2">
        <v>67.5</v>
      </c>
      <c r="E8" s="2">
        <v>67.52</v>
      </c>
      <c r="F8" s="2">
        <v>67.47</v>
      </c>
      <c r="G8" s="17">
        <f t="shared" ref="G8:G22" si="0">F8/E8*100</f>
        <v>99.925947867298575</v>
      </c>
      <c r="H8" s="17">
        <f>F8/D8*100</f>
        <v>99.955555555555549</v>
      </c>
      <c r="I8" s="61">
        <v>67.55</v>
      </c>
      <c r="J8" s="61">
        <v>67.42</v>
      </c>
      <c r="K8" s="17">
        <f>J8/I8*100</f>
        <v>99.807549962990379</v>
      </c>
      <c r="L8" s="17">
        <f>J8/F8*100</f>
        <v>99.925892989476807</v>
      </c>
    </row>
    <row r="9" spans="1:12" ht="80.25" customHeight="1">
      <c r="A9" s="1" t="s">
        <v>106</v>
      </c>
      <c r="B9" s="26" t="s">
        <v>117</v>
      </c>
      <c r="C9" s="26" t="s">
        <v>118</v>
      </c>
      <c r="D9" s="19">
        <v>11.3</v>
      </c>
      <c r="E9" s="19">
        <v>11.4</v>
      </c>
      <c r="F9" s="19">
        <v>11.3</v>
      </c>
      <c r="G9" s="17">
        <f t="shared" si="0"/>
        <v>99.122807017543863</v>
      </c>
      <c r="H9" s="17">
        <f>F9/D9*100</f>
        <v>100</v>
      </c>
      <c r="I9" s="19">
        <v>11.5</v>
      </c>
      <c r="J9" s="19">
        <v>11.3</v>
      </c>
      <c r="K9" s="17">
        <f t="shared" ref="K9:K13" si="1">J9/I9*100</f>
        <v>98.260869565217405</v>
      </c>
      <c r="L9" s="17">
        <f t="shared" ref="L9:L22" si="2">J9/F9*100</f>
        <v>100</v>
      </c>
    </row>
    <row r="10" spans="1:12" ht="63" customHeight="1">
      <c r="A10" s="1" t="s">
        <v>107</v>
      </c>
      <c r="B10" s="26" t="s">
        <v>119</v>
      </c>
      <c r="C10" s="26" t="s">
        <v>120</v>
      </c>
      <c r="D10" s="19">
        <v>14.6</v>
      </c>
      <c r="E10" s="19">
        <v>13.9</v>
      </c>
      <c r="F10" s="19">
        <v>14.8</v>
      </c>
      <c r="G10" s="17">
        <f t="shared" si="0"/>
        <v>106.4748201438849</v>
      </c>
      <c r="H10" s="17">
        <f>F10/D10*100</f>
        <v>101.36986301369863</v>
      </c>
      <c r="I10" s="19">
        <v>13.6</v>
      </c>
      <c r="J10" s="19">
        <v>14.8</v>
      </c>
      <c r="K10" s="17">
        <f t="shared" si="1"/>
        <v>108.82352941176472</v>
      </c>
      <c r="L10" s="17">
        <f t="shared" si="2"/>
        <v>100</v>
      </c>
    </row>
    <row r="11" spans="1:12" ht="47.25" customHeight="1">
      <c r="A11" s="1" t="s">
        <v>121</v>
      </c>
      <c r="B11" s="2" t="s">
        <v>122</v>
      </c>
      <c r="C11" s="2" t="s">
        <v>123</v>
      </c>
      <c r="D11" s="2">
        <v>25.08</v>
      </c>
      <c r="E11" s="2">
        <v>25.07</v>
      </c>
      <c r="F11" s="19">
        <v>25.07</v>
      </c>
      <c r="G11" s="17">
        <f t="shared" si="0"/>
        <v>100</v>
      </c>
      <c r="H11" s="17">
        <f>F11/D11*100</f>
        <v>99.960127591706552</v>
      </c>
      <c r="I11" s="61">
        <v>25.1</v>
      </c>
      <c r="J11" s="19">
        <v>25.1</v>
      </c>
      <c r="K11" s="17">
        <f t="shared" si="1"/>
        <v>100</v>
      </c>
      <c r="L11" s="17">
        <f t="shared" si="2"/>
        <v>100.11966493817313</v>
      </c>
    </row>
    <row r="12" spans="1:12" ht="47.25" customHeight="1">
      <c r="A12" s="1" t="s">
        <v>124</v>
      </c>
      <c r="B12" s="2" t="s">
        <v>125</v>
      </c>
      <c r="C12" s="2" t="s">
        <v>126</v>
      </c>
      <c r="D12" s="19">
        <v>11699.3</v>
      </c>
      <c r="E12" s="19">
        <v>13095.9</v>
      </c>
      <c r="F12" s="19">
        <v>13468.2</v>
      </c>
      <c r="G12" s="20">
        <f t="shared" si="0"/>
        <v>102.84287448743501</v>
      </c>
      <c r="H12" s="20">
        <f>F12/D12*100</f>
        <v>115.11970801671896</v>
      </c>
      <c r="I12" s="19">
        <v>15009.6</v>
      </c>
      <c r="J12" s="19">
        <v>14393</v>
      </c>
      <c r="K12" s="20">
        <f t="shared" si="1"/>
        <v>95.891962477347832</v>
      </c>
      <c r="L12" s="17">
        <f t="shared" si="2"/>
        <v>106.86654489835314</v>
      </c>
    </row>
    <row r="13" spans="1:12" ht="31.5">
      <c r="A13" s="1" t="s">
        <v>127</v>
      </c>
      <c r="B13" s="2" t="s">
        <v>128</v>
      </c>
      <c r="C13" s="2" t="s">
        <v>126</v>
      </c>
      <c r="D13" s="2">
        <v>16658.5</v>
      </c>
      <c r="E13" s="2">
        <v>18978.2</v>
      </c>
      <c r="F13" s="2">
        <v>19613.2</v>
      </c>
      <c r="G13" s="17">
        <f t="shared" si="0"/>
        <v>103.34594429397941</v>
      </c>
      <c r="H13" s="17">
        <f t="shared" ref="H13:H22" si="3">F13/D13*100</f>
        <v>117.73689107662754</v>
      </c>
      <c r="I13" s="61">
        <v>21988.9</v>
      </c>
      <c r="J13" s="61">
        <v>21588.5</v>
      </c>
      <c r="K13" s="17">
        <f t="shared" si="1"/>
        <v>98.179081263728506</v>
      </c>
      <c r="L13" s="17">
        <f t="shared" si="2"/>
        <v>110.07127852670651</v>
      </c>
    </row>
    <row r="14" spans="1:12" ht="31.5">
      <c r="A14" s="208" t="s">
        <v>129</v>
      </c>
      <c r="B14" s="2" t="s">
        <v>141</v>
      </c>
      <c r="C14" s="2"/>
      <c r="D14" s="2"/>
      <c r="E14" s="2"/>
      <c r="F14" s="2"/>
      <c r="G14" s="17"/>
      <c r="H14" s="17"/>
      <c r="I14" s="61"/>
      <c r="J14" s="61"/>
      <c r="K14" s="17"/>
      <c r="L14" s="17"/>
    </row>
    <row r="15" spans="1:12" ht="15.75">
      <c r="A15" s="209"/>
      <c r="B15" s="19" t="s">
        <v>130</v>
      </c>
      <c r="C15" s="19" t="s">
        <v>126</v>
      </c>
      <c r="D15" s="19">
        <v>29514</v>
      </c>
      <c r="E15" s="19">
        <v>30400</v>
      </c>
      <c r="F15" s="19">
        <v>33604</v>
      </c>
      <c r="G15" s="17">
        <f t="shared" si="0"/>
        <v>110.53947368421053</v>
      </c>
      <c r="H15" s="17">
        <f t="shared" si="3"/>
        <v>113.85783018228636</v>
      </c>
      <c r="I15" s="19">
        <v>31300</v>
      </c>
      <c r="J15" s="19">
        <v>37247</v>
      </c>
      <c r="K15" s="17">
        <f t="shared" ref="K15:K22" si="4">J15/I15*100</f>
        <v>119</v>
      </c>
      <c r="L15" s="17">
        <f t="shared" si="2"/>
        <v>110.84097131293893</v>
      </c>
    </row>
    <row r="16" spans="1:12" ht="15.75">
      <c r="A16" s="209"/>
      <c r="B16" s="19" t="s">
        <v>131</v>
      </c>
      <c r="C16" s="19" t="s">
        <v>126</v>
      </c>
      <c r="D16" s="19">
        <v>14869</v>
      </c>
      <c r="E16" s="19">
        <v>15315</v>
      </c>
      <c r="F16" s="19">
        <v>16582</v>
      </c>
      <c r="G16" s="17">
        <f t="shared" si="0"/>
        <v>108.27293503101534</v>
      </c>
      <c r="H16" s="17">
        <f t="shared" si="3"/>
        <v>111.52061335664807</v>
      </c>
      <c r="I16" s="19">
        <v>15800</v>
      </c>
      <c r="J16" s="19">
        <v>18452</v>
      </c>
      <c r="K16" s="17">
        <f t="shared" si="4"/>
        <v>116.78481012658229</v>
      </c>
      <c r="L16" s="17">
        <f t="shared" si="2"/>
        <v>111.27728862622119</v>
      </c>
    </row>
    <row r="17" spans="1:14" ht="15.75">
      <c r="A17" s="209"/>
      <c r="B17" s="19" t="s">
        <v>132</v>
      </c>
      <c r="C17" s="19" t="s">
        <v>126</v>
      </c>
      <c r="D17" s="19">
        <v>9230</v>
      </c>
      <c r="E17" s="19">
        <v>9507</v>
      </c>
      <c r="F17" s="19">
        <v>10617</v>
      </c>
      <c r="G17" s="17">
        <f t="shared" si="0"/>
        <v>111.67560744714422</v>
      </c>
      <c r="H17" s="17">
        <f t="shared" si="3"/>
        <v>115.02708559046589</v>
      </c>
      <c r="I17" s="19">
        <v>9808</v>
      </c>
      <c r="J17" s="19">
        <v>11937</v>
      </c>
      <c r="K17" s="17">
        <f t="shared" si="4"/>
        <v>121.7067699836868</v>
      </c>
      <c r="L17" s="17">
        <f t="shared" si="2"/>
        <v>112.43289064707544</v>
      </c>
    </row>
    <row r="18" spans="1:14" ht="31.5">
      <c r="A18" s="209"/>
      <c r="B18" s="128" t="s">
        <v>133</v>
      </c>
      <c r="C18" s="128" t="s">
        <v>126</v>
      </c>
      <c r="D18" s="128">
        <v>14470</v>
      </c>
      <c r="E18" s="128">
        <v>17510</v>
      </c>
      <c r="F18" s="128">
        <v>17984</v>
      </c>
      <c r="G18" s="151">
        <f t="shared" si="0"/>
        <v>102.70702455739578</v>
      </c>
      <c r="H18" s="151">
        <f t="shared" si="3"/>
        <v>124.28472702142363</v>
      </c>
      <c r="I18" s="128">
        <v>20000</v>
      </c>
      <c r="J18" s="128">
        <v>19984</v>
      </c>
      <c r="K18" s="17">
        <f t="shared" si="4"/>
        <v>99.92</v>
      </c>
      <c r="L18" s="17">
        <f t="shared" si="2"/>
        <v>111.12099644128112</v>
      </c>
    </row>
    <row r="19" spans="1:14" ht="31.5">
      <c r="A19" s="209"/>
      <c r="B19" s="128" t="s">
        <v>134</v>
      </c>
      <c r="C19" s="128" t="s">
        <v>126</v>
      </c>
      <c r="D19" s="128">
        <v>19954</v>
      </c>
      <c r="E19" s="128">
        <v>23494</v>
      </c>
      <c r="F19" s="128">
        <v>22676</v>
      </c>
      <c r="G19" s="151">
        <f t="shared" si="0"/>
        <v>96.518259981271811</v>
      </c>
      <c r="H19" s="151">
        <f t="shared" si="3"/>
        <v>113.6413751628746</v>
      </c>
      <c r="I19" s="128">
        <v>27154</v>
      </c>
      <c r="J19" s="128">
        <v>26838</v>
      </c>
      <c r="K19" s="17">
        <f t="shared" si="4"/>
        <v>98.836267216616335</v>
      </c>
      <c r="L19" s="17">
        <f t="shared" si="2"/>
        <v>118.35420709119775</v>
      </c>
    </row>
    <row r="20" spans="1:14" ht="15.75">
      <c r="A20" s="210"/>
      <c r="B20" s="128" t="s">
        <v>135</v>
      </c>
      <c r="C20" s="128" t="s">
        <v>126</v>
      </c>
      <c r="D20" s="152">
        <v>9400</v>
      </c>
      <c r="E20" s="152">
        <v>10900</v>
      </c>
      <c r="F20" s="152">
        <v>13200</v>
      </c>
      <c r="G20" s="151">
        <f t="shared" si="0"/>
        <v>121.10091743119267</v>
      </c>
      <c r="H20" s="151">
        <f t="shared" si="3"/>
        <v>140.42553191489361</v>
      </c>
      <c r="I20" s="152">
        <v>14200</v>
      </c>
      <c r="J20" s="152">
        <v>14200</v>
      </c>
      <c r="K20" s="17">
        <f t="shared" si="4"/>
        <v>100</v>
      </c>
      <c r="L20" s="17">
        <f t="shared" si="2"/>
        <v>107.57575757575756</v>
      </c>
    </row>
    <row r="21" spans="1:14" ht="63">
      <c r="A21" s="1" t="s">
        <v>136</v>
      </c>
      <c r="B21" s="2" t="s">
        <v>137</v>
      </c>
      <c r="C21" s="2" t="s">
        <v>138</v>
      </c>
      <c r="D21" s="2">
        <v>90.5</v>
      </c>
      <c r="E21" s="2">
        <v>86.8</v>
      </c>
      <c r="F21" s="2">
        <v>72.2</v>
      </c>
      <c r="G21" s="17">
        <f t="shared" si="0"/>
        <v>83.179723502304142</v>
      </c>
      <c r="H21" s="17">
        <f t="shared" si="3"/>
        <v>79.779005524861873</v>
      </c>
      <c r="I21" s="61">
        <v>90.5</v>
      </c>
      <c r="J21" s="61">
        <v>72</v>
      </c>
      <c r="K21" s="17">
        <f t="shared" si="4"/>
        <v>79.55801104972376</v>
      </c>
      <c r="L21" s="17">
        <f t="shared" si="2"/>
        <v>99.722991689750685</v>
      </c>
    </row>
    <row r="22" spans="1:14" ht="54" customHeight="1">
      <c r="A22" s="57" t="s">
        <v>139</v>
      </c>
      <c r="B22" s="61" t="s">
        <v>140</v>
      </c>
      <c r="C22" s="61" t="s">
        <v>138</v>
      </c>
      <c r="D22" s="61">
        <v>1.2</v>
      </c>
      <c r="E22" s="61">
        <v>1.1499999999999999</v>
      </c>
      <c r="F22" s="61">
        <v>1.1000000000000001</v>
      </c>
      <c r="G22" s="17">
        <f t="shared" si="0"/>
        <v>95.652173913043498</v>
      </c>
      <c r="H22" s="17">
        <f t="shared" si="3"/>
        <v>91.666666666666671</v>
      </c>
      <c r="I22" s="61">
        <v>1.1499999999999999</v>
      </c>
      <c r="J22" s="61">
        <v>1</v>
      </c>
      <c r="K22" s="17">
        <f t="shared" si="4"/>
        <v>86.956521739130437</v>
      </c>
      <c r="L22" s="17">
        <f t="shared" si="2"/>
        <v>90.909090909090907</v>
      </c>
    </row>
    <row r="23" spans="1:14" ht="15.75" customHeight="1">
      <c r="A23" s="223" t="s">
        <v>142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</row>
    <row r="24" spans="1:14" ht="15.75" customHeight="1">
      <c r="A24" s="223" t="s">
        <v>143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</row>
    <row r="25" spans="1:14" ht="31.5">
      <c r="A25" s="57" t="s">
        <v>144</v>
      </c>
      <c r="B25" s="61" t="s">
        <v>145</v>
      </c>
      <c r="C25" s="61" t="s">
        <v>138</v>
      </c>
      <c r="D25" s="61">
        <v>85</v>
      </c>
      <c r="E25" s="61">
        <v>80</v>
      </c>
      <c r="F25" s="61">
        <v>83.7</v>
      </c>
      <c r="G25" s="17">
        <f>F25/E25*100</f>
        <v>104.62500000000001</v>
      </c>
      <c r="H25" s="17">
        <f>F25/D25*100</f>
        <v>98.470588235294116</v>
      </c>
      <c r="I25" s="61">
        <v>91</v>
      </c>
      <c r="J25" s="61">
        <v>91.1</v>
      </c>
      <c r="K25" s="17">
        <f>J25/I25*100</f>
        <v>100.1098901098901</v>
      </c>
      <c r="L25" s="17">
        <f>J25/F25*100</f>
        <v>108.84109916367979</v>
      </c>
    </row>
    <row r="26" spans="1:14" ht="31.5">
      <c r="A26" s="1" t="s">
        <v>146</v>
      </c>
      <c r="B26" s="2" t="s">
        <v>147</v>
      </c>
      <c r="C26" s="2" t="s">
        <v>148</v>
      </c>
      <c r="D26" s="2">
        <v>79</v>
      </c>
      <c r="E26" s="2">
        <v>79</v>
      </c>
      <c r="F26" s="2">
        <v>80</v>
      </c>
      <c r="G26" s="17">
        <f t="shared" ref="G26:G34" si="5">F26/E26*100</f>
        <v>101.26582278481013</v>
      </c>
      <c r="H26" s="17">
        <f t="shared" ref="H26:H35" si="6">F26/D26*100</f>
        <v>101.26582278481013</v>
      </c>
      <c r="I26" s="61">
        <v>81</v>
      </c>
      <c r="J26" s="61">
        <v>38</v>
      </c>
      <c r="K26" s="17">
        <f t="shared" ref="K26:K34" si="7">J26/I26*100</f>
        <v>46.913580246913575</v>
      </c>
      <c r="L26" s="17">
        <f t="shared" ref="L26:L34" si="8">J26/F26*100</f>
        <v>47.5</v>
      </c>
    </row>
    <row r="27" spans="1:14" ht="64.5" customHeight="1">
      <c r="A27" s="1" t="s">
        <v>149</v>
      </c>
      <c r="B27" s="2" t="s">
        <v>150</v>
      </c>
      <c r="C27" s="2" t="s">
        <v>151</v>
      </c>
      <c r="D27" s="2">
        <v>928</v>
      </c>
      <c r="E27" s="2">
        <v>808</v>
      </c>
      <c r="F27" s="2">
        <v>935</v>
      </c>
      <c r="G27" s="17">
        <f t="shared" si="5"/>
        <v>115.71782178217822</v>
      </c>
      <c r="H27" s="17">
        <f t="shared" si="6"/>
        <v>100.75431034482759</v>
      </c>
      <c r="I27" s="61">
        <v>676</v>
      </c>
      <c r="J27" s="61">
        <v>691</v>
      </c>
      <c r="K27" s="17">
        <f t="shared" si="7"/>
        <v>102.21893491124261</v>
      </c>
      <c r="L27" s="17">
        <f t="shared" si="8"/>
        <v>73.903743315508024</v>
      </c>
    </row>
    <row r="28" spans="1:14" ht="31.5" customHeight="1">
      <c r="A28" s="1" t="s">
        <v>152</v>
      </c>
      <c r="B28" s="2" t="s">
        <v>153</v>
      </c>
      <c r="C28" s="2" t="s">
        <v>154</v>
      </c>
      <c r="D28" s="2">
        <v>0</v>
      </c>
      <c r="E28" s="8" t="s">
        <v>357</v>
      </c>
      <c r="F28" s="2" t="s">
        <v>357</v>
      </c>
      <c r="G28" s="8" t="s">
        <v>400</v>
      </c>
      <c r="H28" s="21" t="s">
        <v>399</v>
      </c>
      <c r="I28" s="9" t="s">
        <v>1019</v>
      </c>
      <c r="J28" s="61">
        <v>0</v>
      </c>
      <c r="K28" s="17">
        <f t="shared" si="7"/>
        <v>0</v>
      </c>
      <c r="L28" s="18" t="s">
        <v>399</v>
      </c>
      <c r="N28" s="10"/>
    </row>
    <row r="29" spans="1:14" ht="31.5" customHeight="1">
      <c r="A29" s="1" t="s">
        <v>155</v>
      </c>
      <c r="B29" s="2" t="s">
        <v>156</v>
      </c>
      <c r="C29" s="2" t="s">
        <v>154</v>
      </c>
      <c r="D29" s="9" t="s">
        <v>358</v>
      </c>
      <c r="E29" s="2">
        <v>0</v>
      </c>
      <c r="F29" s="2">
        <v>0</v>
      </c>
      <c r="G29" s="21" t="s">
        <v>399</v>
      </c>
      <c r="H29" s="21" t="s">
        <v>399</v>
      </c>
      <c r="I29" s="9" t="s">
        <v>1018</v>
      </c>
      <c r="J29" s="61">
        <v>0</v>
      </c>
      <c r="K29" s="18" t="s">
        <v>399</v>
      </c>
      <c r="L29" s="18" t="s">
        <v>399</v>
      </c>
    </row>
    <row r="30" spans="1:14" ht="31.5">
      <c r="A30" s="1" t="s">
        <v>157</v>
      </c>
      <c r="B30" s="2" t="s">
        <v>158</v>
      </c>
      <c r="C30" s="2" t="s">
        <v>154</v>
      </c>
      <c r="D30" s="9" t="s">
        <v>359</v>
      </c>
      <c r="E30" s="9" t="s">
        <v>360</v>
      </c>
      <c r="F30" s="8" t="s">
        <v>398</v>
      </c>
      <c r="G30" s="8" t="s">
        <v>401</v>
      </c>
      <c r="H30" s="8" t="s">
        <v>402</v>
      </c>
      <c r="I30" s="9" t="s">
        <v>1020</v>
      </c>
      <c r="J30" s="8" t="s">
        <v>1050</v>
      </c>
      <c r="K30" s="141" t="s">
        <v>399</v>
      </c>
      <c r="L30" s="18" t="s">
        <v>399</v>
      </c>
    </row>
    <row r="31" spans="1:14" ht="31.5">
      <c r="A31" s="1" t="s">
        <v>159</v>
      </c>
      <c r="B31" s="2" t="s">
        <v>160</v>
      </c>
      <c r="C31" s="2" t="s">
        <v>154</v>
      </c>
      <c r="D31" s="2">
        <v>0</v>
      </c>
      <c r="E31" s="2">
        <v>0</v>
      </c>
      <c r="F31" s="2">
        <v>0</v>
      </c>
      <c r="G31" s="18" t="s">
        <v>399</v>
      </c>
      <c r="H31" s="18" t="s">
        <v>399</v>
      </c>
      <c r="I31" s="61">
        <v>0</v>
      </c>
      <c r="J31" s="61">
        <v>0</v>
      </c>
      <c r="K31" s="18" t="s">
        <v>399</v>
      </c>
      <c r="L31" s="18" t="s">
        <v>399</v>
      </c>
    </row>
    <row r="32" spans="1:14" ht="31.5">
      <c r="A32" s="1" t="s">
        <v>161</v>
      </c>
      <c r="B32" s="2" t="s">
        <v>162</v>
      </c>
      <c r="C32" s="2" t="s">
        <v>154</v>
      </c>
      <c r="D32" s="9" t="s">
        <v>361</v>
      </c>
      <c r="E32" s="9" t="s">
        <v>362</v>
      </c>
      <c r="F32" s="22" t="s">
        <v>403</v>
      </c>
      <c r="G32" s="22" t="s">
        <v>404</v>
      </c>
      <c r="H32" s="22" t="s">
        <v>405</v>
      </c>
      <c r="I32" s="9" t="s">
        <v>1021</v>
      </c>
      <c r="J32" s="22" t="s">
        <v>1021</v>
      </c>
      <c r="K32" s="17">
        <v>100</v>
      </c>
      <c r="L32" s="18" t="s">
        <v>399</v>
      </c>
    </row>
    <row r="33" spans="1:12" ht="31.5">
      <c r="A33" s="1" t="s">
        <v>163</v>
      </c>
      <c r="B33" s="2" t="s">
        <v>164</v>
      </c>
      <c r="C33" s="2" t="s">
        <v>138</v>
      </c>
      <c r="D33" s="2">
        <v>96.7</v>
      </c>
      <c r="E33" s="2">
        <v>96.7</v>
      </c>
      <c r="F33" s="2">
        <v>96.8</v>
      </c>
      <c r="G33" s="17">
        <f t="shared" si="5"/>
        <v>100.1034126163392</v>
      </c>
      <c r="H33" s="17">
        <f t="shared" si="6"/>
        <v>100.1034126163392</v>
      </c>
      <c r="I33" s="61">
        <v>96.7</v>
      </c>
      <c r="J33" s="61">
        <v>95.8</v>
      </c>
      <c r="K33" s="17">
        <f t="shared" si="7"/>
        <v>99.069286452947253</v>
      </c>
      <c r="L33" s="17">
        <f t="shared" si="8"/>
        <v>98.966942148760324</v>
      </c>
    </row>
    <row r="34" spans="1:12" ht="31.5">
      <c r="A34" s="5" t="s">
        <v>165</v>
      </c>
      <c r="B34" s="6" t="s">
        <v>166</v>
      </c>
      <c r="C34" s="6" t="s">
        <v>167</v>
      </c>
      <c r="D34" s="6">
        <v>13.7</v>
      </c>
      <c r="E34" s="6">
        <v>12.7</v>
      </c>
      <c r="F34" s="6">
        <v>12.5</v>
      </c>
      <c r="G34" s="17">
        <f t="shared" si="5"/>
        <v>98.425196850393704</v>
      </c>
      <c r="H34" s="17">
        <f t="shared" si="6"/>
        <v>91.240875912408754</v>
      </c>
      <c r="I34" s="6">
        <v>13.1</v>
      </c>
      <c r="J34" s="6">
        <v>13.3</v>
      </c>
      <c r="K34" s="17">
        <f t="shared" si="7"/>
        <v>101.52671755725191</v>
      </c>
      <c r="L34" s="17">
        <f t="shared" si="8"/>
        <v>106.4</v>
      </c>
    </row>
    <row r="35" spans="1:12" ht="47.25">
      <c r="A35" s="5" t="s">
        <v>169</v>
      </c>
      <c r="B35" s="6" t="s">
        <v>363</v>
      </c>
      <c r="C35" s="6" t="s">
        <v>138</v>
      </c>
      <c r="D35" s="6">
        <v>32.29</v>
      </c>
      <c r="E35" s="6">
        <v>30.94</v>
      </c>
      <c r="F35" s="6">
        <v>30.94</v>
      </c>
      <c r="G35" s="113">
        <f>F35/E35*100</f>
        <v>100</v>
      </c>
      <c r="H35" s="113">
        <f t="shared" si="6"/>
        <v>95.819139052338187</v>
      </c>
      <c r="I35" s="6">
        <v>39.21</v>
      </c>
      <c r="J35" s="6">
        <v>51.22</v>
      </c>
      <c r="K35" s="17">
        <f>J35/I35*100</f>
        <v>130.62994134149451</v>
      </c>
      <c r="L35" s="17">
        <f>J35/F35*100</f>
        <v>165.54621848739495</v>
      </c>
    </row>
    <row r="36" spans="1:12" ht="15.75" customHeight="1">
      <c r="A36" s="223" t="s">
        <v>168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</row>
    <row r="37" spans="1:12" ht="15.75">
      <c r="A37" s="208" t="s">
        <v>174</v>
      </c>
      <c r="B37" s="19" t="s">
        <v>170</v>
      </c>
      <c r="C37" s="19"/>
      <c r="D37" s="19"/>
      <c r="E37" s="19"/>
      <c r="F37" s="19"/>
      <c r="G37" s="2"/>
      <c r="H37" s="2"/>
      <c r="I37" s="19"/>
      <c r="J37" s="19"/>
      <c r="K37" s="61"/>
      <c r="L37" s="61"/>
    </row>
    <row r="38" spans="1:12" ht="31.5">
      <c r="A38" s="209"/>
      <c r="B38" s="19" t="s">
        <v>171</v>
      </c>
      <c r="C38" s="19" t="s">
        <v>172</v>
      </c>
      <c r="D38" s="19">
        <v>0</v>
      </c>
      <c r="E38" s="19">
        <v>0</v>
      </c>
      <c r="F38" s="19">
        <v>0</v>
      </c>
      <c r="G38" s="18" t="s">
        <v>399</v>
      </c>
      <c r="H38" s="18" t="s">
        <v>399</v>
      </c>
      <c r="I38" s="19">
        <v>0</v>
      </c>
      <c r="J38" s="19">
        <v>0</v>
      </c>
      <c r="K38" s="141" t="s">
        <v>399</v>
      </c>
      <c r="L38" s="18" t="s">
        <v>399</v>
      </c>
    </row>
    <row r="39" spans="1:12" ht="15.75">
      <c r="A39" s="210"/>
      <c r="B39" s="19" t="s">
        <v>173</v>
      </c>
      <c r="C39" s="19" t="s">
        <v>172</v>
      </c>
      <c r="D39" s="19">
        <v>0</v>
      </c>
      <c r="E39" s="19">
        <v>0</v>
      </c>
      <c r="F39" s="19">
        <v>0</v>
      </c>
      <c r="G39" s="18" t="s">
        <v>399</v>
      </c>
      <c r="H39" s="18" t="s">
        <v>399</v>
      </c>
      <c r="I39" s="19">
        <v>0</v>
      </c>
      <c r="J39" s="19">
        <v>0</v>
      </c>
      <c r="K39" s="141" t="s">
        <v>399</v>
      </c>
      <c r="L39" s="18" t="s">
        <v>399</v>
      </c>
    </row>
    <row r="40" spans="1:12" ht="47.25">
      <c r="A40" s="1" t="s">
        <v>176</v>
      </c>
      <c r="B40" s="19" t="s">
        <v>175</v>
      </c>
      <c r="C40" s="19" t="s">
        <v>172</v>
      </c>
      <c r="D40" s="19">
        <v>0</v>
      </c>
      <c r="E40" s="19">
        <v>0</v>
      </c>
      <c r="F40" s="19">
        <v>0</v>
      </c>
      <c r="G40" s="18" t="s">
        <v>399</v>
      </c>
      <c r="H40" s="18" t="s">
        <v>399</v>
      </c>
      <c r="I40" s="19">
        <v>2</v>
      </c>
      <c r="J40" s="19">
        <v>0</v>
      </c>
      <c r="K40" s="141" t="s">
        <v>399</v>
      </c>
      <c r="L40" s="18" t="s">
        <v>399</v>
      </c>
    </row>
    <row r="41" spans="1:12" ht="15.75">
      <c r="A41" s="208" t="s">
        <v>181</v>
      </c>
      <c r="B41" s="19" t="s">
        <v>177</v>
      </c>
      <c r="C41" s="19"/>
      <c r="D41" s="19"/>
      <c r="E41" s="27"/>
      <c r="F41" s="19"/>
      <c r="G41" s="18"/>
      <c r="H41" s="18"/>
      <c r="I41" s="27"/>
      <c r="J41" s="19"/>
      <c r="K41" s="17"/>
      <c r="L41" s="17"/>
    </row>
    <row r="42" spans="1:12" ht="31.5" customHeight="1">
      <c r="A42" s="209"/>
      <c r="B42" s="19" t="s">
        <v>348</v>
      </c>
      <c r="C42" s="19" t="s">
        <v>178</v>
      </c>
      <c r="D42" s="19">
        <v>73.3</v>
      </c>
      <c r="E42" s="19">
        <v>73.3</v>
      </c>
      <c r="F42" s="19">
        <v>74.099999999999994</v>
      </c>
      <c r="G42" s="17">
        <f>F42/E42*100</f>
        <v>101.09140518417463</v>
      </c>
      <c r="H42" s="17">
        <f>F42/D42*100</f>
        <v>101.09140518417463</v>
      </c>
      <c r="I42" s="19">
        <v>73.3</v>
      </c>
      <c r="J42" s="19">
        <v>84.4</v>
      </c>
      <c r="K42" s="17">
        <f t="shared" ref="K42:K46" si="9">J42/I42*100</f>
        <v>115.14324693042293</v>
      </c>
      <c r="L42" s="17">
        <f t="shared" ref="L42:L46" si="10">J42/F42*100</f>
        <v>113.90013495276654</v>
      </c>
    </row>
    <row r="43" spans="1:12" ht="47.25" customHeight="1">
      <c r="A43" s="209"/>
      <c r="B43" s="19" t="s">
        <v>349</v>
      </c>
      <c r="C43" s="19" t="s">
        <v>179</v>
      </c>
      <c r="D43" s="19">
        <v>216.6</v>
      </c>
      <c r="E43" s="19">
        <v>216.5</v>
      </c>
      <c r="F43" s="19">
        <v>216.4</v>
      </c>
      <c r="G43" s="17">
        <f>F43/E43*100</f>
        <v>99.953810623556578</v>
      </c>
      <c r="H43" s="17">
        <f>F43/D43*100</f>
        <v>99.907663896583571</v>
      </c>
      <c r="I43" s="19">
        <v>216.5</v>
      </c>
      <c r="J43" s="19">
        <v>223</v>
      </c>
      <c r="K43" s="17">
        <f t="shared" si="9"/>
        <v>103.00230946882216</v>
      </c>
      <c r="L43" s="17">
        <f t="shared" si="10"/>
        <v>103.04990757855823</v>
      </c>
    </row>
    <row r="44" spans="1:12" ht="31.5" customHeight="1">
      <c r="A44" s="209"/>
      <c r="B44" s="19" t="s">
        <v>350</v>
      </c>
      <c r="C44" s="19" t="s">
        <v>180</v>
      </c>
      <c r="D44" s="19">
        <v>19.100000000000001</v>
      </c>
      <c r="E44" s="19">
        <v>19.5</v>
      </c>
      <c r="F44" s="19">
        <v>19.600000000000001</v>
      </c>
      <c r="G44" s="17">
        <f>F44/E44*100</f>
        <v>100.51282051282051</v>
      </c>
      <c r="H44" s="17">
        <f>F44/D44*100</f>
        <v>102.61780104712042</v>
      </c>
      <c r="I44" s="19">
        <v>19.7</v>
      </c>
      <c r="J44" s="19">
        <v>20.8</v>
      </c>
      <c r="K44" s="17">
        <f t="shared" si="9"/>
        <v>105.58375634517768</v>
      </c>
      <c r="L44" s="17">
        <f t="shared" si="10"/>
        <v>106.12244897959184</v>
      </c>
    </row>
    <row r="45" spans="1:12" ht="31.5" customHeight="1">
      <c r="A45" s="210"/>
      <c r="B45" s="19" t="s">
        <v>351</v>
      </c>
      <c r="C45" s="19" t="s">
        <v>180</v>
      </c>
      <c r="D45" s="19">
        <v>69</v>
      </c>
      <c r="E45" s="19">
        <v>96.5</v>
      </c>
      <c r="F45" s="19">
        <v>68.900000000000006</v>
      </c>
      <c r="G45" s="17">
        <f>F45/E45*100</f>
        <v>71.39896373056996</v>
      </c>
      <c r="H45" s="17">
        <f>F45/D45*100</f>
        <v>99.855072463768124</v>
      </c>
      <c r="I45" s="19">
        <v>70</v>
      </c>
      <c r="J45" s="19">
        <v>68.8</v>
      </c>
      <c r="K45" s="17">
        <f t="shared" si="9"/>
        <v>98.285714285714278</v>
      </c>
      <c r="L45" s="17">
        <f t="shared" si="10"/>
        <v>99.854862119013049</v>
      </c>
    </row>
    <row r="46" spans="1:12" ht="31.5">
      <c r="A46" s="1" t="s">
        <v>185</v>
      </c>
      <c r="B46" s="25" t="s">
        <v>182</v>
      </c>
      <c r="C46" s="19" t="s">
        <v>183</v>
      </c>
      <c r="D46" s="19">
        <v>20</v>
      </c>
      <c r="E46" s="19">
        <v>20</v>
      </c>
      <c r="F46" s="19">
        <v>20</v>
      </c>
      <c r="G46" s="17">
        <f>F46/E46*100</f>
        <v>100</v>
      </c>
      <c r="H46" s="17">
        <f>F46/D46*100</f>
        <v>100</v>
      </c>
      <c r="I46" s="19">
        <v>20</v>
      </c>
      <c r="J46" s="19">
        <v>20</v>
      </c>
      <c r="K46" s="17">
        <f t="shared" si="9"/>
        <v>100</v>
      </c>
      <c r="L46" s="17">
        <f t="shared" si="10"/>
        <v>100</v>
      </c>
    </row>
    <row r="47" spans="1:12" ht="15.75" customHeight="1">
      <c r="A47" s="223" t="s">
        <v>184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</row>
    <row r="48" spans="1:12" ht="31.5">
      <c r="A48" s="1" t="s">
        <v>187</v>
      </c>
      <c r="B48" s="152" t="s">
        <v>186</v>
      </c>
      <c r="C48" s="152" t="s">
        <v>172</v>
      </c>
      <c r="D48" s="152">
        <v>55</v>
      </c>
      <c r="E48" s="152">
        <v>55</v>
      </c>
      <c r="F48" s="152">
        <v>55</v>
      </c>
      <c r="G48" s="151">
        <f>F48/E48*100</f>
        <v>100</v>
      </c>
      <c r="H48" s="151">
        <f>F48/D48*100</f>
        <v>100</v>
      </c>
      <c r="I48" s="152">
        <v>55</v>
      </c>
      <c r="J48" s="152">
        <v>55</v>
      </c>
      <c r="K48" s="17">
        <f t="shared" ref="K48" si="11">J48/I48*100</f>
        <v>100</v>
      </c>
      <c r="L48" s="17">
        <f t="shared" ref="L48" si="12">J48/F48*100</f>
        <v>100</v>
      </c>
    </row>
    <row r="49" spans="1:13" ht="31.5">
      <c r="A49" s="1" t="s">
        <v>189</v>
      </c>
      <c r="B49" s="152" t="s">
        <v>188</v>
      </c>
      <c r="C49" s="152" t="s">
        <v>138</v>
      </c>
      <c r="D49" s="152">
        <v>14.7</v>
      </c>
      <c r="E49" s="152">
        <v>14.1</v>
      </c>
      <c r="F49" s="152">
        <v>14.1</v>
      </c>
      <c r="G49" s="151">
        <f>F49/E49*100</f>
        <v>100</v>
      </c>
      <c r="H49" s="151">
        <f>F49/D49*100</f>
        <v>95.91836734693878</v>
      </c>
      <c r="I49" s="152">
        <v>14.3</v>
      </c>
      <c r="J49" s="152">
        <v>14.3</v>
      </c>
      <c r="K49" s="17">
        <f t="shared" ref="K49" si="13">J49/I49*100</f>
        <v>100</v>
      </c>
      <c r="L49" s="17">
        <f t="shared" ref="L49" si="14">J49/F49*100</f>
        <v>101.41843971631207</v>
      </c>
    </row>
    <row r="50" spans="1:13" ht="15.75" customHeight="1">
      <c r="A50" s="223" t="s">
        <v>364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</row>
    <row r="51" spans="1:13" ht="30.75" customHeight="1">
      <c r="A51" s="208" t="s">
        <v>196</v>
      </c>
      <c r="B51" s="19" t="s">
        <v>190</v>
      </c>
      <c r="C51" s="19"/>
      <c r="D51" s="19"/>
      <c r="E51" s="19"/>
      <c r="F51" s="19"/>
      <c r="G51" s="17"/>
      <c r="H51" s="17"/>
      <c r="I51" s="19"/>
      <c r="J51" s="19"/>
      <c r="K51" s="17"/>
      <c r="L51" s="17"/>
    </row>
    <row r="52" spans="1:13" ht="66" customHeight="1">
      <c r="A52" s="209"/>
      <c r="B52" s="19" t="s">
        <v>191</v>
      </c>
      <c r="C52" s="19" t="s">
        <v>192</v>
      </c>
      <c r="D52" s="19">
        <v>55.7</v>
      </c>
      <c r="E52" s="19">
        <v>55.7</v>
      </c>
      <c r="F52" s="19">
        <v>60.3</v>
      </c>
      <c r="G52" s="17">
        <f>F52/E52*100</f>
        <v>108.25852782764811</v>
      </c>
      <c r="H52" s="17">
        <f>F52/D52*100</f>
        <v>108.25852782764811</v>
      </c>
      <c r="I52" s="19">
        <v>55.7</v>
      </c>
      <c r="J52" s="19">
        <v>56</v>
      </c>
      <c r="K52" s="17">
        <f t="shared" ref="K52" si="15">J52/I52*100</f>
        <v>100.53859964093357</v>
      </c>
      <c r="L52" s="17">
        <f t="shared" ref="L52" si="16">J52/F52*100</f>
        <v>92.868988391376448</v>
      </c>
    </row>
    <row r="53" spans="1:13" ht="62.25" customHeight="1">
      <c r="A53" s="209"/>
      <c r="B53" s="19" t="s">
        <v>193</v>
      </c>
      <c r="C53" s="19" t="s">
        <v>194</v>
      </c>
      <c r="D53" s="19">
        <v>7.9</v>
      </c>
      <c r="E53" s="19">
        <v>7.9</v>
      </c>
      <c r="F53" s="19">
        <v>7.9</v>
      </c>
      <c r="G53" s="17">
        <f>F53/E53*100</f>
        <v>100</v>
      </c>
      <c r="H53" s="17">
        <f>F53/D53*100</f>
        <v>100</v>
      </c>
      <c r="I53" s="19">
        <v>7.9</v>
      </c>
      <c r="J53" s="19">
        <v>7.9</v>
      </c>
      <c r="K53" s="17">
        <f t="shared" ref="K53:K54" si="17">J53/I53*100</f>
        <v>100</v>
      </c>
      <c r="L53" s="17">
        <f t="shared" ref="L53:L54" si="18">J53/F53*100</f>
        <v>100</v>
      </c>
    </row>
    <row r="54" spans="1:13" ht="66" customHeight="1">
      <c r="A54" s="210"/>
      <c r="B54" s="19" t="s">
        <v>195</v>
      </c>
      <c r="C54" s="19" t="s">
        <v>192</v>
      </c>
      <c r="D54" s="19">
        <v>47</v>
      </c>
      <c r="E54" s="19">
        <v>47.7</v>
      </c>
      <c r="F54" s="19">
        <v>52.7</v>
      </c>
      <c r="G54" s="17">
        <f>F54/E54*100</f>
        <v>110.48218029350106</v>
      </c>
      <c r="H54" s="17">
        <f>F54/D54*100</f>
        <v>112.12765957446808</v>
      </c>
      <c r="I54" s="19">
        <v>47.7</v>
      </c>
      <c r="J54" s="19">
        <v>59</v>
      </c>
      <c r="K54" s="17">
        <f t="shared" si="17"/>
        <v>123.68972746331237</v>
      </c>
      <c r="L54" s="17">
        <f t="shared" si="18"/>
        <v>111.95445920303604</v>
      </c>
    </row>
    <row r="55" spans="1:13" ht="47.25">
      <c r="A55" s="1" t="s">
        <v>199</v>
      </c>
      <c r="B55" s="19" t="s">
        <v>197</v>
      </c>
      <c r="C55" s="19" t="s">
        <v>138</v>
      </c>
      <c r="D55" s="19">
        <v>29</v>
      </c>
      <c r="E55" s="19">
        <v>32.5</v>
      </c>
      <c r="F55" s="19">
        <v>32.5</v>
      </c>
      <c r="G55" s="17">
        <f>F55/E55*100</f>
        <v>100</v>
      </c>
      <c r="H55" s="17">
        <f>F55/D55*100</f>
        <v>112.06896551724137</v>
      </c>
      <c r="I55" s="19">
        <v>34</v>
      </c>
      <c r="J55" s="19">
        <v>34.200000000000003</v>
      </c>
      <c r="K55" s="17">
        <f t="shared" ref="K55" si="19">J55/I55*100</f>
        <v>100.58823529411765</v>
      </c>
      <c r="L55" s="17">
        <f t="shared" ref="L55" si="20">J55/F55*100</f>
        <v>105.23076923076924</v>
      </c>
    </row>
    <row r="56" spans="1:13" ht="15.75" customHeight="1">
      <c r="A56" s="223" t="s">
        <v>198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</row>
    <row r="57" spans="1:13" ht="31.5">
      <c r="A57" s="1" t="s">
        <v>202</v>
      </c>
      <c r="B57" s="7" t="s">
        <v>200</v>
      </c>
      <c r="C57" s="2" t="s">
        <v>201</v>
      </c>
      <c r="D57" s="2">
        <v>1539700</v>
      </c>
      <c r="E57" s="2">
        <v>1559220</v>
      </c>
      <c r="F57" s="2">
        <v>1560404</v>
      </c>
      <c r="G57" s="17">
        <f>F57/E57*100</f>
        <v>100.07593540359923</v>
      </c>
      <c r="H57" s="17">
        <f>F57/D57*100</f>
        <v>101.34467753458465</v>
      </c>
      <c r="I57" s="61">
        <v>1579170</v>
      </c>
      <c r="J57" s="61">
        <v>1572700</v>
      </c>
      <c r="K57" s="17">
        <f t="shared" ref="K57" si="21">J57/I57*100</f>
        <v>99.590291102287907</v>
      </c>
      <c r="L57" s="17">
        <f t="shared" ref="L57" si="22">J57/F57*100</f>
        <v>100.78800105613675</v>
      </c>
    </row>
    <row r="58" spans="1:13" ht="64.5" customHeight="1">
      <c r="A58" s="1" t="s">
        <v>205</v>
      </c>
      <c r="B58" s="2" t="s">
        <v>203</v>
      </c>
      <c r="C58" s="2" t="s">
        <v>204</v>
      </c>
      <c r="D58" s="2">
        <v>957.2</v>
      </c>
      <c r="E58" s="2">
        <v>957.2</v>
      </c>
      <c r="F58" s="2">
        <v>957.2</v>
      </c>
      <c r="G58" s="17">
        <f t="shared" ref="G58:G65" si="23">F58/E58*100</f>
        <v>100</v>
      </c>
      <c r="H58" s="17">
        <f t="shared" ref="H58:H65" si="24">F58/D58*100</f>
        <v>100</v>
      </c>
      <c r="I58" s="61">
        <v>957.2</v>
      </c>
      <c r="J58" s="61">
        <v>957.2</v>
      </c>
      <c r="K58" s="17">
        <f t="shared" ref="K58:K65" si="25">J58/I58*100</f>
        <v>100</v>
      </c>
      <c r="L58" s="17">
        <f t="shared" ref="L58:L64" si="26">J58/F58*100</f>
        <v>100</v>
      </c>
    </row>
    <row r="59" spans="1:13" ht="60" customHeight="1">
      <c r="A59" s="1" t="s">
        <v>207</v>
      </c>
      <c r="B59" s="7" t="s">
        <v>206</v>
      </c>
      <c r="C59" s="2" t="s">
        <v>138</v>
      </c>
      <c r="D59" s="2">
        <v>0.158</v>
      </c>
      <c r="E59" s="2">
        <v>0.158</v>
      </c>
      <c r="F59" s="2">
        <v>0.158</v>
      </c>
      <c r="G59" s="17">
        <f t="shared" si="23"/>
        <v>100</v>
      </c>
      <c r="H59" s="17">
        <f t="shared" si="24"/>
        <v>100</v>
      </c>
      <c r="I59" s="61">
        <v>0.2</v>
      </c>
      <c r="J59" s="61">
        <v>0.2</v>
      </c>
      <c r="K59" s="17">
        <f t="shared" si="25"/>
        <v>100</v>
      </c>
      <c r="L59" s="17">
        <f t="shared" si="26"/>
        <v>126.58227848101266</v>
      </c>
    </row>
    <row r="60" spans="1:13" ht="34.15" customHeight="1">
      <c r="A60" s="1" t="s">
        <v>209</v>
      </c>
      <c r="B60" s="2" t="s">
        <v>208</v>
      </c>
      <c r="C60" s="2" t="s">
        <v>352</v>
      </c>
      <c r="D60" s="2">
        <v>22.86</v>
      </c>
      <c r="E60" s="2">
        <v>23.11</v>
      </c>
      <c r="F60" s="2">
        <v>23.3</v>
      </c>
      <c r="G60" s="17">
        <f t="shared" si="23"/>
        <v>100.82215491129382</v>
      </c>
      <c r="H60" s="17">
        <f t="shared" si="24"/>
        <v>101.92475940507437</v>
      </c>
      <c r="I60" s="61">
        <v>23.36</v>
      </c>
      <c r="J60" s="61">
        <v>23.7</v>
      </c>
      <c r="K60" s="17">
        <f t="shared" si="25"/>
        <v>101.4554794520548</v>
      </c>
      <c r="L60" s="17">
        <f t="shared" si="26"/>
        <v>101.71673819742489</v>
      </c>
    </row>
    <row r="61" spans="1:13" ht="47.25">
      <c r="A61" s="1" t="s">
        <v>211</v>
      </c>
      <c r="B61" s="7" t="s">
        <v>210</v>
      </c>
      <c r="C61" s="2" t="s">
        <v>148</v>
      </c>
      <c r="D61" s="2">
        <v>355</v>
      </c>
      <c r="E61" s="2">
        <v>349</v>
      </c>
      <c r="F61" s="2">
        <v>274</v>
      </c>
      <c r="G61" s="17">
        <f t="shared" si="23"/>
        <v>78.510028653295123</v>
      </c>
      <c r="H61" s="17">
        <f t="shared" si="24"/>
        <v>77.183098591549296</v>
      </c>
      <c r="I61" s="61">
        <v>340</v>
      </c>
      <c r="J61" s="61">
        <v>270</v>
      </c>
      <c r="K61" s="17">
        <f t="shared" si="25"/>
        <v>79.411764705882348</v>
      </c>
      <c r="L61" s="17">
        <f t="shared" si="26"/>
        <v>98.540145985401466</v>
      </c>
    </row>
    <row r="62" spans="1:13" ht="35.25" customHeight="1">
      <c r="A62" s="1" t="s">
        <v>213</v>
      </c>
      <c r="B62" s="7" t="s">
        <v>212</v>
      </c>
      <c r="C62" s="2" t="s">
        <v>204</v>
      </c>
      <c r="D62" s="2">
        <v>16864</v>
      </c>
      <c r="E62" s="2">
        <v>19520</v>
      </c>
      <c r="F62" s="2">
        <v>20704</v>
      </c>
      <c r="G62" s="17">
        <f t="shared" si="23"/>
        <v>106.0655737704918</v>
      </c>
      <c r="H62" s="17">
        <f t="shared" si="24"/>
        <v>122.77039848197344</v>
      </c>
      <c r="I62" s="61">
        <v>17300</v>
      </c>
      <c r="J62" s="61">
        <v>21800</v>
      </c>
      <c r="K62" s="17">
        <f t="shared" si="25"/>
        <v>126.01156069364161</v>
      </c>
      <c r="L62" s="17">
        <f t="shared" si="26"/>
        <v>105.29366306027821</v>
      </c>
    </row>
    <row r="63" spans="1:13" ht="63">
      <c r="A63" s="1" t="s">
        <v>215</v>
      </c>
      <c r="B63" s="128" t="s">
        <v>214</v>
      </c>
      <c r="C63" s="2" t="s">
        <v>148</v>
      </c>
      <c r="D63" s="2">
        <v>25</v>
      </c>
      <c r="E63" s="2">
        <v>60</v>
      </c>
      <c r="F63" s="2">
        <v>160</v>
      </c>
      <c r="G63" s="17">
        <f t="shared" si="23"/>
        <v>266.66666666666663</v>
      </c>
      <c r="H63" s="17">
        <f t="shared" si="24"/>
        <v>640</v>
      </c>
      <c r="I63" s="61">
        <v>75</v>
      </c>
      <c r="J63" s="128">
        <v>212</v>
      </c>
      <c r="K63" s="17">
        <f t="shared" si="25"/>
        <v>282.66666666666669</v>
      </c>
      <c r="L63" s="17">
        <f t="shared" si="26"/>
        <v>132.5</v>
      </c>
      <c r="M63" s="142"/>
    </row>
    <row r="64" spans="1:13" ht="65.25" customHeight="1">
      <c r="A64" s="1" t="s">
        <v>218</v>
      </c>
      <c r="B64" s="128" t="s">
        <v>216</v>
      </c>
      <c r="C64" s="2" t="s">
        <v>217</v>
      </c>
      <c r="D64" s="2">
        <v>22.2</v>
      </c>
      <c r="E64" s="2">
        <v>59.3</v>
      </c>
      <c r="F64" s="17">
        <v>171.35300000000001</v>
      </c>
      <c r="G64" s="17">
        <f t="shared" si="23"/>
        <v>288.95952782462058</v>
      </c>
      <c r="H64" s="17">
        <f t="shared" si="24"/>
        <v>771.86036036036046</v>
      </c>
      <c r="I64" s="61">
        <v>73.8</v>
      </c>
      <c r="J64" s="151">
        <v>237</v>
      </c>
      <c r="K64" s="17">
        <f t="shared" si="25"/>
        <v>321.13821138211381</v>
      </c>
      <c r="L64" s="17">
        <f t="shared" si="26"/>
        <v>138.31097208686163</v>
      </c>
      <c r="M64" s="142"/>
    </row>
    <row r="65" spans="1:12" ht="81" customHeight="1">
      <c r="A65" s="1" t="s">
        <v>220</v>
      </c>
      <c r="B65" s="2" t="s">
        <v>219</v>
      </c>
      <c r="C65" s="2" t="s">
        <v>148</v>
      </c>
      <c r="D65" s="2">
        <v>20</v>
      </c>
      <c r="E65" s="2">
        <v>19</v>
      </c>
      <c r="F65" s="2">
        <v>20</v>
      </c>
      <c r="G65" s="17">
        <f t="shared" si="23"/>
        <v>105.26315789473684</v>
      </c>
      <c r="H65" s="17">
        <f t="shared" si="24"/>
        <v>100</v>
      </c>
      <c r="I65" s="61">
        <v>33</v>
      </c>
      <c r="J65" s="61">
        <v>18</v>
      </c>
      <c r="K65" s="17">
        <f t="shared" si="25"/>
        <v>54.54545454545454</v>
      </c>
      <c r="L65" s="17">
        <f>J65/F65*100</f>
        <v>90</v>
      </c>
    </row>
    <row r="66" spans="1:12" ht="15.75" customHeight="1">
      <c r="A66" s="223" t="s">
        <v>365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</row>
    <row r="67" spans="1:12" ht="31.5">
      <c r="A67" s="1" t="s">
        <v>223</v>
      </c>
      <c r="B67" s="2" t="s">
        <v>221</v>
      </c>
      <c r="C67" s="2" t="s">
        <v>222</v>
      </c>
      <c r="D67" s="2">
        <v>624</v>
      </c>
      <c r="E67" s="2">
        <v>624</v>
      </c>
      <c r="F67" s="2">
        <v>624</v>
      </c>
      <c r="G67" s="17">
        <f>F67/E67*100</f>
        <v>100</v>
      </c>
      <c r="H67" s="17">
        <f>F67/D67*100</f>
        <v>100</v>
      </c>
      <c r="I67" s="61">
        <v>627.5</v>
      </c>
      <c r="J67" s="61">
        <v>624</v>
      </c>
      <c r="K67" s="17">
        <f t="shared" ref="K67" si="27">J67/I67*100</f>
        <v>99.442231075697208</v>
      </c>
      <c r="L67" s="17">
        <f>J67/F67*100</f>
        <v>100</v>
      </c>
    </row>
    <row r="68" spans="1:12" ht="31.5">
      <c r="A68" s="1" t="s">
        <v>225</v>
      </c>
      <c r="B68" s="7" t="s">
        <v>224</v>
      </c>
      <c r="C68" s="2" t="s">
        <v>222</v>
      </c>
      <c r="D68" s="2">
        <v>3.8</v>
      </c>
      <c r="E68" s="2">
        <v>4.2</v>
      </c>
      <c r="F68" s="2">
        <v>4.9000000000000004</v>
      </c>
      <c r="G68" s="17">
        <f t="shared" ref="G68:G91" si="28">F68/E68*100</f>
        <v>116.66666666666667</v>
      </c>
      <c r="H68" s="17">
        <f t="shared" ref="H68:H91" si="29">F68/D68*100</f>
        <v>128.94736842105266</v>
      </c>
      <c r="I68" s="61">
        <v>4.5</v>
      </c>
      <c r="J68" s="61">
        <v>3.4</v>
      </c>
      <c r="K68" s="17">
        <f t="shared" ref="K68:K90" si="30">J68/I68*100</f>
        <v>75.555555555555557</v>
      </c>
      <c r="L68" s="17">
        <f t="shared" ref="L68:L90" si="31">J68/F68*100</f>
        <v>69.387755102040799</v>
      </c>
    </row>
    <row r="69" spans="1:12" ht="31.5">
      <c r="A69" s="1" t="s">
        <v>227</v>
      </c>
      <c r="B69" s="7" t="s">
        <v>226</v>
      </c>
      <c r="C69" s="2" t="s">
        <v>222</v>
      </c>
      <c r="D69" s="2">
        <v>0</v>
      </c>
      <c r="E69" s="2">
        <v>0</v>
      </c>
      <c r="F69" s="2">
        <v>0</v>
      </c>
      <c r="G69" s="18" t="s">
        <v>399</v>
      </c>
      <c r="H69" s="18" t="s">
        <v>399</v>
      </c>
      <c r="I69" s="61">
        <v>0.1</v>
      </c>
      <c r="J69" s="61">
        <v>0</v>
      </c>
      <c r="K69" s="18" t="s">
        <v>399</v>
      </c>
      <c r="L69" s="18" t="s">
        <v>399</v>
      </c>
    </row>
    <row r="70" spans="1:12" ht="31.5">
      <c r="A70" s="1" t="s">
        <v>229</v>
      </c>
      <c r="B70" s="2" t="s">
        <v>228</v>
      </c>
      <c r="C70" s="2" t="s">
        <v>138</v>
      </c>
      <c r="D70" s="2">
        <v>72</v>
      </c>
      <c r="E70" s="2">
        <v>73</v>
      </c>
      <c r="F70" s="2">
        <v>73</v>
      </c>
      <c r="G70" s="17">
        <f t="shared" si="28"/>
        <v>100</v>
      </c>
      <c r="H70" s="17">
        <f t="shared" si="29"/>
        <v>101.38888888888889</v>
      </c>
      <c r="I70" s="61">
        <v>74.400000000000006</v>
      </c>
      <c r="J70" s="61">
        <v>74.400000000000006</v>
      </c>
      <c r="K70" s="17">
        <f t="shared" si="30"/>
        <v>100</v>
      </c>
      <c r="L70" s="17">
        <f t="shared" si="31"/>
        <v>101.91780821917808</v>
      </c>
    </row>
    <row r="71" spans="1:12" ht="31.5">
      <c r="A71" s="1" t="s">
        <v>231</v>
      </c>
      <c r="B71" s="2" t="s">
        <v>230</v>
      </c>
      <c r="C71" s="2" t="s">
        <v>222</v>
      </c>
      <c r="D71" s="2">
        <v>43.3</v>
      </c>
      <c r="E71" s="2">
        <v>43.3</v>
      </c>
      <c r="F71" s="2">
        <v>43.3</v>
      </c>
      <c r="G71" s="17">
        <f t="shared" si="28"/>
        <v>100</v>
      </c>
      <c r="H71" s="17">
        <f t="shared" si="29"/>
        <v>100</v>
      </c>
      <c r="I71" s="61">
        <v>43.3</v>
      </c>
      <c r="J71" s="61">
        <v>43.3</v>
      </c>
      <c r="K71" s="17">
        <f t="shared" si="30"/>
        <v>100</v>
      </c>
      <c r="L71" s="17">
        <f t="shared" si="31"/>
        <v>100</v>
      </c>
    </row>
    <row r="72" spans="1:12" ht="31.5">
      <c r="A72" s="1" t="s">
        <v>233</v>
      </c>
      <c r="B72" s="2" t="s">
        <v>232</v>
      </c>
      <c r="C72" s="2" t="s">
        <v>138</v>
      </c>
      <c r="D72" s="2">
        <v>70</v>
      </c>
      <c r="E72" s="2">
        <v>71</v>
      </c>
      <c r="F72" s="2">
        <v>71</v>
      </c>
      <c r="G72" s="17">
        <f t="shared" si="28"/>
        <v>100</v>
      </c>
      <c r="H72" s="17">
        <f t="shared" si="29"/>
        <v>101.42857142857142</v>
      </c>
      <c r="I72" s="61">
        <v>71.3</v>
      </c>
      <c r="J72" s="61">
        <v>71.3</v>
      </c>
      <c r="K72" s="17">
        <f t="shared" si="30"/>
        <v>100</v>
      </c>
      <c r="L72" s="17">
        <f t="shared" si="31"/>
        <v>100.4225352112676</v>
      </c>
    </row>
    <row r="73" spans="1:12" ht="31.5">
      <c r="A73" s="1" t="s">
        <v>235</v>
      </c>
      <c r="B73" s="7" t="s">
        <v>234</v>
      </c>
      <c r="C73" s="2" t="s">
        <v>222</v>
      </c>
      <c r="D73" s="2">
        <v>0</v>
      </c>
      <c r="E73" s="2">
        <v>0</v>
      </c>
      <c r="F73" s="2">
        <v>0</v>
      </c>
      <c r="G73" s="18" t="s">
        <v>399</v>
      </c>
      <c r="H73" s="18" t="s">
        <v>399</v>
      </c>
      <c r="I73" s="61">
        <v>0</v>
      </c>
      <c r="J73" s="61">
        <v>0.05</v>
      </c>
      <c r="K73" s="18" t="s">
        <v>399</v>
      </c>
      <c r="L73" s="18" t="s">
        <v>399</v>
      </c>
    </row>
    <row r="74" spans="1:12" ht="31.5">
      <c r="A74" s="1" t="s">
        <v>237</v>
      </c>
      <c r="B74" s="7" t="s">
        <v>236</v>
      </c>
      <c r="C74" s="2" t="s">
        <v>222</v>
      </c>
      <c r="D74" s="2">
        <v>0</v>
      </c>
      <c r="E74" s="2">
        <v>0</v>
      </c>
      <c r="F74" s="2">
        <v>0</v>
      </c>
      <c r="G74" s="18" t="s">
        <v>399</v>
      </c>
      <c r="H74" s="18" t="s">
        <v>399</v>
      </c>
      <c r="I74" s="61">
        <v>0</v>
      </c>
      <c r="J74" s="61">
        <v>0</v>
      </c>
      <c r="K74" s="18" t="s">
        <v>399</v>
      </c>
      <c r="L74" s="18" t="s">
        <v>399</v>
      </c>
    </row>
    <row r="75" spans="1:12" ht="15.75">
      <c r="A75" s="208" t="s">
        <v>239</v>
      </c>
      <c r="B75" s="7" t="s">
        <v>238</v>
      </c>
      <c r="C75" s="2" t="s">
        <v>222</v>
      </c>
      <c r="D75" s="2">
        <v>41.878</v>
      </c>
      <c r="E75" s="2">
        <v>41.878</v>
      </c>
      <c r="F75" s="2">
        <v>41.878</v>
      </c>
      <c r="G75" s="17">
        <f t="shared" si="28"/>
        <v>100</v>
      </c>
      <c r="H75" s="17">
        <f t="shared" si="29"/>
        <v>100</v>
      </c>
      <c r="I75" s="61">
        <v>41.878</v>
      </c>
      <c r="J75" s="61">
        <v>41.878</v>
      </c>
      <c r="K75" s="17">
        <f t="shared" si="30"/>
        <v>100</v>
      </c>
      <c r="L75" s="17">
        <f t="shared" si="31"/>
        <v>100</v>
      </c>
    </row>
    <row r="76" spans="1:12" ht="15.75">
      <c r="A76" s="210"/>
      <c r="B76" s="7" t="s">
        <v>240</v>
      </c>
      <c r="C76" s="2" t="s">
        <v>222</v>
      </c>
      <c r="D76" s="2">
        <v>33.08</v>
      </c>
      <c r="E76" s="2">
        <v>30.7</v>
      </c>
      <c r="F76" s="2">
        <v>30.7</v>
      </c>
      <c r="G76" s="17">
        <f t="shared" si="28"/>
        <v>100</v>
      </c>
      <c r="H76" s="17">
        <f t="shared" si="29"/>
        <v>92.805320435308346</v>
      </c>
      <c r="I76" s="61">
        <v>30.06</v>
      </c>
      <c r="J76" s="61">
        <v>28.285</v>
      </c>
      <c r="K76" s="17">
        <f t="shared" si="30"/>
        <v>94.095143047238864</v>
      </c>
      <c r="L76" s="17">
        <f t="shared" si="31"/>
        <v>92.133550488599354</v>
      </c>
    </row>
    <row r="77" spans="1:12" ht="31.5">
      <c r="A77" s="1" t="s">
        <v>241</v>
      </c>
      <c r="B77" s="7" t="s">
        <v>242</v>
      </c>
      <c r="C77" s="2" t="s">
        <v>222</v>
      </c>
      <c r="D77" s="2">
        <v>0</v>
      </c>
      <c r="E77" s="2">
        <v>2.3919999999999999</v>
      </c>
      <c r="F77" s="2">
        <v>0</v>
      </c>
      <c r="G77" s="17">
        <f t="shared" si="28"/>
        <v>0</v>
      </c>
      <c r="H77" s="18" t="s">
        <v>399</v>
      </c>
      <c r="I77" s="61">
        <v>0.6</v>
      </c>
      <c r="J77" s="61">
        <v>1.7749999999999999</v>
      </c>
      <c r="K77" s="17">
        <f t="shared" si="30"/>
        <v>295.83333333333337</v>
      </c>
      <c r="L77" s="18" t="s">
        <v>399</v>
      </c>
    </row>
    <row r="78" spans="1:12" ht="15.75" customHeight="1">
      <c r="A78" s="1" t="s">
        <v>243</v>
      </c>
      <c r="B78" s="7" t="s">
        <v>244</v>
      </c>
      <c r="C78" s="2" t="s">
        <v>222</v>
      </c>
      <c r="D78" s="2">
        <v>0</v>
      </c>
      <c r="E78" s="2">
        <v>0</v>
      </c>
      <c r="F78" s="2">
        <v>0</v>
      </c>
      <c r="G78" s="18" t="s">
        <v>399</v>
      </c>
      <c r="H78" s="18" t="s">
        <v>399</v>
      </c>
      <c r="I78" s="61">
        <v>0</v>
      </c>
      <c r="J78" s="61">
        <v>0</v>
      </c>
      <c r="K78" s="18" t="s">
        <v>399</v>
      </c>
      <c r="L78" s="18" t="s">
        <v>399</v>
      </c>
    </row>
    <row r="79" spans="1:12" ht="47.25">
      <c r="A79" s="1" t="s">
        <v>245</v>
      </c>
      <c r="B79" s="2" t="s">
        <v>246</v>
      </c>
      <c r="C79" s="2" t="s">
        <v>138</v>
      </c>
      <c r="D79" s="2">
        <v>85.2</v>
      </c>
      <c r="E79" s="2">
        <v>85.4</v>
      </c>
      <c r="F79" s="2">
        <v>85.4</v>
      </c>
      <c r="G79" s="17">
        <f t="shared" si="28"/>
        <v>100</v>
      </c>
      <c r="H79" s="17">
        <f t="shared" si="29"/>
        <v>100.23474178403755</v>
      </c>
      <c r="I79" s="61">
        <v>85.9</v>
      </c>
      <c r="J79" s="61">
        <v>85.4</v>
      </c>
      <c r="K79" s="17">
        <f t="shared" si="30"/>
        <v>99.41792782305005</v>
      </c>
      <c r="L79" s="17">
        <f t="shared" si="31"/>
        <v>100</v>
      </c>
    </row>
    <row r="80" spans="1:12" ht="47.25">
      <c r="A80" s="1" t="s">
        <v>247</v>
      </c>
      <c r="B80" s="2" t="s">
        <v>248</v>
      </c>
      <c r="C80" s="2" t="s">
        <v>222</v>
      </c>
      <c r="D80" s="2">
        <v>240.64</v>
      </c>
      <c r="E80" s="2">
        <v>241.6</v>
      </c>
      <c r="F80" s="2">
        <v>241.75</v>
      </c>
      <c r="G80" s="17">
        <f t="shared" si="28"/>
        <v>100.06208609271523</v>
      </c>
      <c r="H80" s="17">
        <f t="shared" si="29"/>
        <v>100.4612699468085</v>
      </c>
      <c r="I80" s="61">
        <v>242.2</v>
      </c>
      <c r="J80" s="61">
        <v>242</v>
      </c>
      <c r="K80" s="17">
        <f t="shared" si="30"/>
        <v>99.917423616845596</v>
      </c>
      <c r="L80" s="17">
        <f t="shared" si="31"/>
        <v>100.1034126163392</v>
      </c>
    </row>
    <row r="81" spans="1:12" ht="31.5">
      <c r="A81" s="208" t="s">
        <v>249</v>
      </c>
      <c r="B81" s="2" t="s">
        <v>250</v>
      </c>
      <c r="C81" s="2" t="s">
        <v>222</v>
      </c>
      <c r="D81" s="2">
        <v>656.24</v>
      </c>
      <c r="E81" s="2">
        <v>656.24</v>
      </c>
      <c r="F81" s="2">
        <v>656.24</v>
      </c>
      <c r="G81" s="17">
        <f t="shared" si="28"/>
        <v>100</v>
      </c>
      <c r="H81" s="17">
        <f t="shared" si="29"/>
        <v>100</v>
      </c>
      <c r="I81" s="61">
        <v>656.24</v>
      </c>
      <c r="J81" s="61">
        <v>656.24</v>
      </c>
      <c r="K81" s="17">
        <f t="shared" si="30"/>
        <v>100</v>
      </c>
      <c r="L81" s="17">
        <f t="shared" si="31"/>
        <v>100</v>
      </c>
    </row>
    <row r="82" spans="1:12" ht="15.75">
      <c r="A82" s="210"/>
      <c r="B82" s="2" t="s">
        <v>251</v>
      </c>
      <c r="C82" s="2" t="s">
        <v>222</v>
      </c>
      <c r="D82" s="2">
        <v>411.34</v>
      </c>
      <c r="E82" s="2">
        <v>411.34</v>
      </c>
      <c r="F82" s="2">
        <v>411.34</v>
      </c>
      <c r="G82" s="17">
        <f t="shared" si="28"/>
        <v>100</v>
      </c>
      <c r="H82" s="17">
        <f t="shared" si="29"/>
        <v>100</v>
      </c>
      <c r="I82" s="61">
        <v>411.34</v>
      </c>
      <c r="J82" s="61">
        <v>411.34</v>
      </c>
      <c r="K82" s="17">
        <f t="shared" si="30"/>
        <v>100</v>
      </c>
      <c r="L82" s="17">
        <f t="shared" si="31"/>
        <v>100</v>
      </c>
    </row>
    <row r="83" spans="1:12" ht="47.25">
      <c r="A83" s="208" t="s">
        <v>252</v>
      </c>
      <c r="B83" s="2" t="s">
        <v>253</v>
      </c>
      <c r="C83" s="2" t="s">
        <v>222</v>
      </c>
      <c r="D83" s="2">
        <v>931.75</v>
      </c>
      <c r="E83" s="2">
        <v>931.75</v>
      </c>
      <c r="F83" s="2">
        <v>931.75</v>
      </c>
      <c r="G83" s="17">
        <f t="shared" si="28"/>
        <v>100</v>
      </c>
      <c r="H83" s="17">
        <f t="shared" si="29"/>
        <v>100</v>
      </c>
      <c r="I83" s="61">
        <v>931.75</v>
      </c>
      <c r="J83" s="61">
        <v>931.75</v>
      </c>
      <c r="K83" s="17">
        <f t="shared" si="30"/>
        <v>100</v>
      </c>
      <c r="L83" s="17">
        <f t="shared" si="31"/>
        <v>100</v>
      </c>
    </row>
    <row r="84" spans="1:12" ht="15.75">
      <c r="A84" s="209"/>
      <c r="B84" s="2" t="s">
        <v>353</v>
      </c>
      <c r="C84" s="2" t="s">
        <v>222</v>
      </c>
      <c r="D84" s="2">
        <v>66.150000000000006</v>
      </c>
      <c r="E84" s="2">
        <v>66.150000000000006</v>
      </c>
      <c r="F84" s="2">
        <v>66.150000000000006</v>
      </c>
      <c r="G84" s="17">
        <f t="shared" si="28"/>
        <v>100</v>
      </c>
      <c r="H84" s="17">
        <f t="shared" si="29"/>
        <v>100</v>
      </c>
      <c r="I84" s="61">
        <v>66.150000000000006</v>
      </c>
      <c r="J84" s="61">
        <v>66.150000000000006</v>
      </c>
      <c r="K84" s="17">
        <f t="shared" si="30"/>
        <v>100</v>
      </c>
      <c r="L84" s="17">
        <f t="shared" si="31"/>
        <v>100</v>
      </c>
    </row>
    <row r="85" spans="1:12" ht="15.75">
      <c r="A85" s="209"/>
      <c r="B85" s="2" t="s">
        <v>354</v>
      </c>
      <c r="C85" s="2" t="s">
        <v>222</v>
      </c>
      <c r="D85" s="2">
        <v>209.36</v>
      </c>
      <c r="E85" s="2">
        <v>209.36</v>
      </c>
      <c r="F85" s="2">
        <v>209.36</v>
      </c>
      <c r="G85" s="17">
        <f t="shared" si="28"/>
        <v>100</v>
      </c>
      <c r="H85" s="17">
        <f t="shared" si="29"/>
        <v>100</v>
      </c>
      <c r="I85" s="61">
        <v>209.36</v>
      </c>
      <c r="J85" s="61">
        <v>209.36</v>
      </c>
      <c r="K85" s="17">
        <f t="shared" si="30"/>
        <v>100</v>
      </c>
      <c r="L85" s="17">
        <f t="shared" si="31"/>
        <v>100</v>
      </c>
    </row>
    <row r="86" spans="1:12" ht="15.75">
      <c r="A86" s="210"/>
      <c r="B86" s="2" t="s">
        <v>355</v>
      </c>
      <c r="C86" s="2" t="s">
        <v>222</v>
      </c>
      <c r="D86" s="2">
        <v>656.24</v>
      </c>
      <c r="E86" s="2">
        <v>656.24</v>
      </c>
      <c r="F86" s="2">
        <v>656.24</v>
      </c>
      <c r="G86" s="17">
        <f t="shared" si="28"/>
        <v>100</v>
      </c>
      <c r="H86" s="17">
        <f t="shared" si="29"/>
        <v>100</v>
      </c>
      <c r="I86" s="61">
        <v>656.24</v>
      </c>
      <c r="J86" s="61">
        <v>656.24</v>
      </c>
      <c r="K86" s="17">
        <f t="shared" si="30"/>
        <v>100</v>
      </c>
      <c r="L86" s="17">
        <f t="shared" si="31"/>
        <v>100</v>
      </c>
    </row>
    <row r="87" spans="1:12" ht="110.25">
      <c r="A87" s="1" t="s">
        <v>254</v>
      </c>
      <c r="B87" s="7" t="s">
        <v>255</v>
      </c>
      <c r="C87" s="2" t="s">
        <v>138</v>
      </c>
      <c r="D87" s="2">
        <v>51.3</v>
      </c>
      <c r="E87" s="2">
        <v>51.3</v>
      </c>
      <c r="F87" s="2">
        <v>51.3</v>
      </c>
      <c r="G87" s="17">
        <f t="shared" si="28"/>
        <v>100</v>
      </c>
      <c r="H87" s="17">
        <f t="shared" si="29"/>
        <v>100</v>
      </c>
      <c r="I87" s="61">
        <v>50.8</v>
      </c>
      <c r="J87" s="61">
        <v>51</v>
      </c>
      <c r="K87" s="17">
        <f t="shared" si="30"/>
        <v>100.39370078740157</v>
      </c>
      <c r="L87" s="17">
        <f t="shared" si="31"/>
        <v>99.415204678362585</v>
      </c>
    </row>
    <row r="88" spans="1:12" ht="31.5">
      <c r="A88" s="1" t="s">
        <v>256</v>
      </c>
      <c r="B88" s="2" t="s">
        <v>257</v>
      </c>
      <c r="C88" s="2" t="s">
        <v>222</v>
      </c>
      <c r="D88" s="2">
        <v>20.3</v>
      </c>
      <c r="E88" s="2">
        <v>20.3</v>
      </c>
      <c r="F88" s="2">
        <v>15.3</v>
      </c>
      <c r="G88" s="17">
        <f t="shared" si="28"/>
        <v>75.369458128078819</v>
      </c>
      <c r="H88" s="17">
        <f t="shared" si="29"/>
        <v>75.369458128078819</v>
      </c>
      <c r="I88" s="61">
        <v>22.3</v>
      </c>
      <c r="J88" s="61">
        <v>22.3</v>
      </c>
      <c r="K88" s="17">
        <f t="shared" si="30"/>
        <v>100</v>
      </c>
      <c r="L88" s="17">
        <f t="shared" si="31"/>
        <v>145.75163398692808</v>
      </c>
    </row>
    <row r="89" spans="1:12" ht="126">
      <c r="A89" s="1" t="s">
        <v>258</v>
      </c>
      <c r="B89" s="2" t="s">
        <v>366</v>
      </c>
      <c r="C89" s="2" t="s">
        <v>138</v>
      </c>
      <c r="D89" s="2">
        <v>0</v>
      </c>
      <c r="E89" s="2">
        <v>0</v>
      </c>
      <c r="F89" s="2">
        <v>0</v>
      </c>
      <c r="G89" s="18" t="s">
        <v>399</v>
      </c>
      <c r="H89" s="18" t="s">
        <v>399</v>
      </c>
      <c r="I89" s="61">
        <v>0</v>
      </c>
      <c r="J89" s="61">
        <v>0</v>
      </c>
      <c r="K89" s="18" t="s">
        <v>399</v>
      </c>
      <c r="L89" s="18" t="s">
        <v>399</v>
      </c>
    </row>
    <row r="90" spans="1:12" ht="47.25">
      <c r="A90" s="1" t="s">
        <v>259</v>
      </c>
      <c r="B90" s="128" t="s">
        <v>260</v>
      </c>
      <c r="C90" s="128" t="s">
        <v>261</v>
      </c>
      <c r="D90" s="128">
        <v>449.5</v>
      </c>
      <c r="E90" s="128">
        <v>461.2</v>
      </c>
      <c r="F90" s="128">
        <v>452.6</v>
      </c>
      <c r="G90" s="151">
        <f t="shared" si="28"/>
        <v>98.13529921942758</v>
      </c>
      <c r="H90" s="151">
        <f t="shared" si="29"/>
        <v>100.68965517241379</v>
      </c>
      <c r="I90" s="128">
        <v>473.4</v>
      </c>
      <c r="J90" s="128">
        <v>482.9</v>
      </c>
      <c r="K90" s="17">
        <f t="shared" si="30"/>
        <v>102.00675961132235</v>
      </c>
      <c r="L90" s="17">
        <f t="shared" si="31"/>
        <v>106.69465311533361</v>
      </c>
    </row>
    <row r="91" spans="1:12" ht="48" customHeight="1">
      <c r="A91" s="1" t="s">
        <v>262</v>
      </c>
      <c r="B91" s="128" t="s">
        <v>263</v>
      </c>
      <c r="C91" s="128" t="s">
        <v>264</v>
      </c>
      <c r="D91" s="128">
        <v>23</v>
      </c>
      <c r="E91" s="128">
        <v>24</v>
      </c>
      <c r="F91" s="128">
        <v>23</v>
      </c>
      <c r="G91" s="151">
        <f t="shared" si="28"/>
        <v>95.833333333333343</v>
      </c>
      <c r="H91" s="151">
        <f t="shared" si="29"/>
        <v>100</v>
      </c>
      <c r="I91" s="128">
        <v>25</v>
      </c>
      <c r="J91" s="128">
        <v>29.6</v>
      </c>
      <c r="K91" s="17">
        <f>J91/I91*100</f>
        <v>118.40000000000002</v>
      </c>
      <c r="L91" s="17">
        <f>J91/F91*100</f>
        <v>128.69565217391306</v>
      </c>
    </row>
    <row r="92" spans="1:12" ht="15.75" customHeight="1">
      <c r="A92" s="223" t="s">
        <v>265</v>
      </c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</row>
    <row r="93" spans="1:12" ht="31.5">
      <c r="A93" s="1" t="s">
        <v>266</v>
      </c>
      <c r="B93" s="2" t="s">
        <v>267</v>
      </c>
      <c r="C93" s="2" t="s">
        <v>222</v>
      </c>
      <c r="D93" s="2">
        <v>0.114</v>
      </c>
      <c r="E93" s="2">
        <v>0.123</v>
      </c>
      <c r="F93" s="2">
        <v>0.13700000000000001</v>
      </c>
      <c r="G93" s="17">
        <f t="shared" ref="G93:G98" si="32">F93/E93*100</f>
        <v>111.38211382113823</v>
      </c>
      <c r="H93" s="17">
        <f t="shared" ref="H93:H98" si="33">F93/D93*100</f>
        <v>120.17543859649122</v>
      </c>
      <c r="I93" s="61">
        <v>0.13400000000000001</v>
      </c>
      <c r="J93" s="61">
        <v>2.9</v>
      </c>
      <c r="K93" s="17">
        <f>J93/I93*100</f>
        <v>2164.1791044776119</v>
      </c>
      <c r="L93" s="17">
        <f>J93/F93*100</f>
        <v>2116.7883211678832</v>
      </c>
    </row>
    <row r="94" spans="1:12" ht="31.5" customHeight="1">
      <c r="A94" s="1" t="s">
        <v>268</v>
      </c>
      <c r="B94" s="2" t="s">
        <v>269</v>
      </c>
      <c r="C94" s="2" t="s">
        <v>270</v>
      </c>
      <c r="D94" s="2">
        <v>3403</v>
      </c>
      <c r="E94" s="2">
        <v>3455</v>
      </c>
      <c r="F94" s="2">
        <v>3693</v>
      </c>
      <c r="G94" s="17">
        <f t="shared" si="32"/>
        <v>106.88856729377714</v>
      </c>
      <c r="H94" s="17">
        <f t="shared" si="33"/>
        <v>108.52189244784014</v>
      </c>
      <c r="I94" s="61">
        <v>3497</v>
      </c>
      <c r="J94" s="61">
        <v>3500</v>
      </c>
      <c r="K94" s="17">
        <f t="shared" ref="K94:K98" si="34">J94/I94*100</f>
        <v>100.08578781812983</v>
      </c>
      <c r="L94" s="17">
        <f t="shared" ref="L94:L98" si="35">J94/F94*100</f>
        <v>94.773896561061463</v>
      </c>
    </row>
    <row r="95" spans="1:12" ht="48" customHeight="1">
      <c r="A95" s="1" t="s">
        <v>271</v>
      </c>
      <c r="B95" s="2" t="s">
        <v>272</v>
      </c>
      <c r="C95" s="2" t="s">
        <v>204</v>
      </c>
      <c r="D95" s="2">
        <v>362000</v>
      </c>
      <c r="E95" s="2">
        <v>370000</v>
      </c>
      <c r="F95" s="2">
        <v>473086</v>
      </c>
      <c r="G95" s="17">
        <f t="shared" si="32"/>
        <v>127.86108108108107</v>
      </c>
      <c r="H95" s="17">
        <f t="shared" si="33"/>
        <v>130.68674033149171</v>
      </c>
      <c r="I95" s="61">
        <v>395000</v>
      </c>
      <c r="J95" s="61">
        <v>487713</v>
      </c>
      <c r="K95" s="17">
        <f t="shared" si="34"/>
        <v>123.47164556962025</v>
      </c>
      <c r="L95" s="17">
        <f t="shared" si="35"/>
        <v>103.09182685600504</v>
      </c>
    </row>
    <row r="96" spans="1:12" ht="31.5">
      <c r="A96" s="1" t="s">
        <v>273</v>
      </c>
      <c r="B96" s="2" t="s">
        <v>274</v>
      </c>
      <c r="C96" s="2" t="s">
        <v>270</v>
      </c>
      <c r="D96" s="2">
        <v>36</v>
      </c>
      <c r="E96" s="2">
        <v>169</v>
      </c>
      <c r="F96" s="2">
        <v>215</v>
      </c>
      <c r="G96" s="17">
        <f t="shared" si="32"/>
        <v>127.21893491124261</v>
      </c>
      <c r="H96" s="17">
        <f t="shared" si="33"/>
        <v>597.22222222222229</v>
      </c>
      <c r="I96" s="61">
        <v>230</v>
      </c>
      <c r="J96" s="61">
        <v>145</v>
      </c>
      <c r="K96" s="17">
        <f t="shared" si="34"/>
        <v>63.04347826086957</v>
      </c>
      <c r="L96" s="17">
        <f t="shared" si="35"/>
        <v>67.441860465116278</v>
      </c>
    </row>
    <row r="97" spans="1:13" ht="31.5">
      <c r="A97" s="1" t="s">
        <v>275</v>
      </c>
      <c r="B97" s="2" t="s">
        <v>276</v>
      </c>
      <c r="C97" s="2" t="s">
        <v>172</v>
      </c>
      <c r="D97" s="2">
        <v>1</v>
      </c>
      <c r="E97" s="2">
        <v>3</v>
      </c>
      <c r="F97" s="2">
        <v>6</v>
      </c>
      <c r="G97" s="17">
        <f t="shared" si="32"/>
        <v>200</v>
      </c>
      <c r="H97" s="17">
        <f t="shared" si="33"/>
        <v>600</v>
      </c>
      <c r="I97" s="61">
        <v>3</v>
      </c>
      <c r="J97" s="61">
        <v>14</v>
      </c>
      <c r="K97" s="17">
        <f t="shared" si="34"/>
        <v>466.66666666666669</v>
      </c>
      <c r="L97" s="17">
        <f t="shared" si="35"/>
        <v>233.33333333333334</v>
      </c>
    </row>
    <row r="98" spans="1:13" ht="47.25">
      <c r="A98" s="1" t="s">
        <v>277</v>
      </c>
      <c r="B98" s="2" t="s">
        <v>278</v>
      </c>
      <c r="C98" s="2" t="s">
        <v>222</v>
      </c>
      <c r="D98" s="2">
        <v>20.3</v>
      </c>
      <c r="E98" s="2">
        <v>20.3</v>
      </c>
      <c r="F98" s="2">
        <v>15.3</v>
      </c>
      <c r="G98" s="17">
        <f t="shared" si="32"/>
        <v>75.369458128078819</v>
      </c>
      <c r="H98" s="17">
        <f t="shared" si="33"/>
        <v>75.369458128078819</v>
      </c>
      <c r="I98" s="61">
        <v>22.3</v>
      </c>
      <c r="J98" s="61">
        <v>22.3</v>
      </c>
      <c r="K98" s="17">
        <f t="shared" si="34"/>
        <v>100</v>
      </c>
      <c r="L98" s="17">
        <f t="shared" si="35"/>
        <v>145.75163398692808</v>
      </c>
    </row>
    <row r="99" spans="1:13" ht="15.75" customHeight="1">
      <c r="A99" s="223" t="s">
        <v>279</v>
      </c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</row>
    <row r="100" spans="1:13" ht="63">
      <c r="A100" s="1" t="s">
        <v>282</v>
      </c>
      <c r="B100" s="2" t="s">
        <v>280</v>
      </c>
      <c r="C100" s="2" t="s">
        <v>281</v>
      </c>
      <c r="D100" s="2">
        <v>2669.4</v>
      </c>
      <c r="E100" s="2">
        <v>2886.9</v>
      </c>
      <c r="F100" s="2">
        <v>3856.33</v>
      </c>
      <c r="G100" s="17">
        <f>F100/E100*100</f>
        <v>133.58031106030691</v>
      </c>
      <c r="H100" s="17">
        <f>F100/D100*100</f>
        <v>144.46429909342925</v>
      </c>
      <c r="I100" s="61">
        <v>3156.8</v>
      </c>
      <c r="J100" s="61">
        <v>4865.6000000000004</v>
      </c>
      <c r="K100" s="17">
        <f t="shared" ref="K100" si="36">J100/I100*100</f>
        <v>154.13076533198176</v>
      </c>
      <c r="L100" s="17">
        <f t="shared" ref="L100" si="37">J100/F100*100</f>
        <v>126.17177471844994</v>
      </c>
    </row>
    <row r="101" spans="1:13" ht="15.75">
      <c r="A101" s="208" t="s">
        <v>285</v>
      </c>
      <c r="B101" s="2" t="s">
        <v>283</v>
      </c>
      <c r="C101" s="2" t="s">
        <v>281</v>
      </c>
      <c r="D101" s="2">
        <v>2334.3000000000002</v>
      </c>
      <c r="E101" s="2">
        <v>2501.1999999999998</v>
      </c>
      <c r="F101" s="2">
        <v>3652.7</v>
      </c>
      <c r="G101" s="17">
        <f t="shared" ref="G101:G119" si="38">F101/E101*100</f>
        <v>146.03790180713258</v>
      </c>
      <c r="H101" s="17">
        <f t="shared" ref="H101:H119" si="39">F101/D101*100</f>
        <v>156.47945851004582</v>
      </c>
      <c r="I101" s="61">
        <v>2715.8</v>
      </c>
      <c r="J101" s="61">
        <v>4622.3999999999996</v>
      </c>
      <c r="K101" s="17">
        <f t="shared" ref="K101:K123" si="40">J101/I101*100</f>
        <v>170.20399145739742</v>
      </c>
      <c r="L101" s="17">
        <f t="shared" ref="L101:L123" si="41">J101/F101*100</f>
        <v>126.54748542174281</v>
      </c>
    </row>
    <row r="102" spans="1:13" ht="15.75">
      <c r="A102" s="210"/>
      <c r="B102" s="2" t="s">
        <v>284</v>
      </c>
      <c r="C102" s="2" t="s">
        <v>281</v>
      </c>
      <c r="D102" s="2">
        <v>1881.1</v>
      </c>
      <c r="E102" s="2">
        <v>2032.9</v>
      </c>
      <c r="F102" s="2">
        <v>3162.5</v>
      </c>
      <c r="G102" s="17">
        <f t="shared" si="38"/>
        <v>155.56594028235523</v>
      </c>
      <c r="H102" s="17">
        <f t="shared" si="39"/>
        <v>168.11971718675244</v>
      </c>
      <c r="I102" s="61">
        <v>2218.8000000000002</v>
      </c>
      <c r="J102" s="123">
        <v>4211.5</v>
      </c>
      <c r="K102" s="17">
        <f t="shared" si="40"/>
        <v>189.80980710293852</v>
      </c>
      <c r="L102" s="17">
        <f t="shared" si="41"/>
        <v>133.16996047430828</v>
      </c>
    </row>
    <row r="103" spans="1:13" ht="15.75">
      <c r="A103" s="1" t="s">
        <v>287</v>
      </c>
      <c r="B103" s="2" t="s">
        <v>286</v>
      </c>
      <c r="C103" s="2"/>
      <c r="D103" s="2">
        <v>0.6</v>
      </c>
      <c r="E103" s="2">
        <v>0.7</v>
      </c>
      <c r="F103" s="2">
        <v>0</v>
      </c>
      <c r="G103" s="17">
        <f t="shared" si="38"/>
        <v>0</v>
      </c>
      <c r="H103" s="17">
        <f t="shared" si="39"/>
        <v>0</v>
      </c>
      <c r="I103" s="61">
        <v>0.7</v>
      </c>
      <c r="J103" s="61">
        <v>0</v>
      </c>
      <c r="K103" s="17">
        <f t="shared" si="40"/>
        <v>0</v>
      </c>
      <c r="L103" s="18" t="s">
        <v>399</v>
      </c>
    </row>
    <row r="104" spans="1:13" ht="31.5">
      <c r="A104" s="208" t="s">
        <v>289</v>
      </c>
      <c r="B104" s="2" t="s">
        <v>288</v>
      </c>
      <c r="C104" s="2" t="s">
        <v>281</v>
      </c>
      <c r="D104" s="2">
        <v>334.5</v>
      </c>
      <c r="E104" s="2">
        <v>385</v>
      </c>
      <c r="F104" s="2">
        <v>271</v>
      </c>
      <c r="G104" s="17">
        <f t="shared" si="38"/>
        <v>70.389610389610397</v>
      </c>
      <c r="H104" s="17">
        <f t="shared" si="39"/>
        <v>81.016442451420033</v>
      </c>
      <c r="I104" s="61">
        <v>440.2</v>
      </c>
      <c r="J104" s="61">
        <v>216.8</v>
      </c>
      <c r="K104" s="17">
        <f t="shared" si="40"/>
        <v>49.250340754202639</v>
      </c>
      <c r="L104" s="17">
        <f t="shared" si="41"/>
        <v>80</v>
      </c>
    </row>
    <row r="105" spans="1:13" ht="15.75">
      <c r="A105" s="210"/>
      <c r="B105" s="2" t="s">
        <v>284</v>
      </c>
      <c r="C105" s="2" t="s">
        <v>281</v>
      </c>
      <c r="D105" s="2">
        <v>332.5</v>
      </c>
      <c r="E105" s="2">
        <v>382.8</v>
      </c>
      <c r="F105" s="2">
        <v>263.8</v>
      </c>
      <c r="G105" s="17">
        <f t="shared" si="38"/>
        <v>68.913270637408573</v>
      </c>
      <c r="H105" s="17">
        <f t="shared" si="39"/>
        <v>79.338345864661648</v>
      </c>
      <c r="I105" s="61">
        <v>437.6</v>
      </c>
      <c r="J105" s="123">
        <v>204.6</v>
      </c>
      <c r="K105" s="17">
        <f t="shared" si="40"/>
        <v>46.755027422303471</v>
      </c>
      <c r="L105" s="17">
        <f t="shared" si="41"/>
        <v>77.558756633813488</v>
      </c>
    </row>
    <row r="106" spans="1:13" ht="47.25" customHeight="1">
      <c r="A106" s="1" t="s">
        <v>291</v>
      </c>
      <c r="B106" s="2" t="s">
        <v>290</v>
      </c>
      <c r="C106" s="2" t="s">
        <v>281</v>
      </c>
      <c r="D106" s="2">
        <v>8007.8</v>
      </c>
      <c r="E106" s="2">
        <v>8527.7999999999993</v>
      </c>
      <c r="F106" s="2">
        <v>9768.4</v>
      </c>
      <c r="G106" s="17">
        <f t="shared" si="38"/>
        <v>114.54771453364292</v>
      </c>
      <c r="H106" s="17">
        <f t="shared" si="39"/>
        <v>121.98606358800168</v>
      </c>
      <c r="I106" s="61">
        <v>9214</v>
      </c>
      <c r="J106" s="61">
        <v>10258</v>
      </c>
      <c r="K106" s="17">
        <f t="shared" si="40"/>
        <v>111.33058389407424</v>
      </c>
      <c r="L106" s="17">
        <f t="shared" si="41"/>
        <v>105.0120797674133</v>
      </c>
    </row>
    <row r="107" spans="1:13" ht="31.5">
      <c r="A107" s="1" t="s">
        <v>293</v>
      </c>
      <c r="B107" s="2" t="s">
        <v>292</v>
      </c>
      <c r="C107" s="2" t="s">
        <v>148</v>
      </c>
      <c r="D107" s="2">
        <v>25527</v>
      </c>
      <c r="E107" s="2">
        <v>25507</v>
      </c>
      <c r="F107" s="2">
        <v>25678</v>
      </c>
      <c r="G107" s="17">
        <f t="shared" si="38"/>
        <v>100.67040420276787</v>
      </c>
      <c r="H107" s="17">
        <f t="shared" si="39"/>
        <v>100.5915305362949</v>
      </c>
      <c r="I107" s="61">
        <v>25650</v>
      </c>
      <c r="J107" s="61">
        <v>25656</v>
      </c>
      <c r="K107" s="17">
        <f t="shared" si="40"/>
        <v>100.0233918128655</v>
      </c>
      <c r="L107" s="17">
        <f t="shared" si="41"/>
        <v>99.914323545447473</v>
      </c>
    </row>
    <row r="108" spans="1:13" ht="31.5">
      <c r="A108" s="1" t="s">
        <v>295</v>
      </c>
      <c r="B108" s="2" t="s">
        <v>294</v>
      </c>
      <c r="C108" s="2" t="s">
        <v>116</v>
      </c>
      <c r="D108" s="2">
        <v>25.6</v>
      </c>
      <c r="E108" s="2">
        <v>51</v>
      </c>
      <c r="F108" s="2">
        <v>25.6</v>
      </c>
      <c r="G108" s="17">
        <f t="shared" si="38"/>
        <v>50.196078431372548</v>
      </c>
      <c r="H108" s="17">
        <f t="shared" si="39"/>
        <v>100</v>
      </c>
      <c r="I108" s="61">
        <v>51.3</v>
      </c>
      <c r="J108" s="61">
        <v>51.35</v>
      </c>
      <c r="K108" s="17">
        <f t="shared" si="40"/>
        <v>100.09746588693957</v>
      </c>
      <c r="L108" s="17">
        <f t="shared" si="41"/>
        <v>200.5859375</v>
      </c>
    </row>
    <row r="109" spans="1:13" ht="15.75">
      <c r="A109" s="1" t="s">
        <v>297</v>
      </c>
      <c r="B109" s="128" t="s">
        <v>296</v>
      </c>
      <c r="C109" s="128" t="s">
        <v>281</v>
      </c>
      <c r="D109" s="128">
        <v>4106.8999999999996</v>
      </c>
      <c r="E109" s="128">
        <v>4526.3999999999996</v>
      </c>
      <c r="F109" s="128">
        <v>4589.7</v>
      </c>
      <c r="G109" s="151">
        <f t="shared" si="38"/>
        <v>101.39846235418877</v>
      </c>
      <c r="H109" s="151">
        <f t="shared" si="39"/>
        <v>111.75582556185933</v>
      </c>
      <c r="I109" s="128">
        <v>4863.1000000000004</v>
      </c>
      <c r="J109" s="128">
        <v>5026.29</v>
      </c>
      <c r="K109" s="17">
        <f t="shared" si="40"/>
        <v>103.35567847669181</v>
      </c>
      <c r="L109" s="17">
        <f t="shared" si="41"/>
        <v>109.51238643048566</v>
      </c>
      <c r="M109" s="265"/>
    </row>
    <row r="110" spans="1:13" ht="15.75">
      <c r="A110" s="1" t="s">
        <v>299</v>
      </c>
      <c r="B110" s="128" t="s">
        <v>298</v>
      </c>
      <c r="C110" s="128" t="s">
        <v>281</v>
      </c>
      <c r="D110" s="128">
        <v>158.4</v>
      </c>
      <c r="E110" s="128">
        <v>170.7</v>
      </c>
      <c r="F110" s="128">
        <v>190.3</v>
      </c>
      <c r="G110" s="151">
        <f t="shared" si="38"/>
        <v>111.48213239601641</v>
      </c>
      <c r="H110" s="151">
        <f t="shared" si="39"/>
        <v>120.13888888888889</v>
      </c>
      <c r="I110" s="128">
        <v>191.4</v>
      </c>
      <c r="J110" s="128">
        <v>196.73</v>
      </c>
      <c r="K110" s="17">
        <f t="shared" si="40"/>
        <v>102.78474399164052</v>
      </c>
      <c r="L110" s="17">
        <f t="shared" si="41"/>
        <v>103.37887545980031</v>
      </c>
      <c r="M110" s="265"/>
    </row>
    <row r="111" spans="1:13" ht="15.75">
      <c r="A111" s="1" t="s">
        <v>301</v>
      </c>
      <c r="B111" s="128" t="s">
        <v>300</v>
      </c>
      <c r="C111" s="128" t="s">
        <v>281</v>
      </c>
      <c r="D111" s="128">
        <v>1162.7</v>
      </c>
      <c r="E111" s="128">
        <v>1277.2</v>
      </c>
      <c r="F111" s="128">
        <v>1309.5999999999999</v>
      </c>
      <c r="G111" s="151">
        <f t="shared" si="38"/>
        <v>102.53679924835578</v>
      </c>
      <c r="H111" s="151">
        <f t="shared" si="39"/>
        <v>112.63438548206759</v>
      </c>
      <c r="I111" s="128">
        <v>1502.4</v>
      </c>
      <c r="J111" s="128">
        <v>1468.23</v>
      </c>
      <c r="K111" s="17">
        <f t="shared" si="40"/>
        <v>97.725638977635782</v>
      </c>
      <c r="L111" s="17">
        <f t="shared" si="41"/>
        <v>112.11285888821014</v>
      </c>
      <c r="M111" s="265"/>
    </row>
    <row r="112" spans="1:13" ht="48.75" customHeight="1">
      <c r="A112" s="1" t="s">
        <v>303</v>
      </c>
      <c r="B112" s="154" t="s">
        <v>302</v>
      </c>
      <c r="C112" s="154" t="s">
        <v>138</v>
      </c>
      <c r="D112" s="128">
        <v>100</v>
      </c>
      <c r="E112" s="128">
        <v>100</v>
      </c>
      <c r="F112" s="128">
        <v>100</v>
      </c>
      <c r="G112" s="151">
        <f t="shared" si="38"/>
        <v>100</v>
      </c>
      <c r="H112" s="151">
        <f t="shared" si="39"/>
        <v>100</v>
      </c>
      <c r="I112" s="128">
        <v>100</v>
      </c>
      <c r="J112" s="128">
        <v>100</v>
      </c>
      <c r="K112" s="17">
        <f t="shared" si="40"/>
        <v>100</v>
      </c>
      <c r="L112" s="17">
        <f t="shared" si="41"/>
        <v>100</v>
      </c>
      <c r="M112" s="265"/>
    </row>
    <row r="113" spans="1:13" ht="47.25">
      <c r="A113" s="1" t="s">
        <v>305</v>
      </c>
      <c r="B113" s="128" t="s">
        <v>304</v>
      </c>
      <c r="C113" s="128" t="s">
        <v>281</v>
      </c>
      <c r="D113" s="128">
        <v>2.5</v>
      </c>
      <c r="E113" s="128">
        <v>2.7</v>
      </c>
      <c r="F113" s="128">
        <v>2.8</v>
      </c>
      <c r="G113" s="151">
        <f t="shared" si="38"/>
        <v>103.7037037037037</v>
      </c>
      <c r="H113" s="151">
        <f t="shared" si="39"/>
        <v>111.99999999999999</v>
      </c>
      <c r="I113" s="128">
        <v>5.6</v>
      </c>
      <c r="J113" s="128">
        <v>12.8</v>
      </c>
      <c r="K113" s="17">
        <f t="shared" si="40"/>
        <v>228.57142857142861</v>
      </c>
      <c r="L113" s="17">
        <f t="shared" si="41"/>
        <v>457.14285714285722</v>
      </c>
      <c r="M113" s="265"/>
    </row>
    <row r="114" spans="1:13" ht="31.5">
      <c r="A114" s="1" t="s">
        <v>307</v>
      </c>
      <c r="B114" s="128" t="s">
        <v>306</v>
      </c>
      <c r="C114" s="128" t="s">
        <v>116</v>
      </c>
      <c r="D114" s="128">
        <v>1.8</v>
      </c>
      <c r="E114" s="128">
        <v>1.97</v>
      </c>
      <c r="F114" s="128">
        <v>2</v>
      </c>
      <c r="G114" s="151">
        <f t="shared" si="38"/>
        <v>101.5228426395939</v>
      </c>
      <c r="H114" s="151">
        <f t="shared" si="39"/>
        <v>111.11111111111111</v>
      </c>
      <c r="I114" s="128">
        <v>2.2000000000000002</v>
      </c>
      <c r="J114" s="128">
        <v>5.4</v>
      </c>
      <c r="K114" s="17">
        <f t="shared" si="40"/>
        <v>245.45454545454547</v>
      </c>
      <c r="L114" s="17">
        <f t="shared" si="41"/>
        <v>270</v>
      </c>
      <c r="M114" s="265"/>
    </row>
    <row r="115" spans="1:13" ht="31.5">
      <c r="A115" s="1" t="s">
        <v>309</v>
      </c>
      <c r="B115" s="128" t="s">
        <v>308</v>
      </c>
      <c r="C115" s="128" t="s">
        <v>148</v>
      </c>
      <c r="D115" s="128">
        <v>6</v>
      </c>
      <c r="E115" s="128">
        <v>7</v>
      </c>
      <c r="F115" s="128">
        <v>8</v>
      </c>
      <c r="G115" s="151">
        <f t="shared" si="38"/>
        <v>114.28571428571428</v>
      </c>
      <c r="H115" s="151">
        <f t="shared" si="39"/>
        <v>133.33333333333331</v>
      </c>
      <c r="I115" s="128">
        <v>7</v>
      </c>
      <c r="J115" s="128">
        <v>5</v>
      </c>
      <c r="K115" s="17">
        <f t="shared" si="40"/>
        <v>71.428571428571431</v>
      </c>
      <c r="L115" s="17">
        <f t="shared" si="41"/>
        <v>62.5</v>
      </c>
      <c r="M115" s="265"/>
    </row>
    <row r="116" spans="1:13" ht="31.5">
      <c r="A116" s="1" t="s">
        <v>311</v>
      </c>
      <c r="B116" s="128" t="s">
        <v>310</v>
      </c>
      <c r="C116" s="128" t="s">
        <v>281</v>
      </c>
      <c r="D116" s="128">
        <v>675.4</v>
      </c>
      <c r="E116" s="128">
        <v>643</v>
      </c>
      <c r="F116" s="128">
        <v>572.1</v>
      </c>
      <c r="G116" s="151">
        <f t="shared" si="38"/>
        <v>88.973561430793154</v>
      </c>
      <c r="H116" s="151">
        <f t="shared" si="39"/>
        <v>84.705359786793025</v>
      </c>
      <c r="I116" s="128">
        <v>692.1</v>
      </c>
      <c r="J116" s="128">
        <v>585.79999999999995</v>
      </c>
      <c r="K116" s="17">
        <f t="shared" si="40"/>
        <v>84.640947839907525</v>
      </c>
      <c r="L116" s="17">
        <f t="shared" si="41"/>
        <v>102.39468624366368</v>
      </c>
    </row>
    <row r="117" spans="1:13" ht="47.25">
      <c r="A117" s="1" t="s">
        <v>313</v>
      </c>
      <c r="B117" s="128" t="s">
        <v>312</v>
      </c>
      <c r="C117" s="128" t="s">
        <v>356</v>
      </c>
      <c r="D117" s="155" t="s">
        <v>406</v>
      </c>
      <c r="E117" s="155" t="s">
        <v>367</v>
      </c>
      <c r="F117" s="155" t="s">
        <v>407</v>
      </c>
      <c r="G117" s="155" t="s">
        <v>408</v>
      </c>
      <c r="H117" s="155" t="s">
        <v>409</v>
      </c>
      <c r="I117" s="155" t="s">
        <v>1022</v>
      </c>
      <c r="J117" s="155" t="s">
        <v>1051</v>
      </c>
      <c r="K117" s="18" t="s">
        <v>399</v>
      </c>
      <c r="L117" s="18" t="s">
        <v>399</v>
      </c>
    </row>
    <row r="118" spans="1:13" ht="31.5">
      <c r="A118" s="1" t="s">
        <v>315</v>
      </c>
      <c r="B118" s="128" t="s">
        <v>314</v>
      </c>
      <c r="C118" s="128" t="s">
        <v>281</v>
      </c>
      <c r="D118" s="128">
        <v>171.4</v>
      </c>
      <c r="E118" s="128">
        <v>183.3</v>
      </c>
      <c r="F118" s="128">
        <v>196.8</v>
      </c>
      <c r="G118" s="151">
        <f t="shared" si="38"/>
        <v>107.36497545008183</v>
      </c>
      <c r="H118" s="151">
        <f t="shared" si="39"/>
        <v>114.81913652275379</v>
      </c>
      <c r="I118" s="128">
        <v>198.1</v>
      </c>
      <c r="J118" s="128">
        <v>201.3</v>
      </c>
      <c r="K118" s="17">
        <f t="shared" si="40"/>
        <v>101.6153457849571</v>
      </c>
      <c r="L118" s="17">
        <f t="shared" si="41"/>
        <v>102.28658536585367</v>
      </c>
    </row>
    <row r="119" spans="1:13" ht="63">
      <c r="A119" s="24" t="s">
        <v>318</v>
      </c>
      <c r="B119" s="19" t="s">
        <v>316</v>
      </c>
      <c r="C119" s="19" t="s">
        <v>281</v>
      </c>
      <c r="D119" s="19">
        <v>3861.4</v>
      </c>
      <c r="E119" s="19">
        <v>3049.6</v>
      </c>
      <c r="F119" s="19">
        <v>1651.3</v>
      </c>
      <c r="G119" s="17">
        <f t="shared" si="38"/>
        <v>54.148084994753411</v>
      </c>
      <c r="H119" s="17">
        <f t="shared" si="39"/>
        <v>42.764282384627336</v>
      </c>
      <c r="I119" s="19">
        <v>1179.7</v>
      </c>
      <c r="J119" s="19">
        <v>139.6</v>
      </c>
      <c r="K119" s="17">
        <f t="shared" si="40"/>
        <v>11.8335169958464</v>
      </c>
      <c r="L119" s="17">
        <f t="shared" si="41"/>
        <v>8.4539453763701324</v>
      </c>
    </row>
    <row r="120" spans="1:13" ht="15.75" customHeight="1">
      <c r="A120" s="270" t="s">
        <v>317</v>
      </c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</row>
    <row r="121" spans="1:13" ht="47.25">
      <c r="A121" s="24" t="s">
        <v>320</v>
      </c>
      <c r="B121" s="25" t="s">
        <v>319</v>
      </c>
      <c r="C121" s="19" t="s">
        <v>217</v>
      </c>
      <c r="D121" s="19">
        <v>1914.2</v>
      </c>
      <c r="E121" s="19">
        <v>2108.4</v>
      </c>
      <c r="F121" s="19">
        <v>806.09</v>
      </c>
      <c r="G121" s="17">
        <f>F121/E121*100</f>
        <v>38.232308859798898</v>
      </c>
      <c r="H121" s="17">
        <f>F121/D121*100</f>
        <v>42.111064674537666</v>
      </c>
      <c r="I121" s="19">
        <v>2327.6</v>
      </c>
      <c r="J121" s="19">
        <v>1408.5</v>
      </c>
      <c r="K121" s="17">
        <f t="shared" si="40"/>
        <v>60.512974737927486</v>
      </c>
      <c r="L121" s="17">
        <f>J121/F121*100</f>
        <v>174.73234998573361</v>
      </c>
    </row>
    <row r="122" spans="1:13" ht="47.25">
      <c r="A122" s="24" t="s">
        <v>323</v>
      </c>
      <c r="B122" s="25" t="s">
        <v>321</v>
      </c>
      <c r="C122" s="19" t="s">
        <v>322</v>
      </c>
      <c r="D122" s="19">
        <v>150.1</v>
      </c>
      <c r="E122" s="19">
        <v>153.19999999999999</v>
      </c>
      <c r="F122" s="19">
        <v>100</v>
      </c>
      <c r="G122" s="17">
        <f>F122/E122*100</f>
        <v>65.274151436031332</v>
      </c>
      <c r="H122" s="17">
        <f>F122/D122*100</f>
        <v>66.622251832111928</v>
      </c>
      <c r="I122" s="19">
        <v>156.19999999999999</v>
      </c>
      <c r="J122" s="19">
        <v>48.3</v>
      </c>
      <c r="K122" s="17">
        <f t="shared" si="40"/>
        <v>30.92189500640205</v>
      </c>
      <c r="L122" s="17">
        <f t="shared" si="41"/>
        <v>48.3</v>
      </c>
    </row>
    <row r="123" spans="1:13" ht="31.5">
      <c r="A123" s="24" t="s">
        <v>326</v>
      </c>
      <c r="B123" s="19" t="s">
        <v>324</v>
      </c>
      <c r="C123" s="19" t="s">
        <v>322</v>
      </c>
      <c r="D123" s="19">
        <v>2.8000000000000001E-2</v>
      </c>
      <c r="E123" s="19">
        <v>3.1E-2</v>
      </c>
      <c r="F123" s="19">
        <v>1.2999999999999999E-2</v>
      </c>
      <c r="G123" s="17">
        <f>F123/E123*100</f>
        <v>41.935483870967737</v>
      </c>
      <c r="H123" s="17">
        <f>F123/D123*100</f>
        <v>46.428571428571423</v>
      </c>
      <c r="I123" s="19">
        <v>3.4000000000000002E-2</v>
      </c>
      <c r="J123" s="19">
        <v>2.1000000000000001E-2</v>
      </c>
      <c r="K123" s="17">
        <f t="shared" si="40"/>
        <v>61.764705882352942</v>
      </c>
      <c r="L123" s="17">
        <f t="shared" si="41"/>
        <v>161.53846153846158</v>
      </c>
    </row>
    <row r="124" spans="1:13" ht="15.75" customHeight="1">
      <c r="A124" s="223" t="s">
        <v>325</v>
      </c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</row>
    <row r="125" spans="1:13" ht="31.5">
      <c r="A125" s="1" t="s">
        <v>328</v>
      </c>
      <c r="B125" s="2" t="s">
        <v>327</v>
      </c>
      <c r="C125" s="2" t="s">
        <v>148</v>
      </c>
      <c r="D125" s="19">
        <v>3246</v>
      </c>
      <c r="E125" s="23">
        <v>3400</v>
      </c>
      <c r="F125" s="19">
        <v>2872</v>
      </c>
      <c r="G125" s="17">
        <f>F125/E125*100</f>
        <v>84.470588235294116</v>
      </c>
      <c r="H125" s="17">
        <f>F125/D125*100</f>
        <v>88.478126925446702</v>
      </c>
      <c r="I125" s="23">
        <v>2942</v>
      </c>
      <c r="J125" s="19">
        <v>2999</v>
      </c>
      <c r="K125" s="17">
        <f t="shared" ref="K125:K127" si="42">J125/I125*100</f>
        <v>101.93745751189667</v>
      </c>
      <c r="L125" s="17">
        <f>J125/F125*100</f>
        <v>104.42200557103065</v>
      </c>
    </row>
    <row r="126" spans="1:13" ht="31.5">
      <c r="A126" s="1" t="s">
        <v>330</v>
      </c>
      <c r="B126" s="2" t="s">
        <v>329</v>
      </c>
      <c r="C126" s="2" t="s">
        <v>151</v>
      </c>
      <c r="D126" s="19">
        <v>5200</v>
      </c>
      <c r="E126" s="23">
        <v>5109</v>
      </c>
      <c r="F126" s="19">
        <v>5103</v>
      </c>
      <c r="G126" s="17">
        <f>F126/E126*100</f>
        <v>99.882560187903707</v>
      </c>
      <c r="H126" s="17">
        <f>F126/D126*100</f>
        <v>98.134615384615387</v>
      </c>
      <c r="I126" s="23">
        <v>4984</v>
      </c>
      <c r="J126" s="19">
        <v>5268</v>
      </c>
      <c r="K126" s="17">
        <f t="shared" si="42"/>
        <v>105.69823434991974</v>
      </c>
      <c r="L126" s="17">
        <f>J126/F126*100</f>
        <v>103.23339212228102</v>
      </c>
    </row>
    <row r="127" spans="1:13" ht="94.5">
      <c r="A127" s="1" t="s">
        <v>334</v>
      </c>
      <c r="B127" s="2" t="s">
        <v>331</v>
      </c>
      <c r="C127" s="2" t="s">
        <v>332</v>
      </c>
      <c r="D127" s="19">
        <v>959.1</v>
      </c>
      <c r="E127" s="23">
        <v>304.89999999999998</v>
      </c>
      <c r="F127" s="19">
        <v>304.89999999999998</v>
      </c>
      <c r="G127" s="17">
        <f>F127/E127*100</f>
        <v>100</v>
      </c>
      <c r="H127" s="17">
        <f>F127/D127*100</f>
        <v>31.790219997914708</v>
      </c>
      <c r="I127" s="23">
        <v>455</v>
      </c>
      <c r="J127" s="19">
        <v>246.7</v>
      </c>
      <c r="K127" s="17">
        <f t="shared" si="42"/>
        <v>54.219780219780219</v>
      </c>
      <c r="L127" s="17">
        <f t="shared" ref="L127" si="43">J127/F127*100</f>
        <v>80.911774352246653</v>
      </c>
    </row>
    <row r="128" spans="1:13" ht="15.75" customHeight="1">
      <c r="A128" s="223" t="s">
        <v>333</v>
      </c>
      <c r="B128" s="223"/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</row>
    <row r="129" spans="1:12" ht="47.25">
      <c r="A129" s="1" t="s">
        <v>336</v>
      </c>
      <c r="B129" s="2" t="s">
        <v>335</v>
      </c>
      <c r="C129" s="2" t="s">
        <v>138</v>
      </c>
      <c r="D129" s="2">
        <v>80</v>
      </c>
      <c r="E129" s="2">
        <v>90</v>
      </c>
      <c r="F129" s="2">
        <v>90</v>
      </c>
      <c r="G129" s="17">
        <f>F129/E129*100</f>
        <v>100</v>
      </c>
      <c r="H129" s="17">
        <f>F129/D129*100</f>
        <v>112.5</v>
      </c>
      <c r="I129" s="61">
        <v>95</v>
      </c>
      <c r="J129" s="61">
        <v>95</v>
      </c>
      <c r="K129" s="17">
        <f t="shared" ref="K129:K135" si="44">J129/I129*100</f>
        <v>100</v>
      </c>
      <c r="L129" s="17">
        <f t="shared" ref="L129:L134" si="45">J129/F129*100</f>
        <v>105.55555555555556</v>
      </c>
    </row>
    <row r="130" spans="1:12" ht="114" customHeight="1">
      <c r="A130" s="1" t="s">
        <v>338</v>
      </c>
      <c r="B130" s="2" t="s">
        <v>337</v>
      </c>
      <c r="C130" s="2" t="s">
        <v>138</v>
      </c>
      <c r="D130" s="2">
        <v>20</v>
      </c>
      <c r="E130" s="2">
        <v>30</v>
      </c>
      <c r="F130" s="2">
        <v>49</v>
      </c>
      <c r="G130" s="17">
        <f t="shared" ref="G130:G135" si="46">F130/E130*100</f>
        <v>163.33333333333334</v>
      </c>
      <c r="H130" s="17">
        <f>F130/D130*100</f>
        <v>245.00000000000003</v>
      </c>
      <c r="I130" s="61">
        <v>40</v>
      </c>
      <c r="J130" s="61">
        <v>71</v>
      </c>
      <c r="K130" s="17">
        <f t="shared" si="44"/>
        <v>177.5</v>
      </c>
      <c r="L130" s="17">
        <f t="shared" si="45"/>
        <v>144.89795918367346</v>
      </c>
    </row>
    <row r="131" spans="1:12" ht="47.25">
      <c r="A131" s="1" t="s">
        <v>340</v>
      </c>
      <c r="B131" s="2" t="s">
        <v>339</v>
      </c>
      <c r="C131" s="2" t="s">
        <v>138</v>
      </c>
      <c r="D131" s="2">
        <v>0</v>
      </c>
      <c r="E131" s="2">
        <v>0</v>
      </c>
      <c r="F131" s="2">
        <v>0</v>
      </c>
      <c r="G131" s="18" t="s">
        <v>399</v>
      </c>
      <c r="H131" s="18" t="s">
        <v>399</v>
      </c>
      <c r="I131" s="61">
        <v>10</v>
      </c>
      <c r="J131" s="61">
        <v>0</v>
      </c>
      <c r="K131" s="18" t="s">
        <v>399</v>
      </c>
      <c r="L131" s="18" t="s">
        <v>399</v>
      </c>
    </row>
    <row r="132" spans="1:12" ht="94.5">
      <c r="A132" s="1" t="s">
        <v>342</v>
      </c>
      <c r="B132" s="2" t="s">
        <v>341</v>
      </c>
      <c r="C132" s="2" t="s">
        <v>148</v>
      </c>
      <c r="D132" s="2">
        <v>20</v>
      </c>
      <c r="E132" s="2">
        <v>30</v>
      </c>
      <c r="F132" s="2">
        <v>30</v>
      </c>
      <c r="G132" s="17">
        <f t="shared" si="46"/>
        <v>100</v>
      </c>
      <c r="H132" s="17">
        <f>F132/D132*100</f>
        <v>150</v>
      </c>
      <c r="I132" s="61">
        <v>40</v>
      </c>
      <c r="J132" s="61">
        <v>54</v>
      </c>
      <c r="K132" s="17">
        <f t="shared" si="44"/>
        <v>135</v>
      </c>
      <c r="L132" s="17">
        <f t="shared" si="45"/>
        <v>180</v>
      </c>
    </row>
    <row r="133" spans="1:12" ht="63">
      <c r="A133" s="1" t="s">
        <v>345</v>
      </c>
      <c r="B133" s="2" t="s">
        <v>343</v>
      </c>
      <c r="C133" s="2" t="s">
        <v>344</v>
      </c>
      <c r="D133" s="2">
        <v>20</v>
      </c>
      <c r="E133" s="2">
        <v>20</v>
      </c>
      <c r="F133" s="2">
        <v>15</v>
      </c>
      <c r="G133" s="17">
        <f t="shared" si="46"/>
        <v>75</v>
      </c>
      <c r="H133" s="17">
        <f>F133/D133*100</f>
        <v>75</v>
      </c>
      <c r="I133" s="61">
        <v>15</v>
      </c>
      <c r="J133" s="61">
        <v>15</v>
      </c>
      <c r="K133" s="17">
        <f t="shared" si="44"/>
        <v>100</v>
      </c>
      <c r="L133" s="17">
        <f t="shared" si="45"/>
        <v>100</v>
      </c>
    </row>
    <row r="134" spans="1:12" ht="65.25" customHeight="1">
      <c r="A134" s="1" t="s">
        <v>368</v>
      </c>
      <c r="B134" s="2" t="s">
        <v>346</v>
      </c>
      <c r="C134" s="2" t="s">
        <v>148</v>
      </c>
      <c r="D134" s="2">
        <v>1</v>
      </c>
      <c r="E134" s="2">
        <v>1</v>
      </c>
      <c r="F134" s="2">
        <v>1</v>
      </c>
      <c r="G134" s="17">
        <f>F134/E134*100</f>
        <v>100</v>
      </c>
      <c r="H134" s="17">
        <f>F134/D134*100</f>
        <v>100</v>
      </c>
      <c r="I134" s="61">
        <v>1</v>
      </c>
      <c r="J134" s="61">
        <v>1</v>
      </c>
      <c r="K134" s="17">
        <f t="shared" si="44"/>
        <v>100</v>
      </c>
      <c r="L134" s="17">
        <f t="shared" si="45"/>
        <v>100</v>
      </c>
    </row>
    <row r="135" spans="1:12" ht="66.75" customHeight="1">
      <c r="A135" s="1" t="s">
        <v>369</v>
      </c>
      <c r="B135" s="2" t="s">
        <v>347</v>
      </c>
      <c r="C135" s="2" t="s">
        <v>148</v>
      </c>
      <c r="D135" s="2">
        <v>0</v>
      </c>
      <c r="E135" s="2">
        <v>2</v>
      </c>
      <c r="F135" s="2">
        <v>0</v>
      </c>
      <c r="G135" s="17">
        <f t="shared" si="46"/>
        <v>0</v>
      </c>
      <c r="H135" s="18" t="s">
        <v>399</v>
      </c>
      <c r="I135" s="61">
        <v>5</v>
      </c>
      <c r="J135" s="61">
        <v>3</v>
      </c>
      <c r="K135" s="17">
        <f t="shared" si="44"/>
        <v>60</v>
      </c>
      <c r="L135" s="18" t="s">
        <v>399</v>
      </c>
    </row>
    <row r="136" spans="1:12" ht="15.75">
      <c r="A136" s="271" t="s">
        <v>370</v>
      </c>
      <c r="B136" s="271"/>
      <c r="C136" s="271"/>
      <c r="D136" s="271"/>
      <c r="E136" s="271"/>
      <c r="F136" s="271"/>
      <c r="G136" s="271"/>
      <c r="H136" s="271"/>
      <c r="I136" s="271"/>
      <c r="J136" s="271"/>
      <c r="K136" s="271"/>
      <c r="L136" s="271"/>
    </row>
    <row r="137" spans="1:12" ht="63">
      <c r="A137" s="12" t="s">
        <v>371</v>
      </c>
      <c r="B137" s="2" t="s">
        <v>375</v>
      </c>
      <c r="C137" s="2" t="s">
        <v>376</v>
      </c>
      <c r="D137" s="11">
        <v>3.4</v>
      </c>
      <c r="E137" s="11">
        <v>3.5</v>
      </c>
      <c r="F137" s="12">
        <v>3.5</v>
      </c>
      <c r="G137" s="17">
        <f t="shared" ref="G137:G142" si="47">F137/E137*100</f>
        <v>100</v>
      </c>
      <c r="H137" s="17">
        <f t="shared" ref="H137:H142" si="48">F137/D137*100</f>
        <v>102.94117647058825</v>
      </c>
      <c r="I137" s="11">
        <v>3.6</v>
      </c>
      <c r="J137" s="12">
        <v>3.6</v>
      </c>
      <c r="K137" s="17">
        <f t="shared" ref="K137:K142" si="49">J137/I137*100</f>
        <v>100</v>
      </c>
      <c r="L137" s="17">
        <f t="shared" ref="L137:L142" si="50">J137/F137*100</f>
        <v>102.85714285714288</v>
      </c>
    </row>
    <row r="138" spans="1:12" ht="31.5">
      <c r="A138" s="12" t="s">
        <v>372</v>
      </c>
      <c r="B138" s="2" t="s">
        <v>377</v>
      </c>
      <c r="C138" s="2" t="s">
        <v>378</v>
      </c>
      <c r="D138" s="11">
        <v>24959</v>
      </c>
      <c r="E138" s="11">
        <v>26529</v>
      </c>
      <c r="F138" s="12">
        <v>26735</v>
      </c>
      <c r="G138" s="17">
        <f t="shared" si="47"/>
        <v>100.77650872629953</v>
      </c>
      <c r="H138" s="17">
        <f t="shared" si="48"/>
        <v>107.11566969830521</v>
      </c>
      <c r="I138" s="11">
        <v>28412</v>
      </c>
      <c r="J138" s="12">
        <v>28748</v>
      </c>
      <c r="K138" s="17">
        <f t="shared" si="49"/>
        <v>101.18259890187244</v>
      </c>
      <c r="L138" s="17">
        <f t="shared" si="50"/>
        <v>107.52945576959043</v>
      </c>
    </row>
    <row r="139" spans="1:12" ht="63">
      <c r="A139" s="12" t="s">
        <v>373</v>
      </c>
      <c r="B139" s="2" t="s">
        <v>379</v>
      </c>
      <c r="C139" s="2" t="s">
        <v>380</v>
      </c>
      <c r="D139" s="11">
        <v>3537704</v>
      </c>
      <c r="E139" s="11">
        <v>3661523</v>
      </c>
      <c r="F139" s="12">
        <v>3360549</v>
      </c>
      <c r="G139" s="17">
        <f t="shared" si="47"/>
        <v>91.78008713860325</v>
      </c>
      <c r="H139" s="17">
        <f t="shared" si="48"/>
        <v>94.992373584675263</v>
      </c>
      <c r="I139" s="11">
        <v>3826291</v>
      </c>
      <c r="J139" s="12">
        <v>3683326</v>
      </c>
      <c r="K139" s="17">
        <f t="shared" si="49"/>
        <v>96.263614032492555</v>
      </c>
      <c r="L139" s="17">
        <f t="shared" si="50"/>
        <v>109.60488896308311</v>
      </c>
    </row>
    <row r="140" spans="1:12" ht="31.5">
      <c r="A140" s="12" t="s">
        <v>374</v>
      </c>
      <c r="B140" s="2" t="s">
        <v>381</v>
      </c>
      <c r="C140" s="2" t="s">
        <v>380</v>
      </c>
      <c r="D140" s="11">
        <v>2470444</v>
      </c>
      <c r="E140" s="11">
        <v>2598907</v>
      </c>
      <c r="F140" s="12">
        <v>1864568</v>
      </c>
      <c r="G140" s="17">
        <f t="shared" si="47"/>
        <v>71.744314052022645</v>
      </c>
      <c r="H140" s="17">
        <f t="shared" si="48"/>
        <v>75.475015827114476</v>
      </c>
      <c r="I140" s="11">
        <v>2723674</v>
      </c>
      <c r="J140" s="12">
        <v>2240225</v>
      </c>
      <c r="K140" s="17">
        <f t="shared" si="49"/>
        <v>82.250115101880766</v>
      </c>
      <c r="L140" s="17">
        <f t="shared" si="50"/>
        <v>120.14713327698428</v>
      </c>
    </row>
    <row r="141" spans="1:12" ht="15.75">
      <c r="A141" s="12" t="s">
        <v>382</v>
      </c>
      <c r="B141" s="2" t="s">
        <v>383</v>
      </c>
      <c r="C141" s="2" t="s">
        <v>148</v>
      </c>
      <c r="D141" s="11">
        <v>29</v>
      </c>
      <c r="E141" s="11">
        <v>30</v>
      </c>
      <c r="F141" s="12">
        <v>312</v>
      </c>
      <c r="G141" s="17">
        <f t="shared" si="47"/>
        <v>1040</v>
      </c>
      <c r="H141" s="17">
        <f t="shared" si="48"/>
        <v>1075.8620689655172</v>
      </c>
      <c r="I141" s="11">
        <v>32</v>
      </c>
      <c r="J141" s="12">
        <v>445</v>
      </c>
      <c r="K141" s="17">
        <f t="shared" si="49"/>
        <v>1390.625</v>
      </c>
      <c r="L141" s="17">
        <f t="shared" si="50"/>
        <v>142.62820512820514</v>
      </c>
    </row>
    <row r="142" spans="1:12" ht="31.5">
      <c r="A142" s="12" t="s">
        <v>384</v>
      </c>
      <c r="B142" s="2" t="s">
        <v>385</v>
      </c>
      <c r="C142" s="2" t="s">
        <v>380</v>
      </c>
      <c r="D142" s="11">
        <v>22258</v>
      </c>
      <c r="E142" s="11">
        <v>23037</v>
      </c>
      <c r="F142" s="12">
        <v>171353</v>
      </c>
      <c r="G142" s="17">
        <f t="shared" si="47"/>
        <v>743.8164691583105</v>
      </c>
      <c r="H142" s="17">
        <f t="shared" si="48"/>
        <v>769.84904304070449</v>
      </c>
      <c r="I142" s="11">
        <v>24810</v>
      </c>
      <c r="J142" s="12">
        <v>237008</v>
      </c>
      <c r="K142" s="17">
        <f t="shared" si="49"/>
        <v>955.29222087867788</v>
      </c>
      <c r="L142" s="17">
        <f t="shared" si="50"/>
        <v>138.3156408116578</v>
      </c>
    </row>
    <row r="143" spans="1:12" ht="15.75">
      <c r="A143" s="272" t="s">
        <v>386</v>
      </c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</row>
    <row r="144" spans="1:12" ht="31.5">
      <c r="A144" s="12" t="s">
        <v>387</v>
      </c>
      <c r="B144" s="2" t="s">
        <v>388</v>
      </c>
      <c r="C144" s="2" t="s">
        <v>380</v>
      </c>
      <c r="D144" s="11">
        <v>33165</v>
      </c>
      <c r="E144" s="11">
        <v>35651</v>
      </c>
      <c r="F144" s="12">
        <v>38384</v>
      </c>
      <c r="G144" s="17">
        <f>F144/E144*100</f>
        <v>107.6659841238675</v>
      </c>
      <c r="H144" s="17">
        <f>F144/D144*100</f>
        <v>115.736469169305</v>
      </c>
      <c r="I144" s="11">
        <v>98782</v>
      </c>
      <c r="J144" s="12">
        <v>38641.9</v>
      </c>
      <c r="K144" s="17">
        <f t="shared" ref="K144:K149" si="51">J144/I144*100</f>
        <v>39.118361644834081</v>
      </c>
      <c r="L144" s="17">
        <f t="shared" ref="L144:L149" si="52">J144/F144*100</f>
        <v>100.67189453939143</v>
      </c>
    </row>
    <row r="145" spans="1:12" ht="31.5">
      <c r="A145" s="12" t="s">
        <v>389</v>
      </c>
      <c r="B145" s="2" t="s">
        <v>390</v>
      </c>
      <c r="C145" s="2" t="s">
        <v>380</v>
      </c>
      <c r="D145" s="11">
        <v>18057</v>
      </c>
      <c r="E145" s="11">
        <v>18739.400000000001</v>
      </c>
      <c r="F145" s="12">
        <v>19842.3</v>
      </c>
      <c r="G145" s="17">
        <f>F145/E145*100</f>
        <v>105.88546058038145</v>
      </c>
      <c r="H145" s="17">
        <f>F145/D145*100</f>
        <v>109.88702442266157</v>
      </c>
      <c r="I145" s="11">
        <v>68952</v>
      </c>
      <c r="J145" s="12">
        <v>16188.2</v>
      </c>
      <c r="K145" s="17">
        <f t="shared" si="51"/>
        <v>23.477491588351317</v>
      </c>
      <c r="L145" s="17">
        <f t="shared" si="52"/>
        <v>81.58429214355192</v>
      </c>
    </row>
    <row r="146" spans="1:12" ht="47.25">
      <c r="A146" s="12" t="s">
        <v>391</v>
      </c>
      <c r="B146" s="2" t="s">
        <v>392</v>
      </c>
      <c r="C146" s="2" t="s">
        <v>380</v>
      </c>
      <c r="D146" s="11">
        <v>54.4</v>
      </c>
      <c r="E146" s="11">
        <v>55</v>
      </c>
      <c r="F146" s="12">
        <v>51.6</v>
      </c>
      <c r="G146" s="17">
        <f>F146/E146*100</f>
        <v>93.818181818181827</v>
      </c>
      <c r="H146" s="17">
        <f>F146/D146*100</f>
        <v>94.852941176470594</v>
      </c>
      <c r="I146" s="11">
        <v>70</v>
      </c>
      <c r="J146" s="12">
        <v>42</v>
      </c>
      <c r="K146" s="17">
        <f t="shared" si="51"/>
        <v>60</v>
      </c>
      <c r="L146" s="17">
        <f t="shared" si="52"/>
        <v>81.395348837209298</v>
      </c>
    </row>
    <row r="147" spans="1:12" ht="15.75">
      <c r="A147" s="272" t="s">
        <v>393</v>
      </c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</row>
    <row r="148" spans="1:12" ht="63">
      <c r="A148" s="12" t="s">
        <v>394</v>
      </c>
      <c r="B148" s="2" t="s">
        <v>395</v>
      </c>
      <c r="C148" s="2" t="s">
        <v>148</v>
      </c>
      <c r="D148" s="11">
        <v>63</v>
      </c>
      <c r="E148" s="11">
        <v>71</v>
      </c>
      <c r="F148" s="12">
        <v>73</v>
      </c>
      <c r="G148" s="17">
        <f>F148/E148*100</f>
        <v>102.8169014084507</v>
      </c>
      <c r="H148" s="17">
        <f>F148/D148*100</f>
        <v>115.87301587301589</v>
      </c>
      <c r="I148" s="11">
        <v>86</v>
      </c>
      <c r="J148" s="12">
        <v>89</v>
      </c>
      <c r="K148" s="17">
        <f t="shared" si="51"/>
        <v>103.48837209302326</v>
      </c>
      <c r="L148" s="17">
        <f t="shared" si="52"/>
        <v>121.91780821917808</v>
      </c>
    </row>
    <row r="149" spans="1:12" ht="78.75">
      <c r="A149" s="12" t="s">
        <v>396</v>
      </c>
      <c r="B149" s="2" t="s">
        <v>397</v>
      </c>
      <c r="C149" s="2" t="s">
        <v>138</v>
      </c>
      <c r="D149" s="11">
        <v>3</v>
      </c>
      <c r="E149" s="11">
        <v>3.1</v>
      </c>
      <c r="F149" s="12">
        <v>3.2</v>
      </c>
      <c r="G149" s="17">
        <f>F149/E149*100</f>
        <v>103.2258064516129</v>
      </c>
      <c r="H149" s="17">
        <f>F149/D149*100</f>
        <v>106.66666666666667</v>
      </c>
      <c r="I149" s="11">
        <v>3.3</v>
      </c>
      <c r="J149" s="12">
        <v>3.4</v>
      </c>
      <c r="K149" s="17">
        <f t="shared" si="51"/>
        <v>103.03030303030303</v>
      </c>
      <c r="L149" s="17">
        <f t="shared" si="52"/>
        <v>106.25</v>
      </c>
    </row>
    <row r="150" spans="1:12" ht="15.75">
      <c r="A150" s="13"/>
      <c r="B150" s="14"/>
      <c r="C150" s="14"/>
      <c r="D150" s="15"/>
      <c r="E150" s="15"/>
      <c r="F150" s="16"/>
      <c r="G150" s="16"/>
      <c r="H150" s="16"/>
      <c r="I150" s="15"/>
      <c r="J150" s="16"/>
      <c r="K150" s="16"/>
      <c r="L150" s="16"/>
    </row>
    <row r="151" spans="1:12" ht="48.6" customHeight="1">
      <c r="A151" s="264" t="s">
        <v>1032</v>
      </c>
      <c r="B151" s="264"/>
      <c r="C151" s="14"/>
      <c r="D151" s="15"/>
      <c r="E151" s="15"/>
      <c r="F151" s="16"/>
      <c r="G151" s="13"/>
      <c r="H151" s="16"/>
      <c r="I151" s="15"/>
      <c r="J151" s="16" t="s">
        <v>1033</v>
      </c>
      <c r="K151" s="13"/>
      <c r="L151" s="16"/>
    </row>
    <row r="152" spans="1:12" ht="28.5" customHeight="1">
      <c r="A152" s="140"/>
      <c r="B152" s="140"/>
      <c r="C152" s="14"/>
      <c r="D152" s="15"/>
      <c r="E152" s="15"/>
      <c r="F152" s="16"/>
      <c r="G152" s="13"/>
      <c r="H152" s="16"/>
      <c r="I152" s="15"/>
      <c r="J152" s="16"/>
      <c r="K152" s="13"/>
      <c r="L152" s="16"/>
    </row>
    <row r="153" spans="1:12" ht="24.75" customHeight="1">
      <c r="A153" s="156" t="s">
        <v>1034</v>
      </c>
      <c r="B153" s="156"/>
      <c r="C153" s="156"/>
      <c r="D153" s="15"/>
      <c r="E153" s="15"/>
      <c r="F153" s="16"/>
      <c r="G153" s="13"/>
      <c r="H153" s="16"/>
      <c r="I153" s="15"/>
      <c r="J153" s="16"/>
      <c r="K153" s="13"/>
      <c r="L153" s="16"/>
    </row>
    <row r="154" spans="1:12" ht="15.75">
      <c r="A154" s="13"/>
      <c r="B154" s="14"/>
      <c r="C154" s="14"/>
      <c r="D154" s="15"/>
      <c r="E154" s="15"/>
      <c r="F154" s="16"/>
      <c r="G154" s="16"/>
      <c r="H154" s="16"/>
      <c r="I154" s="15"/>
      <c r="J154" s="16"/>
      <c r="K154" s="16"/>
      <c r="L154" s="16"/>
    </row>
    <row r="155" spans="1:12" ht="15.75">
      <c r="A155" s="13"/>
      <c r="B155" s="14"/>
      <c r="C155" s="14"/>
      <c r="D155" s="15"/>
      <c r="E155" s="15"/>
      <c r="F155" s="16"/>
      <c r="G155" s="16"/>
      <c r="H155" s="16"/>
      <c r="I155" s="15"/>
      <c r="J155" s="16"/>
      <c r="K155" s="16"/>
      <c r="L155" s="16"/>
    </row>
    <row r="156" spans="1:12" ht="15.75">
      <c r="A156" s="13"/>
      <c r="B156" s="14"/>
      <c r="C156" s="14"/>
      <c r="D156" s="15"/>
      <c r="E156" s="15"/>
      <c r="F156" s="16"/>
      <c r="G156" s="16"/>
      <c r="H156" s="16"/>
      <c r="I156" s="15"/>
      <c r="J156" s="16"/>
      <c r="K156" s="16"/>
      <c r="L156" s="16"/>
    </row>
    <row r="157" spans="1:12" ht="15.7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</sheetData>
  <mergeCells count="39">
    <mergeCell ref="A75:A76"/>
    <mergeCell ref="A151:B151"/>
    <mergeCell ref="A104:A105"/>
    <mergeCell ref="A101:A102"/>
    <mergeCell ref="A120:L120"/>
    <mergeCell ref="A124:L124"/>
    <mergeCell ref="A128:L128"/>
    <mergeCell ref="A136:L136"/>
    <mergeCell ref="A143:L143"/>
    <mergeCell ref="A147:L147"/>
    <mergeCell ref="A81:A82"/>
    <mergeCell ref="A66:L66"/>
    <mergeCell ref="E4:F4"/>
    <mergeCell ref="G4:G5"/>
    <mergeCell ref="A37:A39"/>
    <mergeCell ref="A14:A20"/>
    <mergeCell ref="A36:L36"/>
    <mergeCell ref="A24:L24"/>
    <mergeCell ref="A41:A45"/>
    <mergeCell ref="A51:A54"/>
    <mergeCell ref="A47:L47"/>
    <mergeCell ref="A50:L50"/>
    <mergeCell ref="A56:L56"/>
    <mergeCell ref="A153:C153"/>
    <mergeCell ref="M109:M115"/>
    <mergeCell ref="A83:A86"/>
    <mergeCell ref="A2:L2"/>
    <mergeCell ref="I4:J4"/>
    <mergeCell ref="K4:K5"/>
    <mergeCell ref="L4:L5"/>
    <mergeCell ref="A23:L23"/>
    <mergeCell ref="A4:A5"/>
    <mergeCell ref="B4:B5"/>
    <mergeCell ref="C4:C5"/>
    <mergeCell ref="D4:D5"/>
    <mergeCell ref="H4:H5"/>
    <mergeCell ref="A7:L7"/>
    <mergeCell ref="A92:L92"/>
    <mergeCell ref="A99:L99"/>
  </mergeCells>
  <phoneticPr fontId="0" type="noConversion"/>
  <pageMargins left="0.7" right="0.7" top="0.75" bottom="0.75" header="0.3" footer="0.3"/>
  <pageSetup paperSize="9" scale="79" orientation="landscape" r:id="rId1"/>
  <rowBreaks count="2" manualBreakCount="2">
    <brk id="77" max="11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форма №1</vt:lpstr>
      <vt:lpstr>форма №2</vt:lpstr>
      <vt:lpstr>форма №3</vt:lpstr>
      <vt:lpstr>'форма №3'!_GoBack</vt:lpstr>
      <vt:lpstr>'форма №3'!Область_печати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Никулин</dc:creator>
  <cp:lastModifiedBy>Buglak</cp:lastModifiedBy>
  <cp:lastPrinted>2015-03-16T04:31:44Z</cp:lastPrinted>
  <dcterms:created xsi:type="dcterms:W3CDTF">2014-03-25T12:16:53Z</dcterms:created>
  <dcterms:modified xsi:type="dcterms:W3CDTF">2015-06-08T11:26:13Z</dcterms:modified>
</cp:coreProperties>
</file>