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7"/>
  </bookViews>
  <sheets>
    <sheet name="Доходы, приложение 1" sheetId="1" r:id="rId1"/>
    <sheet name="Доходы, приложение 2" sheetId="2" r:id="rId2"/>
    <sheet name="Расходы , приложение 3" sheetId="3" r:id="rId3"/>
    <sheet name="Расходы, приложение №4" sheetId="4" r:id="rId4"/>
    <sheet name="ВЦПрограммы, приложение 5" sheetId="5" r:id="rId5"/>
    <sheet name="Источники, приложение № 6" sheetId="6" r:id="rId6"/>
    <sheet name="Источники, приложение №7" sheetId="7" r:id="rId7"/>
    <sheet name="рез.фонд,приложение №8" sheetId="8" r:id="rId8"/>
  </sheets>
  <definedNames>
    <definedName name="__bookmark_1" localSheetId="1">'Доходы, приложение 2'!$A$1:$D$8</definedName>
    <definedName name="__bookmark_1">'Доходы, приложение 1'!$A$1:$D$7</definedName>
    <definedName name="__bookmark_2" localSheetId="1">'Доходы, приложение 2'!$A$9:$D$68</definedName>
    <definedName name="__bookmark_2">'Доходы, приложение 1'!$A$8:$D$83</definedName>
    <definedName name="__bookmark_4" localSheetId="4">'ВЦПрограммы, приложение 5'!$A$10:$L$36</definedName>
    <definedName name="__bookmark_4" localSheetId="2">'Расходы , приложение 3'!$A$10:$J$239</definedName>
    <definedName name="__bookmark_4">'Расходы, приложение №4'!$C$1:$I$40</definedName>
    <definedName name="__bookmark_5" localSheetId="6">'Источники, приложение №7'!$A$9:$D$27</definedName>
    <definedName name="__bookmark_5">'Источники, приложение № 6'!$A$9:$E$29</definedName>
    <definedName name="__bookmark_6" localSheetId="4">'Источники, приложение № 6'!#REF!</definedName>
    <definedName name="__bookmark_6" localSheetId="6">'Источники, приложение №7'!#REF!</definedName>
    <definedName name="__bookmark_6">'Источники, приложение № 6'!#REF!</definedName>
    <definedName name="OLE_LINK1" localSheetId="2">'Расходы , приложение 3'!#REF!</definedName>
  </definedNames>
  <calcPr fullCalcOnLoad="1"/>
</workbook>
</file>

<file path=xl/sharedStrings.xml><?xml version="1.0" encoding="utf-8"?>
<sst xmlns="http://schemas.openxmlformats.org/spreadsheetml/2006/main" count="1682" uniqueCount="608">
  <si>
    <t xml:space="preserve">6910000000 </t>
  </si>
  <si>
    <t>6900000000</t>
  </si>
  <si>
    <t xml:space="preserve">6010100000 </t>
  </si>
  <si>
    <t xml:space="preserve">Наименование программы </t>
  </si>
  <si>
    <t>7200000000</t>
  </si>
  <si>
    <t>8600000000</t>
  </si>
  <si>
    <t>всего</t>
  </si>
  <si>
    <t xml:space="preserve">в т.ч. средства краевого бюджета </t>
  </si>
  <si>
    <t>Код ЦСР</t>
  </si>
  <si>
    <t xml:space="preserve">ИТОГО </t>
  </si>
  <si>
    <t>Источники финансирования дефицита бюджета - ВСЕГО, в том числе:</t>
  </si>
  <si>
    <t>Администрация Новолеушковского сельского поселения Павловского района</t>
  </si>
  <si>
    <t>Наименование показателя</t>
  </si>
  <si>
    <t>Код дохода по бюджетной классификации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</si>
  <si>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</si>
  <si>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</si>
  <si>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</si>
  <si>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</si>
  <si>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</si>
  <si>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</si>
  <si>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</si>
  <si>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</si>
  <si>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</si>
  <si>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</si>
  <si>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</si>
  <si>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</si>
  <si>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</si>
  <si>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</si>
  <si>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</si>
  <si>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</si>
  <si>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</si>
  <si>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</si>
  <si>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</si>
  <si>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</si>
  <si>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</si>
  <si>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</si>
  <si>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</si>
  <si>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</si>
  <si>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</si>
  <si>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</si>
  <si>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</si>
  <si>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</si>
  <si>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</si>
  <si>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</si>
  <si>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</si>
  <si>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</si>
  <si>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</si>
  <si>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</si>
  <si>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</si>
  <si>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</si>
  <si>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</si>
  <si>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</si>
  <si>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</si>
  <si>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</si>
  <si>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Новолеушковского сельского поселения Павловского района</t>
  </si>
  <si>
    <t>Административные комиссии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</si>
  <si>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</si>
  <si>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</si>
  <si>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</t>
  </si>
  <si>
    <t>Контрольно-счетная палата</t>
  </si>
  <si>
    <t>Иные межбюджетные трансферты</t>
  </si>
  <si>
    <t>Другие общегосударственные вопросы</t>
  </si>
  <si>
    <t>Прочие обязательства муниципального образования</t>
  </si>
  <si>
    <t>Мероприятия в рамках управления имуществом Новолеушковского сельского поселения Павловского района</t>
  </si>
  <si>
    <t>Расходы связанные с содержанием и управлением имуществом</t>
  </si>
  <si>
    <t>Содержание и обслуживание казны Новолеушковского сельского поселения Павловского района</t>
  </si>
  <si>
    <t>Оценка недвижимости, признание прав и регулирование по государственной и муниципальной собственности</t>
  </si>
  <si>
    <t>Повышение эффективности местного самоуправления на территории Новолеушковского сельского поселения за счет внедрения информационных и коммуникационных технологий</t>
  </si>
  <si>
    <t>Реализация мероприятий ведомственной целевой программы</t>
  </si>
  <si>
    <t>Создание условий для полноценной и бесперебойной работы работников администрации Новолеушковского сельского поселения Павловского района</t>
  </si>
  <si>
    <t>Повышение результативности и эффективности профессиональной служебной деятельности муниципальных служащих и главы Новолеушковского сельского поселения Павловского района</t>
  </si>
  <si>
    <t>Организация проведения мероприятий на территории Новолеушковского сельского поселения Павловского района по празднованию государственных праздников, памятных дат и исторических событий, юбилейных дат предприятий, организаций, граждан, внесших значимый вклад в развитие России, Кубани и Новолеушковского сельского поселения Павловского района</t>
  </si>
  <si>
    <t>Опубликование информации в средства массовой информации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</si>
  <si>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</si>
  <si>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</si>
  <si>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</si>
  <si>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безопасности населения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</si>
  <si>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</si>
  <si>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</si>
  <si>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пожарной безопасности</t>
  </si>
  <si>
    <t>Финансовое обеспечение и оснащение новыми средствами пожаротушения и оповещения населения в поселении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</si>
  <si>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</si>
  <si>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</si>
  <si>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</si>
  <si>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Поддержка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</si>
  <si>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 Новолеушковского сельского поселения Павловского района</t>
  </si>
  <si>
    <t>ЖИЛИЩНО-КОММУНАЛЬНОЕ ХОЗЯЙСТВО</t>
  </si>
  <si>
    <t>Коммунальное хозяйство</t>
  </si>
  <si>
    <t>Благоустройство</t>
  </si>
  <si>
    <t>Благоустройство территории Новолеушковского сельского поселения Павловского района</t>
  </si>
  <si>
    <t>Уличное освещение</t>
  </si>
  <si>
    <t>Организация освещения улиц на территории Новолеушковского сельского поселения Павловского района</t>
  </si>
  <si>
    <t>Строительство, реконструкция, капитальный, ремонт и содержание уличного освещения Новолеушковского сельского поселения Павловского района</t>
  </si>
  <si>
    <t>Благоустройство и озеленение</t>
  </si>
  <si>
    <t>Озеленение и благоустройство территории сельского поселения</t>
  </si>
  <si>
    <t>Организация благоустройства и озеленения территории поселения</t>
  </si>
  <si>
    <t>Организация и содержание мест захоронения</t>
  </si>
  <si>
    <t>Благоустройство и содержание мест захоронения</t>
  </si>
  <si>
    <t>Содержание мест захоронения</t>
  </si>
  <si>
    <t>Повышение уровня благоустройства населенных пунктов Новолеушковского сельского поселения Павловского района</t>
  </si>
  <si>
    <t>Организация сбора и вывоза бытовых отходов и мусора</t>
  </si>
  <si>
    <t>Организация обустройства мест массового отдыха населения</t>
  </si>
  <si>
    <t>ОБРАЗОВАНИЕ</t>
  </si>
  <si>
    <t>КУЛЬТУРА, КИНЕМАТОГРАФИЯ</t>
  </si>
  <si>
    <t>Культура</t>
  </si>
  <si>
    <t>Культура Новолеушковского сельского поселения Павловского района</t>
  </si>
  <si>
    <t>Дворцы и дома культуры, другие учреждения культуры и средств массовой информации</t>
  </si>
  <si>
    <t>Содержание, организация и поддержка муниципальных учреждений культуры Новолеушковского сельского поселения Павловского района</t>
  </si>
  <si>
    <t>Расходы на обеспечение деятельности (оказание услуг) муниципальных учреждений</t>
  </si>
  <si>
    <t>Библиотеки</t>
  </si>
  <si>
    <t>Сохранение, использование и популяризация объектов культурного наследия</t>
  </si>
  <si>
    <t>Реализация мероприятий в области сохранения, использования, популяризации и охраны объектов культурного наследия</t>
  </si>
  <si>
    <t>Содержание (памятников истории и культуры), находящихся в собственности поселения</t>
  </si>
  <si>
    <t>СОЦИАЛЬНАЯ ПОЛИТИКА</t>
  </si>
  <si>
    <t>Пенсионное обеспечение</t>
  </si>
  <si>
    <t>Меры по поддержке лиц, замещавших муниципальные должности муниципальной службы Новолеушковского сельского поселения Павловского района</t>
  </si>
  <si>
    <t>Социальное обеспечение населения</t>
  </si>
  <si>
    <t>Оказание поддержки социально-ориентированным некоммерческим общественным организациям в Новолеушковском сельском поселении Павловского района</t>
  </si>
  <si>
    <t>ФИЗИЧЕСКАЯ КУЛЬТУРА И СПОРТ</t>
  </si>
  <si>
    <t>Физическая культура</t>
  </si>
  <si>
    <t>Физическое воспитание и развитие граждан</t>
  </si>
  <si>
    <t>Проведение спортивных мероприятий в области физической культуры</t>
  </si>
  <si>
    <t>Код источника финансирования дефицита бюджета по бюджетной классификации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</si>
  <si>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</si>
  <si>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</si>
  <si>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</si>
  <si>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</si>
  <si>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</si>
  <si>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</si>
  <si>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</si>
  <si>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</si>
  <si>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</si>
  <si>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</si>
  <si>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бюджета Новолеушковского сельского</t>
  </si>
  <si>
    <t xml:space="preserve">                                                       от_________________№______</t>
  </si>
  <si>
    <t>10000000000000000</t>
  </si>
  <si>
    <t>10100000000000000</t>
  </si>
  <si>
    <t>10500000000000000</t>
  </si>
  <si>
    <t>10600000000000000</t>
  </si>
  <si>
    <t>Федеральная налоговая служба</t>
  </si>
  <si>
    <t>10300000000000000</t>
  </si>
  <si>
    <t>Федеральное казначейство Российской Федерации</t>
  </si>
  <si>
    <t>11100000000000000</t>
  </si>
  <si>
    <t>20000000000000000</t>
  </si>
  <si>
    <t>20200000000000000</t>
  </si>
  <si>
    <t>21800000000000000</t>
  </si>
  <si>
    <t>ДОХОДЫ, ВСЕГО</t>
  </si>
  <si>
    <t xml:space="preserve">сельского поселения Павловского района </t>
  </si>
  <si>
    <t>В.А. Шкуропатова</t>
  </si>
  <si>
    <t>от______________№_________</t>
  </si>
  <si>
    <t>№ п/п</t>
  </si>
  <si>
    <t>Расходы бюджета - ВСЕГО 
В том числе:</t>
  </si>
  <si>
    <t>Администратора источника финансирования</t>
  </si>
  <si>
    <t>Источника финансирования</t>
  </si>
  <si>
    <t xml:space="preserve">  бюджета Новолеушковского сельского</t>
  </si>
  <si>
    <t xml:space="preserve">      от___________________№____________</t>
  </si>
  <si>
    <t>Администратор поступлений</t>
  </si>
  <si>
    <t>Доходов бюджета Новолеушковского сельского поселения Павловского района</t>
  </si>
  <si>
    <t>Рз</t>
  </si>
  <si>
    <t>ПР</t>
  </si>
  <si>
    <t>01</t>
  </si>
  <si>
    <t>00</t>
  </si>
  <si>
    <t>02</t>
  </si>
  <si>
    <t>04</t>
  </si>
  <si>
    <t xml:space="preserve">                   01</t>
  </si>
  <si>
    <t>13</t>
  </si>
  <si>
    <t xml:space="preserve"> 01</t>
  </si>
  <si>
    <t>03</t>
  </si>
  <si>
    <t>09</t>
  </si>
  <si>
    <t>05</t>
  </si>
  <si>
    <t>07</t>
  </si>
  <si>
    <t>08</t>
  </si>
  <si>
    <t>10</t>
  </si>
  <si>
    <t>11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</si>
  <si>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</si>
  <si>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</si>
  <si>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</si>
  <si>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</si>
  <si>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</si>
  <si>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</si>
  <si>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</si>
  <si>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</si>
  <si>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</si>
  <si>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            01</t>
  </si>
  <si>
    <t xml:space="preserve">                     04</t>
  </si>
  <si>
    <t xml:space="preserve">                 02</t>
  </si>
  <si>
    <t xml:space="preserve">                      06</t>
  </si>
  <si>
    <t xml:space="preserve">                    01</t>
  </si>
  <si>
    <t xml:space="preserve">                 03</t>
  </si>
  <si>
    <t xml:space="preserve">            03</t>
  </si>
  <si>
    <t>Источники финансирования дефицита бюджета - ВСЕГО 
В том числе:</t>
  </si>
  <si>
    <t>источники внутреннего финансирования бюджета 
Из них:</t>
  </si>
  <si>
    <t>источники внешнего финансирования бюджета 
Из них:</t>
  </si>
  <si>
    <t>( тыс.руб)</t>
  </si>
  <si>
    <t>(тыс.руб)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</si>
  <si>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</si>
  <si>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</si>
  <si>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</si>
  <si>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</si>
  <si>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</si>
  <si>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</si>
  <si>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</si>
  <si>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</si>
  <si>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</si>
  <si>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</si>
  <si>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</si>
  <si>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</si>
  <si>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</si>
  <si>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</si>
  <si>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</si>
  <si>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</si>
  <si>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</si>
  <si>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</si>
  <si>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</si>
  <si>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</si>
  <si>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Х</t>
  </si>
  <si>
    <t>от__________________№________</t>
  </si>
  <si>
    <t>ведомство</t>
  </si>
  <si>
    <t>ЦСР</t>
  </si>
  <si>
    <t>ВР</t>
  </si>
  <si>
    <t>992</t>
  </si>
  <si>
    <t>5000000000</t>
  </si>
  <si>
    <t>5010000000</t>
  </si>
  <si>
    <t xml:space="preserve">5010000190 </t>
  </si>
  <si>
    <t>5100000000</t>
  </si>
  <si>
    <t xml:space="preserve">5110000000 </t>
  </si>
  <si>
    <t>5110000190</t>
  </si>
  <si>
    <t>5120000000</t>
  </si>
  <si>
    <t xml:space="preserve">5120060190 </t>
  </si>
  <si>
    <t>5120060190</t>
  </si>
  <si>
    <t>06</t>
  </si>
  <si>
    <t>6800000000</t>
  </si>
  <si>
    <t>6810000000</t>
  </si>
  <si>
    <t>6810000190</t>
  </si>
  <si>
    <t>5110000000</t>
  </si>
  <si>
    <t xml:space="preserve"> 5110000190</t>
  </si>
  <si>
    <t>5140000000</t>
  </si>
  <si>
    <t>5140010050</t>
  </si>
  <si>
    <t>5200000000</t>
  </si>
  <si>
    <t>5210000000</t>
  </si>
  <si>
    <t xml:space="preserve">5210100000 </t>
  </si>
  <si>
    <t>5210110010</t>
  </si>
  <si>
    <t>5210110020</t>
  </si>
  <si>
    <t>5600000000</t>
  </si>
  <si>
    <t xml:space="preserve">5600100000 </t>
  </si>
  <si>
    <t>5600110070</t>
  </si>
  <si>
    <t xml:space="preserve">5700000000 </t>
  </si>
  <si>
    <t xml:space="preserve">5700100000 </t>
  </si>
  <si>
    <t xml:space="preserve">5700110070 </t>
  </si>
  <si>
    <t>6600100000</t>
  </si>
  <si>
    <t>6600110070</t>
  </si>
  <si>
    <t xml:space="preserve">7100000000 </t>
  </si>
  <si>
    <t xml:space="preserve">7100100000 </t>
  </si>
  <si>
    <t xml:space="preserve">7100110070 </t>
  </si>
  <si>
    <t xml:space="preserve">8100000000 </t>
  </si>
  <si>
    <t xml:space="preserve">8100100000 </t>
  </si>
  <si>
    <t xml:space="preserve">8100110070 </t>
  </si>
  <si>
    <t>8400000000</t>
  </si>
  <si>
    <t xml:space="preserve">8400100000 </t>
  </si>
  <si>
    <t>8400110070</t>
  </si>
  <si>
    <t xml:space="preserve">5900000000 </t>
  </si>
  <si>
    <t xml:space="preserve">5910000000 </t>
  </si>
  <si>
    <t xml:space="preserve">5910051180 </t>
  </si>
  <si>
    <t xml:space="preserve">6200000000 </t>
  </si>
  <si>
    <t xml:space="preserve">6210000000 </t>
  </si>
  <si>
    <t xml:space="preserve">6220000000 </t>
  </si>
  <si>
    <t>6220100000</t>
  </si>
  <si>
    <t xml:space="preserve">6220110120 </t>
  </si>
  <si>
    <t>14</t>
  </si>
  <si>
    <t xml:space="preserve">5300000000 </t>
  </si>
  <si>
    <t xml:space="preserve">5310110080 </t>
  </si>
  <si>
    <t>6500000000</t>
  </si>
  <si>
    <t>7800000000</t>
  </si>
  <si>
    <t xml:space="preserve">7800100000 </t>
  </si>
  <si>
    <t xml:space="preserve">7800110070 </t>
  </si>
  <si>
    <t xml:space="preserve">6700000000 </t>
  </si>
  <si>
    <t xml:space="preserve">6710000000 </t>
  </si>
  <si>
    <t xml:space="preserve">6710100000 </t>
  </si>
  <si>
    <t xml:space="preserve">6710110170 </t>
  </si>
  <si>
    <t>6710110170</t>
  </si>
  <si>
    <t xml:space="preserve">6720000000 </t>
  </si>
  <si>
    <t xml:space="preserve">6720100000 </t>
  </si>
  <si>
    <t xml:space="preserve">6720110180 </t>
  </si>
  <si>
    <t>6730000000</t>
  </si>
  <si>
    <t xml:space="preserve">6730110190 </t>
  </si>
  <si>
    <t>6730100000</t>
  </si>
  <si>
    <t>6740000000</t>
  </si>
  <si>
    <t xml:space="preserve">6740100000 </t>
  </si>
  <si>
    <t xml:space="preserve">6740110200 </t>
  </si>
  <si>
    <t xml:space="preserve">6740110210 </t>
  </si>
  <si>
    <t xml:space="preserve">8200000000 </t>
  </si>
  <si>
    <t xml:space="preserve"> 8200100000 </t>
  </si>
  <si>
    <t xml:space="preserve">8200110070 </t>
  </si>
  <si>
    <t xml:space="preserve">6000000000 </t>
  </si>
  <si>
    <t>6010000000</t>
  </si>
  <si>
    <t>6010100590</t>
  </si>
  <si>
    <t>6030000000</t>
  </si>
  <si>
    <t xml:space="preserve">6030100000 </t>
  </si>
  <si>
    <t xml:space="preserve">6030100590 </t>
  </si>
  <si>
    <t xml:space="preserve">6040000000 </t>
  </si>
  <si>
    <t>6040100000</t>
  </si>
  <si>
    <t xml:space="preserve">6040110220 </t>
  </si>
  <si>
    <t xml:space="preserve">7200110070 </t>
  </si>
  <si>
    <t xml:space="preserve">7200100000 </t>
  </si>
  <si>
    <t xml:space="preserve">7200000000 </t>
  </si>
  <si>
    <t xml:space="preserve">8600100000 </t>
  </si>
  <si>
    <t xml:space="preserve">6910110270 </t>
  </si>
  <si>
    <t xml:space="preserve">6910100000 </t>
  </si>
  <si>
    <t>5130000000</t>
  </si>
  <si>
    <t>5130100000</t>
  </si>
  <si>
    <t>5130120590</t>
  </si>
  <si>
    <t>Резервные фонды</t>
  </si>
  <si>
    <t>Финансовое обеспечение непредвиденных расходов</t>
  </si>
  <si>
    <t>Формирование резервного фонда администрации Новолеушковского сельского поселения Павловского района</t>
  </si>
  <si>
    <t>Резервный фонд администрации Новолеушковского сельского поселения Павловского района</t>
  </si>
  <si>
    <t>9200000000</t>
  </si>
  <si>
    <t>9200100000</t>
  </si>
  <si>
    <t>9200110070</t>
  </si>
  <si>
    <t>Организация проведения работ по уточнению записей в книгах похозяйственного учета</t>
  </si>
  <si>
    <t>9300110070</t>
  </si>
  <si>
    <t>10102000010000110</t>
  </si>
  <si>
    <t>10102010010000110</t>
  </si>
  <si>
    <t>10102020010000110</t>
  </si>
  <si>
    <t>10102030010000110</t>
  </si>
  <si>
    <t>10503010010000110</t>
  </si>
  <si>
    <t>10503000010000110</t>
  </si>
  <si>
    <t>10601000000000110</t>
  </si>
  <si>
    <t>10606000000000110</t>
  </si>
  <si>
    <t>10606030000000110</t>
  </si>
  <si>
    <t>10606033100000110</t>
  </si>
  <si>
    <t>10601030100000110</t>
  </si>
  <si>
    <t>10606040000000110</t>
  </si>
  <si>
    <t>10606043100000110</t>
  </si>
  <si>
    <t>10302000010000110</t>
  </si>
  <si>
    <t>10302230010000110</t>
  </si>
  <si>
    <t>10302240010000110</t>
  </si>
  <si>
    <t>10302250010000110</t>
  </si>
  <si>
    <t>10302260010000110</t>
  </si>
  <si>
    <t>11105000000000120</t>
  </si>
  <si>
    <t>11105030000000120</t>
  </si>
  <si>
    <t>11105035100000120</t>
  </si>
  <si>
    <t>Приложение 1</t>
  </si>
  <si>
    <t>Приложенеие 2</t>
  </si>
  <si>
    <t>Приложение 3</t>
  </si>
  <si>
    <t>Приложение 4</t>
  </si>
  <si>
    <t>Приложение 5</t>
  </si>
  <si>
    <t xml:space="preserve">           Приложение 6</t>
  </si>
  <si>
    <t xml:space="preserve">         Приложение 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</si>
  <si>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</si>
  <si>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</si>
  <si>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</si>
  <si>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</si>
  <si>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</si>
  <si>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</si>
  <si>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</si>
  <si>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</si>
  <si>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</si>
  <si>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</si>
  <si>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</si>
  <si>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</si>
  <si>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</si>
  <si>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</si>
  <si>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</si>
  <si>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</si>
  <si>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</si>
  <si>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</si>
  <si>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</si>
  <si>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</si>
  <si>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</si>
  <si>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10302231010000110</t>
  </si>
  <si>
    <t>10302241010000110</t>
  </si>
  <si>
    <t>10302251010000110</t>
  </si>
  <si>
    <t>10302261010000110</t>
  </si>
  <si>
    <t>11300000000000000</t>
  </si>
  <si>
    <t>11302000000000130</t>
  </si>
  <si>
    <t>11302060000000130</t>
  </si>
  <si>
    <t>11302065100000130</t>
  </si>
  <si>
    <t>11302990000000130</t>
  </si>
  <si>
    <t>11302995100000130</t>
  </si>
  <si>
    <t>11600000000000000</t>
  </si>
  <si>
    <t>11602000020000140</t>
  </si>
  <si>
    <t>11602010020000140</t>
  </si>
  <si>
    <t>2021000000000150</t>
  </si>
  <si>
    <t>20215001000000150</t>
  </si>
  <si>
    <t>20215001100000150</t>
  </si>
  <si>
    <t>20216001000000150</t>
  </si>
  <si>
    <t>20216001100000150</t>
  </si>
  <si>
    <t>20230000000000150</t>
  </si>
  <si>
    <t>20230024000000150</t>
  </si>
  <si>
    <t>20230024100000150</t>
  </si>
  <si>
    <t>20235118000000150</t>
  </si>
  <si>
    <t>20235118100000150</t>
  </si>
  <si>
    <t>20240000000000150</t>
  </si>
  <si>
    <t>20249999000000150</t>
  </si>
  <si>
    <t>20249999100000150</t>
  </si>
  <si>
    <t>2180000000000150</t>
  </si>
  <si>
    <t>21800000100000150</t>
  </si>
  <si>
    <t>21860010100000150</t>
  </si>
  <si>
    <t>ДОХОДЫ -ВСЕГО</t>
  </si>
  <si>
    <t>20210000000000150</t>
  </si>
  <si>
    <t>21800000000000150</t>
  </si>
  <si>
    <t>Ведомственная целевая программа «Поддержка социально-ориентированных некоммерческих общественных организаций»</t>
  </si>
  <si>
    <t xml:space="preserve">5600000000 </t>
  </si>
  <si>
    <t xml:space="preserve"> 5700000000</t>
  </si>
  <si>
    <t xml:space="preserve">6600000000 </t>
  </si>
  <si>
    <t>8100000000</t>
  </si>
  <si>
    <t xml:space="preserve">8400000000 </t>
  </si>
  <si>
    <t>8500000000</t>
  </si>
  <si>
    <t>Ведомственная целевая программа «Развитие физической культуры и спорта на территории Новолеушковского сельского поселения Павловского района на 2019 год»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</si>
  <si>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</si>
  <si>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</si>
  <si>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</si>
  <si>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</si>
  <si>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Иные бюджетные ассигнования</t>
  </si>
  <si>
    <t>Межбюджетные трансферты</t>
  </si>
  <si>
    <t>Передача администрации муниципального образования Павловский район полномочий по осуществлению внутреннего муниципального финансового контроля</t>
  </si>
  <si>
    <t>Расходы, передаваемые из бюджета Новолеушковского сельского поселения на осуществление части полномочий по решению вопросов местного значения в соответствии с заключенным соглашением</t>
  </si>
  <si>
    <t>5150000000</t>
  </si>
  <si>
    <t>5150010590</t>
  </si>
  <si>
    <t>5500000000</t>
  </si>
  <si>
    <t>5500100000</t>
  </si>
  <si>
    <t>5500110070</t>
  </si>
  <si>
    <t>5800000000</t>
  </si>
  <si>
    <t>5840000000</t>
  </si>
  <si>
    <t>5840100000</t>
  </si>
  <si>
    <t>5840100590</t>
  </si>
  <si>
    <t xml:space="preserve">9600000000 </t>
  </si>
  <si>
    <t xml:space="preserve">9600100000 </t>
  </si>
  <si>
    <t>9600110070</t>
  </si>
  <si>
    <t xml:space="preserve">9600110070 </t>
  </si>
  <si>
    <t>9300000000</t>
  </si>
  <si>
    <t xml:space="preserve">Обеспечение деятельности высшего органа исполнительной власти Новолеушковского сельского поселения Павловского района </t>
  </si>
  <si>
    <t xml:space="preserve">Обеспечение деятельности администрации Новолеушковского сельского поселения Павловского района </t>
  </si>
  <si>
    <t xml:space="preserve">Обеспечение функционирования администрации Новолеушковского сельского поселения Павловского района </t>
  </si>
  <si>
    <t>Реализация муниципальных функций, связанных с муниципальным управлением</t>
  </si>
  <si>
    <t xml:space="preserve">Управление имуществом Новолеушковского сельского поселения Павловского района </t>
  </si>
  <si>
    <t xml:space="preserve">Подготовка архивных документов поселения для передачи на постоянное хранение в архив Павловского района </t>
  </si>
  <si>
    <t>Обеспечение деятельности муниципального казенного учреждения «Учреждение по обеспечению деятельности органов местного самоуправления Новолеушковского сельского поселения Павловского района»</t>
  </si>
  <si>
    <t>Расходы на обеспечение деятельности подведомственных  учреждений администрации Новолеушковского сельского поселения Павловского района</t>
  </si>
  <si>
    <t>Организация по обеспечению  деятельности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</si>
  <si>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</si>
  <si>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Компенсационные выплаты руководителям  территориального общественного самоуправления</t>
  </si>
  <si>
    <t xml:space="preserve">Мобилизационная и вневойсковая подготовка </t>
  </si>
  <si>
    <t>Руководство и управление  в  сфере  установленных функций</t>
  </si>
  <si>
    <t xml:space="preserve">Содержание первичного воинского учета на территориях, где отсутствуют военные комиссариаты </t>
  </si>
  <si>
    <t xml:space="preserve">Осуществление первичного воинского учета на территориях, где отсутствуют военные комиссариаты </t>
  </si>
  <si>
    <t xml:space="preserve">Участие в предупреждении и ликвидации последствий чрезвычайных ситуаций </t>
  </si>
  <si>
    <t>6210110100</t>
  </si>
  <si>
    <t>6210100000</t>
  </si>
  <si>
    <t xml:space="preserve">6210110110 </t>
  </si>
  <si>
    <t>Обеспечение первичных мер пожарной безопасности в границах населенных пунктов  поселения</t>
  </si>
  <si>
    <t>Создание условий для участия членов казачьих обществ в охране общественного порядка</t>
  </si>
  <si>
    <t>9300100000</t>
  </si>
  <si>
    <t xml:space="preserve">Мероприятия в части проектирования, строительства, реконструкции, капитального ремонта и содержания дорожной сети </t>
  </si>
  <si>
    <t>5310000000</t>
  </si>
  <si>
    <t xml:space="preserve">5310100000 </t>
  </si>
  <si>
    <t>Поддержка  жилищно-коммунального хозяйства</t>
  </si>
  <si>
    <t>Мероприятия в области коммунального хозяйства</t>
  </si>
  <si>
    <t xml:space="preserve">6520000000 </t>
  </si>
  <si>
    <t>6520100000</t>
  </si>
  <si>
    <t>Капитальные вложения в объекты недвижимого имущества государственной (муниципальной собственности)</t>
  </si>
  <si>
    <t xml:space="preserve">Прочие мероприятия по благоустройству территории Новолеушковского сельского поселения Павловского района </t>
  </si>
  <si>
    <t>Реализация ведомственной целевой программы</t>
  </si>
  <si>
    <t xml:space="preserve">Молодежная политика </t>
  </si>
  <si>
    <t>Организационное обеспечение реализации молодежной политики, формирование ценностей здорового образа жизни, создание условий для воспитания, развития и занятости молодежи</t>
  </si>
  <si>
    <t xml:space="preserve"> 8200000000 </t>
  </si>
  <si>
    <t>Физическая культура и спорт</t>
  </si>
  <si>
    <t>Развитие физической культуры  в Новолеушковском сельском поселении Павловского района</t>
  </si>
  <si>
    <t xml:space="preserve">Физкультурно-оздоровительная работа </t>
  </si>
  <si>
    <t>Реализация мероприятий в рамках строительства малобюджетного спортивного зала в шаговой доступности</t>
  </si>
  <si>
    <t xml:space="preserve">8600110070 </t>
  </si>
  <si>
    <t>Ведомственная целевая программа «Поддержка социально-ориентированных некоммерческих общественных организаций «</t>
  </si>
  <si>
    <t>Предоставление субсидий бюджетным, автономным учреждениям и иным не-коммерческим организациям</t>
  </si>
  <si>
    <t xml:space="preserve">Содержание, организация и поддержка </t>
  </si>
  <si>
    <t xml:space="preserve">Предоставление субсидий бюджетным, автономным учреждениям и иным не-коммерческим организациям </t>
  </si>
  <si>
    <t>8500100000</t>
  </si>
  <si>
    <t xml:space="preserve">Администрация Новолеушковского сельского поселения Павловского района, расходы бюджета - ВСЕГО </t>
  </si>
  <si>
    <t xml:space="preserve">в т.ч. средства федерального бюджета </t>
  </si>
  <si>
    <t>10102080010000110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</si>
  <si>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</si>
  <si>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Ведомственная целевая программа «Укрепление правопорядка, профилактика правонарушений и усиление борьбы с преступностью на территории Новолеушковского сельского поселения на 2021-2022 годы»</t>
  </si>
  <si>
    <t>Защита населения и территории от чрезвычайных ситуаций природного и техногенного характера, пожарная безопасность</t>
  </si>
  <si>
    <t>8500110070</t>
  </si>
  <si>
    <t xml:space="preserve">Ведомственная целевая программа «Молодежь» Новолеушковского сельского поселения Павловского района </t>
  </si>
  <si>
    <t xml:space="preserve">      к отчету "Об исполнении</t>
  </si>
  <si>
    <t xml:space="preserve">      к  отчету "Об исполнении</t>
  </si>
  <si>
    <t xml:space="preserve">  к отчету "Об исполнении</t>
  </si>
  <si>
    <t xml:space="preserve">поселения Павловского района за 2022 г" </t>
  </si>
  <si>
    <t xml:space="preserve"> Доходы бюджета Новолеушковского сельского поселения Павловского района                                                                                             по кодам классификации доходов бюджетов за 2022 год</t>
  </si>
  <si>
    <t>Кассовое исполнение за 2022 год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</si>
  <si>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</si>
  <si>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</si>
  <si>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</si>
  <si>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</si>
  <si>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</si>
  <si>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</si>
  <si>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 11301000000000130</t>
  </si>
  <si>
    <t xml:space="preserve"> 11301990000000130</t>
  </si>
  <si>
    <t xml:space="preserve"> 11301995100000130</t>
  </si>
  <si>
    <t>Главный специалист администрации Новолеушковского</t>
  </si>
  <si>
    <t>20219999000000150</t>
  </si>
  <si>
    <t>20219999100000150</t>
  </si>
  <si>
    <t>Прочие дотации</t>
  </si>
  <si>
    <t>Прочие дотации бюджетам сельских поселений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</si>
  <si>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</si>
  <si>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</si>
  <si>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Доходы бюджета Новолеушковского сельского поселения Павловского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кодам видов доходов, подвидов доходов, классификации операций сектора государственного управления,                                                               относящихся к доходам бюджета Новолеушковского сельскогол поселения Павловского района за 2022 год</t>
  </si>
  <si>
    <t>от_______________№_______</t>
  </si>
  <si>
    <t>(тыс.рублей)</t>
  </si>
  <si>
    <t>Процент исполнения к утвержденныму бюджету на 2022 год</t>
  </si>
  <si>
    <t xml:space="preserve">  поселения Павловского района за 2022 г" </t>
  </si>
  <si>
    <t>Источники финансирования дефицита бюджета Новолеушковского сельского поселения Павловского района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2022 год</t>
  </si>
  <si>
    <t>Источники финансирования дефицита бюджета Новолеушковского                                                                                                    сельского поселения Павловского района по кодам классификации источников                                                                                                 финансирования дефицитов бюджетов за 2022 год</t>
  </si>
  <si>
    <t xml:space="preserve">Главный специалист администрации  Новолеушковского сельского поселения Павловского района </t>
  </si>
  <si>
    <t>Расходы бюджета Новолеушковского сельского поселения Павловского района на исполнение государственных и ведомственных целевых программ Новолеушковского сельского поселения Павловского района на 2022 год</t>
  </si>
  <si>
    <t>Уточненная бюджетная роспись на 2022 год</t>
  </si>
  <si>
    <t>Процент исполнения к уточненной бюджетной росписи за 2022 год</t>
  </si>
  <si>
    <t>Ведомственная целевая программа  "Развитие и укрепление материально-технической базы архива администрации Новолеушковского сельского поселения Павловского района" на 2022 год</t>
  </si>
  <si>
    <t>Ведомственная целевая программа «Информатизация и связь органов местного самоуправления  Новолеушковского сельского поселения Павловского района на 2022 год»</t>
  </si>
  <si>
    <t>Ведомственная целевая программа «Укрепление материально-технической базы и создание условий для обеспечения деятельности администрации Новолеушковского сельского поселения Павловского района в 2022 году»</t>
  </si>
  <si>
    <t>Ведомственная целевая программа «Повышение квалификации, профессиональная переподготовка муниципальных служащих и главы Новолеушковского сельского поселения Павловского района на 2022 год»</t>
  </si>
  <si>
    <t>Ведомственная целевая программа «Поддержка и развитие территориального общественного самоуправления в Новолеушковском сельском поселении Павловского района на 2022 год»</t>
  </si>
  <si>
    <t>Ведомственная целевая программа «Пенсионное обеспечение лиц, замещавших выборные муниципальные должности и должности муниципальной службы в Новолеушковском сельском поселении Павловского района на 2022 год»</t>
  </si>
  <si>
    <t>Ведомственная целевая программа «Развитие жилищно-коммунального хозяйства в Новолеушковском сельском поселении Павловского района на 2022 год»</t>
  </si>
  <si>
    <t>Ведомственная целевая программа «Подготовка и проведение на территории Новолеушковского сельского поселения Павловского района мероприятий, посвященных юбилейным и праздничным датам в 2022 год»</t>
  </si>
  <si>
    <t>Ведомственная целевая программа «Молодежь» Новолеушковского сельского поселения Павловского района на 2022 год</t>
  </si>
  <si>
    <t>Ведомственная целевая программа «Информационное обеспечение населения по вопросам, требующим опубликования и освещения в средствах массовой информации» на 2022 год</t>
  </si>
  <si>
    <t>Ведомственная целевая программа «О проведении в 2022 году работ по уточнению записей похозяйственного учета»</t>
  </si>
  <si>
    <t>Ведомственная целевая программа «Поддержка казачьих обществ на территории Новолеушковского сельского поселения Павловского района на 2022 год»</t>
  </si>
  <si>
    <t>Ведомственная целевая программа" Пожарная безопасность на территории Новолеушковского сельского поселения Павловского района на 2022год»</t>
  </si>
  <si>
    <t xml:space="preserve">Главный специалист администрации Новолеушковского  </t>
  </si>
  <si>
    <t>7700000000</t>
  </si>
  <si>
    <t>Ведомственная целевая программа «Обустройство здания администрации Новолеушковского сельского поселения для беспрепятственного доступа маломобильных групп населения» на 2022 год</t>
  </si>
  <si>
    <t>Ведомственная целевая программа «Противодействие коррупции в администрации Новолеушковского сельского поселения Павловского района на 2021-2022 года»</t>
  </si>
  <si>
    <t>8900000000</t>
  </si>
  <si>
    <t>Ведомственная целевая программа «Поддержка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«Налог на профессиональный доход», и организаций, образующих инфраструктуру на территории Новолеушковского сельского поселения Павловского района в 2022 году»</t>
  </si>
  <si>
    <t xml:space="preserve">6100000000 </t>
  </si>
  <si>
    <t>Ведомственная целевая программа «Энергосбережение и повышение энергетической эффективности в Новолеушковском сельском поселении Павловского района на 2022-2023 годы»</t>
  </si>
  <si>
    <t xml:space="preserve">6400000000 </t>
  </si>
  <si>
    <t xml:space="preserve">Ведомственная целевая программа «Благоустройство Новолеушковского сельского поселения Павловского района на 2022 год»
</t>
  </si>
  <si>
    <t>Ведомственная целевая программа «Поддержка клубных учреждений в Новолеушковском сельском поселении Павловского района на 2022 год»</t>
  </si>
  <si>
    <t>Расходы бюджета Новолеушковского сельского поселения Павловского района по разделам и подразделам классификации расходов бюджетов за 2022 год</t>
  </si>
  <si>
    <t>Процент исполнения                  к уточненной бюджетной росписи на 2022 год</t>
  </si>
  <si>
    <t>12</t>
  </si>
  <si>
    <t>Обеспечение проведения выборов и референдумов</t>
  </si>
  <si>
    <t>Другие вопросы в области национальной экономики</t>
  </si>
  <si>
    <t>Расходы бюджета Новолеушковского сельского поселения Павловского района по ведомственной структуре расходов бюджета Новолеушковского сельского поселения Павловского района за 2022 год</t>
  </si>
  <si>
    <t>Бюджет, уточненный решением Совета Новолеушковского сельского поселения Павловского района от 12.12.2022 года    № 50/186</t>
  </si>
  <si>
    <t>Бюджет, уточненный решением Совета Новолеушковского сельского поселения Павловского района от12.12.2022 г                № 50/186</t>
  </si>
  <si>
    <t>Бюджет, уточненный решением Совета Новолеушковского сельского поселения Павловского района от 12.12.2022 года              № 50/186</t>
  </si>
  <si>
    <t>Бюджет, уточненный решением Совета Новолеушковского сельского поселения Павловского района от 12.12.2022 г                                №50/186</t>
  </si>
  <si>
    <t>Бюджет, уточненный решением Совета Новолеушковского сельского поселения Павловского района от 12.12.2022 г                                № 50/186</t>
  </si>
  <si>
    <t>Проведение выборов и референдумов</t>
  </si>
  <si>
    <t>Расходы на проведения выборов и референдумов</t>
  </si>
  <si>
    <t>Обеспечение деятельности участковых избирательных комиссий</t>
  </si>
  <si>
    <t>5400000000</t>
  </si>
  <si>
    <t>5410000000</t>
  </si>
  <si>
    <t>5410100000</t>
  </si>
  <si>
    <t>5410110060</t>
  </si>
  <si>
    <t>Ведомственная Целевая программа  «Развитие и укрепление материально-технической базы архива администрации Новолеушковского сельского поселения Павловского района» на 2022 год</t>
  </si>
  <si>
    <t>Ведомственная Целевая программа «Информатизация и связь органов местного самоуправления  Новолеушковского сельского поселения Павловского района на 2022 год»</t>
  </si>
  <si>
    <t>Ведомственная Целевая программа «Укрепление материально-технической базы и создание условий для обеспечения стабильной деятельности администрации Новолеушковского сельского поселения Павловского района в 2022 году»</t>
  </si>
  <si>
    <t xml:space="preserve">7700000000 </t>
  </si>
  <si>
    <t xml:space="preserve">7700100000 </t>
  </si>
  <si>
    <t xml:space="preserve">7700110070 </t>
  </si>
  <si>
    <t>Обеспечение беспрепятственного передвижения инвалидов к объектам социальной, транспортной, инженерной инфраструктур, информации и связи на территории Новолеушковского сельского поселения Павловского района</t>
  </si>
  <si>
    <t>Ведомственная целевая программа «Пожарная безопасность на территории Новолеушковского сельского поселения Павловского района на 2022 год»</t>
  </si>
  <si>
    <t>9900000000</t>
  </si>
  <si>
    <t>9900100000</t>
  </si>
  <si>
    <t>9900110070</t>
  </si>
  <si>
    <t xml:space="preserve">Проведение эффективной политики по предупреждению коррупции в администрации Новолеушковского сельского поселения </t>
  </si>
  <si>
    <t>8900100000</t>
  </si>
  <si>
    <t>8900110070</t>
  </si>
  <si>
    <t>Поддержка малого и среднего предпринимательства</t>
  </si>
  <si>
    <t>Поддержка коммунального хозяйства</t>
  </si>
  <si>
    <t>6520110330</t>
  </si>
  <si>
    <t>Схема теплоснабжения на территории поселения</t>
  </si>
  <si>
    <t>64 0 00 00000</t>
  </si>
  <si>
    <t>64 0 01 00000</t>
  </si>
  <si>
    <t>64 0 01 10070</t>
  </si>
  <si>
    <t xml:space="preserve">Ведомственная целевая программа «Благоустройство Новолеушковского сельского поселения 
Павловского района на 2022 год»
</t>
  </si>
  <si>
    <t xml:space="preserve">Благоустройство, в части ремонта уличного освещения, органы территориального общественного самоуправления которых, являются победителями краевого конкурса на звание «Лучший орган территориального общественного самоуправления» в 2021 году  </t>
  </si>
  <si>
    <t xml:space="preserve">Ремонт и модернизация линий уличного освещения </t>
  </si>
  <si>
    <t>61 0 00 00000</t>
  </si>
  <si>
    <t>61 0 01 00000</t>
  </si>
  <si>
    <t>61 0 01 10070</t>
  </si>
  <si>
    <t>8800000000</t>
  </si>
  <si>
    <t>8800100000</t>
  </si>
  <si>
    <t>Приобретение систем кондиционирования</t>
  </si>
  <si>
    <t>Укрепление материально-технической базы, технического оснащения муниципальных учреждений культуры</t>
  </si>
  <si>
    <t>8800162980</t>
  </si>
  <si>
    <t>СВЕДЕНИЯ</t>
  </si>
  <si>
    <t xml:space="preserve">                                                                                                                                              (тыс. руб.)</t>
  </si>
  <si>
    <t>Наименование раздела, подраздела</t>
  </si>
  <si>
    <t>Примечание</t>
  </si>
  <si>
    <t>1.</t>
  </si>
  <si>
    <t>0111"Резервные  фонды"</t>
  </si>
  <si>
    <t xml:space="preserve"> о расходовании средств резервного фонда Новолеушковского                                                                                                                                              сельского поселения Павловского района за 2022 год</t>
  </si>
  <si>
    <t>Бюджетные ассигнования резервного фонда Новолеушковского сельского поселения Павловского района направляются на мероприятия, связанные с предупреждением и ликвидацией последствий стихийных бедствий и других чрезвычайных ситуаций.За 2022 год расходы за счет резервного фонда не производились.</t>
  </si>
  <si>
    <t>Кассовое исполнение на 2022 год</t>
  </si>
  <si>
    <t>Бюджет, уточненный решениеем Совета Новолеушковского сельского поселения Павловского района от 12.12.2022 года № 50/186</t>
  </si>
  <si>
    <t xml:space="preserve">         Приложение 8</t>
  </si>
  <si>
    <t>Проведение выборов главы Совета Новолеушковского сельского поселения Павловского района</t>
  </si>
  <si>
    <t>Обеспечение первичных мер пожарной безопасности</t>
  </si>
  <si>
    <t>Снижение уровня преступности, укрепление правопорядка и общественной безопасности</t>
  </si>
  <si>
    <t>Ведомственная целевая программа «Развитие физической культуры и спорта на территории Новолеушковского сельского поселения Павловского района на 2022 год»</t>
  </si>
  <si>
    <t>Молодежная политика</t>
  </si>
  <si>
    <t>Бюджет, уточненный решением Совета Новолеушковского сельского поселения Павловского района от 162.12.2021 года    № 37/137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</si>
</sst>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[$-FC19]d\ mmmm\ yyyy\ &quot;г.&quot;"/>
    <numFmt numFmtId="191" formatCode="000000"/>
  </numFmts>
  <fonts count="55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left" vertical="top" wrapText="1"/>
    </xf>
    <xf numFmtId="181" fontId="3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182" fontId="3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182" fontId="6" fillId="0" borderId="12" xfId="0" applyNumberFormat="1" applyFont="1" applyBorder="1" applyAlignment="1">
      <alignment horizontal="right" wrapText="1"/>
    </xf>
    <xf numFmtId="181" fontId="6" fillId="0" borderId="13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wrapText="1"/>
    </xf>
    <xf numFmtId="182" fontId="3" fillId="0" borderId="12" xfId="0" applyNumberFormat="1" applyFont="1" applyBorder="1" applyAlignment="1">
      <alignment horizontal="center" wrapText="1"/>
    </xf>
    <xf numFmtId="182" fontId="6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184" fontId="6" fillId="0" borderId="17" xfId="0" applyNumberFormat="1" applyFont="1" applyBorder="1" applyAlignment="1">
      <alignment horizontal="center" wrapText="1"/>
    </xf>
    <xf numFmtId="184" fontId="3" fillId="0" borderId="17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83" fontId="3" fillId="0" borderId="12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49" fontId="3" fillId="0" borderId="20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84" fontId="3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2" fontId="5" fillId="0" borderId="14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wrapText="1"/>
    </xf>
    <xf numFmtId="182" fontId="3" fillId="0" borderId="25" xfId="0" applyNumberFormat="1" applyFont="1" applyBorder="1" applyAlignment="1">
      <alignment horizontal="right" wrapText="1"/>
    </xf>
    <xf numFmtId="182" fontId="3" fillId="0" borderId="16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left" vertical="top" wrapText="1"/>
    </xf>
    <xf numFmtId="182" fontId="3" fillId="0" borderId="27" xfId="0" applyNumberFormat="1" applyFont="1" applyBorder="1" applyAlignment="1">
      <alignment horizontal="right" wrapText="1"/>
    </xf>
    <xf numFmtId="49" fontId="3" fillId="0" borderId="26" xfId="0" applyNumberFormat="1" applyFont="1" applyBorder="1" applyAlignment="1">
      <alignment horizontal="center" wrapText="1"/>
    </xf>
    <xf numFmtId="182" fontId="3" fillId="0" borderId="14" xfId="0" applyNumberFormat="1" applyFont="1" applyBorder="1" applyAlignment="1">
      <alignment horizontal="right" wrapText="1"/>
    </xf>
    <xf numFmtId="0" fontId="3" fillId="0" borderId="28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vertical="top" wrapText="1"/>
    </xf>
    <xf numFmtId="182" fontId="6" fillId="0" borderId="16" xfId="0" applyNumberFormat="1" applyFont="1" applyBorder="1" applyAlignment="1">
      <alignment horizontal="right" wrapText="1"/>
    </xf>
    <xf numFmtId="181" fontId="3" fillId="0" borderId="30" xfId="0" applyNumberFormat="1" applyFont="1" applyBorder="1" applyAlignment="1">
      <alignment horizontal="center" wrapText="1"/>
    </xf>
    <xf numFmtId="182" fontId="6" fillId="0" borderId="14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184" fontId="6" fillId="0" borderId="14" xfId="0" applyNumberFormat="1" applyFont="1" applyBorder="1" applyAlignment="1">
      <alignment horizontal="center" wrapText="1"/>
    </xf>
    <xf numFmtId="182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31" xfId="0" applyFont="1" applyBorder="1" applyAlignment="1">
      <alignment horizontal="justify" wrapText="1"/>
    </xf>
    <xf numFmtId="0" fontId="4" fillId="0" borderId="32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justify" vertical="top" wrapText="1"/>
    </xf>
    <xf numFmtId="0" fontId="4" fillId="0" borderId="34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49" fontId="3" fillId="0" borderId="20" xfId="0" applyNumberFormat="1" applyFont="1" applyBorder="1" applyAlignment="1">
      <alignment vertical="top" wrapText="1"/>
    </xf>
    <xf numFmtId="0" fontId="4" fillId="33" borderId="35" xfId="0" applyFont="1" applyFill="1" applyBorder="1" applyAlignment="1">
      <alignment horizontal="justify" vertical="top" wrapText="1"/>
    </xf>
    <xf numFmtId="0" fontId="9" fillId="33" borderId="35" xfId="0" applyFont="1" applyFill="1" applyBorder="1" applyAlignment="1">
      <alignment horizontal="justify" vertical="top" wrapText="1"/>
    </xf>
    <xf numFmtId="0" fontId="4" fillId="33" borderId="36" xfId="0" applyFont="1" applyFill="1" applyBorder="1" applyAlignment="1">
      <alignment horizontal="justify" vertical="top" wrapText="1"/>
    </xf>
    <xf numFmtId="0" fontId="4" fillId="33" borderId="37" xfId="0" applyFont="1" applyFill="1" applyBorder="1" applyAlignment="1">
      <alignment horizontal="justify" vertical="top" wrapText="1"/>
    </xf>
    <xf numFmtId="0" fontId="4" fillId="33" borderId="31" xfId="0" applyFont="1" applyFill="1" applyBorder="1" applyAlignment="1">
      <alignment horizontal="justify" vertical="top" wrapText="1"/>
    </xf>
    <xf numFmtId="0" fontId="4" fillId="33" borderId="32" xfId="0" applyFont="1" applyFill="1" applyBorder="1" applyAlignment="1">
      <alignment horizontal="justify" vertical="top" wrapText="1"/>
    </xf>
    <xf numFmtId="0" fontId="4" fillId="33" borderId="38" xfId="0" applyFont="1" applyFill="1" applyBorder="1" applyAlignment="1">
      <alignment horizontal="justify" vertical="top" wrapText="1"/>
    </xf>
    <xf numFmtId="0" fontId="4" fillId="33" borderId="33" xfId="0" applyFont="1" applyFill="1" applyBorder="1" applyAlignment="1">
      <alignment horizontal="justify" vertical="top" wrapText="1"/>
    </xf>
    <xf numFmtId="0" fontId="4" fillId="33" borderId="14" xfId="0" applyFont="1" applyFill="1" applyBorder="1" applyAlignment="1">
      <alignment horizontal="justify" vertical="top" wrapText="1"/>
    </xf>
    <xf numFmtId="0" fontId="4" fillId="33" borderId="39" xfId="0" applyFont="1" applyFill="1" applyBorder="1" applyAlignment="1">
      <alignment horizontal="justify" vertical="top" wrapText="1"/>
    </xf>
    <xf numFmtId="0" fontId="9" fillId="33" borderId="38" xfId="0" applyFont="1" applyFill="1" applyBorder="1" applyAlignment="1">
      <alignment horizontal="justify" vertical="top" wrapText="1"/>
    </xf>
    <xf numFmtId="0" fontId="4" fillId="33" borderId="40" xfId="0" applyFont="1" applyFill="1" applyBorder="1" applyAlignment="1">
      <alignment horizontal="justify" vertical="top" wrapText="1"/>
    </xf>
    <xf numFmtId="0" fontId="4" fillId="0" borderId="41" xfId="0" applyFont="1" applyBorder="1" applyAlignment="1">
      <alignment horizontal="justify" vertical="top" wrapText="1"/>
    </xf>
    <xf numFmtId="2" fontId="3" fillId="0" borderId="14" xfId="0" applyNumberFormat="1" applyFont="1" applyBorder="1" applyAlignment="1">
      <alignment horizontal="center" wrapText="1"/>
    </xf>
    <xf numFmtId="0" fontId="4" fillId="33" borderId="35" xfId="0" applyFont="1" applyFill="1" applyBorder="1" applyAlignment="1">
      <alignment horizontal="justify" vertical="top"/>
    </xf>
    <xf numFmtId="0" fontId="4" fillId="0" borderId="35" xfId="0" applyFont="1" applyBorder="1" applyAlignment="1">
      <alignment vertical="top" wrapText="1"/>
    </xf>
    <xf numFmtId="0" fontId="4" fillId="33" borderId="42" xfId="0" applyFont="1" applyFill="1" applyBorder="1" applyAlignment="1">
      <alignment horizontal="center"/>
    </xf>
    <xf numFmtId="49" fontId="3" fillId="0" borderId="43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0" fontId="9" fillId="33" borderId="44" xfId="0" applyFont="1" applyFill="1" applyBorder="1" applyAlignment="1">
      <alignment horizontal="justify" vertical="top" wrapText="1"/>
    </xf>
    <xf numFmtId="0" fontId="4" fillId="33" borderId="44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0" fillId="0" borderId="14" xfId="0" applyBorder="1" applyAlignment="1">
      <alignment horizontal="center"/>
    </xf>
    <xf numFmtId="1" fontId="9" fillId="0" borderId="18" xfId="0" applyNumberFormat="1" applyFont="1" applyBorder="1" applyAlignment="1">
      <alignment/>
    </xf>
    <xf numFmtId="182" fontId="50" fillId="0" borderId="14" xfId="0" applyNumberFormat="1" applyFont="1" applyBorder="1" applyAlignment="1">
      <alignment horizontal="right" wrapText="1"/>
    </xf>
    <xf numFmtId="184" fontId="9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31" xfId="0" applyFont="1" applyBorder="1" applyAlignment="1">
      <alignment vertical="center" wrapText="1"/>
    </xf>
    <xf numFmtId="0" fontId="4" fillId="33" borderId="32" xfId="0" applyFont="1" applyFill="1" applyBorder="1" applyAlignment="1">
      <alignment horizontal="justify" vertical="center" wrapText="1"/>
    </xf>
    <xf numFmtId="0" fontId="4" fillId="33" borderId="35" xfId="0" applyFont="1" applyFill="1" applyBorder="1" applyAlignment="1">
      <alignment horizontal="justify" vertical="center" wrapText="1"/>
    </xf>
    <xf numFmtId="49" fontId="6" fillId="0" borderId="45" xfId="0" applyNumberFormat="1" applyFont="1" applyBorder="1" applyAlignment="1">
      <alignment horizontal="left" vertical="top" wrapText="1"/>
    </xf>
    <xf numFmtId="181" fontId="3" fillId="0" borderId="20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left" vertical="top" wrapText="1"/>
    </xf>
    <xf numFmtId="0" fontId="4" fillId="33" borderId="37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31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2" fontId="10" fillId="0" borderId="14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left" vertical="top" wrapText="1"/>
    </xf>
    <xf numFmtId="2" fontId="3" fillId="0" borderId="15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justify" vertical="top" wrapText="1"/>
    </xf>
    <xf numFmtId="0" fontId="51" fillId="0" borderId="46" xfId="0" applyFont="1" applyBorder="1" applyAlignment="1">
      <alignment horizontal="left" vertical="top" wrapText="1"/>
    </xf>
    <xf numFmtId="191" fontId="3" fillId="0" borderId="16" xfId="0" applyNumberFormat="1" applyFont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justify" vertical="top" wrapText="1"/>
    </xf>
    <xf numFmtId="0" fontId="4" fillId="0" borderId="14" xfId="53" applyFont="1" applyBorder="1" applyAlignment="1">
      <alignment wrapText="1"/>
      <protection/>
    </xf>
    <xf numFmtId="0" fontId="3" fillId="0" borderId="0" xfId="0" applyFont="1" applyBorder="1" applyAlignment="1">
      <alignment horizontal="left" vertical="top" wrapText="1"/>
    </xf>
    <xf numFmtId="181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183" fontId="3" fillId="0" borderId="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vertical="top" wrapText="1"/>
    </xf>
    <xf numFmtId="183" fontId="3" fillId="0" borderId="19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81" fontId="3" fillId="0" borderId="14" xfId="0" applyNumberFormat="1" applyFont="1" applyBorder="1" applyAlignment="1">
      <alignment horizontal="center" wrapText="1"/>
    </xf>
    <xf numFmtId="183" fontId="3" fillId="0" borderId="14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wrapText="1"/>
    </xf>
    <xf numFmtId="182" fontId="6" fillId="0" borderId="25" xfId="0" applyNumberFormat="1" applyFont="1" applyBorder="1" applyAlignment="1">
      <alignment horizontal="right" wrapText="1"/>
    </xf>
    <xf numFmtId="0" fontId="4" fillId="33" borderId="0" xfId="0" applyFont="1" applyFill="1" applyBorder="1" applyAlignment="1">
      <alignment horizontal="justify" vertical="top" wrapText="1"/>
    </xf>
    <xf numFmtId="0" fontId="4" fillId="33" borderId="41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4" fillId="33" borderId="42" xfId="0" applyFont="1" applyFill="1" applyBorder="1" applyAlignment="1">
      <alignment horizontal="justify" vertical="top" wrapText="1"/>
    </xf>
    <xf numFmtId="49" fontId="6" fillId="0" borderId="25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center" wrapText="1"/>
    </xf>
    <xf numFmtId="181" fontId="6" fillId="0" borderId="30" xfId="0" applyNumberFormat="1" applyFont="1" applyBorder="1" applyAlignment="1">
      <alignment horizontal="center" wrapText="1"/>
    </xf>
    <xf numFmtId="0" fontId="4" fillId="33" borderId="49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1" fillId="0" borderId="0" xfId="0" applyFont="1" applyAlignment="1">
      <alignment/>
    </xf>
    <xf numFmtId="191" fontId="53" fillId="0" borderId="0" xfId="0" applyNumberFormat="1" applyFont="1" applyAlignment="1">
      <alignment wrapText="1"/>
    </xf>
    <xf numFmtId="191" fontId="54" fillId="0" borderId="0" xfId="0" applyNumberFormat="1" applyFont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2" fontId="51" fillId="0" borderId="14" xfId="0" applyNumberFormat="1" applyFont="1" applyBorder="1" applyAlignment="1">
      <alignment horizontal="left" vertical="top" wrapText="1"/>
    </xf>
    <xf numFmtId="0" fontId="0" fillId="0" borderId="50" xfId="0" applyBorder="1" applyAlignment="1">
      <alignment/>
    </xf>
    <xf numFmtId="0" fontId="7" fillId="0" borderId="0" xfId="0" applyFont="1" applyAlignment="1">
      <alignment horizontal="right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22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47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191" fontId="53" fillId="0" borderId="0" xfId="0" applyNumberFormat="1" applyFont="1" applyAlignment="1">
      <alignment horizontal="center" wrapText="1"/>
    </xf>
    <xf numFmtId="0" fontId="5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view="pageBreakPreview" zoomScale="80" zoomScaleSheetLayoutView="80" zoomScalePageLayoutView="0" workbookViewId="0" topLeftCell="A1">
      <selection activeCell="A69" sqref="A69"/>
    </sheetView>
  </sheetViews>
  <sheetFormatPr defaultColWidth="9.140625" defaultRowHeight="12.75"/>
  <cols>
    <col min="1" max="1" width="88.28125" style="0" customWidth="1"/>
    <col min="2" max="2" width="19.421875" style="0" customWidth="1"/>
    <col min="3" max="3" width="29.7109375" style="0" customWidth="1"/>
    <col min="4" max="4" width="16.7109375" style="0" customWidth="1"/>
  </cols>
  <sheetData>
    <row r="1" spans="1:4" ht="27.75" customHeight="1">
      <c r="A1" s="201"/>
      <c r="B1" s="202"/>
      <c r="C1" s="202"/>
      <c r="D1" s="202"/>
    </row>
    <row r="2" spans="1:4" ht="23.25" customHeight="1">
      <c r="A2" s="1"/>
      <c r="B2" s="194" t="s">
        <v>341</v>
      </c>
      <c r="C2" s="194"/>
      <c r="D2" s="194"/>
    </row>
    <row r="3" spans="1:4" ht="18.75">
      <c r="A3" s="1"/>
      <c r="B3" s="197" t="s">
        <v>484</v>
      </c>
      <c r="C3" s="197"/>
      <c r="D3" s="197"/>
    </row>
    <row r="4" spans="1:4" ht="21.75" customHeight="1">
      <c r="A4" s="1"/>
      <c r="B4" s="194" t="s">
        <v>133</v>
      </c>
      <c r="C4" s="194"/>
      <c r="D4" s="194"/>
    </row>
    <row r="5" spans="1:4" ht="21.75" customHeight="1">
      <c r="A5" s="1"/>
      <c r="B5" s="194" t="s">
        <v>487</v>
      </c>
      <c r="C5" s="194"/>
      <c r="D5" s="194"/>
    </row>
    <row r="6" spans="1:4" ht="21.75" customHeight="1">
      <c r="A6" s="2"/>
      <c r="B6" s="194" t="s">
        <v>134</v>
      </c>
      <c r="C6" s="194"/>
      <c r="D6" s="194"/>
    </row>
    <row r="7" spans="1:4" ht="12.75" customHeight="1">
      <c r="A7" s="2"/>
      <c r="B7" s="8"/>
      <c r="C7" s="8"/>
      <c r="D7" s="8"/>
    </row>
    <row r="8" spans="1:4" ht="37.5" customHeight="1">
      <c r="A8" s="203" t="s">
        <v>488</v>
      </c>
      <c r="B8" s="203"/>
      <c r="C8" s="203"/>
      <c r="D8" s="203"/>
    </row>
    <row r="9" spans="1:4" ht="24" customHeight="1">
      <c r="A9" s="3"/>
      <c r="B9" s="3"/>
      <c r="C9" s="3"/>
      <c r="D9" s="75" t="s">
        <v>194</v>
      </c>
    </row>
    <row r="10" spans="1:4" ht="39" customHeight="1">
      <c r="A10" s="198" t="s">
        <v>12</v>
      </c>
      <c r="B10" s="195" t="s">
        <v>13</v>
      </c>
      <c r="C10" s="196"/>
      <c r="D10" s="198" t="s">
        <v>489</v>
      </c>
    </row>
    <row r="11" spans="1:4" ht="63.75" customHeight="1" thickBot="1">
      <c r="A11" s="200"/>
      <c r="B11" s="50" t="s">
        <v>156</v>
      </c>
      <c r="C11" s="50" t="s">
        <v>157</v>
      </c>
      <c r="D11" s="199"/>
    </row>
    <row r="12" spans="1:4" ht="19.5" customHeight="1">
      <c r="A12" s="25">
        <v>1</v>
      </c>
      <c r="B12" s="24">
        <v>2</v>
      </c>
      <c r="C12" s="91">
        <v>3</v>
      </c>
      <c r="D12" s="29">
        <v>4</v>
      </c>
    </row>
    <row r="13" spans="1:4" ht="15.75">
      <c r="A13" s="85" t="s">
        <v>16</v>
      </c>
      <c r="B13" s="11">
        <v>182</v>
      </c>
      <c r="C13" s="92" t="s">
        <v>136</v>
      </c>
      <c r="D13" s="90">
        <f>D14</f>
        <v>10428.8</v>
      </c>
    </row>
    <row r="14" spans="1:4" ht="15.75">
      <c r="A14" s="85" t="s">
        <v>17</v>
      </c>
      <c r="B14" s="11">
        <v>182</v>
      </c>
      <c r="C14" s="92" t="s">
        <v>320</v>
      </c>
      <c r="D14" s="90">
        <f>D15+D16+D17+D18</f>
        <v>10428.8</v>
      </c>
    </row>
    <row r="15" spans="1:4" ht="66" customHeight="1">
      <c r="A15" s="85" t="s">
        <v>18</v>
      </c>
      <c r="B15" s="11">
        <v>182</v>
      </c>
      <c r="C15" s="92" t="s">
        <v>321</v>
      </c>
      <c r="D15" s="90">
        <v>9133.4</v>
      </c>
    </row>
    <row r="16" spans="1:4" ht="86.25" customHeight="1">
      <c r="A16" s="85" t="s">
        <v>19</v>
      </c>
      <c r="B16" s="11">
        <v>182</v>
      </c>
      <c r="C16" s="92" t="s">
        <v>322</v>
      </c>
      <c r="D16" s="90">
        <v>1.3</v>
      </c>
    </row>
    <row r="17" spans="1:4" ht="33.75" customHeight="1">
      <c r="A17" s="85" t="s">
        <v>20</v>
      </c>
      <c r="B17" s="11">
        <v>182</v>
      </c>
      <c r="C17" s="12" t="s">
        <v>323</v>
      </c>
      <c r="D17" s="84">
        <v>75.1</v>
      </c>
    </row>
    <row r="18" spans="1:4" ht="81.75" customHeight="1">
      <c r="A18" s="85" t="s">
        <v>479</v>
      </c>
      <c r="B18" s="11">
        <v>182</v>
      </c>
      <c r="C18" s="12" t="s">
        <v>478</v>
      </c>
      <c r="D18" s="84">
        <v>1219</v>
      </c>
    </row>
    <row r="19" spans="1:4" ht="16.5" customHeight="1">
      <c r="A19" s="85" t="s">
        <v>27</v>
      </c>
      <c r="B19" s="11">
        <v>182</v>
      </c>
      <c r="C19" s="12" t="s">
        <v>137</v>
      </c>
      <c r="D19" s="13">
        <f>D21</f>
        <v>219.3</v>
      </c>
    </row>
    <row r="20" spans="1:4" ht="16.5" customHeight="1">
      <c r="A20" s="85" t="s">
        <v>28</v>
      </c>
      <c r="B20" s="11">
        <v>182</v>
      </c>
      <c r="C20" s="12" t="s">
        <v>325</v>
      </c>
      <c r="D20" s="13">
        <f>D21</f>
        <v>219.3</v>
      </c>
    </row>
    <row r="21" spans="1:4" ht="16.5" customHeight="1">
      <c r="A21" s="85" t="s">
        <v>28</v>
      </c>
      <c r="B21" s="11">
        <v>182</v>
      </c>
      <c r="C21" s="12" t="s">
        <v>324</v>
      </c>
      <c r="D21" s="13">
        <v>219.3</v>
      </c>
    </row>
    <row r="22" spans="1:4" ht="16.5" customHeight="1">
      <c r="A22" s="85" t="s">
        <v>29</v>
      </c>
      <c r="B22" s="11">
        <v>182</v>
      </c>
      <c r="C22" s="12" t="s">
        <v>138</v>
      </c>
      <c r="D22" s="84">
        <f>D24+D25</f>
        <v>8877.199999999999</v>
      </c>
    </row>
    <row r="23" spans="1:4" ht="16.5" customHeight="1">
      <c r="A23" s="85" t="s">
        <v>30</v>
      </c>
      <c r="B23" s="11">
        <v>182</v>
      </c>
      <c r="C23" s="12" t="s">
        <v>326</v>
      </c>
      <c r="D23" s="84">
        <f>D24</f>
        <v>2034.6</v>
      </c>
    </row>
    <row r="24" spans="1:4" ht="38.25" customHeight="1">
      <c r="A24" s="85" t="s">
        <v>31</v>
      </c>
      <c r="B24" s="11">
        <v>182</v>
      </c>
      <c r="C24" s="12" t="s">
        <v>330</v>
      </c>
      <c r="D24" s="84">
        <v>2034.6</v>
      </c>
    </row>
    <row r="25" spans="1:4" ht="16.5" customHeight="1">
      <c r="A25" s="85" t="s">
        <v>32</v>
      </c>
      <c r="B25" s="11">
        <v>182</v>
      </c>
      <c r="C25" s="12" t="s">
        <v>327</v>
      </c>
      <c r="D25" s="84">
        <f>D27+D29</f>
        <v>6842.599999999999</v>
      </c>
    </row>
    <row r="26" spans="1:4" ht="15.75" customHeight="1">
      <c r="A26" s="85" t="s">
        <v>33</v>
      </c>
      <c r="B26" s="11">
        <v>182</v>
      </c>
      <c r="C26" s="12" t="s">
        <v>328</v>
      </c>
      <c r="D26" s="84">
        <f>D27</f>
        <v>1419.7</v>
      </c>
    </row>
    <row r="27" spans="1:4" ht="33.75" customHeight="1">
      <c r="A27" s="85" t="s">
        <v>34</v>
      </c>
      <c r="B27" s="11">
        <v>182</v>
      </c>
      <c r="C27" s="12" t="s">
        <v>329</v>
      </c>
      <c r="D27" s="84">
        <v>1419.7</v>
      </c>
    </row>
    <row r="28" spans="1:4" ht="19.5" customHeight="1">
      <c r="A28" s="85" t="s">
        <v>35</v>
      </c>
      <c r="B28" s="11">
        <v>182</v>
      </c>
      <c r="C28" s="12" t="s">
        <v>331</v>
      </c>
      <c r="D28" s="84">
        <f>D29</f>
        <v>5422.9</v>
      </c>
    </row>
    <row r="29" spans="1:4" ht="33" customHeight="1">
      <c r="A29" s="85" t="s">
        <v>36</v>
      </c>
      <c r="B29" s="11">
        <v>182</v>
      </c>
      <c r="C29" s="12" t="s">
        <v>332</v>
      </c>
      <c r="D29" s="84">
        <v>5422.9</v>
      </c>
    </row>
    <row r="30" spans="1:4" ht="19.5" customHeight="1">
      <c r="A30" s="14" t="s">
        <v>139</v>
      </c>
      <c r="B30" s="17">
        <v>182</v>
      </c>
      <c r="C30" s="12"/>
      <c r="D30" s="16">
        <f>D13+D19+D22</f>
        <v>19525.299999999996</v>
      </c>
    </row>
    <row r="31" spans="1:4" ht="31.5">
      <c r="A31" s="85" t="s">
        <v>21</v>
      </c>
      <c r="B31" s="11">
        <v>100</v>
      </c>
      <c r="C31" s="86" t="s">
        <v>140</v>
      </c>
      <c r="D31" s="84">
        <f>D32</f>
        <v>6204.900000000001</v>
      </c>
    </row>
    <row r="32" spans="1:4" ht="31.5">
      <c r="A32" s="85" t="s">
        <v>22</v>
      </c>
      <c r="B32" s="11">
        <v>100</v>
      </c>
      <c r="C32" s="86" t="s">
        <v>333</v>
      </c>
      <c r="D32" s="84">
        <f>D33+D35+D37+D39</f>
        <v>6204.900000000001</v>
      </c>
    </row>
    <row r="33" spans="1:4" ht="53.25" customHeight="1">
      <c r="A33" s="85" t="s">
        <v>23</v>
      </c>
      <c r="B33" s="11">
        <v>100</v>
      </c>
      <c r="C33" s="86" t="s">
        <v>334</v>
      </c>
      <c r="D33" s="84">
        <f>D34</f>
        <v>3110.6</v>
      </c>
    </row>
    <row r="34" spans="1:4" ht="84.75" customHeight="1">
      <c r="A34" s="85" t="s">
        <v>348</v>
      </c>
      <c r="B34" s="11">
        <v>100</v>
      </c>
      <c r="C34" s="86" t="s">
        <v>369</v>
      </c>
      <c r="D34" s="84">
        <v>3110.6</v>
      </c>
    </row>
    <row r="35" spans="1:4" ht="63.75" customHeight="1">
      <c r="A35" s="85" t="s">
        <v>24</v>
      </c>
      <c r="B35" s="11">
        <v>100</v>
      </c>
      <c r="C35" s="86" t="s">
        <v>335</v>
      </c>
      <c r="D35" s="84">
        <f>D36</f>
        <v>16.8</v>
      </c>
    </row>
    <row r="36" spans="1:4" ht="94.5" customHeight="1">
      <c r="A36" s="85" t="s">
        <v>349</v>
      </c>
      <c r="B36" s="11">
        <v>100</v>
      </c>
      <c r="C36" s="86" t="s">
        <v>370</v>
      </c>
      <c r="D36" s="84">
        <v>16.8</v>
      </c>
    </row>
    <row r="37" spans="1:4" ht="69" customHeight="1">
      <c r="A37" s="85" t="s">
        <v>25</v>
      </c>
      <c r="B37" s="11">
        <v>100</v>
      </c>
      <c r="C37" s="86" t="s">
        <v>336</v>
      </c>
      <c r="D37" s="84">
        <f>D38</f>
        <v>3434.4</v>
      </c>
    </row>
    <row r="38" spans="1:4" ht="85.5" customHeight="1">
      <c r="A38" s="85" t="s">
        <v>350</v>
      </c>
      <c r="B38" s="11">
        <v>100</v>
      </c>
      <c r="C38" s="86" t="s">
        <v>371</v>
      </c>
      <c r="D38" s="84">
        <v>3434.4</v>
      </c>
    </row>
    <row r="39" spans="1:4" ht="67.5" customHeight="1">
      <c r="A39" s="85" t="s">
        <v>26</v>
      </c>
      <c r="B39" s="11">
        <v>100</v>
      </c>
      <c r="C39" s="86" t="s">
        <v>337</v>
      </c>
      <c r="D39" s="84">
        <f>D40</f>
        <v>-356.9</v>
      </c>
    </row>
    <row r="40" spans="1:4" ht="86.25" customHeight="1">
      <c r="A40" s="85" t="s">
        <v>351</v>
      </c>
      <c r="B40" s="11">
        <v>100</v>
      </c>
      <c r="C40" s="86" t="s">
        <v>372</v>
      </c>
      <c r="D40" s="84">
        <v>-356.9</v>
      </c>
    </row>
    <row r="41" spans="1:4" ht="15.75">
      <c r="A41" s="14" t="s">
        <v>141</v>
      </c>
      <c r="B41" s="17">
        <v>100</v>
      </c>
      <c r="C41" s="18"/>
      <c r="D41" s="16">
        <f>D31</f>
        <v>6204.900000000001</v>
      </c>
    </row>
    <row r="42" spans="1:4" ht="29.25" customHeight="1">
      <c r="A42" s="85" t="s">
        <v>37</v>
      </c>
      <c r="B42" s="11">
        <v>992</v>
      </c>
      <c r="C42" s="12" t="s">
        <v>142</v>
      </c>
      <c r="D42" s="84">
        <f>D45+D48</f>
        <v>126.39999999999999</v>
      </c>
    </row>
    <row r="43" spans="1:4" ht="63.75" customHeight="1">
      <c r="A43" s="85" t="s">
        <v>38</v>
      </c>
      <c r="B43" s="11">
        <v>992</v>
      </c>
      <c r="C43" s="12" t="s">
        <v>338</v>
      </c>
      <c r="D43" s="84">
        <f>D45</f>
        <v>25.8</v>
      </c>
    </row>
    <row r="44" spans="1:4" ht="64.5" customHeight="1">
      <c r="A44" s="85" t="s">
        <v>39</v>
      </c>
      <c r="B44" s="11">
        <v>992</v>
      </c>
      <c r="C44" s="12" t="s">
        <v>339</v>
      </c>
      <c r="D44" s="84">
        <f>D45</f>
        <v>25.8</v>
      </c>
    </row>
    <row r="45" spans="1:4" ht="51" customHeight="1">
      <c r="A45" s="85" t="s">
        <v>40</v>
      </c>
      <c r="B45" s="11">
        <v>992</v>
      </c>
      <c r="C45" s="12" t="s">
        <v>340</v>
      </c>
      <c r="D45" s="84">
        <v>25.8</v>
      </c>
    </row>
    <row r="46" spans="1:4" ht="22.5" customHeight="1">
      <c r="A46" s="85" t="s">
        <v>490</v>
      </c>
      <c r="B46" s="11">
        <v>992</v>
      </c>
      <c r="C46" s="157">
        <v>11107000000000100</v>
      </c>
      <c r="D46" s="84">
        <f>D48</f>
        <v>100.6</v>
      </c>
    </row>
    <row r="47" spans="1:4" ht="45" customHeight="1">
      <c r="A47" s="85" t="s">
        <v>491</v>
      </c>
      <c r="B47" s="11">
        <v>992</v>
      </c>
      <c r="C47" s="157">
        <v>11107010000000100</v>
      </c>
      <c r="D47" s="84">
        <f>D48</f>
        <v>100.6</v>
      </c>
    </row>
    <row r="48" spans="1:4" ht="51" customHeight="1">
      <c r="A48" s="85" t="s">
        <v>492</v>
      </c>
      <c r="B48" s="11">
        <v>992</v>
      </c>
      <c r="C48" s="157">
        <v>11107015100000100</v>
      </c>
      <c r="D48" s="84">
        <v>100.6</v>
      </c>
    </row>
    <row r="49" spans="1:4" ht="18.75" customHeight="1">
      <c r="A49" s="85" t="s">
        <v>352</v>
      </c>
      <c r="B49" s="11">
        <v>992</v>
      </c>
      <c r="C49" s="12" t="s">
        <v>373</v>
      </c>
      <c r="D49" s="84">
        <f>D52+D53</f>
        <v>211.3</v>
      </c>
    </row>
    <row r="50" spans="1:4" ht="18.75" customHeight="1">
      <c r="A50" s="85" t="s">
        <v>493</v>
      </c>
      <c r="B50" s="11">
        <v>992</v>
      </c>
      <c r="C50" s="12" t="s">
        <v>496</v>
      </c>
      <c r="D50" s="84">
        <f>D52</f>
        <v>0.1</v>
      </c>
    </row>
    <row r="51" spans="1:4" ht="18.75" customHeight="1">
      <c r="A51" s="85" t="s">
        <v>494</v>
      </c>
      <c r="B51" s="11">
        <v>992</v>
      </c>
      <c r="C51" s="12" t="s">
        <v>497</v>
      </c>
      <c r="D51" s="84">
        <f>D52</f>
        <v>0.1</v>
      </c>
    </row>
    <row r="52" spans="1:4" ht="18.75" customHeight="1">
      <c r="A52" s="85" t="s">
        <v>495</v>
      </c>
      <c r="B52" s="11">
        <v>992</v>
      </c>
      <c r="C52" s="12" t="s">
        <v>498</v>
      </c>
      <c r="D52" s="84">
        <v>0.1</v>
      </c>
    </row>
    <row r="53" spans="1:4" ht="16.5" customHeight="1">
      <c r="A53" s="85" t="s">
        <v>353</v>
      </c>
      <c r="B53" s="11">
        <v>992</v>
      </c>
      <c r="C53" s="12" t="s">
        <v>374</v>
      </c>
      <c r="D53" s="84">
        <f>D55+D57</f>
        <v>211.20000000000002</v>
      </c>
    </row>
    <row r="54" spans="1:4" ht="31.5">
      <c r="A54" s="85" t="s">
        <v>354</v>
      </c>
      <c r="B54" s="11">
        <v>992</v>
      </c>
      <c r="C54" s="12" t="s">
        <v>375</v>
      </c>
      <c r="D54" s="84">
        <f>D55</f>
        <v>209.3</v>
      </c>
    </row>
    <row r="55" spans="1:4" ht="31.5">
      <c r="A55" s="85" t="s">
        <v>355</v>
      </c>
      <c r="B55" s="11">
        <v>992</v>
      </c>
      <c r="C55" s="12" t="s">
        <v>376</v>
      </c>
      <c r="D55" s="84">
        <v>209.3</v>
      </c>
    </row>
    <row r="56" spans="1:4" ht="15.75">
      <c r="A56" s="85" t="s">
        <v>356</v>
      </c>
      <c r="B56" s="11">
        <v>992</v>
      </c>
      <c r="C56" s="12" t="s">
        <v>377</v>
      </c>
      <c r="D56" s="84">
        <f>D57</f>
        <v>1.9</v>
      </c>
    </row>
    <row r="57" spans="1:4" ht="15.75">
      <c r="A57" s="85" t="s">
        <v>357</v>
      </c>
      <c r="B57" s="11">
        <v>992</v>
      </c>
      <c r="C57" s="12" t="s">
        <v>378</v>
      </c>
      <c r="D57" s="84">
        <v>1.9</v>
      </c>
    </row>
    <row r="58" spans="1:4" ht="15.75">
      <c r="A58" s="85" t="s">
        <v>358</v>
      </c>
      <c r="B58" s="11">
        <v>992</v>
      </c>
      <c r="C58" s="12" t="s">
        <v>379</v>
      </c>
      <c r="D58" s="84">
        <f>D60</f>
        <v>2</v>
      </c>
    </row>
    <row r="59" spans="1:4" ht="31.5">
      <c r="A59" s="85" t="s">
        <v>359</v>
      </c>
      <c r="B59" s="11">
        <v>992</v>
      </c>
      <c r="C59" s="12" t="s">
        <v>380</v>
      </c>
      <c r="D59" s="84">
        <f>D60</f>
        <v>2</v>
      </c>
    </row>
    <row r="60" spans="1:4" ht="47.25">
      <c r="A60" s="85" t="s">
        <v>360</v>
      </c>
      <c r="B60" s="11">
        <v>992</v>
      </c>
      <c r="C60" s="12" t="s">
        <v>381</v>
      </c>
      <c r="D60" s="84">
        <v>2</v>
      </c>
    </row>
    <row r="61" spans="1:4" ht="19.5" customHeight="1">
      <c r="A61" s="93" t="s">
        <v>11</v>
      </c>
      <c r="B61" s="17">
        <v>992</v>
      </c>
      <c r="C61" s="19"/>
      <c r="D61" s="94">
        <f>D42+D49+D58</f>
        <v>339.7</v>
      </c>
    </row>
    <row r="62" spans="1:4" ht="15.75">
      <c r="A62" s="85" t="s">
        <v>41</v>
      </c>
      <c r="B62" s="17">
        <v>992</v>
      </c>
      <c r="C62" s="18" t="s">
        <v>143</v>
      </c>
      <c r="D62" s="94">
        <f>D63+D79</f>
        <v>10711.800000000001</v>
      </c>
    </row>
    <row r="63" spans="1:4" ht="31.5">
      <c r="A63" s="85" t="s">
        <v>42</v>
      </c>
      <c r="B63" s="11">
        <v>992</v>
      </c>
      <c r="C63" s="12" t="s">
        <v>144</v>
      </c>
      <c r="D63" s="84">
        <f>D64+D71+D76</f>
        <v>10675.7</v>
      </c>
    </row>
    <row r="64" spans="1:4" ht="15.75">
      <c r="A64" s="85" t="s">
        <v>43</v>
      </c>
      <c r="B64" s="11">
        <v>992</v>
      </c>
      <c r="C64" s="12" t="s">
        <v>399</v>
      </c>
      <c r="D64" s="84">
        <f>D66+D68+D70</f>
        <v>8752.1</v>
      </c>
    </row>
    <row r="65" spans="1:4" ht="15.75">
      <c r="A65" s="85" t="s">
        <v>44</v>
      </c>
      <c r="B65" s="11">
        <v>992</v>
      </c>
      <c r="C65" s="12" t="s">
        <v>383</v>
      </c>
      <c r="D65" s="84">
        <f>D66</f>
        <v>7711</v>
      </c>
    </row>
    <row r="66" spans="1:4" ht="31.5">
      <c r="A66" s="85" t="s">
        <v>361</v>
      </c>
      <c r="B66" s="11">
        <v>992</v>
      </c>
      <c r="C66" s="12" t="s">
        <v>384</v>
      </c>
      <c r="D66" s="84">
        <v>7711</v>
      </c>
    </row>
    <row r="67" spans="1:4" ht="31.5">
      <c r="A67" s="85" t="s">
        <v>362</v>
      </c>
      <c r="B67" s="11">
        <v>992</v>
      </c>
      <c r="C67" s="12" t="s">
        <v>385</v>
      </c>
      <c r="D67" s="84">
        <f>D68</f>
        <v>510</v>
      </c>
    </row>
    <row r="68" spans="1:4" ht="31.5">
      <c r="A68" s="85" t="s">
        <v>363</v>
      </c>
      <c r="B68" s="11">
        <v>992</v>
      </c>
      <c r="C68" s="12" t="s">
        <v>386</v>
      </c>
      <c r="D68" s="84">
        <v>510</v>
      </c>
    </row>
    <row r="69" spans="1:4" ht="22.5" customHeight="1">
      <c r="A69" s="85" t="s">
        <v>502</v>
      </c>
      <c r="B69" s="11">
        <v>992</v>
      </c>
      <c r="C69" s="12" t="s">
        <v>500</v>
      </c>
      <c r="D69" s="84">
        <f>D70</f>
        <v>531.1</v>
      </c>
    </row>
    <row r="70" spans="1:4" ht="22.5" customHeight="1">
      <c r="A70" s="85" t="s">
        <v>503</v>
      </c>
      <c r="B70" s="11">
        <v>992</v>
      </c>
      <c r="C70" s="12" t="s">
        <v>501</v>
      </c>
      <c r="D70" s="84">
        <v>531.1</v>
      </c>
    </row>
    <row r="71" spans="1:4" ht="21" customHeight="1">
      <c r="A71" s="85" t="s">
        <v>45</v>
      </c>
      <c r="B71" s="11">
        <v>992</v>
      </c>
      <c r="C71" s="12" t="s">
        <v>387</v>
      </c>
      <c r="D71" s="84">
        <f>D73+D75</f>
        <v>263.6</v>
      </c>
    </row>
    <row r="72" spans="1:4" ht="36.75" customHeight="1">
      <c r="A72" s="85" t="s">
        <v>46</v>
      </c>
      <c r="B72" s="11">
        <v>992</v>
      </c>
      <c r="C72" s="12" t="s">
        <v>388</v>
      </c>
      <c r="D72" s="84">
        <v>3.8</v>
      </c>
    </row>
    <row r="73" spans="1:4" ht="35.25" customHeight="1">
      <c r="A73" s="85" t="s">
        <v>47</v>
      </c>
      <c r="B73" s="11">
        <v>992</v>
      </c>
      <c r="C73" s="12" t="s">
        <v>389</v>
      </c>
      <c r="D73" s="84">
        <v>3.8</v>
      </c>
    </row>
    <row r="74" spans="1:4" ht="36.75" customHeight="1">
      <c r="A74" s="85" t="s">
        <v>504</v>
      </c>
      <c r="B74" s="95">
        <v>992</v>
      </c>
      <c r="C74" s="78" t="s">
        <v>390</v>
      </c>
      <c r="D74" s="84">
        <f>D75</f>
        <v>259.8</v>
      </c>
    </row>
    <row r="75" spans="1:4" ht="49.5" customHeight="1">
      <c r="A75" s="85" t="s">
        <v>505</v>
      </c>
      <c r="B75" s="95">
        <v>992</v>
      </c>
      <c r="C75" s="82" t="s">
        <v>391</v>
      </c>
      <c r="D75" s="84">
        <v>259.8</v>
      </c>
    </row>
    <row r="76" spans="1:4" ht="20.25" customHeight="1">
      <c r="A76" s="85" t="s">
        <v>60</v>
      </c>
      <c r="B76" s="95">
        <v>992</v>
      </c>
      <c r="C76" s="82" t="s">
        <v>392</v>
      </c>
      <c r="D76" s="84">
        <f>D78</f>
        <v>1660</v>
      </c>
    </row>
    <row r="77" spans="1:4" ht="23.25" customHeight="1">
      <c r="A77" s="85" t="s">
        <v>364</v>
      </c>
      <c r="B77" s="95">
        <v>992</v>
      </c>
      <c r="C77" s="82" t="s">
        <v>393</v>
      </c>
      <c r="D77" s="84">
        <f>D78</f>
        <v>1660</v>
      </c>
    </row>
    <row r="78" spans="1:4" ht="19.5" customHeight="1">
      <c r="A78" s="85" t="s">
        <v>365</v>
      </c>
      <c r="B78" s="95">
        <v>992</v>
      </c>
      <c r="C78" s="82" t="s">
        <v>394</v>
      </c>
      <c r="D78" s="84">
        <v>1660</v>
      </c>
    </row>
    <row r="79" spans="1:4" ht="47.25" customHeight="1">
      <c r="A79" s="85" t="s">
        <v>366</v>
      </c>
      <c r="B79" s="95">
        <v>992</v>
      </c>
      <c r="C79" s="82" t="s">
        <v>145</v>
      </c>
      <c r="D79" s="84">
        <f>D82</f>
        <v>36.1</v>
      </c>
    </row>
    <row r="80" spans="1:4" ht="65.25" customHeight="1">
      <c r="A80" s="85" t="s">
        <v>367</v>
      </c>
      <c r="B80" s="95">
        <v>992</v>
      </c>
      <c r="C80" s="82" t="s">
        <v>400</v>
      </c>
      <c r="D80" s="84">
        <f>D82</f>
        <v>36.1</v>
      </c>
    </row>
    <row r="81" spans="1:4" ht="65.25" customHeight="1">
      <c r="A81" s="85" t="s">
        <v>368</v>
      </c>
      <c r="B81" s="95">
        <v>992</v>
      </c>
      <c r="C81" s="82" t="s">
        <v>396</v>
      </c>
      <c r="D81" s="84">
        <f>D82</f>
        <v>36.1</v>
      </c>
    </row>
    <row r="82" spans="1:4" ht="48.75" customHeight="1">
      <c r="A82" s="85" t="s">
        <v>48</v>
      </c>
      <c r="B82" s="95">
        <v>992</v>
      </c>
      <c r="C82" s="82" t="s">
        <v>397</v>
      </c>
      <c r="D82" s="84">
        <v>36.1</v>
      </c>
    </row>
    <row r="83" spans="1:4" ht="22.5" customHeight="1">
      <c r="A83" s="20" t="s">
        <v>146</v>
      </c>
      <c r="B83" s="21"/>
      <c r="C83" s="21"/>
      <c r="D83" s="22">
        <f>D30+D41+D61+D62</f>
        <v>36781.7</v>
      </c>
    </row>
    <row r="86" spans="1:4" ht="18.75">
      <c r="A86" s="23" t="s">
        <v>499</v>
      </c>
      <c r="B86" s="23"/>
      <c r="C86" s="23"/>
      <c r="D86" s="23"/>
    </row>
    <row r="87" spans="1:4" ht="18.75">
      <c r="A87" s="23" t="s">
        <v>147</v>
      </c>
      <c r="B87" s="23"/>
      <c r="C87" s="197" t="s">
        <v>148</v>
      </c>
      <c r="D87" s="197"/>
    </row>
    <row r="88" spans="1:4" ht="15.75">
      <c r="A88" s="9"/>
      <c r="B88" s="9"/>
      <c r="C88" s="9"/>
      <c r="D88" s="9"/>
    </row>
  </sheetData>
  <sheetProtection/>
  <mergeCells count="11">
    <mergeCell ref="A1:D1"/>
    <mergeCell ref="B3:D3"/>
    <mergeCell ref="B4:D4"/>
    <mergeCell ref="A8:D8"/>
    <mergeCell ref="B5:D5"/>
    <mergeCell ref="B6:D6"/>
    <mergeCell ref="B10:C10"/>
    <mergeCell ref="C87:D87"/>
    <mergeCell ref="B2:D2"/>
    <mergeCell ref="D10:D11"/>
    <mergeCell ref="A10:A1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0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zoomScalePageLayoutView="0" workbookViewId="0" topLeftCell="A70">
      <selection activeCell="C21" sqref="C21"/>
    </sheetView>
  </sheetViews>
  <sheetFormatPr defaultColWidth="9.140625" defaultRowHeight="12.75"/>
  <cols>
    <col min="1" max="1" width="79.8515625" style="0" customWidth="1"/>
    <col min="2" max="2" width="23.28125" style="0" customWidth="1"/>
    <col min="3" max="3" width="22.57421875" style="0" customWidth="1"/>
    <col min="4" max="4" width="14.00390625" style="0" customWidth="1"/>
    <col min="5" max="5" width="15.421875" style="0" customWidth="1"/>
  </cols>
  <sheetData>
    <row r="1" spans="1:4" ht="18.75" customHeight="1">
      <c r="A1" s="204"/>
      <c r="B1" s="202"/>
      <c r="C1" s="202"/>
      <c r="D1" s="202"/>
    </row>
    <row r="2" spans="1:5" ht="23.25" customHeight="1">
      <c r="A2" s="1"/>
      <c r="B2" s="194" t="s">
        <v>342</v>
      </c>
      <c r="C2" s="194"/>
      <c r="D2" s="194"/>
      <c r="E2" s="194"/>
    </row>
    <row r="3" spans="1:5" ht="18.75">
      <c r="A3" s="1"/>
      <c r="B3" s="197" t="s">
        <v>485</v>
      </c>
      <c r="C3" s="197"/>
      <c r="D3" s="197"/>
      <c r="E3" s="197"/>
    </row>
    <row r="4" spans="1:5" ht="21.75" customHeight="1">
      <c r="A4" s="1"/>
      <c r="B4" s="194" t="s">
        <v>133</v>
      </c>
      <c r="C4" s="194"/>
      <c r="D4" s="194"/>
      <c r="E4" s="194"/>
    </row>
    <row r="5" spans="1:5" ht="21.75" customHeight="1">
      <c r="A5" s="1"/>
      <c r="B5" s="194" t="s">
        <v>487</v>
      </c>
      <c r="C5" s="194"/>
      <c r="D5" s="194"/>
      <c r="E5" s="194"/>
    </row>
    <row r="6" spans="1:5" ht="18" customHeight="1">
      <c r="A6" s="2"/>
      <c r="B6" s="194" t="s">
        <v>507</v>
      </c>
      <c r="C6" s="194"/>
      <c r="D6" s="194"/>
      <c r="E6" s="194"/>
    </row>
    <row r="7" spans="1:4" ht="17.25" customHeight="1">
      <c r="A7" s="2"/>
      <c r="B7" s="8"/>
      <c r="C7" s="8"/>
      <c r="D7" s="8"/>
    </row>
    <row r="8" spans="1:4" ht="19.5" customHeight="1">
      <c r="A8" s="1"/>
      <c r="B8" s="1"/>
      <c r="C8" s="1"/>
      <c r="D8" s="1"/>
    </row>
    <row r="9" spans="1:5" ht="55.5" customHeight="1">
      <c r="A9" s="207" t="s">
        <v>506</v>
      </c>
      <c r="B9" s="207"/>
      <c r="C9" s="207"/>
      <c r="D9" s="207"/>
      <c r="E9" s="207"/>
    </row>
    <row r="10" spans="1:5" ht="23.25" customHeight="1">
      <c r="A10" s="58"/>
      <c r="B10" s="58"/>
      <c r="C10" s="58"/>
      <c r="D10" s="58"/>
      <c r="E10" s="58"/>
    </row>
    <row r="11" spans="1:5" ht="23.25" customHeight="1">
      <c r="A11" s="3"/>
      <c r="B11" s="3"/>
      <c r="C11" s="3"/>
      <c r="D11" s="3"/>
      <c r="E11" s="9" t="s">
        <v>508</v>
      </c>
    </row>
    <row r="12" spans="1:5" ht="45.75" customHeight="1">
      <c r="A12" s="198" t="s">
        <v>12</v>
      </c>
      <c r="B12" s="198" t="s">
        <v>13</v>
      </c>
      <c r="C12" s="198" t="s">
        <v>548</v>
      </c>
      <c r="D12" s="208" t="s">
        <v>489</v>
      </c>
      <c r="E12" s="205" t="s">
        <v>509</v>
      </c>
    </row>
    <row r="13" spans="1:5" ht="90" customHeight="1">
      <c r="A13" s="200"/>
      <c r="B13" s="199"/>
      <c r="C13" s="199"/>
      <c r="D13" s="209"/>
      <c r="E13" s="206"/>
    </row>
    <row r="14" spans="1:5" ht="18" customHeight="1">
      <c r="A14" s="79">
        <v>1</v>
      </c>
      <c r="B14" s="29">
        <v>2</v>
      </c>
      <c r="C14" s="80">
        <v>3</v>
      </c>
      <c r="D14" s="45">
        <v>4</v>
      </c>
      <c r="E14" s="32">
        <v>5</v>
      </c>
    </row>
    <row r="15" spans="1:5" ht="19.5" customHeight="1">
      <c r="A15" s="171" t="s">
        <v>15</v>
      </c>
      <c r="B15" s="172" t="s">
        <v>135</v>
      </c>
      <c r="C15" s="173">
        <f>C16+C22+C32+C35+C43+C50+C59</f>
        <v>24784.299999999996</v>
      </c>
      <c r="D15" s="173">
        <f>D16+D22+D32+D35+D43+D50+D59</f>
        <v>26069.899999999998</v>
      </c>
      <c r="E15" s="136">
        <f>D15/C15</f>
        <v>1.0518715477136737</v>
      </c>
    </row>
    <row r="16" spans="1:5" ht="15.75">
      <c r="A16" s="81" t="s">
        <v>16</v>
      </c>
      <c r="B16" s="82" t="s">
        <v>136</v>
      </c>
      <c r="C16" s="83">
        <f>C17</f>
        <v>9856.599999999999</v>
      </c>
      <c r="D16" s="83">
        <f>D17</f>
        <v>10428.8</v>
      </c>
      <c r="E16" s="46">
        <f>D16/C16</f>
        <v>1.0580524724550049</v>
      </c>
    </row>
    <row r="17" spans="1:5" ht="15.75">
      <c r="A17" s="85" t="s">
        <v>17</v>
      </c>
      <c r="B17" s="86" t="s">
        <v>320</v>
      </c>
      <c r="C17" s="84">
        <f>C18+C19+C20+C21</f>
        <v>9856.599999999999</v>
      </c>
      <c r="D17" s="84">
        <f>D18+D19+D20+D21</f>
        <v>10428.8</v>
      </c>
      <c r="E17" s="46">
        <f>D17/C17</f>
        <v>1.0580524724550049</v>
      </c>
    </row>
    <row r="18" spans="1:5" ht="63.75" customHeight="1">
      <c r="A18" s="85" t="s">
        <v>18</v>
      </c>
      <c r="B18" s="86" t="s">
        <v>321</v>
      </c>
      <c r="C18" s="84">
        <v>8561.3</v>
      </c>
      <c r="D18" s="84">
        <v>9133.4</v>
      </c>
      <c r="E18" s="46">
        <f>D18/C18</f>
        <v>1.0668239636503802</v>
      </c>
    </row>
    <row r="19" spans="1:5" ht="100.5" customHeight="1">
      <c r="A19" s="85" t="s">
        <v>19</v>
      </c>
      <c r="B19" s="86" t="s">
        <v>322</v>
      </c>
      <c r="C19" s="84">
        <v>1.3</v>
      </c>
      <c r="D19" s="84">
        <v>1.3</v>
      </c>
      <c r="E19" s="46">
        <f aca="true" t="shared" si="0" ref="E19:E77">D19/C19</f>
        <v>1</v>
      </c>
    </row>
    <row r="20" spans="1:5" ht="47.25">
      <c r="A20" s="85" t="s">
        <v>20</v>
      </c>
      <c r="B20" s="86" t="s">
        <v>323</v>
      </c>
      <c r="C20" s="84">
        <v>75</v>
      </c>
      <c r="D20" s="84">
        <v>75.1</v>
      </c>
      <c r="E20" s="46">
        <f t="shared" si="0"/>
        <v>1.0013333333333332</v>
      </c>
    </row>
    <row r="21" spans="1:5" ht="78.75">
      <c r="A21" s="85" t="s">
        <v>479</v>
      </c>
      <c r="B21" s="12" t="s">
        <v>478</v>
      </c>
      <c r="C21" s="84">
        <v>1219</v>
      </c>
      <c r="D21" s="84">
        <v>1219</v>
      </c>
      <c r="E21" s="46">
        <f t="shared" si="0"/>
        <v>1</v>
      </c>
    </row>
    <row r="22" spans="1:5" ht="33.75" customHeight="1">
      <c r="A22" s="85" t="s">
        <v>21</v>
      </c>
      <c r="B22" s="86" t="s">
        <v>140</v>
      </c>
      <c r="C22" s="84">
        <f>C23</f>
        <v>5726.999999999999</v>
      </c>
      <c r="D22" s="84">
        <f>D23</f>
        <v>6204.900000000001</v>
      </c>
      <c r="E22" s="46">
        <f t="shared" si="0"/>
        <v>1.083446830801467</v>
      </c>
    </row>
    <row r="23" spans="1:5" ht="33" customHeight="1">
      <c r="A23" s="85" t="s">
        <v>22</v>
      </c>
      <c r="B23" s="86" t="s">
        <v>333</v>
      </c>
      <c r="C23" s="84">
        <f>C24+C27+C28+C31</f>
        <v>5726.999999999999</v>
      </c>
      <c r="D23" s="84">
        <f>D24+D27+D28+D31</f>
        <v>6204.900000000001</v>
      </c>
      <c r="E23" s="46">
        <f t="shared" si="0"/>
        <v>1.083446830801467</v>
      </c>
    </row>
    <row r="24" spans="1:5" ht="66" customHeight="1">
      <c r="A24" s="85" t="s">
        <v>23</v>
      </c>
      <c r="B24" s="86" t="s">
        <v>334</v>
      </c>
      <c r="C24" s="84">
        <f>C25</f>
        <v>2633.1</v>
      </c>
      <c r="D24" s="84">
        <f>D25</f>
        <v>3110.6</v>
      </c>
      <c r="E24" s="46">
        <f t="shared" si="0"/>
        <v>1.181345182484524</v>
      </c>
    </row>
    <row r="25" spans="1:5" ht="102.75" customHeight="1">
      <c r="A25" s="85" t="s">
        <v>348</v>
      </c>
      <c r="B25" s="86" t="s">
        <v>369</v>
      </c>
      <c r="C25" s="84">
        <v>2633.1</v>
      </c>
      <c r="D25" s="84">
        <v>3110.6</v>
      </c>
      <c r="E25" s="46">
        <f t="shared" si="0"/>
        <v>1.181345182484524</v>
      </c>
    </row>
    <row r="26" spans="1:5" ht="81" customHeight="1">
      <c r="A26" s="85" t="s">
        <v>24</v>
      </c>
      <c r="B26" s="86" t="s">
        <v>335</v>
      </c>
      <c r="C26" s="84">
        <f>C27</f>
        <v>16.7</v>
      </c>
      <c r="D26" s="84">
        <f>D27</f>
        <v>16.8</v>
      </c>
      <c r="E26" s="46">
        <f t="shared" si="0"/>
        <v>1.005988023952096</v>
      </c>
    </row>
    <row r="27" spans="1:5" ht="114" customHeight="1">
      <c r="A27" s="85" t="s">
        <v>349</v>
      </c>
      <c r="B27" s="86" t="s">
        <v>370</v>
      </c>
      <c r="C27" s="84">
        <v>16.7</v>
      </c>
      <c r="D27" s="84">
        <v>16.8</v>
      </c>
      <c r="E27" s="46">
        <f t="shared" si="0"/>
        <v>1.005988023952096</v>
      </c>
    </row>
    <row r="28" spans="1:5" ht="78" customHeight="1">
      <c r="A28" s="85" t="s">
        <v>25</v>
      </c>
      <c r="B28" s="86" t="s">
        <v>336</v>
      </c>
      <c r="C28" s="84">
        <f>C29</f>
        <v>3434</v>
      </c>
      <c r="D28" s="84">
        <f>D29</f>
        <v>3434.4</v>
      </c>
      <c r="E28" s="46">
        <f t="shared" si="0"/>
        <v>1.000116482236459</v>
      </c>
    </row>
    <row r="29" spans="1:5" ht="102" customHeight="1">
      <c r="A29" s="85" t="s">
        <v>350</v>
      </c>
      <c r="B29" s="86" t="s">
        <v>371</v>
      </c>
      <c r="C29" s="84">
        <v>3434</v>
      </c>
      <c r="D29" s="84">
        <v>3434.4</v>
      </c>
      <c r="E29" s="46">
        <f t="shared" si="0"/>
        <v>1.000116482236459</v>
      </c>
    </row>
    <row r="30" spans="1:5" ht="73.5" customHeight="1">
      <c r="A30" s="85" t="s">
        <v>26</v>
      </c>
      <c r="B30" s="86" t="s">
        <v>337</v>
      </c>
      <c r="C30" s="84">
        <f>C31</f>
        <v>-356.8</v>
      </c>
      <c r="D30" s="84">
        <f>D31</f>
        <v>-356.9</v>
      </c>
      <c r="E30" s="46">
        <v>0</v>
      </c>
    </row>
    <row r="31" spans="1:5" ht="100.5" customHeight="1">
      <c r="A31" s="85" t="s">
        <v>351</v>
      </c>
      <c r="B31" s="86" t="s">
        <v>372</v>
      </c>
      <c r="C31" s="84">
        <v>-356.8</v>
      </c>
      <c r="D31" s="84">
        <v>-356.9</v>
      </c>
      <c r="E31" s="46">
        <v>0</v>
      </c>
    </row>
    <row r="32" spans="1:5" ht="21.75" customHeight="1">
      <c r="A32" s="85" t="s">
        <v>27</v>
      </c>
      <c r="B32" s="86" t="s">
        <v>137</v>
      </c>
      <c r="C32" s="84">
        <f>C34</f>
        <v>218</v>
      </c>
      <c r="D32" s="84">
        <f>D34</f>
        <v>219.3</v>
      </c>
      <c r="E32" s="46">
        <f t="shared" si="0"/>
        <v>1.0059633027522936</v>
      </c>
    </row>
    <row r="33" spans="1:5" ht="19.5" customHeight="1">
      <c r="A33" s="85" t="s">
        <v>28</v>
      </c>
      <c r="B33" s="86" t="s">
        <v>325</v>
      </c>
      <c r="C33" s="84">
        <f>C34</f>
        <v>218</v>
      </c>
      <c r="D33" s="84">
        <f>D34</f>
        <v>219.3</v>
      </c>
      <c r="E33" s="46">
        <f t="shared" si="0"/>
        <v>1.0059633027522936</v>
      </c>
    </row>
    <row r="34" spans="1:5" ht="24.75" customHeight="1">
      <c r="A34" s="85" t="s">
        <v>28</v>
      </c>
      <c r="B34" s="86" t="s">
        <v>324</v>
      </c>
      <c r="C34" s="84">
        <v>218</v>
      </c>
      <c r="D34" s="84">
        <v>219.3</v>
      </c>
      <c r="E34" s="46">
        <f t="shared" si="0"/>
        <v>1.0059633027522936</v>
      </c>
    </row>
    <row r="35" spans="1:5" ht="15.75">
      <c r="A35" s="85" t="s">
        <v>29</v>
      </c>
      <c r="B35" s="86" t="s">
        <v>138</v>
      </c>
      <c r="C35" s="84">
        <f>C37+C38</f>
        <v>8654</v>
      </c>
      <c r="D35" s="84">
        <f>D37+D38</f>
        <v>8877.199999999999</v>
      </c>
      <c r="E35" s="46">
        <f t="shared" si="0"/>
        <v>1.0257915414837069</v>
      </c>
    </row>
    <row r="36" spans="1:5" ht="15.75">
      <c r="A36" s="85" t="s">
        <v>30</v>
      </c>
      <c r="B36" s="86" t="s">
        <v>326</v>
      </c>
      <c r="C36" s="84">
        <f>C37</f>
        <v>1990.4</v>
      </c>
      <c r="D36" s="84">
        <f>D37</f>
        <v>2034.6</v>
      </c>
      <c r="E36" s="46">
        <f t="shared" si="0"/>
        <v>1.0222065916398713</v>
      </c>
    </row>
    <row r="37" spans="1:5" ht="31.5">
      <c r="A37" s="85" t="s">
        <v>31</v>
      </c>
      <c r="B37" s="86" t="s">
        <v>330</v>
      </c>
      <c r="C37" s="84">
        <v>1990.4</v>
      </c>
      <c r="D37" s="84">
        <v>2034.6</v>
      </c>
      <c r="E37" s="46">
        <f>D37/C37</f>
        <v>1.0222065916398713</v>
      </c>
    </row>
    <row r="38" spans="1:5" ht="15.75">
      <c r="A38" s="85" t="s">
        <v>32</v>
      </c>
      <c r="B38" s="86" t="s">
        <v>327</v>
      </c>
      <c r="C38" s="84">
        <f>C40+C42</f>
        <v>6663.6</v>
      </c>
      <c r="D38" s="84">
        <f>D40+D42</f>
        <v>6842.599999999999</v>
      </c>
      <c r="E38" s="46">
        <f t="shared" si="0"/>
        <v>1.0268623566840744</v>
      </c>
    </row>
    <row r="39" spans="1:5" ht="15.75">
      <c r="A39" s="85" t="s">
        <v>33</v>
      </c>
      <c r="B39" s="86" t="s">
        <v>328</v>
      </c>
      <c r="C39" s="84">
        <f>C40</f>
        <v>1402</v>
      </c>
      <c r="D39" s="84">
        <f>D40</f>
        <v>1419.7</v>
      </c>
      <c r="E39" s="46">
        <f t="shared" si="0"/>
        <v>1.0126248216833096</v>
      </c>
    </row>
    <row r="40" spans="1:5" ht="31.5">
      <c r="A40" s="85" t="s">
        <v>34</v>
      </c>
      <c r="B40" s="86" t="s">
        <v>329</v>
      </c>
      <c r="C40" s="84">
        <v>1402</v>
      </c>
      <c r="D40" s="84">
        <v>1419.7</v>
      </c>
      <c r="E40" s="46">
        <f t="shared" si="0"/>
        <v>1.0126248216833096</v>
      </c>
    </row>
    <row r="41" spans="1:5" ht="15.75">
      <c r="A41" s="85" t="s">
        <v>35</v>
      </c>
      <c r="B41" s="86" t="s">
        <v>331</v>
      </c>
      <c r="C41" s="84">
        <f>C42</f>
        <v>5261.6</v>
      </c>
      <c r="D41" s="84">
        <f>D42</f>
        <v>5422.9</v>
      </c>
      <c r="E41" s="46">
        <f t="shared" si="0"/>
        <v>1.0306560741979625</v>
      </c>
    </row>
    <row r="42" spans="1:5" ht="31.5">
      <c r="A42" s="85" t="s">
        <v>36</v>
      </c>
      <c r="B42" s="86" t="s">
        <v>332</v>
      </c>
      <c r="C42" s="84">
        <v>5261.6</v>
      </c>
      <c r="D42" s="84">
        <v>5422.9</v>
      </c>
      <c r="E42" s="46">
        <f t="shared" si="0"/>
        <v>1.0306560741979625</v>
      </c>
    </row>
    <row r="43" spans="1:5" ht="31.5">
      <c r="A43" s="85" t="s">
        <v>37</v>
      </c>
      <c r="B43" s="86" t="s">
        <v>142</v>
      </c>
      <c r="C43" s="84">
        <f>C46+C49</f>
        <v>119.6</v>
      </c>
      <c r="D43" s="84">
        <f>D46+D49</f>
        <v>126.39999999999999</v>
      </c>
      <c r="E43" s="46">
        <f t="shared" si="0"/>
        <v>1.0568561872909699</v>
      </c>
    </row>
    <row r="44" spans="1:5" ht="65.25" customHeight="1">
      <c r="A44" s="85" t="s">
        <v>38</v>
      </c>
      <c r="B44" s="86" t="s">
        <v>338</v>
      </c>
      <c r="C44" s="84">
        <v>19.1</v>
      </c>
      <c r="D44" s="84">
        <f>D46</f>
        <v>25.8</v>
      </c>
      <c r="E44" s="46">
        <f t="shared" si="0"/>
        <v>1.350785340314136</v>
      </c>
    </row>
    <row r="45" spans="1:5" ht="66.75" customHeight="1">
      <c r="A45" s="85" t="s">
        <v>39</v>
      </c>
      <c r="B45" s="86" t="s">
        <v>339</v>
      </c>
      <c r="C45" s="84">
        <v>19.1</v>
      </c>
      <c r="D45" s="84">
        <f>D46</f>
        <v>25.8</v>
      </c>
      <c r="E45" s="46">
        <f t="shared" si="0"/>
        <v>1.350785340314136</v>
      </c>
    </row>
    <row r="46" spans="1:5" ht="67.5" customHeight="1">
      <c r="A46" s="85" t="s">
        <v>40</v>
      </c>
      <c r="B46" s="86" t="s">
        <v>340</v>
      </c>
      <c r="C46" s="84">
        <v>19.1</v>
      </c>
      <c r="D46" s="84">
        <v>25.8</v>
      </c>
      <c r="E46" s="46">
        <f t="shared" si="0"/>
        <v>1.350785340314136</v>
      </c>
    </row>
    <row r="47" spans="1:5" ht="19.5" customHeight="1">
      <c r="A47" s="85" t="s">
        <v>490</v>
      </c>
      <c r="B47" s="157">
        <v>11107000000000100</v>
      </c>
      <c r="C47" s="84">
        <v>100.5</v>
      </c>
      <c r="D47" s="84">
        <f>D49</f>
        <v>100.6</v>
      </c>
      <c r="E47" s="46">
        <f t="shared" si="0"/>
        <v>1.0009950248756219</v>
      </c>
    </row>
    <row r="48" spans="1:5" ht="46.5" customHeight="1">
      <c r="A48" s="85" t="s">
        <v>491</v>
      </c>
      <c r="B48" s="157">
        <v>11107010000000100</v>
      </c>
      <c r="C48" s="84">
        <v>100.5</v>
      </c>
      <c r="D48" s="84">
        <f>D49</f>
        <v>100.6</v>
      </c>
      <c r="E48" s="46">
        <f t="shared" si="0"/>
        <v>1.0009950248756219</v>
      </c>
    </row>
    <row r="49" spans="1:5" ht="51.75" customHeight="1">
      <c r="A49" s="85" t="s">
        <v>492</v>
      </c>
      <c r="B49" s="157">
        <v>11107015100000100</v>
      </c>
      <c r="C49" s="84">
        <v>100.5</v>
      </c>
      <c r="D49" s="84">
        <v>100.6</v>
      </c>
      <c r="E49" s="46">
        <f t="shared" si="0"/>
        <v>1.0009950248756219</v>
      </c>
    </row>
    <row r="50" spans="1:5" ht="31.5">
      <c r="A50" s="85" t="s">
        <v>352</v>
      </c>
      <c r="B50" s="86" t="s">
        <v>373</v>
      </c>
      <c r="C50" s="84">
        <f>C54</f>
        <v>207.1</v>
      </c>
      <c r="D50" s="84">
        <f>D54+D53</f>
        <v>211.3</v>
      </c>
      <c r="E50" s="46">
        <f>D50/C50</f>
        <v>1.0202800579430227</v>
      </c>
    </row>
    <row r="51" spans="1:5" ht="15.75">
      <c r="A51" s="85" t="s">
        <v>493</v>
      </c>
      <c r="B51" s="12" t="s">
        <v>496</v>
      </c>
      <c r="C51" s="84">
        <v>0</v>
      </c>
      <c r="D51" s="84">
        <v>0.1</v>
      </c>
      <c r="E51" s="46">
        <v>0</v>
      </c>
    </row>
    <row r="52" spans="1:5" ht="15.75">
      <c r="A52" s="85" t="s">
        <v>494</v>
      </c>
      <c r="B52" s="12" t="s">
        <v>497</v>
      </c>
      <c r="C52" s="84">
        <v>0</v>
      </c>
      <c r="D52" s="84">
        <v>0.1</v>
      </c>
      <c r="E52" s="46">
        <v>0</v>
      </c>
    </row>
    <row r="53" spans="1:5" ht="31.5">
      <c r="A53" s="85" t="s">
        <v>495</v>
      </c>
      <c r="B53" s="12" t="s">
        <v>498</v>
      </c>
      <c r="C53" s="84">
        <v>0</v>
      </c>
      <c r="D53" s="84">
        <v>0.1</v>
      </c>
      <c r="E53" s="46">
        <v>0</v>
      </c>
    </row>
    <row r="54" spans="1:5" ht="15.75">
      <c r="A54" s="85" t="s">
        <v>353</v>
      </c>
      <c r="B54" s="86" t="s">
        <v>374</v>
      </c>
      <c r="C54" s="84">
        <f>C56+C58</f>
        <v>207.1</v>
      </c>
      <c r="D54" s="84">
        <f>D56+D58</f>
        <v>211.20000000000002</v>
      </c>
      <c r="E54" s="46">
        <f t="shared" si="0"/>
        <v>1.01979719942057</v>
      </c>
    </row>
    <row r="55" spans="1:5" ht="31.5">
      <c r="A55" s="85" t="s">
        <v>354</v>
      </c>
      <c r="B55" s="86" t="s">
        <v>375</v>
      </c>
      <c r="C55" s="84">
        <f>C56</f>
        <v>205.2</v>
      </c>
      <c r="D55" s="84">
        <f>D56</f>
        <v>209.3</v>
      </c>
      <c r="E55" s="46">
        <f t="shared" si="0"/>
        <v>1.0199805068226122</v>
      </c>
    </row>
    <row r="56" spans="1:5" ht="37.5" customHeight="1">
      <c r="A56" s="85" t="s">
        <v>355</v>
      </c>
      <c r="B56" s="86" t="s">
        <v>376</v>
      </c>
      <c r="C56" s="84">
        <v>205.2</v>
      </c>
      <c r="D56" s="84">
        <v>209.3</v>
      </c>
      <c r="E56" s="46">
        <f t="shared" si="0"/>
        <v>1.0199805068226122</v>
      </c>
    </row>
    <row r="57" spans="1:5" ht="15.75">
      <c r="A57" s="85" t="s">
        <v>356</v>
      </c>
      <c r="B57" s="86" t="s">
        <v>377</v>
      </c>
      <c r="C57" s="84">
        <f>C58</f>
        <v>1.9</v>
      </c>
      <c r="D57" s="84">
        <f>D58</f>
        <v>1.9</v>
      </c>
      <c r="E57" s="46">
        <f t="shared" si="0"/>
        <v>1</v>
      </c>
    </row>
    <row r="58" spans="1:5" ht="19.5" customHeight="1">
      <c r="A58" s="85" t="s">
        <v>357</v>
      </c>
      <c r="B58" s="86" t="s">
        <v>378</v>
      </c>
      <c r="C58" s="84">
        <v>1.9</v>
      </c>
      <c r="D58" s="84">
        <v>1.9</v>
      </c>
      <c r="E58" s="46">
        <f t="shared" si="0"/>
        <v>1</v>
      </c>
    </row>
    <row r="59" spans="1:5" ht="15.75">
      <c r="A59" s="85" t="s">
        <v>358</v>
      </c>
      <c r="B59" s="86" t="s">
        <v>379</v>
      </c>
      <c r="C59" s="84">
        <f>C61</f>
        <v>2</v>
      </c>
      <c r="D59" s="84">
        <f>D61</f>
        <v>2</v>
      </c>
      <c r="E59" s="46">
        <f t="shared" si="0"/>
        <v>1</v>
      </c>
    </row>
    <row r="60" spans="1:5" ht="31.5">
      <c r="A60" s="85" t="s">
        <v>359</v>
      </c>
      <c r="B60" s="86" t="s">
        <v>380</v>
      </c>
      <c r="C60" s="84">
        <f>C61</f>
        <v>2</v>
      </c>
      <c r="D60" s="84">
        <f>D61</f>
        <v>2</v>
      </c>
      <c r="E60" s="46">
        <f t="shared" si="0"/>
        <v>1</v>
      </c>
    </row>
    <row r="61" spans="1:5" ht="52.5" customHeight="1">
      <c r="A61" s="85" t="s">
        <v>360</v>
      </c>
      <c r="B61" s="86" t="s">
        <v>381</v>
      </c>
      <c r="C61" s="84">
        <v>2</v>
      </c>
      <c r="D61" s="84">
        <v>2</v>
      </c>
      <c r="E61" s="46">
        <f t="shared" si="0"/>
        <v>1</v>
      </c>
    </row>
    <row r="62" spans="1:5" ht="15.75">
      <c r="A62" s="93" t="s">
        <v>41</v>
      </c>
      <c r="B62" s="170" t="s">
        <v>143</v>
      </c>
      <c r="C62" s="94">
        <f>C63+C82</f>
        <v>10711.800000000001</v>
      </c>
      <c r="D62" s="94">
        <f>D63+D82</f>
        <v>10711.800000000001</v>
      </c>
      <c r="E62" s="136">
        <f t="shared" si="0"/>
        <v>1</v>
      </c>
    </row>
    <row r="63" spans="1:5" ht="31.5">
      <c r="A63" s="85" t="s">
        <v>42</v>
      </c>
      <c r="B63" s="86" t="s">
        <v>144</v>
      </c>
      <c r="C63" s="84">
        <f>C66+C68+C71+C76+C70</f>
        <v>10675.7</v>
      </c>
      <c r="D63" s="84">
        <f>D66+D68+D71+D76+D70</f>
        <v>10675.7</v>
      </c>
      <c r="E63" s="46">
        <f t="shared" si="0"/>
        <v>1</v>
      </c>
    </row>
    <row r="64" spans="1:5" ht="18" customHeight="1">
      <c r="A64" s="85" t="s">
        <v>43</v>
      </c>
      <c r="B64" s="86" t="s">
        <v>382</v>
      </c>
      <c r="C64" s="84">
        <f>C66+C68+C70</f>
        <v>8752.1</v>
      </c>
      <c r="D64" s="84">
        <f>D66+D68+D70</f>
        <v>8752.1</v>
      </c>
      <c r="E64" s="46">
        <f t="shared" si="0"/>
        <v>1</v>
      </c>
    </row>
    <row r="65" spans="1:5" ht="20.25" customHeight="1">
      <c r="A65" s="85" t="s">
        <v>44</v>
      </c>
      <c r="B65" s="86" t="s">
        <v>383</v>
      </c>
      <c r="C65" s="84">
        <f>C66</f>
        <v>7711</v>
      </c>
      <c r="D65" s="84">
        <f>D66</f>
        <v>7711</v>
      </c>
      <c r="E65" s="46">
        <f t="shared" si="0"/>
        <v>1</v>
      </c>
    </row>
    <row r="66" spans="1:5" ht="36" customHeight="1">
      <c r="A66" s="85" t="s">
        <v>361</v>
      </c>
      <c r="B66" s="86" t="s">
        <v>384</v>
      </c>
      <c r="C66" s="84">
        <v>7711</v>
      </c>
      <c r="D66" s="84">
        <v>7711</v>
      </c>
      <c r="E66" s="46">
        <f t="shared" si="0"/>
        <v>1</v>
      </c>
    </row>
    <row r="67" spans="1:5" ht="37.5" customHeight="1">
      <c r="A67" s="85" t="s">
        <v>362</v>
      </c>
      <c r="B67" s="86" t="s">
        <v>385</v>
      </c>
      <c r="C67" s="84">
        <f>C68</f>
        <v>510</v>
      </c>
      <c r="D67" s="84">
        <f>D68</f>
        <v>510</v>
      </c>
      <c r="E67" s="46">
        <f t="shared" si="0"/>
        <v>1</v>
      </c>
    </row>
    <row r="68" spans="1:5" ht="33.75" customHeight="1">
      <c r="A68" s="85" t="s">
        <v>363</v>
      </c>
      <c r="B68" s="86" t="s">
        <v>386</v>
      </c>
      <c r="C68" s="84">
        <v>510</v>
      </c>
      <c r="D68" s="84">
        <v>510</v>
      </c>
      <c r="E68" s="46">
        <f t="shared" si="0"/>
        <v>1</v>
      </c>
    </row>
    <row r="69" spans="1:5" ht="21" customHeight="1">
      <c r="A69" s="85" t="s">
        <v>502</v>
      </c>
      <c r="B69" s="12" t="s">
        <v>500</v>
      </c>
      <c r="C69" s="84">
        <v>531.1</v>
      </c>
      <c r="D69" s="84">
        <v>531.1</v>
      </c>
      <c r="E69" s="46">
        <f t="shared" si="0"/>
        <v>1</v>
      </c>
    </row>
    <row r="70" spans="1:5" ht="21" customHeight="1">
      <c r="A70" s="85" t="s">
        <v>503</v>
      </c>
      <c r="B70" s="12" t="s">
        <v>501</v>
      </c>
      <c r="C70" s="84">
        <v>531.1</v>
      </c>
      <c r="D70" s="84">
        <v>531.1</v>
      </c>
      <c r="E70" s="46">
        <f t="shared" si="0"/>
        <v>1</v>
      </c>
    </row>
    <row r="71" spans="1:5" ht="17.25" customHeight="1">
      <c r="A71" s="85" t="s">
        <v>45</v>
      </c>
      <c r="B71" s="86" t="s">
        <v>387</v>
      </c>
      <c r="C71" s="84">
        <f>C73+C75</f>
        <v>263.6</v>
      </c>
      <c r="D71" s="84">
        <f>D73+D75</f>
        <v>263.6</v>
      </c>
      <c r="E71" s="46">
        <f t="shared" si="0"/>
        <v>1</v>
      </c>
    </row>
    <row r="72" spans="1:5" ht="31.5">
      <c r="A72" s="85" t="s">
        <v>46</v>
      </c>
      <c r="B72" s="86" t="s">
        <v>388</v>
      </c>
      <c r="C72" s="84">
        <v>3.8</v>
      </c>
      <c r="D72" s="84">
        <v>3.8</v>
      </c>
      <c r="E72" s="46">
        <f t="shared" si="0"/>
        <v>1</v>
      </c>
    </row>
    <row r="73" spans="1:5" ht="31.5">
      <c r="A73" s="85" t="s">
        <v>47</v>
      </c>
      <c r="B73" s="86" t="s">
        <v>389</v>
      </c>
      <c r="C73" s="84">
        <v>3.8</v>
      </c>
      <c r="D73" s="84">
        <v>3.8</v>
      </c>
      <c r="E73" s="46">
        <f t="shared" si="0"/>
        <v>1</v>
      </c>
    </row>
    <row r="74" spans="1:5" ht="38.25" customHeight="1">
      <c r="A74" s="85" t="s">
        <v>504</v>
      </c>
      <c r="B74" s="86" t="s">
        <v>390</v>
      </c>
      <c r="C74" s="84">
        <f>C75</f>
        <v>259.8</v>
      </c>
      <c r="D74" s="84">
        <f>D75</f>
        <v>259.8</v>
      </c>
      <c r="E74" s="46">
        <f t="shared" si="0"/>
        <v>1</v>
      </c>
    </row>
    <row r="75" spans="1:5" ht="34.5" customHeight="1">
      <c r="A75" s="85" t="s">
        <v>505</v>
      </c>
      <c r="B75" s="86" t="s">
        <v>391</v>
      </c>
      <c r="C75" s="84">
        <v>259.8</v>
      </c>
      <c r="D75" s="84">
        <v>259.8</v>
      </c>
      <c r="E75" s="46">
        <f t="shared" si="0"/>
        <v>1</v>
      </c>
    </row>
    <row r="76" spans="1:5" ht="15.75">
      <c r="A76" s="81" t="s">
        <v>60</v>
      </c>
      <c r="B76" s="86" t="s">
        <v>392</v>
      </c>
      <c r="C76" s="84">
        <f>C78</f>
        <v>1660</v>
      </c>
      <c r="D76" s="84">
        <f>D78</f>
        <v>1660</v>
      </c>
      <c r="E76" s="46">
        <f t="shared" si="0"/>
        <v>1</v>
      </c>
    </row>
    <row r="77" spans="1:5" ht="15.75">
      <c r="A77" s="81" t="s">
        <v>364</v>
      </c>
      <c r="B77" s="86" t="s">
        <v>393</v>
      </c>
      <c r="C77" s="84">
        <f>C78</f>
        <v>1660</v>
      </c>
      <c r="D77" s="84">
        <f>D78</f>
        <v>1660</v>
      </c>
      <c r="E77" s="46">
        <f t="shared" si="0"/>
        <v>1</v>
      </c>
    </row>
    <row r="78" spans="1:5" ht="31.5">
      <c r="A78" s="81" t="s">
        <v>365</v>
      </c>
      <c r="B78" s="86" t="s">
        <v>394</v>
      </c>
      <c r="C78" s="84">
        <v>1660</v>
      </c>
      <c r="D78" s="84">
        <v>1660</v>
      </c>
      <c r="E78" s="46">
        <f aca="true" t="shared" si="1" ref="E78:E83">D78/C78</f>
        <v>1</v>
      </c>
    </row>
    <row r="79" spans="1:5" ht="62.25" customHeight="1">
      <c r="A79" s="81" t="s">
        <v>366</v>
      </c>
      <c r="B79" s="86" t="s">
        <v>145</v>
      </c>
      <c r="C79" s="84">
        <f>C82</f>
        <v>36.1</v>
      </c>
      <c r="D79" s="84">
        <f>D82</f>
        <v>36.1</v>
      </c>
      <c r="E79" s="46">
        <f t="shared" si="1"/>
        <v>1</v>
      </c>
    </row>
    <row r="80" spans="1:5" ht="80.25" customHeight="1">
      <c r="A80" s="81" t="s">
        <v>367</v>
      </c>
      <c r="B80" s="86" t="s">
        <v>395</v>
      </c>
      <c r="C80" s="84">
        <f>C82</f>
        <v>36.1</v>
      </c>
      <c r="D80" s="84">
        <f>D82</f>
        <v>36.1</v>
      </c>
      <c r="E80" s="46">
        <f t="shared" si="1"/>
        <v>1</v>
      </c>
    </row>
    <row r="81" spans="1:5" ht="69" customHeight="1">
      <c r="A81" s="81" t="s">
        <v>368</v>
      </c>
      <c r="B81" s="86" t="s">
        <v>396</v>
      </c>
      <c r="C81" s="88">
        <f>C82</f>
        <v>36.1</v>
      </c>
      <c r="D81" s="88">
        <f>D82</f>
        <v>36.1</v>
      </c>
      <c r="E81" s="46">
        <f t="shared" si="1"/>
        <v>1</v>
      </c>
    </row>
    <row r="82" spans="1:5" ht="53.25" customHeight="1">
      <c r="A82" s="87" t="s">
        <v>48</v>
      </c>
      <c r="B82" s="89" t="s">
        <v>397</v>
      </c>
      <c r="C82" s="90">
        <v>36.1</v>
      </c>
      <c r="D82" s="90">
        <v>36.1</v>
      </c>
      <c r="E82" s="46">
        <f t="shared" si="1"/>
        <v>1</v>
      </c>
    </row>
    <row r="83" spans="1:5" ht="15.75">
      <c r="A83" s="34" t="s">
        <v>398</v>
      </c>
      <c r="B83" s="134"/>
      <c r="C83" s="135">
        <f>C15+C62</f>
        <v>35496.1</v>
      </c>
      <c r="D83" s="135">
        <f>D15+D62</f>
        <v>36781.7</v>
      </c>
      <c r="E83" s="136">
        <f t="shared" si="1"/>
        <v>1.0362180633928797</v>
      </c>
    </row>
    <row r="87" spans="1:4" ht="18.75">
      <c r="A87" s="23" t="s">
        <v>499</v>
      </c>
      <c r="B87" s="23"/>
      <c r="C87" s="23"/>
      <c r="D87" s="23"/>
    </row>
    <row r="88" spans="1:5" ht="18.75">
      <c r="A88" s="23" t="s">
        <v>147</v>
      </c>
      <c r="B88" s="23"/>
      <c r="C88" s="197" t="s">
        <v>148</v>
      </c>
      <c r="D88" s="197"/>
      <c r="E88" s="197"/>
    </row>
  </sheetData>
  <sheetProtection/>
  <mergeCells count="13">
    <mergeCell ref="B3:E3"/>
    <mergeCell ref="B6:E6"/>
    <mergeCell ref="B5:E5"/>
    <mergeCell ref="B4:E4"/>
    <mergeCell ref="C12:C13"/>
    <mergeCell ref="B12:B13"/>
    <mergeCell ref="C88:E88"/>
    <mergeCell ref="A1:D1"/>
    <mergeCell ref="E12:E13"/>
    <mergeCell ref="B2:E2"/>
    <mergeCell ref="A9:E9"/>
    <mergeCell ref="D12:D13"/>
    <mergeCell ref="A12:A1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8"/>
  <sheetViews>
    <sheetView view="pageBreakPreview" zoomScale="89" zoomScaleSheetLayoutView="89" zoomScalePageLayoutView="0" workbookViewId="0" topLeftCell="A1">
      <selection activeCell="A195" sqref="A195"/>
    </sheetView>
  </sheetViews>
  <sheetFormatPr defaultColWidth="9.140625" defaultRowHeight="12.75"/>
  <cols>
    <col min="1" max="1" width="68.8515625" style="0" customWidth="1"/>
    <col min="2" max="2" width="7.28125" style="0" customWidth="1"/>
    <col min="3" max="4" width="6.7109375" style="0" customWidth="1"/>
    <col min="5" max="5" width="14.57421875" style="0" customWidth="1"/>
    <col min="6" max="6" width="7.8515625" style="0" customWidth="1"/>
    <col min="7" max="7" width="22.421875" style="0" customWidth="1"/>
    <col min="8" max="8" width="14.57421875" style="0" customWidth="1"/>
    <col min="9" max="9" width="13.140625" style="0" customWidth="1"/>
    <col min="10" max="10" width="14.7109375" style="0" customWidth="1"/>
  </cols>
  <sheetData>
    <row r="1" ht="33" customHeight="1"/>
    <row r="2" spans="7:10" ht="18.75">
      <c r="G2" s="197" t="s">
        <v>343</v>
      </c>
      <c r="H2" s="197"/>
      <c r="I2" s="197"/>
      <c r="J2" s="197"/>
    </row>
    <row r="3" spans="7:11" ht="18.75">
      <c r="G3" s="197" t="s">
        <v>484</v>
      </c>
      <c r="H3" s="197"/>
      <c r="I3" s="197"/>
      <c r="J3" s="197"/>
      <c r="K3" s="47"/>
    </row>
    <row r="4" spans="7:11" ht="18.75" customHeight="1">
      <c r="G4" s="194" t="s">
        <v>133</v>
      </c>
      <c r="H4" s="194"/>
      <c r="I4" s="194"/>
      <c r="J4" s="194"/>
      <c r="K4" s="38"/>
    </row>
    <row r="5" spans="7:11" ht="18.75" customHeight="1">
      <c r="G5" s="194" t="s">
        <v>487</v>
      </c>
      <c r="H5" s="194"/>
      <c r="I5" s="194"/>
      <c r="J5" s="194"/>
      <c r="K5" s="38"/>
    </row>
    <row r="6" spans="7:11" ht="18.75" customHeight="1">
      <c r="G6" s="194" t="s">
        <v>216</v>
      </c>
      <c r="H6" s="194"/>
      <c r="I6" s="194"/>
      <c r="J6" s="194"/>
      <c r="K6" s="38"/>
    </row>
    <row r="7" ht="18" customHeight="1"/>
    <row r="8" ht="21.75" customHeight="1"/>
    <row r="9" spans="1:10" ht="38.25" customHeight="1">
      <c r="A9" s="210" t="s">
        <v>546</v>
      </c>
      <c r="B9" s="210"/>
      <c r="C9" s="210"/>
      <c r="D9" s="210"/>
      <c r="E9" s="210"/>
      <c r="F9" s="210"/>
      <c r="G9" s="210"/>
      <c r="H9" s="210"/>
      <c r="I9" s="210"/>
      <c r="J9" s="210"/>
    </row>
    <row r="10" spans="1:10" ht="23.25" customHeight="1">
      <c r="A10" s="60"/>
      <c r="B10" s="60"/>
      <c r="C10" s="60"/>
      <c r="D10" s="60"/>
      <c r="E10" s="60"/>
      <c r="F10" s="40"/>
      <c r="G10" s="40"/>
      <c r="H10" s="40"/>
      <c r="I10" s="40"/>
      <c r="J10" s="40"/>
    </row>
    <row r="11" spans="1:10" ht="23.25" customHeight="1">
      <c r="A11" s="3"/>
      <c r="B11" s="30"/>
      <c r="C11" s="30"/>
      <c r="D11" s="30"/>
      <c r="E11" s="30"/>
      <c r="F11" s="6"/>
      <c r="G11" s="6"/>
      <c r="H11" s="6"/>
      <c r="I11" s="6"/>
      <c r="J11" s="106" t="s">
        <v>194</v>
      </c>
    </row>
    <row r="12" spans="1:10" ht="131.25" customHeight="1">
      <c r="A12" s="51" t="s">
        <v>12</v>
      </c>
      <c r="B12" s="51" t="s">
        <v>217</v>
      </c>
      <c r="C12" s="51" t="s">
        <v>158</v>
      </c>
      <c r="D12" s="51" t="s">
        <v>159</v>
      </c>
      <c r="E12" s="51" t="s">
        <v>218</v>
      </c>
      <c r="F12" s="51" t="s">
        <v>219</v>
      </c>
      <c r="G12" s="49" t="s">
        <v>547</v>
      </c>
      <c r="H12" s="51" t="s">
        <v>515</v>
      </c>
      <c r="I12" s="51" t="s">
        <v>489</v>
      </c>
      <c r="J12" s="51" t="s">
        <v>516</v>
      </c>
    </row>
    <row r="13" spans="1:10" ht="31.5" customHeight="1">
      <c r="A13" s="14" t="s">
        <v>476</v>
      </c>
      <c r="B13" s="62">
        <v>992</v>
      </c>
      <c r="C13" s="62"/>
      <c r="D13" s="62"/>
      <c r="E13" s="62"/>
      <c r="F13" s="17"/>
      <c r="G13" s="63">
        <f>G14+G109+G114+G142+G153+G192+G198+G217+G228</f>
        <v>38825.399999999994</v>
      </c>
      <c r="H13" s="63">
        <f>H14+H109+H114+H142+H153+H192+H198+H217+H228</f>
        <v>38825.399999999994</v>
      </c>
      <c r="I13" s="63">
        <f>I14+I109+I114+I142+I153+I192+I198+I217+I228</f>
        <v>37200.899999999994</v>
      </c>
      <c r="J13" s="36">
        <f>I13/H13</f>
        <v>0.9581588341652629</v>
      </c>
    </row>
    <row r="14" spans="1:10" ht="15.75">
      <c r="A14" s="14" t="s">
        <v>49</v>
      </c>
      <c r="B14" s="62">
        <v>992</v>
      </c>
      <c r="C14" s="62" t="s">
        <v>160</v>
      </c>
      <c r="D14" s="62" t="s">
        <v>161</v>
      </c>
      <c r="E14" s="62"/>
      <c r="F14" s="17"/>
      <c r="G14" s="28">
        <f>G15+G20+G33+G44+G50+G38</f>
        <v>14159</v>
      </c>
      <c r="H14" s="28">
        <f>H15+H20+H33+H44+H50+H38</f>
        <v>14159</v>
      </c>
      <c r="I14" s="28">
        <f>I15+I20+I33+I44+I50+I38</f>
        <v>13922.8</v>
      </c>
      <c r="J14" s="36">
        <f>I14/H14</f>
        <v>0.983318030934388</v>
      </c>
    </row>
    <row r="15" spans="1:10" ht="32.25" thickBot="1">
      <c r="A15" s="111" t="s">
        <v>50</v>
      </c>
      <c r="B15" s="62">
        <v>992</v>
      </c>
      <c r="C15" s="62" t="s">
        <v>160</v>
      </c>
      <c r="D15" s="62" t="s">
        <v>162</v>
      </c>
      <c r="E15" s="62"/>
      <c r="F15" s="17"/>
      <c r="G15" s="28">
        <f>G19</f>
        <v>960</v>
      </c>
      <c r="H15" s="28">
        <f>H19</f>
        <v>960</v>
      </c>
      <c r="I15" s="28">
        <f>I19</f>
        <v>957.2</v>
      </c>
      <c r="J15" s="36">
        <f aca="true" t="shared" si="0" ref="J15:J89">I15/H15</f>
        <v>0.9970833333333334</v>
      </c>
    </row>
    <row r="16" spans="1:10" ht="48" thickBot="1">
      <c r="A16" s="110" t="s">
        <v>431</v>
      </c>
      <c r="B16" s="61" t="s">
        <v>220</v>
      </c>
      <c r="C16" s="61" t="s">
        <v>160</v>
      </c>
      <c r="D16" s="61" t="s">
        <v>162</v>
      </c>
      <c r="E16" s="61" t="s">
        <v>221</v>
      </c>
      <c r="F16" s="11"/>
      <c r="G16" s="27">
        <f>G19</f>
        <v>960</v>
      </c>
      <c r="H16" s="27">
        <f>H19</f>
        <v>960</v>
      </c>
      <c r="I16" s="27">
        <f>I19</f>
        <v>957.2</v>
      </c>
      <c r="J16" s="37">
        <f t="shared" si="0"/>
        <v>0.9970833333333334</v>
      </c>
    </row>
    <row r="17" spans="1:10" ht="16.5" thickBot="1">
      <c r="A17" s="110" t="s">
        <v>51</v>
      </c>
      <c r="B17" s="61" t="s">
        <v>220</v>
      </c>
      <c r="C17" s="61" t="s">
        <v>160</v>
      </c>
      <c r="D17" s="61" t="s">
        <v>162</v>
      </c>
      <c r="E17" s="61" t="s">
        <v>222</v>
      </c>
      <c r="F17" s="11"/>
      <c r="G17" s="27">
        <f>G19</f>
        <v>960</v>
      </c>
      <c r="H17" s="27">
        <f>H19</f>
        <v>960</v>
      </c>
      <c r="I17" s="27">
        <f>I19</f>
        <v>957.2</v>
      </c>
      <c r="J17" s="37">
        <f t="shared" si="0"/>
        <v>0.9970833333333334</v>
      </c>
    </row>
    <row r="18" spans="1:10" ht="32.25" thickBot="1">
      <c r="A18" s="110" t="s">
        <v>52</v>
      </c>
      <c r="B18" s="61" t="s">
        <v>220</v>
      </c>
      <c r="C18" s="61" t="s">
        <v>160</v>
      </c>
      <c r="D18" s="61" t="s">
        <v>162</v>
      </c>
      <c r="E18" s="61" t="s">
        <v>223</v>
      </c>
      <c r="F18" s="11"/>
      <c r="G18" s="27">
        <f>G19</f>
        <v>960</v>
      </c>
      <c r="H18" s="27">
        <f>H19</f>
        <v>960</v>
      </c>
      <c r="I18" s="27">
        <f>I19</f>
        <v>957.2</v>
      </c>
      <c r="J18" s="37">
        <f t="shared" si="0"/>
        <v>0.9970833333333334</v>
      </c>
    </row>
    <row r="19" spans="1:10" ht="63.75" thickBot="1">
      <c r="A19" s="110" t="s">
        <v>409</v>
      </c>
      <c r="B19" s="61" t="s">
        <v>220</v>
      </c>
      <c r="C19" s="61" t="s">
        <v>160</v>
      </c>
      <c r="D19" s="61" t="s">
        <v>162</v>
      </c>
      <c r="E19" s="61" t="s">
        <v>223</v>
      </c>
      <c r="F19" s="11">
        <v>100</v>
      </c>
      <c r="G19" s="27">
        <v>960</v>
      </c>
      <c r="H19" s="27">
        <v>960</v>
      </c>
      <c r="I19" s="27">
        <v>957.2</v>
      </c>
      <c r="J19" s="37">
        <f>I19/H19</f>
        <v>0.9970833333333334</v>
      </c>
    </row>
    <row r="20" spans="1:10" ht="48" thickBot="1">
      <c r="A20" s="111" t="s">
        <v>53</v>
      </c>
      <c r="B20" s="62" t="s">
        <v>220</v>
      </c>
      <c r="C20" s="62" t="s">
        <v>160</v>
      </c>
      <c r="D20" s="62" t="s">
        <v>163</v>
      </c>
      <c r="E20" s="62"/>
      <c r="F20" s="17"/>
      <c r="G20" s="28">
        <f>G24+G26+G29+G32+G25</f>
        <v>6191.900000000001</v>
      </c>
      <c r="H20" s="28">
        <f>H24+H26+H29+H32+H25</f>
        <v>6191.900000000001</v>
      </c>
      <c r="I20" s="28">
        <f>I24+I26+I29+I32+I25</f>
        <v>6186.5</v>
      </c>
      <c r="J20" s="36">
        <f t="shared" si="0"/>
        <v>0.999127892892327</v>
      </c>
    </row>
    <row r="21" spans="1:10" ht="32.25" thickBot="1">
      <c r="A21" s="110" t="s">
        <v>432</v>
      </c>
      <c r="B21" s="61" t="s">
        <v>220</v>
      </c>
      <c r="C21" s="61" t="s">
        <v>160</v>
      </c>
      <c r="D21" s="61" t="s">
        <v>163</v>
      </c>
      <c r="E21" s="61" t="s">
        <v>224</v>
      </c>
      <c r="F21" s="11"/>
      <c r="G21" s="27">
        <f>G24+G26+G32+G29+G25</f>
        <v>6191.900000000001</v>
      </c>
      <c r="H21" s="27">
        <f>H24+H26+H32+H29+H25</f>
        <v>6191.900000000001</v>
      </c>
      <c r="I21" s="27">
        <f>I24+I26+I32+I29+I25</f>
        <v>6186.5</v>
      </c>
      <c r="J21" s="37">
        <f t="shared" si="0"/>
        <v>0.999127892892327</v>
      </c>
    </row>
    <row r="22" spans="1:10" ht="32.25" thickBot="1">
      <c r="A22" s="110" t="s">
        <v>433</v>
      </c>
      <c r="B22" s="61" t="s">
        <v>220</v>
      </c>
      <c r="C22" s="61" t="s">
        <v>160</v>
      </c>
      <c r="D22" s="61" t="s">
        <v>163</v>
      </c>
      <c r="E22" s="61" t="s">
        <v>225</v>
      </c>
      <c r="F22" s="11"/>
      <c r="G22" s="27">
        <f>G23</f>
        <v>6070.1</v>
      </c>
      <c r="H22" s="27">
        <f>H23</f>
        <v>6070.1</v>
      </c>
      <c r="I22" s="27">
        <f>I23</f>
        <v>6064.7</v>
      </c>
      <c r="J22" s="37">
        <f t="shared" si="0"/>
        <v>0.9991103935684749</v>
      </c>
    </row>
    <row r="23" spans="1:10" ht="32.25" thickBot="1">
      <c r="A23" s="110" t="s">
        <v>52</v>
      </c>
      <c r="B23" s="66" t="s">
        <v>220</v>
      </c>
      <c r="C23" s="66" t="s">
        <v>160</v>
      </c>
      <c r="D23" s="61" t="s">
        <v>163</v>
      </c>
      <c r="E23" s="61" t="s">
        <v>226</v>
      </c>
      <c r="F23" s="11"/>
      <c r="G23" s="27">
        <f>G24+G26+G25</f>
        <v>6070.1</v>
      </c>
      <c r="H23" s="27">
        <f>H24+H26+H25</f>
        <v>6070.1</v>
      </c>
      <c r="I23" s="27">
        <f>I24+I26+I25</f>
        <v>6064.7</v>
      </c>
      <c r="J23" s="37">
        <f t="shared" si="0"/>
        <v>0.9991103935684749</v>
      </c>
    </row>
    <row r="24" spans="1:10" ht="63.75" thickBot="1">
      <c r="A24" s="175" t="s">
        <v>409</v>
      </c>
      <c r="B24" s="67" t="s">
        <v>220</v>
      </c>
      <c r="C24" s="67" t="s">
        <v>160</v>
      </c>
      <c r="D24" s="61" t="s">
        <v>163</v>
      </c>
      <c r="E24" s="61" t="s">
        <v>226</v>
      </c>
      <c r="F24" s="11">
        <v>100</v>
      </c>
      <c r="G24" s="27">
        <v>6058.1</v>
      </c>
      <c r="H24" s="27">
        <v>6058.1</v>
      </c>
      <c r="I24" s="27">
        <v>6056.4</v>
      </c>
      <c r="J24" s="37">
        <f t="shared" si="0"/>
        <v>0.9997193839652695</v>
      </c>
    </row>
    <row r="25" spans="1:10" ht="31.5">
      <c r="A25" s="174" t="s">
        <v>410</v>
      </c>
      <c r="B25" s="67" t="s">
        <v>220</v>
      </c>
      <c r="C25" s="67" t="s">
        <v>160</v>
      </c>
      <c r="D25" s="61" t="s">
        <v>163</v>
      </c>
      <c r="E25" s="61" t="s">
        <v>226</v>
      </c>
      <c r="F25" s="11">
        <v>200</v>
      </c>
      <c r="G25" s="27">
        <v>2</v>
      </c>
      <c r="H25" s="27">
        <v>2</v>
      </c>
      <c r="I25" s="27">
        <v>0</v>
      </c>
      <c r="J25" s="37"/>
    </row>
    <row r="26" spans="1:10" ht="15.75">
      <c r="A26" s="10" t="s">
        <v>413</v>
      </c>
      <c r="B26" s="145" t="s">
        <v>220</v>
      </c>
      <c r="C26" s="145" t="s">
        <v>160</v>
      </c>
      <c r="D26" s="61" t="s">
        <v>163</v>
      </c>
      <c r="E26" s="61" t="s">
        <v>226</v>
      </c>
      <c r="F26" s="11">
        <v>800</v>
      </c>
      <c r="G26" s="27">
        <v>10</v>
      </c>
      <c r="H26" s="27">
        <v>10</v>
      </c>
      <c r="I26" s="27">
        <v>8.3</v>
      </c>
      <c r="J26" s="37">
        <f t="shared" si="0"/>
        <v>0.8300000000000001</v>
      </c>
    </row>
    <row r="27" spans="1:10" ht="16.5" thickBot="1">
      <c r="A27" s="110" t="s">
        <v>55</v>
      </c>
      <c r="B27" s="61" t="s">
        <v>220</v>
      </c>
      <c r="C27" s="61" t="s">
        <v>160</v>
      </c>
      <c r="D27" s="61" t="s">
        <v>163</v>
      </c>
      <c r="E27" s="61" t="s">
        <v>227</v>
      </c>
      <c r="F27" s="11"/>
      <c r="G27" s="27">
        <v>3.8</v>
      </c>
      <c r="H27" s="27">
        <v>3.8</v>
      </c>
      <c r="I27" s="27">
        <v>3.8</v>
      </c>
      <c r="J27" s="37">
        <f t="shared" si="0"/>
        <v>1</v>
      </c>
    </row>
    <row r="28" spans="1:10" ht="35.25" customHeight="1" thickBot="1">
      <c r="A28" s="110" t="s">
        <v>56</v>
      </c>
      <c r="B28" s="61" t="s">
        <v>220</v>
      </c>
      <c r="C28" s="61" t="s">
        <v>160</v>
      </c>
      <c r="D28" s="61" t="s">
        <v>163</v>
      </c>
      <c r="E28" s="61" t="s">
        <v>228</v>
      </c>
      <c r="F28" s="11"/>
      <c r="G28" s="27">
        <v>3.8</v>
      </c>
      <c r="H28" s="27">
        <v>3.8</v>
      </c>
      <c r="I28" s="27">
        <v>3.8</v>
      </c>
      <c r="J28" s="37">
        <f t="shared" si="0"/>
        <v>1</v>
      </c>
    </row>
    <row r="29" spans="1:10" ht="32.25" thickBot="1">
      <c r="A29" s="110" t="s">
        <v>410</v>
      </c>
      <c r="B29" s="61" t="s">
        <v>220</v>
      </c>
      <c r="C29" s="61" t="s">
        <v>160</v>
      </c>
      <c r="D29" s="61" t="s">
        <v>163</v>
      </c>
      <c r="E29" s="61" t="s">
        <v>229</v>
      </c>
      <c r="F29" s="11">
        <v>200</v>
      </c>
      <c r="G29" s="27">
        <v>3.8</v>
      </c>
      <c r="H29" s="27">
        <v>3.8</v>
      </c>
      <c r="I29" s="27">
        <v>3.8</v>
      </c>
      <c r="J29" s="37">
        <f t="shared" si="0"/>
        <v>1</v>
      </c>
    </row>
    <row r="30" spans="1:10" ht="48" thickBot="1">
      <c r="A30" s="110" t="s">
        <v>415</v>
      </c>
      <c r="B30" s="61" t="s">
        <v>220</v>
      </c>
      <c r="C30" s="61" t="s">
        <v>160</v>
      </c>
      <c r="D30" s="61" t="s">
        <v>163</v>
      </c>
      <c r="E30" s="61" t="s">
        <v>417</v>
      </c>
      <c r="F30" s="11"/>
      <c r="G30" s="27">
        <f>G32</f>
        <v>118</v>
      </c>
      <c r="H30" s="27">
        <f>H32</f>
        <v>118</v>
      </c>
      <c r="I30" s="27">
        <f>I32</f>
        <v>118</v>
      </c>
      <c r="J30" s="37">
        <f>I30/H30</f>
        <v>1</v>
      </c>
    </row>
    <row r="31" spans="1:10" ht="51.75" customHeight="1" thickBot="1">
      <c r="A31" s="110" t="s">
        <v>416</v>
      </c>
      <c r="B31" s="61" t="s">
        <v>220</v>
      </c>
      <c r="C31" s="61" t="s">
        <v>160</v>
      </c>
      <c r="D31" s="61" t="s">
        <v>163</v>
      </c>
      <c r="E31" s="61" t="s">
        <v>418</v>
      </c>
      <c r="F31" s="11"/>
      <c r="G31" s="27">
        <f>G32</f>
        <v>118</v>
      </c>
      <c r="H31" s="27">
        <f>H32</f>
        <v>118</v>
      </c>
      <c r="I31" s="27">
        <f>I32</f>
        <v>118</v>
      </c>
      <c r="J31" s="37">
        <f>I31/H31</f>
        <v>1</v>
      </c>
    </row>
    <row r="32" spans="1:10" ht="16.5" thickBot="1">
      <c r="A32" s="110" t="s">
        <v>414</v>
      </c>
      <c r="B32" s="61" t="s">
        <v>220</v>
      </c>
      <c r="C32" s="61" t="s">
        <v>160</v>
      </c>
      <c r="D32" s="61" t="s">
        <v>163</v>
      </c>
      <c r="E32" s="61" t="s">
        <v>418</v>
      </c>
      <c r="F32" s="11">
        <v>500</v>
      </c>
      <c r="G32" s="27">
        <v>118</v>
      </c>
      <c r="H32" s="27">
        <v>118</v>
      </c>
      <c r="I32" s="27">
        <v>118</v>
      </c>
      <c r="J32" s="37">
        <f>I32/H32</f>
        <v>1</v>
      </c>
    </row>
    <row r="33" spans="1:10" ht="48" thickBot="1">
      <c r="A33" s="111" t="s">
        <v>57</v>
      </c>
      <c r="B33" s="62" t="s">
        <v>220</v>
      </c>
      <c r="C33" s="62" t="s">
        <v>160</v>
      </c>
      <c r="D33" s="62" t="s">
        <v>230</v>
      </c>
      <c r="E33" s="62"/>
      <c r="F33" s="17"/>
      <c r="G33" s="28">
        <f>G37</f>
        <v>70.8</v>
      </c>
      <c r="H33" s="28">
        <f>H37</f>
        <v>70.8</v>
      </c>
      <c r="I33" s="28">
        <f>I37</f>
        <v>70.8</v>
      </c>
      <c r="J33" s="36">
        <f t="shared" si="0"/>
        <v>1</v>
      </c>
    </row>
    <row r="34" spans="1:10" ht="16.5" thickBot="1">
      <c r="A34" s="110" t="s">
        <v>58</v>
      </c>
      <c r="B34" s="61" t="s">
        <v>220</v>
      </c>
      <c r="C34" s="61" t="s">
        <v>160</v>
      </c>
      <c r="D34" s="61" t="s">
        <v>230</v>
      </c>
      <c r="E34" s="61" t="s">
        <v>231</v>
      </c>
      <c r="F34" s="11"/>
      <c r="G34" s="27">
        <f>G37</f>
        <v>70.8</v>
      </c>
      <c r="H34" s="27">
        <f>H37</f>
        <v>70.8</v>
      </c>
      <c r="I34" s="27">
        <f>I37</f>
        <v>70.8</v>
      </c>
      <c r="J34" s="37">
        <f t="shared" si="0"/>
        <v>1</v>
      </c>
    </row>
    <row r="35" spans="1:10" ht="16.5" thickBot="1">
      <c r="A35" s="110" t="s">
        <v>59</v>
      </c>
      <c r="B35" s="61" t="s">
        <v>220</v>
      </c>
      <c r="C35" s="61" t="s">
        <v>160</v>
      </c>
      <c r="D35" s="61" t="s">
        <v>230</v>
      </c>
      <c r="E35" s="61" t="s">
        <v>232</v>
      </c>
      <c r="F35" s="11"/>
      <c r="G35" s="27">
        <f>G37</f>
        <v>70.8</v>
      </c>
      <c r="H35" s="27">
        <f>H37</f>
        <v>70.8</v>
      </c>
      <c r="I35" s="27">
        <f>I37</f>
        <v>70.8</v>
      </c>
      <c r="J35" s="37">
        <f t="shared" si="0"/>
        <v>1</v>
      </c>
    </row>
    <row r="36" spans="1:10" ht="24" customHeight="1" thickBot="1">
      <c r="A36" s="110" t="s">
        <v>52</v>
      </c>
      <c r="B36" s="61" t="s">
        <v>220</v>
      </c>
      <c r="C36" s="61" t="s">
        <v>160</v>
      </c>
      <c r="D36" s="61" t="s">
        <v>230</v>
      </c>
      <c r="E36" s="61" t="s">
        <v>233</v>
      </c>
      <c r="F36" s="11"/>
      <c r="G36" s="27">
        <f>G37</f>
        <v>70.8</v>
      </c>
      <c r="H36" s="27">
        <f>H37</f>
        <v>70.8</v>
      </c>
      <c r="I36" s="27">
        <f>I37</f>
        <v>70.8</v>
      </c>
      <c r="J36" s="37">
        <f t="shared" si="0"/>
        <v>1</v>
      </c>
    </row>
    <row r="37" spans="1:10" ht="16.5" thickBot="1">
      <c r="A37" s="110" t="s">
        <v>414</v>
      </c>
      <c r="B37" s="61" t="s">
        <v>220</v>
      </c>
      <c r="C37" s="61" t="s">
        <v>160</v>
      </c>
      <c r="D37" s="61" t="s">
        <v>230</v>
      </c>
      <c r="E37" s="61" t="s">
        <v>233</v>
      </c>
      <c r="F37" s="11">
        <v>500</v>
      </c>
      <c r="G37" s="27">
        <v>70.8</v>
      </c>
      <c r="H37" s="27">
        <v>70.8</v>
      </c>
      <c r="I37" s="27">
        <v>70.8</v>
      </c>
      <c r="J37" s="37">
        <f t="shared" si="0"/>
        <v>1</v>
      </c>
    </row>
    <row r="38" spans="1:10" ht="15.75">
      <c r="A38" s="35" t="s">
        <v>544</v>
      </c>
      <c r="B38" s="62" t="s">
        <v>220</v>
      </c>
      <c r="C38" s="62" t="s">
        <v>160</v>
      </c>
      <c r="D38" s="62" t="s">
        <v>170</v>
      </c>
      <c r="E38" s="61"/>
      <c r="F38" s="11"/>
      <c r="G38" s="28">
        <f>G42</f>
        <v>304.5</v>
      </c>
      <c r="H38" s="28">
        <f>H42</f>
        <v>304.5</v>
      </c>
      <c r="I38" s="28">
        <f>I42</f>
        <v>304.5</v>
      </c>
      <c r="J38" s="36">
        <f t="shared" si="0"/>
        <v>1</v>
      </c>
    </row>
    <row r="39" spans="1:10" ht="16.5" thickBot="1">
      <c r="A39" s="110" t="s">
        <v>552</v>
      </c>
      <c r="B39" s="61" t="s">
        <v>220</v>
      </c>
      <c r="C39" s="61" t="s">
        <v>160</v>
      </c>
      <c r="D39" s="61" t="s">
        <v>170</v>
      </c>
      <c r="E39" s="61" t="s">
        <v>555</v>
      </c>
      <c r="F39" s="11"/>
      <c r="G39" s="27">
        <f>G42</f>
        <v>304.5</v>
      </c>
      <c r="H39" s="27">
        <f>H42</f>
        <v>304.5</v>
      </c>
      <c r="I39" s="27">
        <f>I42</f>
        <v>304.5</v>
      </c>
      <c r="J39" s="37">
        <f t="shared" si="0"/>
        <v>1</v>
      </c>
    </row>
    <row r="40" spans="1:10" ht="15.75">
      <c r="A40" s="113" t="s">
        <v>553</v>
      </c>
      <c r="B40" s="61" t="s">
        <v>220</v>
      </c>
      <c r="C40" s="61" t="s">
        <v>160</v>
      </c>
      <c r="D40" s="61" t="s">
        <v>170</v>
      </c>
      <c r="E40" s="61" t="s">
        <v>556</v>
      </c>
      <c r="F40" s="11"/>
      <c r="G40" s="27">
        <f>G42</f>
        <v>304.5</v>
      </c>
      <c r="H40" s="27">
        <f>H42</f>
        <v>304.5</v>
      </c>
      <c r="I40" s="27">
        <f>I42</f>
        <v>304.5</v>
      </c>
      <c r="J40" s="37">
        <f t="shared" si="0"/>
        <v>1</v>
      </c>
    </row>
    <row r="41" spans="1:10" ht="15.75">
      <c r="A41" s="118" t="s">
        <v>554</v>
      </c>
      <c r="B41" s="61" t="s">
        <v>220</v>
      </c>
      <c r="C41" s="61" t="s">
        <v>160</v>
      </c>
      <c r="D41" s="61" t="s">
        <v>170</v>
      </c>
      <c r="E41" s="61" t="s">
        <v>557</v>
      </c>
      <c r="F41" s="11"/>
      <c r="G41" s="27">
        <f>G42</f>
        <v>304.5</v>
      </c>
      <c r="H41" s="27">
        <f>H42</f>
        <v>304.5</v>
      </c>
      <c r="I41" s="27">
        <f>I42</f>
        <v>304.5</v>
      </c>
      <c r="J41" s="37">
        <f t="shared" si="0"/>
        <v>1</v>
      </c>
    </row>
    <row r="42" spans="1:10" ht="31.5">
      <c r="A42" s="118" t="s">
        <v>602</v>
      </c>
      <c r="B42" s="61" t="s">
        <v>220</v>
      </c>
      <c r="C42" s="61" t="s">
        <v>160</v>
      </c>
      <c r="D42" s="61" t="s">
        <v>170</v>
      </c>
      <c r="E42" s="61" t="s">
        <v>558</v>
      </c>
      <c r="F42" s="11"/>
      <c r="G42" s="27">
        <v>304.5</v>
      </c>
      <c r="H42" s="27">
        <v>304.5</v>
      </c>
      <c r="I42" s="27">
        <v>304.5</v>
      </c>
      <c r="J42" s="37">
        <f t="shared" si="0"/>
        <v>1</v>
      </c>
    </row>
    <row r="43" spans="1:10" ht="24" customHeight="1">
      <c r="A43" s="10" t="s">
        <v>413</v>
      </c>
      <c r="B43" s="61" t="s">
        <v>220</v>
      </c>
      <c r="C43" s="61" t="s">
        <v>160</v>
      </c>
      <c r="D43" s="61" t="s">
        <v>170</v>
      </c>
      <c r="E43" s="61" t="s">
        <v>558</v>
      </c>
      <c r="F43" s="11">
        <v>800</v>
      </c>
      <c r="G43" s="27">
        <v>304.5</v>
      </c>
      <c r="H43" s="27">
        <v>304.5</v>
      </c>
      <c r="I43" s="27">
        <v>304.5</v>
      </c>
      <c r="J43" s="37">
        <f>I43/H43</f>
        <v>1</v>
      </c>
    </row>
    <row r="44" spans="1:10" ht="15.75">
      <c r="A44" s="176" t="s">
        <v>311</v>
      </c>
      <c r="B44" s="62" t="s">
        <v>220</v>
      </c>
      <c r="C44" s="62" t="s">
        <v>160</v>
      </c>
      <c r="D44" s="62" t="s">
        <v>173</v>
      </c>
      <c r="E44" s="62"/>
      <c r="F44" s="17"/>
      <c r="G44" s="28">
        <f>G49</f>
        <v>30</v>
      </c>
      <c r="H44" s="28">
        <f>H49</f>
        <v>30</v>
      </c>
      <c r="I44" s="28">
        <f>I49</f>
        <v>0</v>
      </c>
      <c r="J44" s="36">
        <f t="shared" si="0"/>
        <v>0</v>
      </c>
    </row>
    <row r="45" spans="1:10" ht="32.25" thickBot="1">
      <c r="A45" s="110" t="s">
        <v>54</v>
      </c>
      <c r="B45" s="61" t="s">
        <v>220</v>
      </c>
      <c r="C45" s="61" t="s">
        <v>160</v>
      </c>
      <c r="D45" s="61" t="s">
        <v>173</v>
      </c>
      <c r="E45" s="61" t="s">
        <v>224</v>
      </c>
      <c r="F45" s="11"/>
      <c r="G45" s="27">
        <f>G49</f>
        <v>30</v>
      </c>
      <c r="H45" s="27">
        <f>H49</f>
        <v>30</v>
      </c>
      <c r="I45" s="27">
        <v>0</v>
      </c>
      <c r="J45" s="37">
        <f t="shared" si="0"/>
        <v>0</v>
      </c>
    </row>
    <row r="46" spans="1:10" ht="16.5" thickBot="1">
      <c r="A46" s="110" t="s">
        <v>312</v>
      </c>
      <c r="B46" s="61" t="s">
        <v>220</v>
      </c>
      <c r="C46" s="61" t="s">
        <v>160</v>
      </c>
      <c r="D46" s="61" t="s">
        <v>173</v>
      </c>
      <c r="E46" s="61" t="s">
        <v>308</v>
      </c>
      <c r="F46" s="11"/>
      <c r="G46" s="27">
        <f>G49</f>
        <v>30</v>
      </c>
      <c r="H46" s="27">
        <f>H49</f>
        <v>30</v>
      </c>
      <c r="I46" s="27">
        <v>0</v>
      </c>
      <c r="J46" s="37">
        <f t="shared" si="0"/>
        <v>0</v>
      </c>
    </row>
    <row r="47" spans="1:10" ht="32.25" thickBot="1">
      <c r="A47" s="110" t="s">
        <v>313</v>
      </c>
      <c r="B47" s="61" t="s">
        <v>220</v>
      </c>
      <c r="C47" s="61" t="s">
        <v>160</v>
      </c>
      <c r="D47" s="61" t="s">
        <v>173</v>
      </c>
      <c r="E47" s="61" t="s">
        <v>309</v>
      </c>
      <c r="F47" s="11"/>
      <c r="G47" s="27">
        <f>G49</f>
        <v>30</v>
      </c>
      <c r="H47" s="27">
        <f>H49</f>
        <v>30</v>
      </c>
      <c r="I47" s="27">
        <v>0</v>
      </c>
      <c r="J47" s="37">
        <f t="shared" si="0"/>
        <v>0</v>
      </c>
    </row>
    <row r="48" spans="1:10" ht="32.25" thickBot="1">
      <c r="A48" s="110" t="s">
        <v>314</v>
      </c>
      <c r="B48" s="61" t="s">
        <v>220</v>
      </c>
      <c r="C48" s="61" t="s">
        <v>160</v>
      </c>
      <c r="D48" s="61" t="s">
        <v>173</v>
      </c>
      <c r="E48" s="61" t="s">
        <v>310</v>
      </c>
      <c r="F48" s="11"/>
      <c r="G48" s="27">
        <f>G49</f>
        <v>30</v>
      </c>
      <c r="H48" s="27">
        <f>H49</f>
        <v>30</v>
      </c>
      <c r="I48" s="27">
        <v>0</v>
      </c>
      <c r="J48" s="37">
        <f t="shared" si="0"/>
        <v>0</v>
      </c>
    </row>
    <row r="49" spans="1:10" ht="16.5" thickBot="1">
      <c r="A49" s="110" t="s">
        <v>413</v>
      </c>
      <c r="B49" s="61" t="s">
        <v>220</v>
      </c>
      <c r="C49" s="61" t="s">
        <v>160</v>
      </c>
      <c r="D49" s="61" t="s">
        <v>173</v>
      </c>
      <c r="E49" s="61" t="s">
        <v>310</v>
      </c>
      <c r="F49" s="11">
        <v>800</v>
      </c>
      <c r="G49" s="27">
        <v>30</v>
      </c>
      <c r="H49" s="27">
        <v>30</v>
      </c>
      <c r="I49" s="27">
        <v>0</v>
      </c>
      <c r="J49" s="37">
        <f t="shared" si="0"/>
        <v>0</v>
      </c>
    </row>
    <row r="50" spans="1:10" ht="19.5" thickBot="1">
      <c r="A50" s="111" t="s">
        <v>61</v>
      </c>
      <c r="B50" s="62" t="s">
        <v>220</v>
      </c>
      <c r="C50" s="62" t="s">
        <v>160</v>
      </c>
      <c r="D50" s="62" t="s">
        <v>165</v>
      </c>
      <c r="E50" s="62"/>
      <c r="F50" s="17"/>
      <c r="G50" s="150">
        <f>G54+G57+G62+G64+G68+G72+G76+G82+G83+G84+G88+G92+G100+G104+G108+G77+G96</f>
        <v>6601.8</v>
      </c>
      <c r="H50" s="150">
        <f>H54+H57+H62+H64+H68+H72+H76+H82+H83+H84+H88+H92+H100+H104+H108+H77+H96</f>
        <v>6601.8</v>
      </c>
      <c r="I50" s="150">
        <f>I54+I57+I62+I64+I68+I72+I76+I82+I83+I84+I88+I92+I100+I104+I108+I77+I96</f>
        <v>6403.799999999999</v>
      </c>
      <c r="J50" s="36">
        <f>I50/H50</f>
        <v>0.9700081795873852</v>
      </c>
    </row>
    <row r="51" spans="1:10" ht="32.25" thickBot="1">
      <c r="A51" s="110" t="s">
        <v>432</v>
      </c>
      <c r="B51" s="61" t="s">
        <v>220</v>
      </c>
      <c r="C51" s="61" t="s">
        <v>160</v>
      </c>
      <c r="D51" s="61" t="s">
        <v>165</v>
      </c>
      <c r="E51" s="61" t="s">
        <v>224</v>
      </c>
      <c r="F51" s="11"/>
      <c r="G51" s="27">
        <v>121.8</v>
      </c>
      <c r="H51" s="27">
        <v>121.8</v>
      </c>
      <c r="I51" s="27">
        <v>121.6</v>
      </c>
      <c r="J51" s="37">
        <f t="shared" si="0"/>
        <v>0.9983579638752053</v>
      </c>
    </row>
    <row r="52" spans="1:10" ht="32.25" thickBot="1">
      <c r="A52" s="110" t="s">
        <v>433</v>
      </c>
      <c r="B52" s="61" t="s">
        <v>220</v>
      </c>
      <c r="C52" s="61" t="s">
        <v>160</v>
      </c>
      <c r="D52" s="61" t="s">
        <v>165</v>
      </c>
      <c r="E52" s="61" t="s">
        <v>234</v>
      </c>
      <c r="F52" s="11"/>
      <c r="G52" s="27">
        <f>G54</f>
        <v>53.8</v>
      </c>
      <c r="H52" s="27">
        <f>H54</f>
        <v>53.8</v>
      </c>
      <c r="I52" s="27">
        <f>I54</f>
        <v>53.8</v>
      </c>
      <c r="J52" s="37">
        <f t="shared" si="0"/>
        <v>1</v>
      </c>
    </row>
    <row r="53" spans="1:10" ht="32.25" thickBot="1">
      <c r="A53" s="110" t="s">
        <v>52</v>
      </c>
      <c r="B53" s="61" t="s">
        <v>220</v>
      </c>
      <c r="C53" s="61" t="s">
        <v>160</v>
      </c>
      <c r="D53" s="61" t="s">
        <v>165</v>
      </c>
      <c r="E53" s="61" t="s">
        <v>235</v>
      </c>
      <c r="F53" s="11"/>
      <c r="G53" s="27">
        <f>G54</f>
        <v>53.8</v>
      </c>
      <c r="H53" s="27">
        <f>H54</f>
        <v>53.8</v>
      </c>
      <c r="I53" s="27">
        <f>I54</f>
        <v>53.8</v>
      </c>
      <c r="J53" s="37">
        <f t="shared" si="0"/>
        <v>1</v>
      </c>
    </row>
    <row r="54" spans="1:10" ht="16.5" thickBot="1">
      <c r="A54" s="110" t="s">
        <v>414</v>
      </c>
      <c r="B54" s="61" t="s">
        <v>220</v>
      </c>
      <c r="C54" s="61" t="s">
        <v>160</v>
      </c>
      <c r="D54" s="61" t="s">
        <v>165</v>
      </c>
      <c r="E54" s="61" t="s">
        <v>235</v>
      </c>
      <c r="F54" s="11">
        <v>500</v>
      </c>
      <c r="G54" s="27">
        <v>53.8</v>
      </c>
      <c r="H54" s="27">
        <v>53.8</v>
      </c>
      <c r="I54" s="27">
        <v>53.8</v>
      </c>
      <c r="J54" s="37">
        <f t="shared" si="0"/>
        <v>1</v>
      </c>
    </row>
    <row r="55" spans="1:10" ht="32.25" thickBot="1">
      <c r="A55" s="110" t="s">
        <v>434</v>
      </c>
      <c r="B55" s="61" t="s">
        <v>220</v>
      </c>
      <c r="C55" s="61" t="s">
        <v>160</v>
      </c>
      <c r="D55" s="61" t="s">
        <v>165</v>
      </c>
      <c r="E55" s="61" t="s">
        <v>236</v>
      </c>
      <c r="F55" s="11"/>
      <c r="G55" s="27">
        <f>G57</f>
        <v>68</v>
      </c>
      <c r="H55" s="27">
        <f>H57</f>
        <v>68</v>
      </c>
      <c r="I55" s="27">
        <f>I57</f>
        <v>67.8</v>
      </c>
      <c r="J55" s="37">
        <f t="shared" si="0"/>
        <v>0.9970588235294118</v>
      </c>
    </row>
    <row r="56" spans="1:10" ht="16.5" thickBot="1">
      <c r="A56" s="110" t="s">
        <v>62</v>
      </c>
      <c r="B56" s="61" t="s">
        <v>220</v>
      </c>
      <c r="C56" s="61" t="s">
        <v>160</v>
      </c>
      <c r="D56" s="61" t="s">
        <v>165</v>
      </c>
      <c r="E56" s="61" t="s">
        <v>237</v>
      </c>
      <c r="F56" s="11"/>
      <c r="G56" s="27">
        <f>+G57</f>
        <v>68</v>
      </c>
      <c r="H56" s="27">
        <f>+H57</f>
        <v>68</v>
      </c>
      <c r="I56" s="27">
        <f>+I57</f>
        <v>67.8</v>
      </c>
      <c r="J56" s="37">
        <f>I56/H56</f>
        <v>0.9970588235294118</v>
      </c>
    </row>
    <row r="57" spans="1:10" ht="32.25" thickBot="1">
      <c r="A57" s="10" t="s">
        <v>410</v>
      </c>
      <c r="B57" s="61" t="s">
        <v>220</v>
      </c>
      <c r="C57" s="61" t="s">
        <v>160</v>
      </c>
      <c r="D57" s="61" t="s">
        <v>165</v>
      </c>
      <c r="E57" s="61" t="s">
        <v>237</v>
      </c>
      <c r="F57" s="11">
        <v>200</v>
      </c>
      <c r="G57" s="27">
        <v>68</v>
      </c>
      <c r="H57" s="27">
        <v>68</v>
      </c>
      <c r="I57" s="27">
        <v>67.8</v>
      </c>
      <c r="J57" s="37">
        <f t="shared" si="0"/>
        <v>0.9970588235294118</v>
      </c>
    </row>
    <row r="58" spans="1:10" ht="32.25" thickBot="1">
      <c r="A58" s="112" t="s">
        <v>435</v>
      </c>
      <c r="B58" s="61" t="s">
        <v>220</v>
      </c>
      <c r="C58" s="61" t="s">
        <v>160</v>
      </c>
      <c r="D58" s="61" t="s">
        <v>165</v>
      </c>
      <c r="E58" s="61" t="s">
        <v>238</v>
      </c>
      <c r="F58" s="11"/>
      <c r="G58" s="27">
        <f>G62+G64</f>
        <v>65.8</v>
      </c>
      <c r="H58" s="27">
        <f>H62+H64</f>
        <v>65.8</v>
      </c>
      <c r="I58" s="27">
        <f>I62+I64</f>
        <v>63.9</v>
      </c>
      <c r="J58" s="37">
        <f t="shared" si="0"/>
        <v>0.9711246200607903</v>
      </c>
    </row>
    <row r="59" spans="1:10" ht="32.25" thickBot="1">
      <c r="A59" s="110" t="s">
        <v>63</v>
      </c>
      <c r="B59" s="61" t="s">
        <v>220</v>
      </c>
      <c r="C59" s="61" t="s">
        <v>160</v>
      </c>
      <c r="D59" s="61" t="s">
        <v>165</v>
      </c>
      <c r="E59" s="61" t="s">
        <v>239</v>
      </c>
      <c r="F59" s="11"/>
      <c r="G59" s="27">
        <f>G62</f>
        <v>1.6</v>
      </c>
      <c r="H59" s="27">
        <f>H62</f>
        <v>1.6</v>
      </c>
      <c r="I59" s="27">
        <f>I62</f>
        <v>0</v>
      </c>
      <c r="J59" s="37">
        <f t="shared" si="0"/>
        <v>0</v>
      </c>
    </row>
    <row r="60" spans="1:10" ht="21" customHeight="1" thickBot="1">
      <c r="A60" s="110" t="s">
        <v>64</v>
      </c>
      <c r="B60" s="61" t="s">
        <v>220</v>
      </c>
      <c r="C60" s="61" t="s">
        <v>160</v>
      </c>
      <c r="D60" s="61" t="s">
        <v>165</v>
      </c>
      <c r="E60" s="61" t="s">
        <v>240</v>
      </c>
      <c r="F60" s="11"/>
      <c r="G60" s="27">
        <f>G62</f>
        <v>1.6</v>
      </c>
      <c r="H60" s="27">
        <f>H62</f>
        <v>1.6</v>
      </c>
      <c r="I60" s="27">
        <f>I62</f>
        <v>0</v>
      </c>
      <c r="J60" s="37">
        <f t="shared" si="0"/>
        <v>0</v>
      </c>
    </row>
    <row r="61" spans="1:10" ht="32.25" thickBot="1">
      <c r="A61" s="110" t="s">
        <v>65</v>
      </c>
      <c r="B61" s="61" t="s">
        <v>220</v>
      </c>
      <c r="C61" s="61" t="s">
        <v>160</v>
      </c>
      <c r="D61" s="61" t="s">
        <v>165</v>
      </c>
      <c r="E61" s="61" t="s">
        <v>241</v>
      </c>
      <c r="F61" s="11"/>
      <c r="G61" s="27">
        <f>G62</f>
        <v>1.6</v>
      </c>
      <c r="H61" s="27">
        <f>H62</f>
        <v>1.6</v>
      </c>
      <c r="I61" s="27">
        <f>I62</f>
        <v>0</v>
      </c>
      <c r="J61" s="37">
        <f t="shared" si="0"/>
        <v>0</v>
      </c>
    </row>
    <row r="62" spans="1:10" ht="34.5" customHeight="1" thickBot="1">
      <c r="A62" s="110" t="s">
        <v>410</v>
      </c>
      <c r="B62" s="61" t="s">
        <v>220</v>
      </c>
      <c r="C62" s="61" t="s">
        <v>160</v>
      </c>
      <c r="D62" s="61" t="s">
        <v>165</v>
      </c>
      <c r="E62" s="61" t="s">
        <v>241</v>
      </c>
      <c r="F62" s="11">
        <v>200</v>
      </c>
      <c r="G62" s="27">
        <v>1.6</v>
      </c>
      <c r="H62" s="27">
        <v>1.6</v>
      </c>
      <c r="I62" s="27">
        <v>0</v>
      </c>
      <c r="J62" s="37">
        <f t="shared" si="0"/>
        <v>0</v>
      </c>
    </row>
    <row r="63" spans="1:10" ht="32.25" thickBot="1">
      <c r="A63" s="110" t="s">
        <v>66</v>
      </c>
      <c r="B63" s="61" t="s">
        <v>220</v>
      </c>
      <c r="C63" s="61" t="s">
        <v>160</v>
      </c>
      <c r="D63" s="61" t="s">
        <v>165</v>
      </c>
      <c r="E63" s="61" t="s">
        <v>242</v>
      </c>
      <c r="F63" s="11"/>
      <c r="G63" s="27">
        <f>G64</f>
        <v>64.2</v>
      </c>
      <c r="H63" s="27">
        <f>H64</f>
        <v>64.2</v>
      </c>
      <c r="I63" s="27">
        <f>I64</f>
        <v>63.9</v>
      </c>
      <c r="J63" s="37">
        <f t="shared" si="0"/>
        <v>0.9953271028037383</v>
      </c>
    </row>
    <row r="64" spans="1:10" ht="32.25" thickBot="1">
      <c r="A64" s="113" t="s">
        <v>410</v>
      </c>
      <c r="B64" s="61" t="s">
        <v>220</v>
      </c>
      <c r="C64" s="61" t="s">
        <v>160</v>
      </c>
      <c r="D64" s="61" t="s">
        <v>165</v>
      </c>
      <c r="E64" s="61" t="s">
        <v>242</v>
      </c>
      <c r="F64" s="11">
        <v>200</v>
      </c>
      <c r="G64" s="27">
        <v>64.2</v>
      </c>
      <c r="H64" s="27">
        <v>64.2</v>
      </c>
      <c r="I64" s="27">
        <v>63.9</v>
      </c>
      <c r="J64" s="37">
        <f t="shared" si="0"/>
        <v>0.9953271028037383</v>
      </c>
    </row>
    <row r="65" spans="1:10" ht="63.75" thickBot="1">
      <c r="A65" s="114" t="s">
        <v>559</v>
      </c>
      <c r="B65" s="61" t="s">
        <v>220</v>
      </c>
      <c r="C65" s="61" t="s">
        <v>160</v>
      </c>
      <c r="D65" s="61" t="s">
        <v>165</v>
      </c>
      <c r="E65" s="61" t="s">
        <v>419</v>
      </c>
      <c r="F65" s="11"/>
      <c r="G65" s="27">
        <f>G68</f>
        <v>19.1</v>
      </c>
      <c r="H65" s="27">
        <f>H68</f>
        <v>19.1</v>
      </c>
      <c r="I65" s="27">
        <f>I68</f>
        <v>19</v>
      </c>
      <c r="J65" s="37">
        <f t="shared" si="0"/>
        <v>0.9947643979057591</v>
      </c>
    </row>
    <row r="66" spans="1:10" ht="32.25" thickBot="1">
      <c r="A66" s="115" t="s">
        <v>436</v>
      </c>
      <c r="B66" s="61" t="s">
        <v>220</v>
      </c>
      <c r="C66" s="61" t="s">
        <v>160</v>
      </c>
      <c r="D66" s="61" t="s">
        <v>165</v>
      </c>
      <c r="E66" s="61" t="s">
        <v>420</v>
      </c>
      <c r="F66" s="11"/>
      <c r="G66" s="27">
        <f>G68</f>
        <v>19.1</v>
      </c>
      <c r="H66" s="27">
        <f>H68</f>
        <v>19.1</v>
      </c>
      <c r="I66" s="27">
        <f>I68</f>
        <v>19</v>
      </c>
      <c r="J66" s="37">
        <f t="shared" si="0"/>
        <v>0.9947643979057591</v>
      </c>
    </row>
    <row r="67" spans="1:10" ht="20.25" customHeight="1" thickBot="1">
      <c r="A67" s="113" t="s">
        <v>68</v>
      </c>
      <c r="B67" s="61" t="s">
        <v>220</v>
      </c>
      <c r="C67" s="61" t="s">
        <v>160</v>
      </c>
      <c r="D67" s="61" t="s">
        <v>165</v>
      </c>
      <c r="E67" s="61" t="s">
        <v>421</v>
      </c>
      <c r="F67" s="11"/>
      <c r="G67" s="27">
        <f>G68</f>
        <v>19.1</v>
      </c>
      <c r="H67" s="27">
        <f>H68</f>
        <v>19.1</v>
      </c>
      <c r="I67" s="27">
        <f>I68</f>
        <v>19</v>
      </c>
      <c r="J67" s="37">
        <f t="shared" si="0"/>
        <v>0.9947643979057591</v>
      </c>
    </row>
    <row r="68" spans="1:10" ht="32.25" thickBot="1">
      <c r="A68" s="114" t="s">
        <v>410</v>
      </c>
      <c r="B68" s="61" t="s">
        <v>220</v>
      </c>
      <c r="C68" s="61" t="s">
        <v>160</v>
      </c>
      <c r="D68" s="61" t="s">
        <v>165</v>
      </c>
      <c r="E68" s="61" t="s">
        <v>421</v>
      </c>
      <c r="F68" s="11">
        <v>200</v>
      </c>
      <c r="G68" s="27">
        <v>19.1</v>
      </c>
      <c r="H68" s="27">
        <v>19.1</v>
      </c>
      <c r="I68" s="27">
        <v>19</v>
      </c>
      <c r="J68" s="37">
        <f t="shared" si="0"/>
        <v>0.9947643979057591</v>
      </c>
    </row>
    <row r="69" spans="1:10" ht="48" thickBot="1">
      <c r="A69" s="110" t="s">
        <v>560</v>
      </c>
      <c r="B69" s="61" t="s">
        <v>220</v>
      </c>
      <c r="C69" s="61" t="s">
        <v>160</v>
      </c>
      <c r="D69" s="61" t="s">
        <v>165</v>
      </c>
      <c r="E69" s="61" t="s">
        <v>243</v>
      </c>
      <c r="F69" s="11"/>
      <c r="G69" s="27">
        <f>G72</f>
        <v>276.4</v>
      </c>
      <c r="H69" s="27">
        <f>H72</f>
        <v>276.4</v>
      </c>
      <c r="I69" s="27">
        <f>I72</f>
        <v>276.4</v>
      </c>
      <c r="J69" s="37">
        <f t="shared" si="0"/>
        <v>1</v>
      </c>
    </row>
    <row r="70" spans="1:10" ht="48" thickBot="1">
      <c r="A70" s="110" t="s">
        <v>67</v>
      </c>
      <c r="B70" s="61" t="s">
        <v>220</v>
      </c>
      <c r="C70" s="61" t="s">
        <v>160</v>
      </c>
      <c r="D70" s="61" t="s">
        <v>165</v>
      </c>
      <c r="E70" s="61" t="s">
        <v>244</v>
      </c>
      <c r="F70" s="11"/>
      <c r="G70" s="27">
        <f>G72</f>
        <v>276.4</v>
      </c>
      <c r="H70" s="27">
        <f>H72</f>
        <v>276.4</v>
      </c>
      <c r="I70" s="27">
        <f>I72</f>
        <v>276.4</v>
      </c>
      <c r="J70" s="37">
        <f t="shared" si="0"/>
        <v>1</v>
      </c>
    </row>
    <row r="71" spans="1:10" ht="16.5" thickBot="1">
      <c r="A71" s="113" t="s">
        <v>68</v>
      </c>
      <c r="B71" s="61" t="s">
        <v>220</v>
      </c>
      <c r="C71" s="61" t="s">
        <v>160</v>
      </c>
      <c r="D71" s="61" t="s">
        <v>165</v>
      </c>
      <c r="E71" s="61" t="s">
        <v>245</v>
      </c>
      <c r="F71" s="11"/>
      <c r="G71" s="27">
        <f>G72</f>
        <v>276.4</v>
      </c>
      <c r="H71" s="27">
        <f>H72</f>
        <v>276.4</v>
      </c>
      <c r="I71" s="27">
        <f>I72</f>
        <v>276.4</v>
      </c>
      <c r="J71" s="37">
        <f t="shared" si="0"/>
        <v>1</v>
      </c>
    </row>
    <row r="72" spans="1:10" ht="32.25" customHeight="1" thickBot="1">
      <c r="A72" s="116" t="s">
        <v>410</v>
      </c>
      <c r="B72" s="61" t="s">
        <v>220</v>
      </c>
      <c r="C72" s="61" t="s">
        <v>160</v>
      </c>
      <c r="D72" s="61" t="s">
        <v>165</v>
      </c>
      <c r="E72" s="61" t="s">
        <v>245</v>
      </c>
      <c r="F72" s="11">
        <v>200</v>
      </c>
      <c r="G72" s="27">
        <v>276.4</v>
      </c>
      <c r="H72" s="27">
        <v>276.4</v>
      </c>
      <c r="I72" s="27">
        <v>276.4</v>
      </c>
      <c r="J72" s="37">
        <f t="shared" si="0"/>
        <v>1</v>
      </c>
    </row>
    <row r="73" spans="1:10" ht="63.75" thickBot="1">
      <c r="A73" s="110" t="s">
        <v>561</v>
      </c>
      <c r="B73" s="61" t="s">
        <v>220</v>
      </c>
      <c r="C73" s="61" t="s">
        <v>160</v>
      </c>
      <c r="D73" s="61" t="s">
        <v>165</v>
      </c>
      <c r="E73" s="61" t="s">
        <v>246</v>
      </c>
      <c r="F73" s="11"/>
      <c r="G73" s="27">
        <f>G75</f>
        <v>1451.6</v>
      </c>
      <c r="H73" s="27">
        <f>H75</f>
        <v>1451.6</v>
      </c>
      <c r="I73" s="27">
        <f>I75</f>
        <v>1316.5</v>
      </c>
      <c r="J73" s="37">
        <f t="shared" si="0"/>
        <v>0.9069302838247452</v>
      </c>
    </row>
    <row r="74" spans="1:10" ht="48" thickBot="1">
      <c r="A74" s="110" t="s">
        <v>69</v>
      </c>
      <c r="B74" s="61" t="s">
        <v>220</v>
      </c>
      <c r="C74" s="61" t="s">
        <v>160</v>
      </c>
      <c r="D74" s="61" t="s">
        <v>165</v>
      </c>
      <c r="E74" s="61" t="s">
        <v>247</v>
      </c>
      <c r="F74" s="11"/>
      <c r="G74" s="27">
        <f>G75</f>
        <v>1451.6</v>
      </c>
      <c r="H74" s="27">
        <f>H75</f>
        <v>1451.6</v>
      </c>
      <c r="I74" s="27">
        <f>I75</f>
        <v>1316.5</v>
      </c>
      <c r="J74" s="37">
        <f t="shared" si="0"/>
        <v>0.9069302838247452</v>
      </c>
    </row>
    <row r="75" spans="1:10" ht="16.5" thickBot="1">
      <c r="A75" s="113" t="s">
        <v>68</v>
      </c>
      <c r="B75" s="61" t="s">
        <v>220</v>
      </c>
      <c r="C75" s="61" t="s">
        <v>160</v>
      </c>
      <c r="D75" s="61" t="s">
        <v>165</v>
      </c>
      <c r="E75" s="61" t="s">
        <v>248</v>
      </c>
      <c r="F75" s="11"/>
      <c r="G75" s="27">
        <f>G76+G77</f>
        <v>1451.6</v>
      </c>
      <c r="H75" s="27">
        <f>H76+H77</f>
        <v>1451.6</v>
      </c>
      <c r="I75" s="27">
        <f>I76+I77</f>
        <v>1316.5</v>
      </c>
      <c r="J75" s="37">
        <f t="shared" si="0"/>
        <v>0.9069302838247452</v>
      </c>
    </row>
    <row r="76" spans="1:10" ht="32.25" thickBot="1">
      <c r="A76" s="116" t="s">
        <v>410</v>
      </c>
      <c r="B76" s="61" t="s">
        <v>220</v>
      </c>
      <c r="C76" s="61" t="s">
        <v>160</v>
      </c>
      <c r="D76" s="61" t="s">
        <v>165</v>
      </c>
      <c r="E76" s="61" t="s">
        <v>248</v>
      </c>
      <c r="F76" s="11">
        <v>200</v>
      </c>
      <c r="G76" s="27">
        <v>1354.5</v>
      </c>
      <c r="H76" s="27">
        <v>1354.5</v>
      </c>
      <c r="I76" s="27">
        <v>1255.4</v>
      </c>
      <c r="J76" s="37">
        <f t="shared" si="0"/>
        <v>0.9268364710225176</v>
      </c>
    </row>
    <row r="77" spans="1:10" ht="16.5" thickBot="1">
      <c r="A77" s="110" t="s">
        <v>413</v>
      </c>
      <c r="B77" s="61" t="s">
        <v>220</v>
      </c>
      <c r="C77" s="61" t="s">
        <v>160</v>
      </c>
      <c r="D77" s="61" t="s">
        <v>165</v>
      </c>
      <c r="E77" s="61" t="s">
        <v>248</v>
      </c>
      <c r="F77" s="11">
        <v>800</v>
      </c>
      <c r="G77" s="27">
        <v>97.1</v>
      </c>
      <c r="H77" s="27">
        <v>97.1</v>
      </c>
      <c r="I77" s="27">
        <v>61.1</v>
      </c>
      <c r="J77" s="37">
        <f t="shared" si="0"/>
        <v>0.6292481977342946</v>
      </c>
    </row>
    <row r="78" spans="1:10" ht="63.75" thickBot="1">
      <c r="A78" s="114" t="s">
        <v>437</v>
      </c>
      <c r="B78" s="61" t="s">
        <v>220</v>
      </c>
      <c r="C78" s="61" t="s">
        <v>160</v>
      </c>
      <c r="D78" s="61" t="s">
        <v>165</v>
      </c>
      <c r="E78" s="61" t="s">
        <v>422</v>
      </c>
      <c r="F78" s="11"/>
      <c r="G78" s="27">
        <f aca="true" t="shared" si="1" ref="G78:I80">G79</f>
        <v>3891.5</v>
      </c>
      <c r="H78" s="27">
        <f t="shared" si="1"/>
        <v>3891.5</v>
      </c>
      <c r="I78" s="27">
        <f t="shared" si="1"/>
        <v>3830.7999999999997</v>
      </c>
      <c r="J78" s="37">
        <f t="shared" si="0"/>
        <v>0.9844019015803674</v>
      </c>
    </row>
    <row r="79" spans="1:10" ht="48" thickBot="1">
      <c r="A79" s="115" t="s">
        <v>438</v>
      </c>
      <c r="B79" s="61" t="s">
        <v>220</v>
      </c>
      <c r="C79" s="61" t="s">
        <v>160</v>
      </c>
      <c r="D79" s="61" t="s">
        <v>165</v>
      </c>
      <c r="E79" s="61" t="s">
        <v>423</v>
      </c>
      <c r="F79" s="11"/>
      <c r="G79" s="27">
        <f t="shared" si="1"/>
        <v>3891.5</v>
      </c>
      <c r="H79" s="27">
        <f t="shared" si="1"/>
        <v>3891.5</v>
      </c>
      <c r="I79" s="27">
        <f t="shared" si="1"/>
        <v>3830.7999999999997</v>
      </c>
      <c r="J79" s="37">
        <f t="shared" si="0"/>
        <v>0.9844019015803674</v>
      </c>
    </row>
    <row r="80" spans="1:10" ht="32.25" thickBot="1">
      <c r="A80" s="115" t="s">
        <v>439</v>
      </c>
      <c r="B80" s="61" t="s">
        <v>220</v>
      </c>
      <c r="C80" s="61" t="s">
        <v>160</v>
      </c>
      <c r="D80" s="61" t="s">
        <v>165</v>
      </c>
      <c r="E80" s="61" t="s">
        <v>424</v>
      </c>
      <c r="F80" s="11"/>
      <c r="G80" s="27">
        <f t="shared" si="1"/>
        <v>3891.5</v>
      </c>
      <c r="H80" s="27">
        <f t="shared" si="1"/>
        <v>3891.5</v>
      </c>
      <c r="I80" s="27">
        <f t="shared" si="1"/>
        <v>3830.7999999999997</v>
      </c>
      <c r="J80" s="37">
        <f t="shared" si="0"/>
        <v>0.9844019015803674</v>
      </c>
    </row>
    <row r="81" spans="1:10" ht="32.25" thickBot="1">
      <c r="A81" s="117" t="s">
        <v>108</v>
      </c>
      <c r="B81" s="61" t="s">
        <v>220</v>
      </c>
      <c r="C81" s="61" t="s">
        <v>160</v>
      </c>
      <c r="D81" s="61" t="s">
        <v>165</v>
      </c>
      <c r="E81" s="61" t="s">
        <v>425</v>
      </c>
      <c r="F81" s="11"/>
      <c r="G81" s="27">
        <f>G82+G83+G84</f>
        <v>3891.5</v>
      </c>
      <c r="H81" s="27">
        <f>H82+H83+H84</f>
        <v>3891.5</v>
      </c>
      <c r="I81" s="27">
        <f>I82+I83+I84</f>
        <v>3830.7999999999997</v>
      </c>
      <c r="J81" s="37">
        <f t="shared" si="0"/>
        <v>0.9844019015803674</v>
      </c>
    </row>
    <row r="82" spans="1:10" ht="63.75" thickBot="1">
      <c r="A82" s="117" t="s">
        <v>440</v>
      </c>
      <c r="B82" s="61" t="s">
        <v>220</v>
      </c>
      <c r="C82" s="61" t="s">
        <v>160</v>
      </c>
      <c r="D82" s="61" t="s">
        <v>165</v>
      </c>
      <c r="E82" s="61" t="s">
        <v>425</v>
      </c>
      <c r="F82" s="11">
        <v>100</v>
      </c>
      <c r="G82" s="27">
        <v>3425.5</v>
      </c>
      <c r="H82" s="27">
        <v>3425.5</v>
      </c>
      <c r="I82" s="27">
        <v>3425.1</v>
      </c>
      <c r="J82" s="37">
        <f t="shared" si="0"/>
        <v>0.9998832287257334</v>
      </c>
    </row>
    <row r="83" spans="1:10" ht="32.25" thickBot="1">
      <c r="A83" s="117" t="s">
        <v>410</v>
      </c>
      <c r="B83" s="61" t="s">
        <v>220</v>
      </c>
      <c r="C83" s="61" t="s">
        <v>160</v>
      </c>
      <c r="D83" s="61" t="s">
        <v>165</v>
      </c>
      <c r="E83" s="61" t="s">
        <v>425</v>
      </c>
      <c r="F83" s="11">
        <v>200</v>
      </c>
      <c r="G83" s="27">
        <v>451</v>
      </c>
      <c r="H83" s="27">
        <v>451</v>
      </c>
      <c r="I83" s="27">
        <v>405.7</v>
      </c>
      <c r="J83" s="37">
        <f>I83/H83</f>
        <v>0.8995565410199556</v>
      </c>
    </row>
    <row r="84" spans="1:10" ht="16.5" thickBot="1">
      <c r="A84" s="117" t="s">
        <v>413</v>
      </c>
      <c r="B84" s="61" t="s">
        <v>220</v>
      </c>
      <c r="C84" s="61" t="s">
        <v>160</v>
      </c>
      <c r="D84" s="61" t="s">
        <v>165</v>
      </c>
      <c r="E84" s="61" t="s">
        <v>425</v>
      </c>
      <c r="F84" s="11">
        <v>800</v>
      </c>
      <c r="G84" s="27">
        <v>15</v>
      </c>
      <c r="H84" s="27">
        <v>15</v>
      </c>
      <c r="I84" s="27">
        <v>0</v>
      </c>
      <c r="J84" s="37">
        <f t="shared" si="0"/>
        <v>0</v>
      </c>
    </row>
    <row r="85" spans="1:10" ht="63.75" thickBot="1">
      <c r="A85" s="110" t="s">
        <v>520</v>
      </c>
      <c r="B85" s="61" t="s">
        <v>220</v>
      </c>
      <c r="C85" s="61" t="s">
        <v>160</v>
      </c>
      <c r="D85" s="61" t="s">
        <v>165</v>
      </c>
      <c r="E85" s="61" t="s">
        <v>249</v>
      </c>
      <c r="F85" s="11"/>
      <c r="G85" s="27">
        <f>G87</f>
        <v>14.9</v>
      </c>
      <c r="H85" s="27">
        <f>H87</f>
        <v>14.9</v>
      </c>
      <c r="I85" s="27">
        <f>I87</f>
        <v>14.9</v>
      </c>
      <c r="J85" s="37">
        <f t="shared" si="0"/>
        <v>1</v>
      </c>
    </row>
    <row r="86" spans="1:10" ht="53.25" customHeight="1">
      <c r="A86" s="113" t="s">
        <v>70</v>
      </c>
      <c r="B86" s="61" t="s">
        <v>220</v>
      </c>
      <c r="C86" s="61" t="s">
        <v>160</v>
      </c>
      <c r="D86" s="61" t="s">
        <v>165</v>
      </c>
      <c r="E86" s="61" t="s">
        <v>250</v>
      </c>
      <c r="F86" s="11"/>
      <c r="G86" s="27">
        <f aca="true" t="shared" si="2" ref="G86:I87">G87</f>
        <v>14.9</v>
      </c>
      <c r="H86" s="27">
        <f t="shared" si="2"/>
        <v>14.9</v>
      </c>
      <c r="I86" s="27">
        <f t="shared" si="2"/>
        <v>14.9</v>
      </c>
      <c r="J86" s="37">
        <f t="shared" si="0"/>
        <v>1</v>
      </c>
    </row>
    <row r="87" spans="1:10" ht="21.75" customHeight="1">
      <c r="A87" s="118" t="s">
        <v>68</v>
      </c>
      <c r="B87" s="61" t="s">
        <v>220</v>
      </c>
      <c r="C87" s="61" t="s">
        <v>160</v>
      </c>
      <c r="D87" s="61" t="s">
        <v>165</v>
      </c>
      <c r="E87" s="61" t="s">
        <v>250</v>
      </c>
      <c r="F87" s="11"/>
      <c r="G87" s="27">
        <f t="shared" si="2"/>
        <v>14.9</v>
      </c>
      <c r="H87" s="27">
        <f t="shared" si="2"/>
        <v>14.9</v>
      </c>
      <c r="I87" s="27">
        <f t="shared" si="2"/>
        <v>14.9</v>
      </c>
      <c r="J87" s="37">
        <f t="shared" si="0"/>
        <v>1</v>
      </c>
    </row>
    <row r="88" spans="1:10" ht="31.5">
      <c r="A88" s="118" t="s">
        <v>410</v>
      </c>
      <c r="B88" s="61" t="s">
        <v>220</v>
      </c>
      <c r="C88" s="61" t="s">
        <v>160</v>
      </c>
      <c r="D88" s="61" t="s">
        <v>165</v>
      </c>
      <c r="E88" s="61" t="s">
        <v>250</v>
      </c>
      <c r="F88" s="11">
        <v>200</v>
      </c>
      <c r="G88" s="27">
        <v>14.9</v>
      </c>
      <c r="H88" s="27">
        <v>14.9</v>
      </c>
      <c r="I88" s="27">
        <v>14.9</v>
      </c>
      <c r="J88" s="37">
        <f t="shared" si="0"/>
        <v>1</v>
      </c>
    </row>
    <row r="89" spans="1:10" ht="63.75" thickBot="1">
      <c r="A89" s="117" t="s">
        <v>521</v>
      </c>
      <c r="B89" s="61" t="s">
        <v>220</v>
      </c>
      <c r="C89" s="61" t="s">
        <v>160</v>
      </c>
      <c r="D89" s="61" t="s">
        <v>165</v>
      </c>
      <c r="E89" s="61" t="s">
        <v>251</v>
      </c>
      <c r="F89" s="11"/>
      <c r="G89" s="27">
        <f>G92</f>
        <v>36</v>
      </c>
      <c r="H89" s="27">
        <f>H91</f>
        <v>36</v>
      </c>
      <c r="I89" s="27">
        <f>I91</f>
        <v>36</v>
      </c>
      <c r="J89" s="37">
        <f t="shared" si="0"/>
        <v>1</v>
      </c>
    </row>
    <row r="90" spans="1:10" ht="32.25" thickBot="1">
      <c r="A90" s="110" t="s">
        <v>441</v>
      </c>
      <c r="B90" s="61" t="s">
        <v>220</v>
      </c>
      <c r="C90" s="61" t="s">
        <v>160</v>
      </c>
      <c r="D90" s="61" t="s">
        <v>165</v>
      </c>
      <c r="E90" s="61" t="s">
        <v>252</v>
      </c>
      <c r="F90" s="11"/>
      <c r="G90" s="27">
        <f>G92</f>
        <v>36</v>
      </c>
      <c r="H90" s="27">
        <f>H91</f>
        <v>36</v>
      </c>
      <c r="I90" s="27">
        <f>I91</f>
        <v>36</v>
      </c>
      <c r="J90" s="37">
        <f aca="true" t="shared" si="3" ref="J90:J102">I90/H90</f>
        <v>1</v>
      </c>
    </row>
    <row r="91" spans="1:10" ht="15.75">
      <c r="A91" s="113" t="s">
        <v>68</v>
      </c>
      <c r="B91" s="61" t="s">
        <v>220</v>
      </c>
      <c r="C91" s="61" t="s">
        <v>160</v>
      </c>
      <c r="D91" s="61" t="s">
        <v>165</v>
      </c>
      <c r="E91" s="61" t="s">
        <v>253</v>
      </c>
      <c r="F91" s="11"/>
      <c r="G91" s="27">
        <f>G92</f>
        <v>36</v>
      </c>
      <c r="H91" s="27">
        <v>36</v>
      </c>
      <c r="I91" s="27">
        <v>36</v>
      </c>
      <c r="J91" s="37">
        <f t="shared" si="3"/>
        <v>1</v>
      </c>
    </row>
    <row r="92" spans="1:10" ht="63">
      <c r="A92" s="118" t="s">
        <v>409</v>
      </c>
      <c r="B92" s="61" t="s">
        <v>220</v>
      </c>
      <c r="C92" s="61" t="s">
        <v>160</v>
      </c>
      <c r="D92" s="61" t="s">
        <v>165</v>
      </c>
      <c r="E92" s="61" t="s">
        <v>253</v>
      </c>
      <c r="F92" s="11">
        <v>100</v>
      </c>
      <c r="G92" s="27">
        <v>36</v>
      </c>
      <c r="H92" s="27">
        <v>36</v>
      </c>
      <c r="I92" s="27">
        <v>36</v>
      </c>
      <c r="J92" s="37">
        <f t="shared" si="3"/>
        <v>1</v>
      </c>
    </row>
    <row r="93" spans="1:10" ht="63">
      <c r="A93" s="118" t="s">
        <v>532</v>
      </c>
      <c r="B93" s="61" t="s">
        <v>220</v>
      </c>
      <c r="C93" s="61" t="s">
        <v>160</v>
      </c>
      <c r="D93" s="61" t="s">
        <v>165</v>
      </c>
      <c r="E93" s="61" t="s">
        <v>562</v>
      </c>
      <c r="F93" s="11"/>
      <c r="G93" s="27">
        <f>G96</f>
        <v>15</v>
      </c>
      <c r="H93" s="27">
        <f>H96</f>
        <v>15</v>
      </c>
      <c r="I93" s="27">
        <f>I96</f>
        <v>15</v>
      </c>
      <c r="J93" s="37">
        <f t="shared" si="3"/>
        <v>1</v>
      </c>
    </row>
    <row r="94" spans="1:10" ht="63.75" thickBot="1">
      <c r="A94" s="177" t="s">
        <v>565</v>
      </c>
      <c r="B94" s="61" t="s">
        <v>220</v>
      </c>
      <c r="C94" s="61" t="s">
        <v>160</v>
      </c>
      <c r="D94" s="61" t="s">
        <v>165</v>
      </c>
      <c r="E94" s="61" t="s">
        <v>563</v>
      </c>
      <c r="F94" s="11"/>
      <c r="G94" s="27">
        <f>G96</f>
        <v>15</v>
      </c>
      <c r="H94" s="27">
        <f>H96</f>
        <v>15</v>
      </c>
      <c r="I94" s="27">
        <f>I96</f>
        <v>15</v>
      </c>
      <c r="J94" s="37">
        <f t="shared" si="3"/>
        <v>1</v>
      </c>
    </row>
    <row r="95" spans="1:10" ht="16.5" thickBot="1">
      <c r="A95" s="177" t="s">
        <v>68</v>
      </c>
      <c r="B95" s="61" t="s">
        <v>220</v>
      </c>
      <c r="C95" s="61" t="s">
        <v>160</v>
      </c>
      <c r="D95" s="61" t="s">
        <v>165</v>
      </c>
      <c r="E95" s="61" t="s">
        <v>564</v>
      </c>
      <c r="F95" s="11"/>
      <c r="G95" s="27">
        <f>G96</f>
        <v>15</v>
      </c>
      <c r="H95" s="27">
        <f>H96</f>
        <v>15</v>
      </c>
      <c r="I95" s="27">
        <f>I96</f>
        <v>15</v>
      </c>
      <c r="J95" s="37">
        <f t="shared" si="3"/>
        <v>1</v>
      </c>
    </row>
    <row r="96" spans="1:10" ht="31.5">
      <c r="A96" s="118" t="s">
        <v>410</v>
      </c>
      <c r="B96" s="61" t="s">
        <v>220</v>
      </c>
      <c r="C96" s="61" t="s">
        <v>160</v>
      </c>
      <c r="D96" s="61" t="s">
        <v>165</v>
      </c>
      <c r="E96" s="61" t="s">
        <v>564</v>
      </c>
      <c r="F96" s="11">
        <v>200</v>
      </c>
      <c r="G96" s="27">
        <v>15</v>
      </c>
      <c r="H96" s="27">
        <v>15</v>
      </c>
      <c r="I96" s="27">
        <v>15</v>
      </c>
      <c r="J96" s="37">
        <f t="shared" si="3"/>
        <v>1</v>
      </c>
    </row>
    <row r="97" spans="1:10" ht="63.75" thickBot="1">
      <c r="A97" s="110" t="s">
        <v>524</v>
      </c>
      <c r="B97" s="61" t="s">
        <v>220</v>
      </c>
      <c r="C97" s="61" t="s">
        <v>160</v>
      </c>
      <c r="D97" s="61" t="s">
        <v>165</v>
      </c>
      <c r="E97" s="61" t="s">
        <v>254</v>
      </c>
      <c r="F97" s="11"/>
      <c r="G97" s="27">
        <f>G100</f>
        <v>259.5</v>
      </c>
      <c r="H97" s="27">
        <f>H100</f>
        <v>259.5</v>
      </c>
      <c r="I97" s="27">
        <f>I100</f>
        <v>259.5</v>
      </c>
      <c r="J97" s="37">
        <f t="shared" si="3"/>
        <v>1</v>
      </c>
    </row>
    <row r="98" spans="1:10" ht="111" thickBot="1">
      <c r="A98" s="110" t="s">
        <v>71</v>
      </c>
      <c r="B98" s="61" t="s">
        <v>220</v>
      </c>
      <c r="C98" s="61" t="s">
        <v>160</v>
      </c>
      <c r="D98" s="61" t="s">
        <v>165</v>
      </c>
      <c r="E98" s="61" t="s">
        <v>255</v>
      </c>
      <c r="F98" s="11"/>
      <c r="G98" s="27">
        <f>G100</f>
        <v>259.5</v>
      </c>
      <c r="H98" s="27">
        <f>H100</f>
        <v>259.5</v>
      </c>
      <c r="I98" s="27">
        <f>I100</f>
        <v>259.5</v>
      </c>
      <c r="J98" s="37">
        <f t="shared" si="3"/>
        <v>1</v>
      </c>
    </row>
    <row r="99" spans="1:10" ht="16.5" thickBot="1">
      <c r="A99" s="110" t="s">
        <v>68</v>
      </c>
      <c r="B99" s="61" t="s">
        <v>220</v>
      </c>
      <c r="C99" s="61" t="s">
        <v>160</v>
      </c>
      <c r="D99" s="61" t="s">
        <v>165</v>
      </c>
      <c r="E99" s="61" t="s">
        <v>256</v>
      </c>
      <c r="F99" s="11"/>
      <c r="G99" s="27">
        <f>G100</f>
        <v>259.5</v>
      </c>
      <c r="H99" s="27">
        <f>H100</f>
        <v>259.5</v>
      </c>
      <c r="I99" s="27">
        <f>I100</f>
        <v>259.5</v>
      </c>
      <c r="J99" s="37">
        <f t="shared" si="3"/>
        <v>1</v>
      </c>
    </row>
    <row r="100" spans="1:10" ht="32.25" thickBot="1">
      <c r="A100" s="110" t="s">
        <v>410</v>
      </c>
      <c r="B100" s="61" t="s">
        <v>220</v>
      </c>
      <c r="C100" s="61" t="s">
        <v>160</v>
      </c>
      <c r="D100" s="61" t="s">
        <v>165</v>
      </c>
      <c r="E100" s="61" t="s">
        <v>256</v>
      </c>
      <c r="F100" s="11">
        <v>200</v>
      </c>
      <c r="G100" s="27">
        <v>259.5</v>
      </c>
      <c r="H100" s="27">
        <v>259.5</v>
      </c>
      <c r="I100" s="27">
        <v>259.5</v>
      </c>
      <c r="J100" s="37">
        <f t="shared" si="3"/>
        <v>1</v>
      </c>
    </row>
    <row r="101" spans="1:10" ht="51.75" customHeight="1" thickBot="1">
      <c r="A101" s="110" t="s">
        <v>526</v>
      </c>
      <c r="B101" s="61" t="s">
        <v>220</v>
      </c>
      <c r="C101" s="61" t="s">
        <v>160</v>
      </c>
      <c r="D101" s="61" t="s">
        <v>165</v>
      </c>
      <c r="E101" s="61" t="s">
        <v>257</v>
      </c>
      <c r="F101" s="11"/>
      <c r="G101" s="27">
        <f>G104</f>
        <v>35.9</v>
      </c>
      <c r="H101" s="27">
        <f>H104</f>
        <v>35.9</v>
      </c>
      <c r="I101" s="27">
        <f>I104</f>
        <v>35.9</v>
      </c>
      <c r="J101" s="37">
        <f t="shared" si="3"/>
        <v>1</v>
      </c>
    </row>
    <row r="102" spans="1:10" ht="22.5" customHeight="1" thickBot="1">
      <c r="A102" s="110" t="s">
        <v>72</v>
      </c>
      <c r="B102" s="61" t="s">
        <v>220</v>
      </c>
      <c r="C102" s="61" t="s">
        <v>160</v>
      </c>
      <c r="D102" s="61" t="s">
        <v>165</v>
      </c>
      <c r="E102" s="61" t="s">
        <v>258</v>
      </c>
      <c r="F102" s="11"/>
      <c r="G102" s="27">
        <f>G104</f>
        <v>35.9</v>
      </c>
      <c r="H102" s="27">
        <f>H104</f>
        <v>35.9</v>
      </c>
      <c r="I102" s="27">
        <f>I104</f>
        <v>35.9</v>
      </c>
      <c r="J102" s="37">
        <f t="shared" si="3"/>
        <v>1</v>
      </c>
    </row>
    <row r="103" spans="1:10" ht="19.5" customHeight="1" thickBot="1">
      <c r="A103" s="113" t="s">
        <v>68</v>
      </c>
      <c r="B103" s="61" t="s">
        <v>220</v>
      </c>
      <c r="C103" s="61" t="s">
        <v>160</v>
      </c>
      <c r="D103" s="61" t="s">
        <v>165</v>
      </c>
      <c r="E103" s="61" t="s">
        <v>259</v>
      </c>
      <c r="F103" s="11"/>
      <c r="G103" s="27">
        <f>G104</f>
        <v>35.9</v>
      </c>
      <c r="H103" s="27">
        <f>H104</f>
        <v>35.9</v>
      </c>
      <c r="I103" s="27">
        <f>I104</f>
        <v>35.9</v>
      </c>
      <c r="J103" s="37">
        <f>I103/H103</f>
        <v>1</v>
      </c>
    </row>
    <row r="104" spans="1:10" ht="35.25" customHeight="1" thickBot="1">
      <c r="A104" s="116" t="s">
        <v>410</v>
      </c>
      <c r="B104" s="61" t="s">
        <v>220</v>
      </c>
      <c r="C104" s="61" t="s">
        <v>160</v>
      </c>
      <c r="D104" s="61" t="s">
        <v>165</v>
      </c>
      <c r="E104" s="61" t="s">
        <v>259</v>
      </c>
      <c r="F104" s="11">
        <v>200</v>
      </c>
      <c r="G104" s="27">
        <v>35.9</v>
      </c>
      <c r="H104" s="27">
        <v>35.9</v>
      </c>
      <c r="I104" s="27">
        <v>35.9</v>
      </c>
      <c r="J104" s="37">
        <f>I104/H104</f>
        <v>1</v>
      </c>
    </row>
    <row r="105" spans="1:10" ht="32.25" thickBot="1">
      <c r="A105" s="117" t="s">
        <v>527</v>
      </c>
      <c r="B105" s="61" t="s">
        <v>220</v>
      </c>
      <c r="C105" s="61" t="s">
        <v>160</v>
      </c>
      <c r="D105" s="61" t="s">
        <v>165</v>
      </c>
      <c r="E105" s="61" t="s">
        <v>315</v>
      </c>
      <c r="F105" s="11"/>
      <c r="G105" s="27">
        <f>G108</f>
        <v>414.3</v>
      </c>
      <c r="H105" s="27">
        <f>H108</f>
        <v>414.3</v>
      </c>
      <c r="I105" s="27">
        <f>I108</f>
        <v>414.3</v>
      </c>
      <c r="J105" s="37">
        <f aca="true" t="shared" si="4" ref="J105:J120">I105/H105</f>
        <v>1</v>
      </c>
    </row>
    <row r="106" spans="1:10" ht="32.25" thickBot="1">
      <c r="A106" s="110" t="s">
        <v>318</v>
      </c>
      <c r="B106" s="61" t="s">
        <v>220</v>
      </c>
      <c r="C106" s="61" t="s">
        <v>160</v>
      </c>
      <c r="D106" s="61" t="s">
        <v>165</v>
      </c>
      <c r="E106" s="61" t="s">
        <v>316</v>
      </c>
      <c r="F106" s="11"/>
      <c r="G106" s="27">
        <f>G108</f>
        <v>414.3</v>
      </c>
      <c r="H106" s="27">
        <f>H108</f>
        <v>414.3</v>
      </c>
      <c r="I106" s="27">
        <f>I108</f>
        <v>414.3</v>
      </c>
      <c r="J106" s="37">
        <f t="shared" si="4"/>
        <v>1</v>
      </c>
    </row>
    <row r="107" spans="1:10" ht="16.5" thickBot="1">
      <c r="A107" s="119" t="s">
        <v>68</v>
      </c>
      <c r="B107" s="61" t="s">
        <v>220</v>
      </c>
      <c r="C107" s="61" t="s">
        <v>160</v>
      </c>
      <c r="D107" s="61" t="s">
        <v>165</v>
      </c>
      <c r="E107" s="61" t="s">
        <v>317</v>
      </c>
      <c r="F107" s="11"/>
      <c r="G107" s="27">
        <f>G108</f>
        <v>414.3</v>
      </c>
      <c r="H107" s="27">
        <f>H108</f>
        <v>414.3</v>
      </c>
      <c r="I107" s="27">
        <f>I108</f>
        <v>414.3</v>
      </c>
      <c r="J107" s="37">
        <f t="shared" si="4"/>
        <v>1</v>
      </c>
    </row>
    <row r="108" spans="1:10" ht="32.25" thickBot="1">
      <c r="A108" s="115" t="s">
        <v>410</v>
      </c>
      <c r="B108" s="61" t="s">
        <v>220</v>
      </c>
      <c r="C108" s="61" t="s">
        <v>160</v>
      </c>
      <c r="D108" s="61" t="s">
        <v>165</v>
      </c>
      <c r="E108" s="61" t="s">
        <v>317</v>
      </c>
      <c r="F108" s="11">
        <v>200</v>
      </c>
      <c r="G108" s="27">
        <v>414.3</v>
      </c>
      <c r="H108" s="27">
        <v>414.3</v>
      </c>
      <c r="I108" s="27">
        <v>414.3</v>
      </c>
      <c r="J108" s="37">
        <f t="shared" si="4"/>
        <v>1</v>
      </c>
    </row>
    <row r="109" spans="1:10" ht="16.5" thickBot="1">
      <c r="A109" s="120" t="s">
        <v>73</v>
      </c>
      <c r="B109" s="62" t="s">
        <v>220</v>
      </c>
      <c r="C109" s="62" t="s">
        <v>162</v>
      </c>
      <c r="D109" s="62" t="s">
        <v>161</v>
      </c>
      <c r="E109" s="62"/>
      <c r="F109" s="17"/>
      <c r="G109" s="63">
        <f>G110</f>
        <v>259.8</v>
      </c>
      <c r="H109" s="63">
        <f>H110</f>
        <v>259.8</v>
      </c>
      <c r="I109" s="63">
        <f>I110</f>
        <v>259.8</v>
      </c>
      <c r="J109" s="37">
        <f t="shared" si="4"/>
        <v>1</v>
      </c>
    </row>
    <row r="110" spans="1:10" ht="16.5" thickBot="1">
      <c r="A110" s="121" t="s">
        <v>442</v>
      </c>
      <c r="B110" s="62" t="s">
        <v>220</v>
      </c>
      <c r="C110" s="62" t="s">
        <v>162</v>
      </c>
      <c r="D110" s="62" t="s">
        <v>167</v>
      </c>
      <c r="E110" s="62" t="s">
        <v>260</v>
      </c>
      <c r="F110" s="17"/>
      <c r="G110" s="63">
        <f>G113</f>
        <v>259.8</v>
      </c>
      <c r="H110" s="63">
        <f>H113</f>
        <v>259.8</v>
      </c>
      <c r="I110" s="63">
        <f>I113</f>
        <v>259.8</v>
      </c>
      <c r="J110" s="37">
        <f t="shared" si="4"/>
        <v>1</v>
      </c>
    </row>
    <row r="111" spans="1:10" ht="16.5" thickBot="1">
      <c r="A111" s="110" t="s">
        <v>443</v>
      </c>
      <c r="B111" s="61" t="s">
        <v>220</v>
      </c>
      <c r="C111" s="61" t="s">
        <v>162</v>
      </c>
      <c r="D111" s="61" t="s">
        <v>167</v>
      </c>
      <c r="E111" s="109" t="s">
        <v>261</v>
      </c>
      <c r="F111" s="11"/>
      <c r="G111" s="26">
        <f aca="true" t="shared" si="5" ref="G111:I112">G112</f>
        <v>259.8</v>
      </c>
      <c r="H111" s="26">
        <f t="shared" si="5"/>
        <v>259.8</v>
      </c>
      <c r="I111" s="26">
        <f t="shared" si="5"/>
        <v>259.8</v>
      </c>
      <c r="J111" s="37">
        <f t="shared" si="4"/>
        <v>1</v>
      </c>
    </row>
    <row r="112" spans="1:10" ht="32.25" thickBot="1">
      <c r="A112" s="110" t="s">
        <v>444</v>
      </c>
      <c r="B112" s="61" t="s">
        <v>220</v>
      </c>
      <c r="C112" s="61" t="s">
        <v>162</v>
      </c>
      <c r="D112" s="61" t="s">
        <v>167</v>
      </c>
      <c r="E112" s="61" t="s">
        <v>262</v>
      </c>
      <c r="F112" s="11"/>
      <c r="G112" s="26">
        <f t="shared" si="5"/>
        <v>259.8</v>
      </c>
      <c r="H112" s="26">
        <f t="shared" si="5"/>
        <v>259.8</v>
      </c>
      <c r="I112" s="26">
        <f t="shared" si="5"/>
        <v>259.8</v>
      </c>
      <c r="J112" s="37">
        <f t="shared" si="4"/>
        <v>1</v>
      </c>
    </row>
    <row r="113" spans="1:10" ht="32.25" thickBot="1">
      <c r="A113" s="110" t="s">
        <v>445</v>
      </c>
      <c r="B113" s="61" t="s">
        <v>220</v>
      </c>
      <c r="C113" s="61" t="s">
        <v>162</v>
      </c>
      <c r="D113" s="61" t="s">
        <v>167</v>
      </c>
      <c r="E113" s="61" t="s">
        <v>262</v>
      </c>
      <c r="F113" s="11">
        <v>100</v>
      </c>
      <c r="G113" s="26">
        <v>259.8</v>
      </c>
      <c r="H113" s="26">
        <v>259.8</v>
      </c>
      <c r="I113" s="26">
        <v>259.8</v>
      </c>
      <c r="J113" s="37">
        <f t="shared" si="4"/>
        <v>1</v>
      </c>
    </row>
    <row r="114" spans="1:10" ht="31.5">
      <c r="A114" s="14" t="s">
        <v>75</v>
      </c>
      <c r="B114" s="62" t="s">
        <v>220</v>
      </c>
      <c r="C114" s="62" t="s">
        <v>167</v>
      </c>
      <c r="D114" s="62" t="s">
        <v>161</v>
      </c>
      <c r="E114" s="61"/>
      <c r="F114" s="11"/>
      <c r="G114" s="63">
        <f>G115+G129</f>
        <v>291.3</v>
      </c>
      <c r="H114" s="63">
        <f>H115+H129</f>
        <v>291.3</v>
      </c>
      <c r="I114" s="63">
        <f>I115+I129</f>
        <v>269.1</v>
      </c>
      <c r="J114" s="36">
        <f t="shared" si="4"/>
        <v>0.9237899073120495</v>
      </c>
    </row>
    <row r="115" spans="1:10" ht="37.5" customHeight="1" thickBot="1">
      <c r="A115" s="122" t="s">
        <v>481</v>
      </c>
      <c r="B115" s="62" t="s">
        <v>220</v>
      </c>
      <c r="C115" s="62" t="s">
        <v>167</v>
      </c>
      <c r="D115" s="62" t="s">
        <v>172</v>
      </c>
      <c r="E115" s="61"/>
      <c r="F115" s="11"/>
      <c r="G115" s="63">
        <f>G116+G125</f>
        <v>42.4</v>
      </c>
      <c r="H115" s="63">
        <f>H116+H125</f>
        <v>42.4</v>
      </c>
      <c r="I115" s="63">
        <f>I116+I125</f>
        <v>20.2</v>
      </c>
      <c r="J115" s="36">
        <f t="shared" si="4"/>
        <v>0.47641509433962265</v>
      </c>
    </row>
    <row r="116" spans="1:10" ht="16.5" thickBot="1">
      <c r="A116" s="110" t="s">
        <v>76</v>
      </c>
      <c r="B116" s="61" t="s">
        <v>220</v>
      </c>
      <c r="C116" s="61" t="s">
        <v>167</v>
      </c>
      <c r="D116" s="61" t="s">
        <v>172</v>
      </c>
      <c r="E116" s="61" t="s">
        <v>263</v>
      </c>
      <c r="F116" s="11"/>
      <c r="G116" s="26">
        <v>22.9</v>
      </c>
      <c r="H116" s="26">
        <v>22.9</v>
      </c>
      <c r="I116" s="26">
        <v>0.7</v>
      </c>
      <c r="J116" s="37">
        <f t="shared" si="4"/>
        <v>0.03056768558951965</v>
      </c>
    </row>
    <row r="117" spans="1:10" ht="32.25" thickBot="1">
      <c r="A117" s="110" t="s">
        <v>77</v>
      </c>
      <c r="B117" s="61" t="s">
        <v>220</v>
      </c>
      <c r="C117" s="61" t="s">
        <v>167</v>
      </c>
      <c r="D117" s="61" t="s">
        <v>172</v>
      </c>
      <c r="E117" s="61" t="s">
        <v>264</v>
      </c>
      <c r="F117" s="11"/>
      <c r="G117" s="26">
        <f>G118</f>
        <v>12.9</v>
      </c>
      <c r="H117" s="26">
        <f>H118</f>
        <v>12.9</v>
      </c>
      <c r="I117" s="26">
        <f>I118</f>
        <v>0</v>
      </c>
      <c r="J117" s="37">
        <f t="shared" si="4"/>
        <v>0</v>
      </c>
    </row>
    <row r="118" spans="1:10" ht="32.25" thickBot="1">
      <c r="A118" s="110" t="s">
        <v>446</v>
      </c>
      <c r="B118" s="61" t="s">
        <v>220</v>
      </c>
      <c r="C118" s="61" t="s">
        <v>167</v>
      </c>
      <c r="D118" s="61" t="s">
        <v>172</v>
      </c>
      <c r="E118" s="61" t="s">
        <v>448</v>
      </c>
      <c r="F118" s="11"/>
      <c r="G118" s="26">
        <f>G120</f>
        <v>12.9</v>
      </c>
      <c r="H118" s="26">
        <f>H120</f>
        <v>12.9</v>
      </c>
      <c r="I118" s="26">
        <v>0</v>
      </c>
      <c r="J118" s="37">
        <f t="shared" si="4"/>
        <v>0</v>
      </c>
    </row>
    <row r="119" spans="1:10" ht="48" thickBot="1">
      <c r="A119" s="110" t="s">
        <v>78</v>
      </c>
      <c r="B119" s="61" t="s">
        <v>220</v>
      </c>
      <c r="C119" s="61" t="s">
        <v>167</v>
      </c>
      <c r="D119" s="61" t="s">
        <v>172</v>
      </c>
      <c r="E119" s="61" t="s">
        <v>447</v>
      </c>
      <c r="F119" s="11"/>
      <c r="G119" s="26">
        <f>G120</f>
        <v>12.9</v>
      </c>
      <c r="H119" s="26">
        <f>H120</f>
        <v>12.9</v>
      </c>
      <c r="I119" s="26">
        <v>0</v>
      </c>
      <c r="J119" s="37">
        <f t="shared" si="4"/>
        <v>0</v>
      </c>
    </row>
    <row r="120" spans="1:10" ht="32.25" thickBot="1">
      <c r="A120" s="110" t="s">
        <v>410</v>
      </c>
      <c r="B120" s="61" t="s">
        <v>220</v>
      </c>
      <c r="C120" s="61" t="s">
        <v>167</v>
      </c>
      <c r="D120" s="61" t="s">
        <v>172</v>
      </c>
      <c r="E120" s="61" t="s">
        <v>449</v>
      </c>
      <c r="F120" s="11">
        <v>200</v>
      </c>
      <c r="G120" s="26">
        <v>12.9</v>
      </c>
      <c r="H120" s="26">
        <v>12.9</v>
      </c>
      <c r="I120" s="26">
        <v>0</v>
      </c>
      <c r="J120" s="37">
        <f t="shared" si="4"/>
        <v>0</v>
      </c>
    </row>
    <row r="121" spans="1:10" ht="16.5" thickBot="1">
      <c r="A121" s="110" t="s">
        <v>79</v>
      </c>
      <c r="B121" s="61" t="s">
        <v>220</v>
      </c>
      <c r="C121" s="61" t="s">
        <v>167</v>
      </c>
      <c r="D121" s="61" t="s">
        <v>172</v>
      </c>
      <c r="E121" s="61" t="s">
        <v>265</v>
      </c>
      <c r="F121" s="11"/>
      <c r="G121" s="26">
        <f>G124</f>
        <v>10</v>
      </c>
      <c r="H121" s="26">
        <f>H124</f>
        <v>10</v>
      </c>
      <c r="I121" s="26">
        <f>I124</f>
        <v>0.7</v>
      </c>
      <c r="J121" s="37">
        <f>I121/H121</f>
        <v>0.06999999999999999</v>
      </c>
    </row>
    <row r="122" spans="1:10" ht="32.25" thickBot="1">
      <c r="A122" s="110" t="s">
        <v>80</v>
      </c>
      <c r="B122" s="61" t="s">
        <v>220</v>
      </c>
      <c r="C122" s="61" t="s">
        <v>167</v>
      </c>
      <c r="D122" s="61" t="s">
        <v>172</v>
      </c>
      <c r="E122" s="61" t="s">
        <v>266</v>
      </c>
      <c r="F122" s="11"/>
      <c r="G122" s="26">
        <f>G124</f>
        <v>10</v>
      </c>
      <c r="H122" s="26">
        <f>H124</f>
        <v>10</v>
      </c>
      <c r="I122" s="26">
        <f>I124</f>
        <v>0.7</v>
      </c>
      <c r="J122" s="37">
        <f aca="true" t="shared" si="6" ref="J122:J129">I122/H122</f>
        <v>0.06999999999999999</v>
      </c>
    </row>
    <row r="123" spans="1:10" ht="32.25" thickBot="1">
      <c r="A123" s="110" t="s">
        <v>450</v>
      </c>
      <c r="B123" s="61" t="s">
        <v>220</v>
      </c>
      <c r="C123" s="61" t="s">
        <v>167</v>
      </c>
      <c r="D123" s="61" t="s">
        <v>172</v>
      </c>
      <c r="E123" s="61" t="s">
        <v>267</v>
      </c>
      <c r="F123" s="11"/>
      <c r="G123" s="26">
        <f>G124</f>
        <v>10</v>
      </c>
      <c r="H123" s="26">
        <f>H124</f>
        <v>10</v>
      </c>
      <c r="I123" s="26">
        <f>I124</f>
        <v>0.7</v>
      </c>
      <c r="J123" s="37">
        <f t="shared" si="6"/>
        <v>0.06999999999999999</v>
      </c>
    </row>
    <row r="124" spans="1:10" ht="32.25" thickBot="1">
      <c r="A124" s="110" t="s">
        <v>410</v>
      </c>
      <c r="B124" s="61" t="s">
        <v>220</v>
      </c>
      <c r="C124" s="61" t="s">
        <v>167</v>
      </c>
      <c r="D124" s="61" t="s">
        <v>172</v>
      </c>
      <c r="E124" s="61" t="s">
        <v>267</v>
      </c>
      <c r="F124" s="11">
        <v>200</v>
      </c>
      <c r="G124" s="26">
        <v>10</v>
      </c>
      <c r="H124" s="26">
        <v>10</v>
      </c>
      <c r="I124" s="105">
        <v>0.7</v>
      </c>
      <c r="J124" s="37">
        <f t="shared" si="6"/>
        <v>0.06999999999999999</v>
      </c>
    </row>
    <row r="125" spans="1:10" ht="48" thickBot="1">
      <c r="A125" s="117" t="s">
        <v>566</v>
      </c>
      <c r="B125" s="61" t="s">
        <v>220</v>
      </c>
      <c r="C125" s="61" t="s">
        <v>167</v>
      </c>
      <c r="D125" s="61" t="s">
        <v>172</v>
      </c>
      <c r="E125" s="61" t="s">
        <v>426</v>
      </c>
      <c r="F125" s="17"/>
      <c r="G125" s="26">
        <f>G128</f>
        <v>19.5</v>
      </c>
      <c r="H125" s="26">
        <f>H128</f>
        <v>19.5</v>
      </c>
      <c r="I125" s="26">
        <f>I128</f>
        <v>19.5</v>
      </c>
      <c r="J125" s="37">
        <f t="shared" si="6"/>
        <v>1</v>
      </c>
    </row>
    <row r="126" spans="1:10" ht="25.5" customHeight="1" thickBot="1">
      <c r="A126" s="117" t="s">
        <v>603</v>
      </c>
      <c r="B126" s="61" t="s">
        <v>220</v>
      </c>
      <c r="C126" s="61" t="s">
        <v>167</v>
      </c>
      <c r="D126" s="61" t="s">
        <v>172</v>
      </c>
      <c r="E126" s="61" t="s">
        <v>427</v>
      </c>
      <c r="F126" s="11"/>
      <c r="G126" s="26">
        <f>G128</f>
        <v>19.5</v>
      </c>
      <c r="H126" s="26">
        <f>H128</f>
        <v>19.5</v>
      </c>
      <c r="I126" s="26">
        <f>I128</f>
        <v>19.5</v>
      </c>
      <c r="J126" s="37">
        <f t="shared" si="6"/>
        <v>1</v>
      </c>
    </row>
    <row r="127" spans="1:10" ht="25.5" customHeight="1" thickBot="1">
      <c r="A127" s="117" t="s">
        <v>68</v>
      </c>
      <c r="B127" s="61" t="s">
        <v>220</v>
      </c>
      <c r="C127" s="61" t="s">
        <v>167</v>
      </c>
      <c r="D127" s="61" t="s">
        <v>172</v>
      </c>
      <c r="E127" s="61" t="s">
        <v>428</v>
      </c>
      <c r="F127" s="11"/>
      <c r="G127" s="26">
        <f>G128</f>
        <v>19.5</v>
      </c>
      <c r="H127" s="26">
        <f>H128</f>
        <v>19.5</v>
      </c>
      <c r="I127" s="26">
        <f>I128</f>
        <v>19.5</v>
      </c>
      <c r="J127" s="37">
        <f t="shared" si="6"/>
        <v>1</v>
      </c>
    </row>
    <row r="128" spans="1:10" ht="43.5" customHeight="1" thickBot="1">
      <c r="A128" s="117" t="s">
        <v>410</v>
      </c>
      <c r="B128" s="61" t="s">
        <v>220</v>
      </c>
      <c r="C128" s="61" t="s">
        <v>167</v>
      </c>
      <c r="D128" s="61" t="s">
        <v>172</v>
      </c>
      <c r="E128" s="61" t="s">
        <v>429</v>
      </c>
      <c r="F128" s="11">
        <v>200</v>
      </c>
      <c r="G128" s="26">
        <v>19.5</v>
      </c>
      <c r="H128" s="26">
        <v>19.5</v>
      </c>
      <c r="I128" s="26">
        <v>19.5</v>
      </c>
      <c r="J128" s="37">
        <f t="shared" si="6"/>
        <v>1</v>
      </c>
    </row>
    <row r="129" spans="1:10" ht="31.5">
      <c r="A129" s="14" t="s">
        <v>81</v>
      </c>
      <c r="B129" s="62" t="s">
        <v>220</v>
      </c>
      <c r="C129" s="62" t="s">
        <v>167</v>
      </c>
      <c r="D129" s="62" t="s">
        <v>268</v>
      </c>
      <c r="E129" s="61"/>
      <c r="F129" s="11"/>
      <c r="G129" s="63">
        <f>G133+G137+G141</f>
        <v>248.9</v>
      </c>
      <c r="H129" s="63">
        <f>H133+H137+H141</f>
        <v>248.9</v>
      </c>
      <c r="I129" s="63">
        <f>I133+I137+I141</f>
        <v>248.9</v>
      </c>
      <c r="J129" s="37">
        <f t="shared" si="6"/>
        <v>1</v>
      </c>
    </row>
    <row r="130" spans="1:10" ht="48" thickBot="1">
      <c r="A130" s="110" t="s">
        <v>528</v>
      </c>
      <c r="B130" s="61" t="s">
        <v>220</v>
      </c>
      <c r="C130" s="61" t="s">
        <v>167</v>
      </c>
      <c r="D130" s="61" t="s">
        <v>268</v>
      </c>
      <c r="E130" s="61" t="s">
        <v>430</v>
      </c>
      <c r="F130" s="11"/>
      <c r="G130" s="26">
        <f>G133</f>
        <v>245.4</v>
      </c>
      <c r="H130" s="26">
        <f>H133</f>
        <v>245.4</v>
      </c>
      <c r="I130" s="26">
        <f>I133</f>
        <v>245.4</v>
      </c>
      <c r="J130" s="37">
        <f aca="true" t="shared" si="7" ref="J130:J181">I130/H130</f>
        <v>1</v>
      </c>
    </row>
    <row r="131" spans="1:10" ht="32.25" thickBot="1">
      <c r="A131" s="110" t="s">
        <v>451</v>
      </c>
      <c r="B131" s="61" t="s">
        <v>220</v>
      </c>
      <c r="C131" s="61" t="s">
        <v>167</v>
      </c>
      <c r="D131" s="61" t="s">
        <v>268</v>
      </c>
      <c r="E131" s="61" t="s">
        <v>452</v>
      </c>
      <c r="F131" s="11"/>
      <c r="G131" s="26">
        <f>G133</f>
        <v>245.4</v>
      </c>
      <c r="H131" s="26">
        <f>H133</f>
        <v>245.4</v>
      </c>
      <c r="I131" s="26">
        <f>I133</f>
        <v>245.4</v>
      </c>
      <c r="J131" s="37">
        <f t="shared" si="7"/>
        <v>1</v>
      </c>
    </row>
    <row r="132" spans="1:10" ht="16.5" thickBot="1">
      <c r="A132" s="110" t="s">
        <v>68</v>
      </c>
      <c r="B132" s="61" t="s">
        <v>220</v>
      </c>
      <c r="C132" s="61" t="s">
        <v>167</v>
      </c>
      <c r="D132" s="61" t="s">
        <v>268</v>
      </c>
      <c r="E132" s="61" t="s">
        <v>319</v>
      </c>
      <c r="F132" s="11"/>
      <c r="G132" s="26">
        <f>G133</f>
        <v>245.4</v>
      </c>
      <c r="H132" s="26">
        <f>H133</f>
        <v>245.4</v>
      </c>
      <c r="I132" s="26">
        <f>I133</f>
        <v>245.4</v>
      </c>
      <c r="J132" s="37">
        <f t="shared" si="7"/>
        <v>1</v>
      </c>
    </row>
    <row r="133" spans="1:10" ht="32.25" thickBot="1">
      <c r="A133" s="110" t="s">
        <v>411</v>
      </c>
      <c r="B133" s="61" t="s">
        <v>220</v>
      </c>
      <c r="C133" s="61" t="s">
        <v>167</v>
      </c>
      <c r="D133" s="61" t="s">
        <v>268</v>
      </c>
      <c r="E133" s="61" t="s">
        <v>319</v>
      </c>
      <c r="F133" s="11">
        <v>600</v>
      </c>
      <c r="G133" s="26">
        <v>245.4</v>
      </c>
      <c r="H133" s="26">
        <v>245.4</v>
      </c>
      <c r="I133" s="26">
        <v>245.4</v>
      </c>
      <c r="J133" s="37">
        <f t="shared" si="7"/>
        <v>1</v>
      </c>
    </row>
    <row r="134" spans="1:10" ht="63.75" thickBot="1">
      <c r="A134" s="112" t="s">
        <v>480</v>
      </c>
      <c r="B134" s="61" t="s">
        <v>220</v>
      </c>
      <c r="C134" s="61" t="s">
        <v>167</v>
      </c>
      <c r="D134" s="61" t="s">
        <v>268</v>
      </c>
      <c r="E134" s="61" t="s">
        <v>407</v>
      </c>
      <c r="F134" s="17"/>
      <c r="G134" s="26">
        <v>2.5</v>
      </c>
      <c r="H134" s="26">
        <v>2.5</v>
      </c>
      <c r="I134" s="26">
        <f>I137</f>
        <v>2.5</v>
      </c>
      <c r="J134" s="37">
        <f t="shared" si="7"/>
        <v>1</v>
      </c>
    </row>
    <row r="135" spans="1:10" ht="32.25" thickBot="1">
      <c r="A135" s="110" t="s">
        <v>604</v>
      </c>
      <c r="B135" s="61" t="s">
        <v>220</v>
      </c>
      <c r="C135" s="61" t="s">
        <v>167</v>
      </c>
      <c r="D135" s="61" t="s">
        <v>268</v>
      </c>
      <c r="E135" s="61" t="s">
        <v>475</v>
      </c>
      <c r="F135" s="17"/>
      <c r="G135" s="26">
        <v>2.5</v>
      </c>
      <c r="H135" s="26">
        <v>2.5</v>
      </c>
      <c r="I135" s="26">
        <v>2.5</v>
      </c>
      <c r="J135" s="37">
        <f t="shared" si="7"/>
        <v>1</v>
      </c>
    </row>
    <row r="136" spans="1:10" ht="15.75">
      <c r="A136" s="113" t="s">
        <v>68</v>
      </c>
      <c r="B136" s="66" t="s">
        <v>220</v>
      </c>
      <c r="C136" s="66" t="s">
        <v>167</v>
      </c>
      <c r="D136" s="66" t="s">
        <v>268</v>
      </c>
      <c r="E136" s="66" t="s">
        <v>482</v>
      </c>
      <c r="F136" s="181"/>
      <c r="G136" s="26">
        <v>2.5</v>
      </c>
      <c r="H136" s="26">
        <v>2.5</v>
      </c>
      <c r="I136" s="26">
        <f>I137</f>
        <v>2.5</v>
      </c>
      <c r="J136" s="37">
        <f t="shared" si="7"/>
        <v>1</v>
      </c>
    </row>
    <row r="137" spans="1:10" ht="32.25" thickBot="1">
      <c r="A137" s="118" t="s">
        <v>410</v>
      </c>
      <c r="B137" s="67" t="s">
        <v>220</v>
      </c>
      <c r="C137" s="67" t="s">
        <v>167</v>
      </c>
      <c r="D137" s="67" t="s">
        <v>268</v>
      </c>
      <c r="E137" s="67" t="s">
        <v>482</v>
      </c>
      <c r="F137" s="168">
        <v>200</v>
      </c>
      <c r="G137" s="180">
        <v>2.5</v>
      </c>
      <c r="H137" s="26">
        <v>2.5</v>
      </c>
      <c r="I137" s="26">
        <v>2.5</v>
      </c>
      <c r="J137" s="37">
        <f t="shared" si="7"/>
        <v>1</v>
      </c>
    </row>
    <row r="138" spans="1:10" ht="48" thickBot="1">
      <c r="A138" s="112" t="s">
        <v>533</v>
      </c>
      <c r="B138" s="61" t="s">
        <v>220</v>
      </c>
      <c r="C138" s="61" t="s">
        <v>167</v>
      </c>
      <c r="D138" s="61" t="s">
        <v>268</v>
      </c>
      <c r="E138" s="61" t="s">
        <v>567</v>
      </c>
      <c r="F138" s="17"/>
      <c r="G138" s="180">
        <f>G141</f>
        <v>1</v>
      </c>
      <c r="H138" s="180">
        <f>H141</f>
        <v>1</v>
      </c>
      <c r="I138" s="180">
        <f>I141</f>
        <v>1</v>
      </c>
      <c r="J138" s="37">
        <f t="shared" si="7"/>
        <v>1</v>
      </c>
    </row>
    <row r="139" spans="1:10" ht="35.25" customHeight="1" thickBot="1">
      <c r="A139" s="110" t="s">
        <v>570</v>
      </c>
      <c r="B139" s="61" t="s">
        <v>220</v>
      </c>
      <c r="C139" s="61" t="s">
        <v>167</v>
      </c>
      <c r="D139" s="61" t="s">
        <v>268</v>
      </c>
      <c r="E139" s="61" t="s">
        <v>568</v>
      </c>
      <c r="F139" s="17"/>
      <c r="G139" s="26">
        <f>G141</f>
        <v>1</v>
      </c>
      <c r="H139" s="26">
        <f>H141</f>
        <v>1</v>
      </c>
      <c r="I139" s="26">
        <f>I141</f>
        <v>1</v>
      </c>
      <c r="J139" s="37">
        <f t="shared" si="7"/>
        <v>1</v>
      </c>
    </row>
    <row r="140" spans="1:10" ht="16.5" thickBot="1">
      <c r="A140" s="110" t="s">
        <v>68</v>
      </c>
      <c r="B140" s="66" t="s">
        <v>220</v>
      </c>
      <c r="C140" s="66" t="s">
        <v>167</v>
      </c>
      <c r="D140" s="66" t="s">
        <v>268</v>
      </c>
      <c r="E140" s="66" t="s">
        <v>569</v>
      </c>
      <c r="F140" s="181"/>
      <c r="G140" s="26">
        <f>G141</f>
        <v>1</v>
      </c>
      <c r="H140" s="26">
        <f>H141</f>
        <v>1</v>
      </c>
      <c r="I140" s="26">
        <f>I141</f>
        <v>1</v>
      </c>
      <c r="J140" s="37">
        <f>I140/H140</f>
        <v>1</v>
      </c>
    </row>
    <row r="141" spans="1:10" ht="32.25" thickBot="1">
      <c r="A141" s="110" t="s">
        <v>410</v>
      </c>
      <c r="B141" s="67" t="s">
        <v>220</v>
      </c>
      <c r="C141" s="67" t="s">
        <v>167</v>
      </c>
      <c r="D141" s="67" t="s">
        <v>268</v>
      </c>
      <c r="E141" s="67" t="s">
        <v>569</v>
      </c>
      <c r="F141" s="168">
        <v>200</v>
      </c>
      <c r="G141" s="26">
        <v>1</v>
      </c>
      <c r="H141" s="26">
        <v>1</v>
      </c>
      <c r="I141" s="26">
        <v>1</v>
      </c>
      <c r="J141" s="37">
        <f t="shared" si="7"/>
        <v>1</v>
      </c>
    </row>
    <row r="142" spans="1:10" ht="15.75">
      <c r="A142" s="35" t="s">
        <v>82</v>
      </c>
      <c r="B142" s="179" t="s">
        <v>220</v>
      </c>
      <c r="C142" s="179" t="s">
        <v>163</v>
      </c>
      <c r="D142" s="179" t="s">
        <v>161</v>
      </c>
      <c r="E142" s="108"/>
      <c r="F142" s="144"/>
      <c r="G142" s="63">
        <f>G143</f>
        <v>6212.1</v>
      </c>
      <c r="H142" s="63">
        <f>H143</f>
        <v>6212.1</v>
      </c>
      <c r="I142" s="63">
        <f>I143</f>
        <v>4997.1</v>
      </c>
      <c r="J142" s="36">
        <f t="shared" si="7"/>
        <v>0.8044139662915922</v>
      </c>
    </row>
    <row r="143" spans="1:10" ht="15.75">
      <c r="A143" s="176" t="s">
        <v>83</v>
      </c>
      <c r="B143" s="179" t="s">
        <v>220</v>
      </c>
      <c r="C143" s="179" t="s">
        <v>163</v>
      </c>
      <c r="D143" s="179" t="s">
        <v>168</v>
      </c>
      <c r="E143" s="67"/>
      <c r="F143" s="144"/>
      <c r="G143" s="63">
        <f>G144+G149</f>
        <v>6212.1</v>
      </c>
      <c r="H143" s="63">
        <f>H144+H149</f>
        <v>6212.1</v>
      </c>
      <c r="I143" s="63">
        <f>I144+I149</f>
        <v>4997.1</v>
      </c>
      <c r="J143" s="36">
        <f t="shared" si="7"/>
        <v>0.8044139662915922</v>
      </c>
    </row>
    <row r="144" spans="1:10" ht="16.5" thickBot="1">
      <c r="A144" s="110" t="s">
        <v>84</v>
      </c>
      <c r="B144" s="178" t="s">
        <v>220</v>
      </c>
      <c r="C144" s="178" t="s">
        <v>163</v>
      </c>
      <c r="D144" s="178" t="s">
        <v>168</v>
      </c>
      <c r="E144" s="145" t="s">
        <v>269</v>
      </c>
      <c r="F144" s="11"/>
      <c r="G144" s="63">
        <f>G148</f>
        <v>6207.1</v>
      </c>
      <c r="H144" s="63">
        <f>H148</f>
        <v>6207.1</v>
      </c>
      <c r="I144" s="63">
        <f>I145</f>
        <v>4992.1</v>
      </c>
      <c r="J144" s="37">
        <f t="shared" si="7"/>
        <v>0.8042564160396964</v>
      </c>
    </row>
    <row r="145" spans="1:10" ht="16.5" thickBot="1">
      <c r="A145" s="110" t="s">
        <v>83</v>
      </c>
      <c r="B145" s="61" t="s">
        <v>220</v>
      </c>
      <c r="C145" s="61" t="s">
        <v>163</v>
      </c>
      <c r="D145" s="61" t="s">
        <v>168</v>
      </c>
      <c r="E145" s="61" t="s">
        <v>454</v>
      </c>
      <c r="F145" s="11"/>
      <c r="G145" s="26">
        <f>G148</f>
        <v>6207.1</v>
      </c>
      <c r="H145" s="26">
        <f>H148</f>
        <v>6207.1</v>
      </c>
      <c r="I145" s="26">
        <f>I148</f>
        <v>4992.1</v>
      </c>
      <c r="J145" s="37">
        <f t="shared" si="7"/>
        <v>0.8042564160396964</v>
      </c>
    </row>
    <row r="146" spans="1:10" ht="36.75" customHeight="1" thickBot="1">
      <c r="A146" s="110" t="s">
        <v>453</v>
      </c>
      <c r="B146" s="61" t="s">
        <v>220</v>
      </c>
      <c r="C146" s="61" t="s">
        <v>163</v>
      </c>
      <c r="D146" s="61" t="s">
        <v>168</v>
      </c>
      <c r="E146" s="61" t="s">
        <v>455</v>
      </c>
      <c r="F146" s="11"/>
      <c r="G146" s="26">
        <f>G148</f>
        <v>6207.1</v>
      </c>
      <c r="H146" s="26">
        <f>H148</f>
        <v>6207.1</v>
      </c>
      <c r="I146" s="26">
        <f>I148</f>
        <v>4992.1</v>
      </c>
      <c r="J146" s="37">
        <f t="shared" si="7"/>
        <v>0.8042564160396964</v>
      </c>
    </row>
    <row r="147" spans="1:10" ht="63">
      <c r="A147" s="113" t="s">
        <v>85</v>
      </c>
      <c r="B147" s="61" t="s">
        <v>220</v>
      </c>
      <c r="C147" s="61" t="s">
        <v>163</v>
      </c>
      <c r="D147" s="61" t="s">
        <v>168</v>
      </c>
      <c r="E147" s="61" t="s">
        <v>270</v>
      </c>
      <c r="F147" s="11"/>
      <c r="G147" s="26">
        <f>G148</f>
        <v>6207.1</v>
      </c>
      <c r="H147" s="26">
        <f>H148</f>
        <v>6207.1</v>
      </c>
      <c r="I147" s="26">
        <f>I148</f>
        <v>4992.1</v>
      </c>
      <c r="J147" s="37">
        <f t="shared" si="7"/>
        <v>0.8042564160396964</v>
      </c>
    </row>
    <row r="148" spans="1:10" ht="31.5">
      <c r="A148" s="118" t="s">
        <v>410</v>
      </c>
      <c r="B148" s="61" t="s">
        <v>220</v>
      </c>
      <c r="C148" s="61" t="s">
        <v>163</v>
      </c>
      <c r="D148" s="61" t="s">
        <v>168</v>
      </c>
      <c r="E148" s="61" t="s">
        <v>270</v>
      </c>
      <c r="F148" s="11">
        <v>200</v>
      </c>
      <c r="G148" s="26">
        <v>6207.1</v>
      </c>
      <c r="H148" s="26">
        <v>6207.1</v>
      </c>
      <c r="I148" s="26">
        <v>4992.1</v>
      </c>
      <c r="J148" s="37">
        <f t="shared" si="7"/>
        <v>0.8042564160396964</v>
      </c>
    </row>
    <row r="149" spans="1:10" ht="112.5" customHeight="1">
      <c r="A149" s="118" t="s">
        <v>535</v>
      </c>
      <c r="B149" s="61" t="s">
        <v>220</v>
      </c>
      <c r="C149" s="61" t="s">
        <v>163</v>
      </c>
      <c r="D149" s="61" t="s">
        <v>543</v>
      </c>
      <c r="E149" s="61" t="s">
        <v>534</v>
      </c>
      <c r="F149" s="11"/>
      <c r="G149" s="26">
        <v>5</v>
      </c>
      <c r="H149" s="26">
        <v>5</v>
      </c>
      <c r="I149" s="26">
        <f>I152</f>
        <v>5</v>
      </c>
      <c r="J149" s="37">
        <f t="shared" si="7"/>
        <v>1</v>
      </c>
    </row>
    <row r="150" spans="1:10" ht="16.5" thickBot="1">
      <c r="A150" s="110" t="s">
        <v>573</v>
      </c>
      <c r="B150" s="61" t="s">
        <v>220</v>
      </c>
      <c r="C150" s="61" t="s">
        <v>163</v>
      </c>
      <c r="D150" s="61" t="s">
        <v>543</v>
      </c>
      <c r="E150" s="61" t="s">
        <v>571</v>
      </c>
      <c r="F150" s="11"/>
      <c r="G150" s="26">
        <f>G152</f>
        <v>5</v>
      </c>
      <c r="H150" s="26">
        <f>H152</f>
        <v>5</v>
      </c>
      <c r="I150" s="26">
        <f>I152</f>
        <v>5</v>
      </c>
      <c r="J150" s="37">
        <f t="shared" si="7"/>
        <v>1</v>
      </c>
    </row>
    <row r="151" spans="1:10" ht="16.5" thickBot="1">
      <c r="A151" s="110" t="s">
        <v>68</v>
      </c>
      <c r="B151" s="61" t="s">
        <v>220</v>
      </c>
      <c r="C151" s="61" t="s">
        <v>163</v>
      </c>
      <c r="D151" s="61" t="s">
        <v>543</v>
      </c>
      <c r="E151" s="61" t="s">
        <v>572</v>
      </c>
      <c r="F151" s="11"/>
      <c r="G151" s="26">
        <f>G152</f>
        <v>5</v>
      </c>
      <c r="H151" s="26">
        <f>H152</f>
        <v>5</v>
      </c>
      <c r="I151" s="26">
        <f>I152</f>
        <v>5</v>
      </c>
      <c r="J151" s="37">
        <f t="shared" si="7"/>
        <v>1</v>
      </c>
    </row>
    <row r="152" spans="1:10" ht="32.25" thickBot="1">
      <c r="A152" s="110" t="s">
        <v>410</v>
      </c>
      <c r="B152" s="61" t="s">
        <v>220</v>
      </c>
      <c r="C152" s="61" t="s">
        <v>163</v>
      </c>
      <c r="D152" s="61" t="s">
        <v>543</v>
      </c>
      <c r="E152" s="61" t="s">
        <v>572</v>
      </c>
      <c r="F152" s="11">
        <v>200</v>
      </c>
      <c r="G152" s="26">
        <v>5</v>
      </c>
      <c r="H152" s="26">
        <v>5</v>
      </c>
      <c r="I152" s="26">
        <v>5</v>
      </c>
      <c r="J152" s="37">
        <f t="shared" si="7"/>
        <v>1</v>
      </c>
    </row>
    <row r="153" spans="1:10" ht="15.75">
      <c r="A153" s="14" t="s">
        <v>86</v>
      </c>
      <c r="B153" s="62" t="s">
        <v>220</v>
      </c>
      <c r="C153" s="62" t="s">
        <v>169</v>
      </c>
      <c r="D153" s="62" t="s">
        <v>161</v>
      </c>
      <c r="E153" s="61"/>
      <c r="F153" s="11"/>
      <c r="G153" s="63">
        <f>G154+G164</f>
        <v>4896.6</v>
      </c>
      <c r="H153" s="63">
        <f>H154+H164</f>
        <v>4896.6</v>
      </c>
      <c r="I153" s="63">
        <f>I154+I164</f>
        <v>4776.9</v>
      </c>
      <c r="J153" s="36">
        <f t="shared" si="7"/>
        <v>0.975554466364416</v>
      </c>
    </row>
    <row r="154" spans="1:10" ht="16.5" thickBot="1">
      <c r="A154" s="110" t="s">
        <v>87</v>
      </c>
      <c r="B154" s="62" t="s">
        <v>220</v>
      </c>
      <c r="C154" s="62" t="s">
        <v>169</v>
      </c>
      <c r="D154" s="62" t="s">
        <v>162</v>
      </c>
      <c r="E154" s="61"/>
      <c r="F154" s="11"/>
      <c r="G154" s="63">
        <f>G155+G160</f>
        <v>2931.5</v>
      </c>
      <c r="H154" s="63">
        <f>H155+H160</f>
        <v>2931.5</v>
      </c>
      <c r="I154" s="63">
        <f>I155+I160</f>
        <v>2931.5</v>
      </c>
      <c r="J154" s="36">
        <f t="shared" si="7"/>
        <v>1</v>
      </c>
    </row>
    <row r="155" spans="1:10" ht="15.75">
      <c r="A155" s="156" t="s">
        <v>457</v>
      </c>
      <c r="B155" s="61" t="s">
        <v>220</v>
      </c>
      <c r="C155" s="61" t="s">
        <v>169</v>
      </c>
      <c r="D155" s="61" t="s">
        <v>162</v>
      </c>
      <c r="E155" s="61" t="s">
        <v>271</v>
      </c>
      <c r="F155" s="11"/>
      <c r="G155" s="63">
        <f>G156</f>
        <v>21.5</v>
      </c>
      <c r="H155" s="63">
        <f>H156</f>
        <v>21.5</v>
      </c>
      <c r="I155" s="63">
        <f>I156</f>
        <v>21.5</v>
      </c>
      <c r="J155" s="37">
        <f t="shared" si="7"/>
        <v>1</v>
      </c>
    </row>
    <row r="156" spans="1:10" ht="15.75">
      <c r="A156" s="156" t="s">
        <v>574</v>
      </c>
      <c r="B156" s="61" t="s">
        <v>220</v>
      </c>
      <c r="C156" s="61" t="s">
        <v>169</v>
      </c>
      <c r="D156" s="61" t="s">
        <v>162</v>
      </c>
      <c r="E156" s="61" t="s">
        <v>458</v>
      </c>
      <c r="F156" s="11"/>
      <c r="G156" s="63">
        <f>G159</f>
        <v>21.5</v>
      </c>
      <c r="H156" s="63">
        <f>H159</f>
        <v>21.5</v>
      </c>
      <c r="I156" s="63">
        <f>I159</f>
        <v>21.5</v>
      </c>
      <c r="J156" s="37">
        <f t="shared" si="7"/>
        <v>1</v>
      </c>
    </row>
    <row r="157" spans="1:10" ht="15.75">
      <c r="A157" s="156" t="s">
        <v>457</v>
      </c>
      <c r="B157" s="61" t="s">
        <v>220</v>
      </c>
      <c r="C157" s="61" t="s">
        <v>169</v>
      </c>
      <c r="D157" s="61" t="s">
        <v>162</v>
      </c>
      <c r="E157" s="61" t="s">
        <v>459</v>
      </c>
      <c r="F157" s="11"/>
      <c r="G157" s="26">
        <f>G159</f>
        <v>21.5</v>
      </c>
      <c r="H157" s="26">
        <f>H159</f>
        <v>21.5</v>
      </c>
      <c r="I157" s="26">
        <f>I159</f>
        <v>21.5</v>
      </c>
      <c r="J157" s="37">
        <f t="shared" si="7"/>
        <v>1</v>
      </c>
    </row>
    <row r="158" spans="1:10" ht="21" customHeight="1">
      <c r="A158" s="156" t="s">
        <v>576</v>
      </c>
      <c r="B158" s="61" t="s">
        <v>220</v>
      </c>
      <c r="C158" s="61" t="s">
        <v>169</v>
      </c>
      <c r="D158" s="61" t="s">
        <v>162</v>
      </c>
      <c r="E158" s="61" t="s">
        <v>575</v>
      </c>
      <c r="F158" s="11"/>
      <c r="G158" s="26">
        <f>G159</f>
        <v>21.5</v>
      </c>
      <c r="H158" s="26">
        <f>H159</f>
        <v>21.5</v>
      </c>
      <c r="I158" s="26">
        <f>I159</f>
        <v>21.5</v>
      </c>
      <c r="J158" s="37">
        <f t="shared" si="7"/>
        <v>1</v>
      </c>
    </row>
    <row r="159" spans="1:10" ht="31.5">
      <c r="A159" s="156" t="s">
        <v>410</v>
      </c>
      <c r="B159" s="61" t="s">
        <v>220</v>
      </c>
      <c r="C159" s="61" t="s">
        <v>169</v>
      </c>
      <c r="D159" s="61" t="s">
        <v>162</v>
      </c>
      <c r="E159" s="61" t="s">
        <v>575</v>
      </c>
      <c r="F159" s="11">
        <v>200</v>
      </c>
      <c r="G159" s="26">
        <v>21.5</v>
      </c>
      <c r="H159" s="26">
        <v>21.5</v>
      </c>
      <c r="I159" s="26">
        <v>21.5</v>
      </c>
      <c r="J159" s="37">
        <f t="shared" si="7"/>
        <v>1</v>
      </c>
    </row>
    <row r="160" spans="1:10" ht="48" thickBot="1">
      <c r="A160" s="110" t="s">
        <v>523</v>
      </c>
      <c r="B160" s="61" t="s">
        <v>220</v>
      </c>
      <c r="C160" s="61" t="s">
        <v>169</v>
      </c>
      <c r="D160" s="61" t="s">
        <v>162</v>
      </c>
      <c r="E160" s="61" t="s">
        <v>272</v>
      </c>
      <c r="F160" s="11"/>
      <c r="G160" s="26">
        <f>G163</f>
        <v>2910</v>
      </c>
      <c r="H160" s="26">
        <f>H163</f>
        <v>2910</v>
      </c>
      <c r="I160" s="26">
        <f>I163</f>
        <v>2910</v>
      </c>
      <c r="J160" s="37">
        <f t="shared" si="7"/>
        <v>1</v>
      </c>
    </row>
    <row r="161" spans="1:10" ht="15.75">
      <c r="A161" s="113" t="s">
        <v>456</v>
      </c>
      <c r="B161" s="61" t="s">
        <v>220</v>
      </c>
      <c r="C161" s="61" t="s">
        <v>169</v>
      </c>
      <c r="D161" s="61" t="s">
        <v>162</v>
      </c>
      <c r="E161" s="61" t="s">
        <v>273</v>
      </c>
      <c r="F161" s="11"/>
      <c r="G161" s="26">
        <f>G163</f>
        <v>2910</v>
      </c>
      <c r="H161" s="26">
        <f>H163</f>
        <v>2910</v>
      </c>
      <c r="I161" s="26">
        <f>I163</f>
        <v>2910</v>
      </c>
      <c r="J161" s="37">
        <f t="shared" si="7"/>
        <v>1</v>
      </c>
    </row>
    <row r="162" spans="1:10" ht="15.75">
      <c r="A162" s="118" t="s">
        <v>68</v>
      </c>
      <c r="B162" s="61" t="s">
        <v>220</v>
      </c>
      <c r="C162" s="61" t="s">
        <v>169</v>
      </c>
      <c r="D162" s="61" t="s">
        <v>162</v>
      </c>
      <c r="E162" s="61" t="s">
        <v>274</v>
      </c>
      <c r="F162" s="11"/>
      <c r="G162" s="26">
        <f>G163</f>
        <v>2910</v>
      </c>
      <c r="H162" s="26">
        <f>H163</f>
        <v>2910</v>
      </c>
      <c r="I162" s="26">
        <f>I163</f>
        <v>2910</v>
      </c>
      <c r="J162" s="37">
        <f t="shared" si="7"/>
        <v>1</v>
      </c>
    </row>
    <row r="163" spans="1:10" ht="15.75">
      <c r="A163" s="118" t="s">
        <v>413</v>
      </c>
      <c r="B163" s="61" t="s">
        <v>220</v>
      </c>
      <c r="C163" s="61" t="s">
        <v>169</v>
      </c>
      <c r="D163" s="61" t="s">
        <v>162</v>
      </c>
      <c r="E163" s="61" t="s">
        <v>274</v>
      </c>
      <c r="F163" s="11">
        <v>800</v>
      </c>
      <c r="G163" s="26">
        <v>2910</v>
      </c>
      <c r="H163" s="26">
        <v>2910</v>
      </c>
      <c r="I163" s="26">
        <v>2910</v>
      </c>
      <c r="J163" s="37">
        <f t="shared" si="7"/>
        <v>1</v>
      </c>
    </row>
    <row r="164" spans="1:10" ht="16.5" thickBot="1">
      <c r="A164" s="111" t="s">
        <v>88</v>
      </c>
      <c r="B164" s="62" t="s">
        <v>220</v>
      </c>
      <c r="C164" s="62" t="s">
        <v>169</v>
      </c>
      <c r="D164" s="62" t="s">
        <v>167</v>
      </c>
      <c r="E164" s="61"/>
      <c r="F164" s="11"/>
      <c r="G164" s="63">
        <f>G165+G184+G188</f>
        <v>1965.1</v>
      </c>
      <c r="H164" s="63">
        <f>H165+H184+H188</f>
        <v>1965.1</v>
      </c>
      <c r="I164" s="63">
        <f>I165+I184+I188</f>
        <v>1845.3999999999996</v>
      </c>
      <c r="J164" s="36">
        <f t="shared" si="7"/>
        <v>0.9390870693603377</v>
      </c>
    </row>
    <row r="165" spans="1:10" ht="32.25" thickBot="1">
      <c r="A165" s="110" t="s">
        <v>89</v>
      </c>
      <c r="B165" s="61" t="s">
        <v>220</v>
      </c>
      <c r="C165" s="61" t="s">
        <v>169</v>
      </c>
      <c r="D165" s="61" t="s">
        <v>167</v>
      </c>
      <c r="E165" s="61" t="s">
        <v>275</v>
      </c>
      <c r="F165" s="11"/>
      <c r="G165" s="26">
        <f>G169+G173+G177+G181+G183</f>
        <v>1324.5</v>
      </c>
      <c r="H165" s="26">
        <f>H169+H173+H177+H181+H183</f>
        <v>1324.5</v>
      </c>
      <c r="I165" s="26">
        <f>I169+I173+I177+I181+I183</f>
        <v>1205.1999999999998</v>
      </c>
      <c r="J165" s="37">
        <f>I165/H165</f>
        <v>0.9099282748206869</v>
      </c>
    </row>
    <row r="166" spans="1:10" ht="16.5" thickBot="1">
      <c r="A166" s="124" t="s">
        <v>90</v>
      </c>
      <c r="B166" s="61" t="s">
        <v>220</v>
      </c>
      <c r="C166" s="61" t="s">
        <v>169</v>
      </c>
      <c r="D166" s="61" t="s">
        <v>167</v>
      </c>
      <c r="E166" s="61" t="s">
        <v>276</v>
      </c>
      <c r="F166" s="11"/>
      <c r="G166" s="26">
        <f>G169</f>
        <v>130.2</v>
      </c>
      <c r="H166" s="26">
        <f>H169</f>
        <v>130.2</v>
      </c>
      <c r="I166" s="26">
        <f>I169</f>
        <v>127.3</v>
      </c>
      <c r="J166" s="37">
        <f t="shared" si="7"/>
        <v>0.9777265745007682</v>
      </c>
    </row>
    <row r="167" spans="1:10" ht="32.25" thickBot="1">
      <c r="A167" s="124" t="s">
        <v>91</v>
      </c>
      <c r="B167" s="61" t="s">
        <v>220</v>
      </c>
      <c r="C167" s="61" t="s">
        <v>169</v>
      </c>
      <c r="D167" s="61" t="s">
        <v>167</v>
      </c>
      <c r="E167" s="61" t="s">
        <v>277</v>
      </c>
      <c r="F167" s="11"/>
      <c r="G167" s="26">
        <f>G169</f>
        <v>130.2</v>
      </c>
      <c r="H167" s="26">
        <f>H169</f>
        <v>130.2</v>
      </c>
      <c r="I167" s="26">
        <f>I169</f>
        <v>127.3</v>
      </c>
      <c r="J167" s="37">
        <f t="shared" si="7"/>
        <v>0.9777265745007682</v>
      </c>
    </row>
    <row r="168" spans="1:10" ht="48" thickBot="1">
      <c r="A168" s="110" t="s">
        <v>92</v>
      </c>
      <c r="B168" s="61" t="s">
        <v>220</v>
      </c>
      <c r="C168" s="61" t="s">
        <v>169</v>
      </c>
      <c r="D168" s="61" t="s">
        <v>167</v>
      </c>
      <c r="E168" s="61" t="s">
        <v>278</v>
      </c>
      <c r="F168" s="11"/>
      <c r="G168" s="26">
        <f>G169</f>
        <v>130.2</v>
      </c>
      <c r="H168" s="26">
        <f>H169</f>
        <v>130.2</v>
      </c>
      <c r="I168" s="26">
        <f>I169</f>
        <v>127.3</v>
      </c>
      <c r="J168" s="37">
        <f t="shared" si="7"/>
        <v>0.9777265745007682</v>
      </c>
    </row>
    <row r="169" spans="1:10" ht="32.25" thickBot="1">
      <c r="A169" s="110" t="s">
        <v>410</v>
      </c>
      <c r="B169" s="61" t="s">
        <v>220</v>
      </c>
      <c r="C169" s="61" t="s">
        <v>169</v>
      </c>
      <c r="D169" s="61" t="s">
        <v>167</v>
      </c>
      <c r="E169" s="61" t="s">
        <v>279</v>
      </c>
      <c r="F169" s="11">
        <v>200</v>
      </c>
      <c r="G169" s="26">
        <v>130.2</v>
      </c>
      <c r="H169" s="26">
        <v>130.2</v>
      </c>
      <c r="I169" s="26">
        <v>127.3</v>
      </c>
      <c r="J169" s="37">
        <f t="shared" si="7"/>
        <v>0.9777265745007682</v>
      </c>
    </row>
    <row r="170" spans="1:10" ht="16.5" thickBot="1">
      <c r="A170" s="110" t="s">
        <v>93</v>
      </c>
      <c r="B170" s="61" t="s">
        <v>220</v>
      </c>
      <c r="C170" s="61" t="s">
        <v>169</v>
      </c>
      <c r="D170" s="61" t="s">
        <v>167</v>
      </c>
      <c r="E170" s="61" t="s">
        <v>280</v>
      </c>
      <c r="F170" s="11"/>
      <c r="G170" s="26">
        <f>G173</f>
        <v>419.7</v>
      </c>
      <c r="H170" s="26">
        <f>H173</f>
        <v>419.7</v>
      </c>
      <c r="I170" s="26">
        <f>I173</f>
        <v>397.9</v>
      </c>
      <c r="J170" s="37">
        <f t="shared" si="7"/>
        <v>0.9480581367643555</v>
      </c>
    </row>
    <row r="171" spans="1:10" ht="18.75" customHeight="1" thickBot="1">
      <c r="A171" s="110" t="s">
        <v>94</v>
      </c>
      <c r="B171" s="61" t="s">
        <v>220</v>
      </c>
      <c r="C171" s="61" t="s">
        <v>169</v>
      </c>
      <c r="D171" s="61" t="s">
        <v>167</v>
      </c>
      <c r="E171" s="61" t="s">
        <v>281</v>
      </c>
      <c r="F171" s="11"/>
      <c r="G171" s="26">
        <f>G173</f>
        <v>419.7</v>
      </c>
      <c r="H171" s="26">
        <f>H173</f>
        <v>419.7</v>
      </c>
      <c r="I171" s="26">
        <f>I173</f>
        <v>397.9</v>
      </c>
      <c r="J171" s="37">
        <f t="shared" si="7"/>
        <v>0.9480581367643555</v>
      </c>
    </row>
    <row r="172" spans="1:10" ht="24" customHeight="1" thickBot="1">
      <c r="A172" s="110" t="s">
        <v>95</v>
      </c>
      <c r="B172" s="61" t="s">
        <v>220</v>
      </c>
      <c r="C172" s="61" t="s">
        <v>169</v>
      </c>
      <c r="D172" s="61" t="s">
        <v>167</v>
      </c>
      <c r="E172" s="61" t="s">
        <v>282</v>
      </c>
      <c r="F172" s="11"/>
      <c r="G172" s="26">
        <f>G173</f>
        <v>419.7</v>
      </c>
      <c r="H172" s="26">
        <f>H173</f>
        <v>419.7</v>
      </c>
      <c r="I172" s="26">
        <f>I173</f>
        <v>397.9</v>
      </c>
      <c r="J172" s="37">
        <f t="shared" si="7"/>
        <v>0.9480581367643555</v>
      </c>
    </row>
    <row r="173" spans="1:10" ht="35.25" customHeight="1" thickBot="1">
      <c r="A173" s="110" t="s">
        <v>410</v>
      </c>
      <c r="B173" s="61" t="s">
        <v>220</v>
      </c>
      <c r="C173" s="61" t="s">
        <v>169</v>
      </c>
      <c r="D173" s="61" t="s">
        <v>167</v>
      </c>
      <c r="E173" s="61" t="s">
        <v>282</v>
      </c>
      <c r="F173" s="11">
        <v>200</v>
      </c>
      <c r="G173" s="26">
        <v>419.7</v>
      </c>
      <c r="H173" s="26">
        <v>419.7</v>
      </c>
      <c r="I173" s="26">
        <v>397.9</v>
      </c>
      <c r="J173" s="37">
        <f t="shared" si="7"/>
        <v>0.9480581367643555</v>
      </c>
    </row>
    <row r="174" spans="1:10" ht="16.5" thickBot="1">
      <c r="A174" s="110" t="s">
        <v>96</v>
      </c>
      <c r="B174" s="61" t="s">
        <v>220</v>
      </c>
      <c r="C174" s="61" t="s">
        <v>169</v>
      </c>
      <c r="D174" s="61" t="s">
        <v>167</v>
      </c>
      <c r="E174" s="61" t="s">
        <v>283</v>
      </c>
      <c r="F174" s="11"/>
      <c r="G174" s="26">
        <f>G177</f>
        <v>283</v>
      </c>
      <c r="H174" s="26">
        <f>H177</f>
        <v>283</v>
      </c>
      <c r="I174" s="26">
        <f>I177</f>
        <v>264.7</v>
      </c>
      <c r="J174" s="37">
        <f t="shared" si="7"/>
        <v>0.9353356890459363</v>
      </c>
    </row>
    <row r="175" spans="1:10" ht="16.5" thickBot="1">
      <c r="A175" s="110" t="s">
        <v>97</v>
      </c>
      <c r="B175" s="61" t="s">
        <v>220</v>
      </c>
      <c r="C175" s="61" t="s">
        <v>169</v>
      </c>
      <c r="D175" s="61" t="s">
        <v>167</v>
      </c>
      <c r="E175" s="61" t="s">
        <v>285</v>
      </c>
      <c r="F175" s="11"/>
      <c r="G175" s="26">
        <f>G177</f>
        <v>283</v>
      </c>
      <c r="H175" s="26">
        <f>H177</f>
        <v>283</v>
      </c>
      <c r="I175" s="26">
        <f>I177</f>
        <v>264.7</v>
      </c>
      <c r="J175" s="37">
        <f t="shared" si="7"/>
        <v>0.9353356890459363</v>
      </c>
    </row>
    <row r="176" spans="1:10" ht="16.5" thickBot="1">
      <c r="A176" s="110" t="s">
        <v>98</v>
      </c>
      <c r="B176" s="61" t="s">
        <v>220</v>
      </c>
      <c r="C176" s="61" t="s">
        <v>169</v>
      </c>
      <c r="D176" s="61" t="s">
        <v>167</v>
      </c>
      <c r="E176" s="61" t="s">
        <v>284</v>
      </c>
      <c r="F176" s="11"/>
      <c r="G176" s="26">
        <f>G177</f>
        <v>283</v>
      </c>
      <c r="H176" s="26">
        <f>H177</f>
        <v>283</v>
      </c>
      <c r="I176" s="26">
        <f>I177</f>
        <v>264.7</v>
      </c>
      <c r="J176" s="37">
        <f t="shared" si="7"/>
        <v>0.9353356890459363</v>
      </c>
    </row>
    <row r="177" spans="1:10" ht="32.25" thickBot="1">
      <c r="A177" s="110" t="s">
        <v>410</v>
      </c>
      <c r="B177" s="61" t="s">
        <v>220</v>
      </c>
      <c r="C177" s="61" t="s">
        <v>169</v>
      </c>
      <c r="D177" s="61" t="s">
        <v>167</v>
      </c>
      <c r="E177" s="61" t="s">
        <v>284</v>
      </c>
      <c r="F177" s="11">
        <v>200</v>
      </c>
      <c r="G177" s="26">
        <v>283</v>
      </c>
      <c r="H177" s="26">
        <v>283</v>
      </c>
      <c r="I177" s="26">
        <v>264.7</v>
      </c>
      <c r="J177" s="37">
        <f t="shared" si="7"/>
        <v>0.9353356890459363</v>
      </c>
    </row>
    <row r="178" spans="1:10" ht="32.25" thickBot="1">
      <c r="A178" s="110" t="s">
        <v>461</v>
      </c>
      <c r="B178" s="61" t="s">
        <v>220</v>
      </c>
      <c r="C178" s="61" t="s">
        <v>169</v>
      </c>
      <c r="D178" s="61" t="s">
        <v>167</v>
      </c>
      <c r="E178" s="61" t="s">
        <v>286</v>
      </c>
      <c r="F178" s="11"/>
      <c r="G178" s="26">
        <f>G179</f>
        <v>491.6</v>
      </c>
      <c r="H178" s="26">
        <f>H179</f>
        <v>491.6</v>
      </c>
      <c r="I178" s="26">
        <v>415.3</v>
      </c>
      <c r="J178" s="37">
        <f t="shared" si="7"/>
        <v>0.8447925142392189</v>
      </c>
    </row>
    <row r="179" spans="1:10" ht="32.25" thickBot="1">
      <c r="A179" s="110" t="s">
        <v>99</v>
      </c>
      <c r="B179" s="61" t="s">
        <v>220</v>
      </c>
      <c r="C179" s="61" t="s">
        <v>169</v>
      </c>
      <c r="D179" s="61" t="s">
        <v>167</v>
      </c>
      <c r="E179" s="61" t="s">
        <v>287</v>
      </c>
      <c r="F179" s="11"/>
      <c r="G179" s="26">
        <f>G181+G183</f>
        <v>491.6</v>
      </c>
      <c r="H179" s="26">
        <f>H181+H183</f>
        <v>491.6</v>
      </c>
      <c r="I179" s="26">
        <f>I181+I183</f>
        <v>415.3</v>
      </c>
      <c r="J179" s="37">
        <f t="shared" si="7"/>
        <v>0.8447925142392189</v>
      </c>
    </row>
    <row r="180" spans="1:10" ht="16.5" thickBot="1">
      <c r="A180" s="125" t="s">
        <v>100</v>
      </c>
      <c r="B180" s="61" t="s">
        <v>220</v>
      </c>
      <c r="C180" s="61" t="s">
        <v>169</v>
      </c>
      <c r="D180" s="61" t="s">
        <v>167</v>
      </c>
      <c r="E180" s="61" t="s">
        <v>288</v>
      </c>
      <c r="F180" s="11"/>
      <c r="G180" s="26">
        <f>G181</f>
        <v>80</v>
      </c>
      <c r="H180" s="26">
        <f>H181</f>
        <v>80</v>
      </c>
      <c r="I180" s="26">
        <f>I181</f>
        <v>14.2</v>
      </c>
      <c r="J180" s="37">
        <f t="shared" si="7"/>
        <v>0.1775</v>
      </c>
    </row>
    <row r="181" spans="1:10" ht="32.25" thickBot="1">
      <c r="A181" s="110" t="s">
        <v>410</v>
      </c>
      <c r="B181" s="61" t="s">
        <v>220</v>
      </c>
      <c r="C181" s="61" t="s">
        <v>169</v>
      </c>
      <c r="D181" s="61" t="s">
        <v>167</v>
      </c>
      <c r="E181" s="61" t="s">
        <v>288</v>
      </c>
      <c r="F181" s="11">
        <v>200</v>
      </c>
      <c r="G181" s="26">
        <v>80</v>
      </c>
      <c r="H181" s="26">
        <v>80</v>
      </c>
      <c r="I181" s="26">
        <v>14.2</v>
      </c>
      <c r="J181" s="37">
        <f t="shared" si="7"/>
        <v>0.1775</v>
      </c>
    </row>
    <row r="182" spans="1:10" ht="16.5" thickBot="1">
      <c r="A182" s="110" t="s">
        <v>101</v>
      </c>
      <c r="B182" s="61" t="s">
        <v>220</v>
      </c>
      <c r="C182" s="61" t="s">
        <v>169</v>
      </c>
      <c r="D182" s="61" t="s">
        <v>167</v>
      </c>
      <c r="E182" s="61" t="s">
        <v>289</v>
      </c>
      <c r="F182" s="11"/>
      <c r="G182" s="26">
        <f>G183</f>
        <v>411.6</v>
      </c>
      <c r="H182" s="26">
        <f>H183</f>
        <v>411.6</v>
      </c>
      <c r="I182" s="26">
        <f>I183</f>
        <v>401.1</v>
      </c>
      <c r="J182" s="37">
        <f aca="true" t="shared" si="8" ref="J182:J228">I182/H182</f>
        <v>0.9744897959183674</v>
      </c>
    </row>
    <row r="183" spans="1:10" ht="31.5">
      <c r="A183" s="113" t="s">
        <v>410</v>
      </c>
      <c r="B183" s="61" t="s">
        <v>220</v>
      </c>
      <c r="C183" s="61" t="s">
        <v>169</v>
      </c>
      <c r="D183" s="61" t="s">
        <v>167</v>
      </c>
      <c r="E183" s="61" t="s">
        <v>289</v>
      </c>
      <c r="F183" s="11">
        <v>200</v>
      </c>
      <c r="G183" s="26">
        <v>411.6</v>
      </c>
      <c r="H183" s="26">
        <v>411.6</v>
      </c>
      <c r="I183" s="26">
        <v>401.1</v>
      </c>
      <c r="J183" s="37">
        <f t="shared" si="8"/>
        <v>0.9744897959183674</v>
      </c>
    </row>
    <row r="184" spans="1:10" ht="51.75" customHeight="1" thickBot="1">
      <c r="A184" s="118" t="s">
        <v>580</v>
      </c>
      <c r="B184" s="61" t="s">
        <v>220</v>
      </c>
      <c r="C184" s="61" t="s">
        <v>169</v>
      </c>
      <c r="D184" s="61" t="s">
        <v>167</v>
      </c>
      <c r="E184" s="126" t="s">
        <v>577</v>
      </c>
      <c r="F184" s="17"/>
      <c r="G184" s="26">
        <f>G187</f>
        <v>531.1</v>
      </c>
      <c r="H184" s="26">
        <f>H187</f>
        <v>531.1</v>
      </c>
      <c r="I184" s="26">
        <f>I187</f>
        <v>531.1</v>
      </c>
      <c r="J184" s="37">
        <f t="shared" si="8"/>
        <v>1</v>
      </c>
    </row>
    <row r="185" spans="1:10" ht="65.25" customHeight="1" thickBot="1">
      <c r="A185" s="118" t="s">
        <v>581</v>
      </c>
      <c r="B185" s="61" t="s">
        <v>220</v>
      </c>
      <c r="C185" s="61" t="s">
        <v>169</v>
      </c>
      <c r="D185" s="61" t="s">
        <v>167</v>
      </c>
      <c r="E185" s="126" t="s">
        <v>578</v>
      </c>
      <c r="F185" s="17"/>
      <c r="G185" s="26">
        <f>G187</f>
        <v>531.1</v>
      </c>
      <c r="H185" s="26">
        <f>H187</f>
        <v>531.1</v>
      </c>
      <c r="I185" s="26">
        <f>I187</f>
        <v>531.1</v>
      </c>
      <c r="J185" s="37">
        <f t="shared" si="8"/>
        <v>1</v>
      </c>
    </row>
    <row r="186" spans="1:10" ht="26.25" customHeight="1">
      <c r="A186" s="113" t="s">
        <v>462</v>
      </c>
      <c r="B186" s="61" t="s">
        <v>220</v>
      </c>
      <c r="C186" s="61" t="s">
        <v>169</v>
      </c>
      <c r="D186" s="61" t="s">
        <v>167</v>
      </c>
      <c r="E186" s="182" t="s">
        <v>579</v>
      </c>
      <c r="F186" s="17"/>
      <c r="G186" s="26">
        <f>G187</f>
        <v>531.1</v>
      </c>
      <c r="H186" s="26">
        <f>H187</f>
        <v>531.1</v>
      </c>
      <c r="I186" s="26">
        <f>I187</f>
        <v>531.1</v>
      </c>
      <c r="J186" s="37">
        <f t="shared" si="8"/>
        <v>1</v>
      </c>
    </row>
    <row r="187" spans="1:10" ht="31.5">
      <c r="A187" s="118" t="s">
        <v>410</v>
      </c>
      <c r="B187" s="66" t="s">
        <v>220</v>
      </c>
      <c r="C187" s="66" t="s">
        <v>169</v>
      </c>
      <c r="D187" s="127" t="s">
        <v>167</v>
      </c>
      <c r="E187" s="183" t="s">
        <v>579</v>
      </c>
      <c r="F187" s="144">
        <v>200</v>
      </c>
      <c r="G187" s="26">
        <v>531.1</v>
      </c>
      <c r="H187" s="26">
        <v>531.1</v>
      </c>
      <c r="I187" s="26">
        <v>531.1</v>
      </c>
      <c r="J187" s="37">
        <f t="shared" si="8"/>
        <v>1</v>
      </c>
    </row>
    <row r="188" spans="1:10" ht="47.25">
      <c r="A188" s="118" t="s">
        <v>537</v>
      </c>
      <c r="B188" s="66" t="s">
        <v>220</v>
      </c>
      <c r="C188" s="66" t="s">
        <v>169</v>
      </c>
      <c r="D188" s="127" t="s">
        <v>167</v>
      </c>
      <c r="E188" s="183" t="s">
        <v>583</v>
      </c>
      <c r="F188" s="144"/>
      <c r="G188" s="26">
        <f>G191</f>
        <v>109.5</v>
      </c>
      <c r="H188" s="26">
        <f>H191</f>
        <v>109.5</v>
      </c>
      <c r="I188" s="26">
        <f>I191</f>
        <v>109.1</v>
      </c>
      <c r="J188" s="37">
        <f t="shared" si="8"/>
        <v>0.9963470319634703</v>
      </c>
    </row>
    <row r="189" spans="1:10" ht="16.5" thickBot="1">
      <c r="A189" s="110" t="s">
        <v>582</v>
      </c>
      <c r="B189" s="66" t="s">
        <v>220</v>
      </c>
      <c r="C189" s="66" t="s">
        <v>169</v>
      </c>
      <c r="D189" s="66" t="s">
        <v>167</v>
      </c>
      <c r="E189" s="126" t="s">
        <v>584</v>
      </c>
      <c r="F189" s="144"/>
      <c r="G189" s="26">
        <f>G191</f>
        <v>109.5</v>
      </c>
      <c r="H189" s="26">
        <f>H191</f>
        <v>109.5</v>
      </c>
      <c r="I189" s="26">
        <f>I191</f>
        <v>109.1</v>
      </c>
      <c r="J189" s="37">
        <f t="shared" si="8"/>
        <v>0.9963470319634703</v>
      </c>
    </row>
    <row r="190" spans="1:10" ht="16.5" thickBot="1">
      <c r="A190" s="110" t="s">
        <v>462</v>
      </c>
      <c r="B190" s="66" t="s">
        <v>220</v>
      </c>
      <c r="C190" s="66" t="s">
        <v>169</v>
      </c>
      <c r="D190" s="66" t="s">
        <v>167</v>
      </c>
      <c r="E190" s="182" t="s">
        <v>585</v>
      </c>
      <c r="F190" s="144"/>
      <c r="G190" s="26">
        <f>G191</f>
        <v>109.5</v>
      </c>
      <c r="H190" s="26">
        <f>H191</f>
        <v>109.5</v>
      </c>
      <c r="I190" s="26">
        <f>I191</f>
        <v>109.1</v>
      </c>
      <c r="J190" s="37">
        <f t="shared" si="8"/>
        <v>0.9963470319634703</v>
      </c>
    </row>
    <row r="191" spans="1:10" ht="32.25" thickBot="1">
      <c r="A191" s="175" t="s">
        <v>410</v>
      </c>
      <c r="B191" s="67" t="s">
        <v>220</v>
      </c>
      <c r="C191" s="67" t="s">
        <v>169</v>
      </c>
      <c r="D191" s="184" t="s">
        <v>167</v>
      </c>
      <c r="E191" s="183" t="s">
        <v>585</v>
      </c>
      <c r="F191" s="144"/>
      <c r="G191" s="26">
        <v>109.5</v>
      </c>
      <c r="H191" s="26">
        <v>109.5</v>
      </c>
      <c r="I191" s="26">
        <v>109.1</v>
      </c>
      <c r="J191" s="37">
        <f t="shared" si="8"/>
        <v>0.9963470319634703</v>
      </c>
    </row>
    <row r="192" spans="1:10" ht="16.5" thickBot="1">
      <c r="A192" s="93" t="s">
        <v>102</v>
      </c>
      <c r="B192" s="178" t="s">
        <v>220</v>
      </c>
      <c r="C192" s="178" t="s">
        <v>170</v>
      </c>
      <c r="D192" s="185" t="s">
        <v>161</v>
      </c>
      <c r="E192" s="67"/>
      <c r="F192" s="144"/>
      <c r="G192" s="63">
        <f>G193</f>
        <v>85.6</v>
      </c>
      <c r="H192" s="63">
        <f>H193</f>
        <v>85.6</v>
      </c>
      <c r="I192" s="63">
        <f>I193</f>
        <v>85.6</v>
      </c>
      <c r="J192" s="36">
        <f t="shared" si="8"/>
        <v>1</v>
      </c>
    </row>
    <row r="193" spans="1:10" ht="16.5" thickBot="1">
      <c r="A193" s="116" t="s">
        <v>463</v>
      </c>
      <c r="B193" s="62" t="s">
        <v>220</v>
      </c>
      <c r="C193" s="62" t="s">
        <v>170</v>
      </c>
      <c r="D193" s="62" t="s">
        <v>170</v>
      </c>
      <c r="E193" s="145"/>
      <c r="F193" s="11"/>
      <c r="G193" s="63">
        <f>G197</f>
        <v>85.6</v>
      </c>
      <c r="H193" s="63">
        <f>H197</f>
        <v>85.6</v>
      </c>
      <c r="I193" s="63">
        <f>I197</f>
        <v>85.6</v>
      </c>
      <c r="J193" s="36">
        <f t="shared" si="8"/>
        <v>1</v>
      </c>
    </row>
    <row r="194" spans="1:10" ht="31.5">
      <c r="A194" s="118" t="s">
        <v>483</v>
      </c>
      <c r="B194" s="61" t="s">
        <v>220</v>
      </c>
      <c r="C194" s="61" t="s">
        <v>170</v>
      </c>
      <c r="D194" s="61" t="s">
        <v>170</v>
      </c>
      <c r="E194" s="61" t="s">
        <v>465</v>
      </c>
      <c r="F194" s="11"/>
      <c r="G194" s="26">
        <f>G197</f>
        <v>85.6</v>
      </c>
      <c r="H194" s="26">
        <f>H197</f>
        <v>85.6</v>
      </c>
      <c r="I194" s="26">
        <f>I197</f>
        <v>85.6</v>
      </c>
      <c r="J194" s="37">
        <f t="shared" si="8"/>
        <v>1</v>
      </c>
    </row>
    <row r="195" spans="1:10" ht="48" customHeight="1" thickBot="1">
      <c r="A195" s="110" t="s">
        <v>464</v>
      </c>
      <c r="B195" s="61" t="s">
        <v>220</v>
      </c>
      <c r="C195" s="61" t="s">
        <v>170</v>
      </c>
      <c r="D195" s="61" t="s">
        <v>170</v>
      </c>
      <c r="E195" s="61" t="s">
        <v>291</v>
      </c>
      <c r="F195" s="11"/>
      <c r="G195" s="26">
        <f>G197</f>
        <v>85.6</v>
      </c>
      <c r="H195" s="26">
        <f>H197</f>
        <v>85.6</v>
      </c>
      <c r="I195" s="26">
        <f>I197</f>
        <v>85.6</v>
      </c>
      <c r="J195" s="37">
        <f t="shared" si="8"/>
        <v>1</v>
      </c>
    </row>
    <row r="196" spans="1:10" ht="16.5" thickBot="1">
      <c r="A196" s="110" t="s">
        <v>462</v>
      </c>
      <c r="B196" s="61" t="s">
        <v>220</v>
      </c>
      <c r="C196" s="61" t="s">
        <v>170</v>
      </c>
      <c r="D196" s="61" t="s">
        <v>170</v>
      </c>
      <c r="E196" s="61" t="s">
        <v>292</v>
      </c>
      <c r="F196" s="11"/>
      <c r="G196" s="26">
        <f>G197</f>
        <v>85.6</v>
      </c>
      <c r="H196" s="26">
        <f>H197</f>
        <v>85.6</v>
      </c>
      <c r="I196" s="26">
        <f>I197</f>
        <v>85.6</v>
      </c>
      <c r="J196" s="37">
        <f t="shared" si="8"/>
        <v>1</v>
      </c>
    </row>
    <row r="197" spans="1:10" ht="32.25" thickBot="1">
      <c r="A197" s="110" t="s">
        <v>410</v>
      </c>
      <c r="B197" s="61" t="s">
        <v>220</v>
      </c>
      <c r="C197" s="61" t="s">
        <v>170</v>
      </c>
      <c r="D197" s="61" t="s">
        <v>170</v>
      </c>
      <c r="E197" s="66" t="s">
        <v>292</v>
      </c>
      <c r="F197" s="11">
        <v>200</v>
      </c>
      <c r="G197" s="26">
        <v>85.6</v>
      </c>
      <c r="H197" s="26">
        <v>85.6</v>
      </c>
      <c r="I197" s="26">
        <v>85.6</v>
      </c>
      <c r="J197" s="37">
        <f t="shared" si="8"/>
        <v>1</v>
      </c>
    </row>
    <row r="198" spans="1:10" ht="15.75">
      <c r="A198" s="14" t="s">
        <v>103</v>
      </c>
      <c r="B198" s="62" t="s">
        <v>220</v>
      </c>
      <c r="C198" s="62" t="s">
        <v>171</v>
      </c>
      <c r="D198" s="143" t="s">
        <v>161</v>
      </c>
      <c r="E198" s="108"/>
      <c r="F198" s="144"/>
      <c r="G198" s="63">
        <f>G199</f>
        <v>12516.1</v>
      </c>
      <c r="H198" s="63">
        <f>H199</f>
        <v>12516.1</v>
      </c>
      <c r="I198" s="63">
        <f>I199</f>
        <v>12516.1</v>
      </c>
      <c r="J198" s="36">
        <f t="shared" si="8"/>
        <v>1</v>
      </c>
    </row>
    <row r="199" spans="1:10" ht="15.75">
      <c r="A199" s="14" t="s">
        <v>104</v>
      </c>
      <c r="B199" s="62" t="s">
        <v>220</v>
      </c>
      <c r="C199" s="62" t="s">
        <v>171</v>
      </c>
      <c r="D199" s="143" t="s">
        <v>160</v>
      </c>
      <c r="E199" s="108"/>
      <c r="F199" s="144"/>
      <c r="G199" s="63">
        <f>G200+G216</f>
        <v>12516.1</v>
      </c>
      <c r="H199" s="63">
        <f>H200+H213</f>
        <v>12516.1</v>
      </c>
      <c r="I199" s="63">
        <f>I200+I213</f>
        <v>12516.1</v>
      </c>
      <c r="J199" s="36">
        <f t="shared" si="8"/>
        <v>1</v>
      </c>
    </row>
    <row r="200" spans="1:10" ht="32.25" thickBot="1">
      <c r="A200" s="142" t="s">
        <v>105</v>
      </c>
      <c r="B200" s="61" t="s">
        <v>220</v>
      </c>
      <c r="C200" s="61" t="s">
        <v>171</v>
      </c>
      <c r="D200" s="61" t="s">
        <v>160</v>
      </c>
      <c r="E200" s="145" t="s">
        <v>293</v>
      </c>
      <c r="F200" s="11"/>
      <c r="G200" s="63">
        <f>G204+G208+G212</f>
        <v>12156.1</v>
      </c>
      <c r="H200" s="63">
        <f>H201+H205+H209</f>
        <v>12156.1</v>
      </c>
      <c r="I200" s="63">
        <f>I201+I205+I209</f>
        <v>12156.1</v>
      </c>
      <c r="J200" s="36">
        <f t="shared" si="8"/>
        <v>1</v>
      </c>
    </row>
    <row r="201" spans="1:10" ht="32.25" thickBot="1">
      <c r="A201" s="142" t="s">
        <v>106</v>
      </c>
      <c r="B201" s="61" t="s">
        <v>220</v>
      </c>
      <c r="C201" s="61" t="s">
        <v>171</v>
      </c>
      <c r="D201" s="61" t="s">
        <v>160</v>
      </c>
      <c r="E201" s="61" t="s">
        <v>294</v>
      </c>
      <c r="F201" s="11"/>
      <c r="G201" s="26">
        <f>G204</f>
        <v>8235</v>
      </c>
      <c r="H201" s="26">
        <f>H204</f>
        <v>8235</v>
      </c>
      <c r="I201" s="26">
        <f>I204</f>
        <v>8235</v>
      </c>
      <c r="J201" s="37">
        <f t="shared" si="8"/>
        <v>1</v>
      </c>
    </row>
    <row r="202" spans="1:10" ht="48" thickBot="1">
      <c r="A202" s="142" t="s">
        <v>107</v>
      </c>
      <c r="B202" s="61" t="s">
        <v>220</v>
      </c>
      <c r="C202" s="61" t="s">
        <v>171</v>
      </c>
      <c r="D202" s="61" t="s">
        <v>160</v>
      </c>
      <c r="E202" s="61" t="s">
        <v>2</v>
      </c>
      <c r="F202" s="11"/>
      <c r="G202" s="26">
        <f>G204</f>
        <v>8235</v>
      </c>
      <c r="H202" s="26">
        <f>H204</f>
        <v>8235</v>
      </c>
      <c r="I202" s="26">
        <f>I204</f>
        <v>8235</v>
      </c>
      <c r="J202" s="37">
        <f t="shared" si="8"/>
        <v>1</v>
      </c>
    </row>
    <row r="203" spans="1:10" ht="32.25" thickBot="1">
      <c r="A203" s="142" t="s">
        <v>108</v>
      </c>
      <c r="B203" s="61" t="s">
        <v>220</v>
      </c>
      <c r="C203" s="61" t="s">
        <v>171</v>
      </c>
      <c r="D203" s="61" t="s">
        <v>160</v>
      </c>
      <c r="E203" s="61" t="s">
        <v>295</v>
      </c>
      <c r="F203" s="11"/>
      <c r="G203" s="26">
        <f>G204</f>
        <v>8235</v>
      </c>
      <c r="H203" s="26">
        <f>H204</f>
        <v>8235</v>
      </c>
      <c r="I203" s="26">
        <f>I204</f>
        <v>8235</v>
      </c>
      <c r="J203" s="37">
        <f t="shared" si="8"/>
        <v>1</v>
      </c>
    </row>
    <row r="204" spans="1:10" ht="32.25" thickBot="1">
      <c r="A204" s="142" t="s">
        <v>472</v>
      </c>
      <c r="B204" s="61" t="s">
        <v>220</v>
      </c>
      <c r="C204" s="61" t="s">
        <v>171</v>
      </c>
      <c r="D204" s="61" t="s">
        <v>160</v>
      </c>
      <c r="E204" s="61" t="s">
        <v>295</v>
      </c>
      <c r="F204" s="11">
        <v>600</v>
      </c>
      <c r="G204" s="26">
        <v>8235</v>
      </c>
      <c r="H204" s="26">
        <v>8235</v>
      </c>
      <c r="I204" s="26">
        <v>8235</v>
      </c>
      <c r="J204" s="37">
        <f t="shared" si="8"/>
        <v>1</v>
      </c>
    </row>
    <row r="205" spans="1:10" ht="16.5" thickBot="1">
      <c r="A205" s="142" t="s">
        <v>109</v>
      </c>
      <c r="B205" s="61" t="s">
        <v>220</v>
      </c>
      <c r="C205" s="61" t="s">
        <v>171</v>
      </c>
      <c r="D205" s="61" t="s">
        <v>160</v>
      </c>
      <c r="E205" s="61" t="s">
        <v>296</v>
      </c>
      <c r="F205" s="11"/>
      <c r="G205" s="26">
        <f>G208</f>
        <v>3801</v>
      </c>
      <c r="H205" s="26">
        <f>H208</f>
        <v>3801</v>
      </c>
      <c r="I205" s="26">
        <f>I208</f>
        <v>3801</v>
      </c>
      <c r="J205" s="37">
        <f t="shared" si="8"/>
        <v>1</v>
      </c>
    </row>
    <row r="206" spans="1:10" ht="29.25" customHeight="1" thickBot="1">
      <c r="A206" s="142" t="s">
        <v>473</v>
      </c>
      <c r="B206" s="61" t="s">
        <v>220</v>
      </c>
      <c r="C206" s="61" t="s">
        <v>171</v>
      </c>
      <c r="D206" s="61" t="s">
        <v>160</v>
      </c>
      <c r="E206" s="61" t="s">
        <v>297</v>
      </c>
      <c r="F206" s="11"/>
      <c r="G206" s="26">
        <f>G208</f>
        <v>3801</v>
      </c>
      <c r="H206" s="26">
        <f>H208</f>
        <v>3801</v>
      </c>
      <c r="I206" s="26">
        <f>I208</f>
        <v>3801</v>
      </c>
      <c r="J206" s="37">
        <f t="shared" si="8"/>
        <v>1</v>
      </c>
    </row>
    <row r="207" spans="1:10" ht="32.25" thickBot="1">
      <c r="A207" s="142" t="s">
        <v>108</v>
      </c>
      <c r="B207" s="61" t="s">
        <v>220</v>
      </c>
      <c r="C207" s="61" t="s">
        <v>171</v>
      </c>
      <c r="D207" s="61" t="s">
        <v>160</v>
      </c>
      <c r="E207" s="61" t="s">
        <v>298</v>
      </c>
      <c r="F207" s="11"/>
      <c r="G207" s="26">
        <f>G208</f>
        <v>3801</v>
      </c>
      <c r="H207" s="26">
        <f>H208</f>
        <v>3801</v>
      </c>
      <c r="I207" s="26">
        <f>I208</f>
        <v>3801</v>
      </c>
      <c r="J207" s="37">
        <f t="shared" si="8"/>
        <v>1</v>
      </c>
    </row>
    <row r="208" spans="1:10" ht="32.25" thickBot="1">
      <c r="A208" s="142" t="s">
        <v>474</v>
      </c>
      <c r="B208" s="61" t="s">
        <v>220</v>
      </c>
      <c r="C208" s="61" t="s">
        <v>171</v>
      </c>
      <c r="D208" s="61" t="s">
        <v>160</v>
      </c>
      <c r="E208" s="61" t="s">
        <v>298</v>
      </c>
      <c r="F208" s="11">
        <v>600</v>
      </c>
      <c r="G208" s="26">
        <v>3801</v>
      </c>
      <c r="H208" s="26">
        <v>3801</v>
      </c>
      <c r="I208" s="26">
        <v>3801</v>
      </c>
      <c r="J208" s="37">
        <f t="shared" si="8"/>
        <v>1</v>
      </c>
    </row>
    <row r="209" spans="1:10" ht="32.25" thickBot="1">
      <c r="A209" s="142" t="s">
        <v>110</v>
      </c>
      <c r="B209" s="61" t="s">
        <v>220</v>
      </c>
      <c r="C209" s="61" t="s">
        <v>171</v>
      </c>
      <c r="D209" s="61" t="s">
        <v>160</v>
      </c>
      <c r="E209" s="61" t="s">
        <v>299</v>
      </c>
      <c r="F209" s="11"/>
      <c r="G209" s="26">
        <f>G212</f>
        <v>120.1</v>
      </c>
      <c r="H209" s="26">
        <f>H212</f>
        <v>120.1</v>
      </c>
      <c r="I209" s="26">
        <f>I212</f>
        <v>120.1</v>
      </c>
      <c r="J209" s="37">
        <f t="shared" si="8"/>
        <v>1</v>
      </c>
    </row>
    <row r="210" spans="1:10" ht="32.25" thickBot="1">
      <c r="A210" s="142" t="s">
        <v>111</v>
      </c>
      <c r="B210" s="61" t="s">
        <v>220</v>
      </c>
      <c r="C210" s="61" t="s">
        <v>171</v>
      </c>
      <c r="D210" s="61" t="s">
        <v>160</v>
      </c>
      <c r="E210" s="61" t="s">
        <v>300</v>
      </c>
      <c r="F210" s="11"/>
      <c r="G210" s="26">
        <f>G212</f>
        <v>120.1</v>
      </c>
      <c r="H210" s="26">
        <f>H212</f>
        <v>120.1</v>
      </c>
      <c r="I210" s="26">
        <f>I212</f>
        <v>120.1</v>
      </c>
      <c r="J210" s="37">
        <f t="shared" si="8"/>
        <v>1</v>
      </c>
    </row>
    <row r="211" spans="1:10" ht="31.5">
      <c r="A211" s="146" t="s">
        <v>112</v>
      </c>
      <c r="B211" s="61" t="s">
        <v>220</v>
      </c>
      <c r="C211" s="61" t="s">
        <v>171</v>
      </c>
      <c r="D211" s="61" t="s">
        <v>160</v>
      </c>
      <c r="E211" s="61" t="s">
        <v>301</v>
      </c>
      <c r="F211" s="11"/>
      <c r="G211" s="26">
        <f>G212</f>
        <v>120.1</v>
      </c>
      <c r="H211" s="26">
        <f>H212</f>
        <v>120.1</v>
      </c>
      <c r="I211" s="26">
        <f>I212</f>
        <v>120.1</v>
      </c>
      <c r="J211" s="37">
        <f t="shared" si="8"/>
        <v>1</v>
      </c>
    </row>
    <row r="212" spans="1:10" ht="35.25" customHeight="1">
      <c r="A212" s="147" t="s">
        <v>410</v>
      </c>
      <c r="B212" s="61" t="s">
        <v>220</v>
      </c>
      <c r="C212" s="61" t="s">
        <v>171</v>
      </c>
      <c r="D212" s="61" t="s">
        <v>160</v>
      </c>
      <c r="E212" s="61" t="s">
        <v>301</v>
      </c>
      <c r="F212" s="11">
        <v>200</v>
      </c>
      <c r="G212" s="26">
        <v>120.1</v>
      </c>
      <c r="H212" s="26">
        <v>120.1</v>
      </c>
      <c r="I212" s="26">
        <v>120.1</v>
      </c>
      <c r="J212" s="37">
        <f t="shared" si="8"/>
        <v>1</v>
      </c>
    </row>
    <row r="213" spans="1:10" ht="51" customHeight="1" thickBot="1">
      <c r="A213" s="110" t="s">
        <v>540</v>
      </c>
      <c r="B213" s="61" t="s">
        <v>220</v>
      </c>
      <c r="C213" s="61" t="s">
        <v>171</v>
      </c>
      <c r="D213" s="61" t="s">
        <v>160</v>
      </c>
      <c r="E213" s="61" t="s">
        <v>586</v>
      </c>
      <c r="F213" s="11"/>
      <c r="G213" s="26">
        <f>G216</f>
        <v>360</v>
      </c>
      <c r="H213" s="26">
        <f>H216</f>
        <v>360</v>
      </c>
      <c r="I213" s="26">
        <f>I216</f>
        <v>360</v>
      </c>
      <c r="J213" s="37">
        <f t="shared" si="8"/>
        <v>1</v>
      </c>
    </row>
    <row r="214" spans="1:10" ht="20.25" customHeight="1" thickBot="1">
      <c r="A214" s="110" t="s">
        <v>588</v>
      </c>
      <c r="B214" s="61" t="s">
        <v>220</v>
      </c>
      <c r="C214" s="61" t="s">
        <v>171</v>
      </c>
      <c r="D214" s="61" t="s">
        <v>160</v>
      </c>
      <c r="E214" s="61" t="s">
        <v>587</v>
      </c>
      <c r="F214" s="11"/>
      <c r="G214" s="26">
        <f>G216</f>
        <v>360</v>
      </c>
      <c r="H214" s="26">
        <f>H216</f>
        <v>360</v>
      </c>
      <c r="I214" s="26">
        <f>I216</f>
        <v>360</v>
      </c>
      <c r="J214" s="37">
        <f t="shared" si="8"/>
        <v>1</v>
      </c>
    </row>
    <row r="215" spans="1:10" ht="36.75" customHeight="1" thickBot="1">
      <c r="A215" s="110" t="s">
        <v>589</v>
      </c>
      <c r="B215" s="61" t="s">
        <v>220</v>
      </c>
      <c r="C215" s="61" t="s">
        <v>171</v>
      </c>
      <c r="D215" s="61" t="s">
        <v>160</v>
      </c>
      <c r="E215" s="61" t="s">
        <v>590</v>
      </c>
      <c r="F215" s="11"/>
      <c r="G215" s="26">
        <f>G216</f>
        <v>360</v>
      </c>
      <c r="H215" s="26">
        <f>H216</f>
        <v>360</v>
      </c>
      <c r="I215" s="26">
        <f>I216</f>
        <v>360</v>
      </c>
      <c r="J215" s="37">
        <f t="shared" si="8"/>
        <v>1</v>
      </c>
    </row>
    <row r="216" spans="1:10" ht="35.25" customHeight="1" thickBot="1">
      <c r="A216" s="110" t="s">
        <v>472</v>
      </c>
      <c r="B216" s="61" t="s">
        <v>220</v>
      </c>
      <c r="C216" s="61" t="s">
        <v>171</v>
      </c>
      <c r="D216" s="61" t="s">
        <v>160</v>
      </c>
      <c r="E216" s="61" t="s">
        <v>590</v>
      </c>
      <c r="F216" s="11">
        <v>200</v>
      </c>
      <c r="G216" s="26">
        <v>360</v>
      </c>
      <c r="H216" s="26">
        <v>360</v>
      </c>
      <c r="I216" s="26">
        <v>360</v>
      </c>
      <c r="J216" s="37">
        <f t="shared" si="8"/>
        <v>1</v>
      </c>
    </row>
    <row r="217" spans="1:10" ht="15.75">
      <c r="A217" s="14" t="s">
        <v>113</v>
      </c>
      <c r="B217" s="62" t="s">
        <v>220</v>
      </c>
      <c r="C217" s="62" t="s">
        <v>172</v>
      </c>
      <c r="D217" s="62" t="s">
        <v>161</v>
      </c>
      <c r="E217" s="61"/>
      <c r="F217" s="11"/>
      <c r="G217" s="63">
        <f>G218+G223</f>
        <v>232.3</v>
      </c>
      <c r="H217" s="63">
        <f>H218+H223</f>
        <v>232.3</v>
      </c>
      <c r="I217" s="63">
        <f>I218+I223</f>
        <v>232.3</v>
      </c>
      <c r="J217" s="37">
        <f t="shared" si="8"/>
        <v>1</v>
      </c>
    </row>
    <row r="218" spans="1:10" ht="16.5" thickBot="1">
      <c r="A218" s="14" t="s">
        <v>114</v>
      </c>
      <c r="B218" s="62" t="s">
        <v>220</v>
      </c>
      <c r="C218" s="62" t="s">
        <v>172</v>
      </c>
      <c r="D218" s="62" t="s">
        <v>160</v>
      </c>
      <c r="F218" s="11"/>
      <c r="G218" s="63">
        <f>G222</f>
        <v>179.6</v>
      </c>
      <c r="H218" s="63">
        <f>H222</f>
        <v>179.6</v>
      </c>
      <c r="I218" s="63">
        <f>I222</f>
        <v>179.6</v>
      </c>
      <c r="J218" s="37">
        <f>I218/H218</f>
        <v>1</v>
      </c>
    </row>
    <row r="219" spans="1:10" ht="63.75" thickBot="1">
      <c r="A219" s="140" t="s">
        <v>522</v>
      </c>
      <c r="B219" s="62"/>
      <c r="C219" s="62"/>
      <c r="D219" s="62"/>
      <c r="E219" s="61" t="s">
        <v>304</v>
      </c>
      <c r="F219" s="11"/>
      <c r="G219" s="26">
        <f>G222</f>
        <v>179.6</v>
      </c>
      <c r="H219" s="26">
        <f>H222</f>
        <v>179.6</v>
      </c>
      <c r="I219" s="26">
        <f>I222</f>
        <v>179.6</v>
      </c>
      <c r="J219" s="37">
        <f>I219/H219</f>
        <v>1</v>
      </c>
    </row>
    <row r="220" spans="1:10" ht="48" thickBot="1">
      <c r="A220" s="141" t="s">
        <v>115</v>
      </c>
      <c r="B220" s="61" t="s">
        <v>220</v>
      </c>
      <c r="C220" s="61" t="s">
        <v>172</v>
      </c>
      <c r="D220" s="61" t="s">
        <v>160</v>
      </c>
      <c r="E220" s="61" t="s">
        <v>303</v>
      </c>
      <c r="F220" s="11"/>
      <c r="G220" s="26">
        <f aca="true" t="shared" si="9" ref="G220:I221">G221</f>
        <v>179.6</v>
      </c>
      <c r="H220" s="26">
        <f t="shared" si="9"/>
        <v>179.6</v>
      </c>
      <c r="I220" s="26">
        <f t="shared" si="9"/>
        <v>179.6</v>
      </c>
      <c r="J220" s="37">
        <f>I220/H220</f>
        <v>1</v>
      </c>
    </row>
    <row r="221" spans="1:10" ht="16.5" thickBot="1">
      <c r="A221" s="142" t="s">
        <v>68</v>
      </c>
      <c r="B221" s="61" t="s">
        <v>220</v>
      </c>
      <c r="C221" s="61" t="s">
        <v>172</v>
      </c>
      <c r="D221" s="61" t="s">
        <v>160</v>
      </c>
      <c r="E221" s="61" t="s">
        <v>302</v>
      </c>
      <c r="F221" s="11"/>
      <c r="G221" s="26">
        <f t="shared" si="9"/>
        <v>179.6</v>
      </c>
      <c r="H221" s="26">
        <f t="shared" si="9"/>
        <v>179.6</v>
      </c>
      <c r="I221" s="26">
        <f t="shared" si="9"/>
        <v>179.6</v>
      </c>
      <c r="J221" s="37">
        <f>I221/H221</f>
        <v>1</v>
      </c>
    </row>
    <row r="222" spans="1:10" ht="16.5" thickBot="1">
      <c r="A222" s="142" t="s">
        <v>412</v>
      </c>
      <c r="B222" s="61" t="s">
        <v>220</v>
      </c>
      <c r="C222" s="61" t="s">
        <v>172</v>
      </c>
      <c r="D222" s="61" t="s">
        <v>160</v>
      </c>
      <c r="E222" s="61" t="s">
        <v>302</v>
      </c>
      <c r="F222" s="11">
        <v>300</v>
      </c>
      <c r="G222" s="26">
        <v>179.6</v>
      </c>
      <c r="H222" s="26">
        <v>179.6</v>
      </c>
      <c r="I222" s="26">
        <v>179.6</v>
      </c>
      <c r="J222" s="37">
        <f>I222/H222</f>
        <v>1</v>
      </c>
    </row>
    <row r="223" spans="1:10" ht="15.75">
      <c r="A223" s="14" t="s">
        <v>116</v>
      </c>
      <c r="B223" s="62" t="s">
        <v>220</v>
      </c>
      <c r="C223" s="62" t="s">
        <v>172</v>
      </c>
      <c r="D223" s="62" t="s">
        <v>167</v>
      </c>
      <c r="F223" s="11"/>
      <c r="G223" s="63">
        <f>G227</f>
        <v>52.7</v>
      </c>
      <c r="H223" s="63">
        <f>H227</f>
        <v>52.7</v>
      </c>
      <c r="I223" s="63">
        <f>I227</f>
        <v>52.7</v>
      </c>
      <c r="J223" s="36">
        <f t="shared" si="8"/>
        <v>1</v>
      </c>
    </row>
    <row r="224" spans="1:10" ht="33.75" customHeight="1" thickBot="1">
      <c r="A224" s="142" t="s">
        <v>471</v>
      </c>
      <c r="B224" s="61" t="s">
        <v>220</v>
      </c>
      <c r="C224" s="61" t="s">
        <v>172</v>
      </c>
      <c r="D224" s="61" t="s">
        <v>167</v>
      </c>
      <c r="E224" s="61" t="s">
        <v>5</v>
      </c>
      <c r="F224" s="11"/>
      <c r="G224" s="26">
        <f>G227</f>
        <v>52.7</v>
      </c>
      <c r="H224" s="26">
        <f>H227</f>
        <v>52.7</v>
      </c>
      <c r="I224" s="26">
        <f>I227</f>
        <v>52.7</v>
      </c>
      <c r="J224" s="37">
        <f t="shared" si="8"/>
        <v>1</v>
      </c>
    </row>
    <row r="225" spans="1:10" ht="48" thickBot="1">
      <c r="A225" s="142" t="s">
        <v>117</v>
      </c>
      <c r="B225" s="61" t="s">
        <v>220</v>
      </c>
      <c r="C225" s="61" t="s">
        <v>172</v>
      </c>
      <c r="D225" s="61" t="s">
        <v>167</v>
      </c>
      <c r="E225" s="61" t="s">
        <v>305</v>
      </c>
      <c r="F225" s="11"/>
      <c r="G225" s="26">
        <f>G227</f>
        <v>52.7</v>
      </c>
      <c r="H225" s="26">
        <f>H227</f>
        <v>52.7</v>
      </c>
      <c r="I225" s="26">
        <f>I227</f>
        <v>52.7</v>
      </c>
      <c r="J225" s="37">
        <f t="shared" si="8"/>
        <v>1</v>
      </c>
    </row>
    <row r="226" spans="1:10" ht="16.5" thickBot="1">
      <c r="A226" s="142" t="s">
        <v>68</v>
      </c>
      <c r="B226" s="61" t="s">
        <v>220</v>
      </c>
      <c r="C226" s="61" t="s">
        <v>172</v>
      </c>
      <c r="D226" s="61" t="s">
        <v>167</v>
      </c>
      <c r="E226" s="61" t="s">
        <v>470</v>
      </c>
      <c r="F226" s="11"/>
      <c r="G226" s="26">
        <f>G227</f>
        <v>52.7</v>
      </c>
      <c r="H226" s="26">
        <f>H227</f>
        <v>52.7</v>
      </c>
      <c r="I226" s="26">
        <f>I227</f>
        <v>52.7</v>
      </c>
      <c r="J226" s="37">
        <f t="shared" si="8"/>
        <v>1</v>
      </c>
    </row>
    <row r="227" spans="1:10" ht="32.25" thickBot="1">
      <c r="A227" s="142" t="s">
        <v>411</v>
      </c>
      <c r="B227" s="61" t="s">
        <v>220</v>
      </c>
      <c r="C227" s="61" t="s">
        <v>172</v>
      </c>
      <c r="D227" s="61" t="s">
        <v>167</v>
      </c>
      <c r="E227" s="109" t="s">
        <v>470</v>
      </c>
      <c r="F227" s="11">
        <v>600</v>
      </c>
      <c r="G227" s="26">
        <v>52.7</v>
      </c>
      <c r="H227" s="26">
        <v>52.7</v>
      </c>
      <c r="I227" s="26">
        <v>52.7</v>
      </c>
      <c r="J227" s="37">
        <f t="shared" si="8"/>
        <v>1</v>
      </c>
    </row>
    <row r="228" spans="1:10" ht="16.5" thickBot="1">
      <c r="A228" s="130" t="s">
        <v>466</v>
      </c>
      <c r="B228" s="62" t="s">
        <v>220</v>
      </c>
      <c r="C228" s="62" t="s">
        <v>173</v>
      </c>
      <c r="D228" s="62" t="s">
        <v>161</v>
      </c>
      <c r="E228" s="61"/>
      <c r="F228" s="11"/>
      <c r="G228" s="63">
        <f>G229</f>
        <v>172.6</v>
      </c>
      <c r="H228" s="63">
        <f>H229</f>
        <v>172.6</v>
      </c>
      <c r="I228" s="63">
        <f>I229</f>
        <v>141.2</v>
      </c>
      <c r="J228" s="36">
        <f t="shared" si="8"/>
        <v>0.8180764774044033</v>
      </c>
    </row>
    <row r="229" spans="1:10" ht="16.5" thickBot="1">
      <c r="A229" s="132" t="s">
        <v>119</v>
      </c>
      <c r="B229" s="62" t="s">
        <v>220</v>
      </c>
      <c r="C229" s="62" t="s">
        <v>173</v>
      </c>
      <c r="D229" s="62" t="s">
        <v>160</v>
      </c>
      <c r="E229" s="61"/>
      <c r="F229" s="11"/>
      <c r="G229" s="63">
        <f>G234+G238</f>
        <v>172.6</v>
      </c>
      <c r="H229" s="63">
        <f>H234+H238</f>
        <v>172.6</v>
      </c>
      <c r="I229" s="63">
        <f>I234+I238</f>
        <v>141.2</v>
      </c>
      <c r="J229" s="36">
        <f aca="true" t="shared" si="10" ref="J229:J238">I229/H229</f>
        <v>0.8180764774044033</v>
      </c>
    </row>
    <row r="230" spans="1:10" ht="32.25" thickBot="1">
      <c r="A230" s="131" t="s">
        <v>467</v>
      </c>
      <c r="B230" s="61" t="s">
        <v>220</v>
      </c>
      <c r="C230" s="61" t="s">
        <v>173</v>
      </c>
      <c r="D230" s="61" t="s">
        <v>160</v>
      </c>
      <c r="E230" s="61" t="s">
        <v>1</v>
      </c>
      <c r="F230" s="11"/>
      <c r="G230" s="26">
        <f>G234</f>
        <v>142</v>
      </c>
      <c r="H230" s="26">
        <f>H234</f>
        <v>142</v>
      </c>
      <c r="I230" s="26">
        <f>I234</f>
        <v>141.2</v>
      </c>
      <c r="J230" s="37">
        <f t="shared" si="10"/>
        <v>0.9943661971830985</v>
      </c>
    </row>
    <row r="231" spans="1:10" ht="16.5" thickBot="1">
      <c r="A231" s="110" t="s">
        <v>120</v>
      </c>
      <c r="B231" s="61" t="s">
        <v>220</v>
      </c>
      <c r="C231" s="61" t="s">
        <v>173</v>
      </c>
      <c r="D231" s="61" t="s">
        <v>160</v>
      </c>
      <c r="E231" s="61" t="s">
        <v>0</v>
      </c>
      <c r="F231" s="11"/>
      <c r="G231" s="26">
        <f>G234</f>
        <v>142</v>
      </c>
      <c r="H231" s="26">
        <f>H234</f>
        <v>142</v>
      </c>
      <c r="I231" s="26">
        <f>I234</f>
        <v>141.2</v>
      </c>
      <c r="J231" s="37">
        <f t="shared" si="10"/>
        <v>0.9943661971830985</v>
      </c>
    </row>
    <row r="232" spans="1:10" ht="32.25" thickBot="1">
      <c r="A232" s="110" t="s">
        <v>121</v>
      </c>
      <c r="B232" s="61" t="s">
        <v>220</v>
      </c>
      <c r="C232" s="61" t="s">
        <v>173</v>
      </c>
      <c r="D232" s="61" t="s">
        <v>160</v>
      </c>
      <c r="E232" s="61" t="s">
        <v>307</v>
      </c>
      <c r="F232" s="95"/>
      <c r="G232" s="26">
        <f>G234</f>
        <v>142</v>
      </c>
      <c r="H232" s="26">
        <f>H234</f>
        <v>142</v>
      </c>
      <c r="I232" s="26">
        <f>I234</f>
        <v>141.2</v>
      </c>
      <c r="J232" s="37">
        <f t="shared" si="10"/>
        <v>0.9943661971830985</v>
      </c>
    </row>
    <row r="233" spans="1:10" ht="16.5" thickBot="1">
      <c r="A233" s="113" t="s">
        <v>468</v>
      </c>
      <c r="B233" s="66" t="s">
        <v>220</v>
      </c>
      <c r="C233" s="66" t="s">
        <v>173</v>
      </c>
      <c r="D233" s="127" t="s">
        <v>160</v>
      </c>
      <c r="E233" s="61" t="s">
        <v>306</v>
      </c>
      <c r="F233" s="128"/>
      <c r="G233" s="129">
        <f>G234</f>
        <v>142</v>
      </c>
      <c r="H233" s="129">
        <f>H234</f>
        <v>142</v>
      </c>
      <c r="I233" s="107">
        <f>I234</f>
        <v>141.2</v>
      </c>
      <c r="J233" s="37">
        <f t="shared" si="10"/>
        <v>0.9943661971830985</v>
      </c>
    </row>
    <row r="234" spans="1:10" ht="32.25" thickBot="1">
      <c r="A234" s="116" t="s">
        <v>410</v>
      </c>
      <c r="B234" s="67" t="s">
        <v>220</v>
      </c>
      <c r="C234" s="67" t="s">
        <v>173</v>
      </c>
      <c r="D234" s="67" t="s">
        <v>160</v>
      </c>
      <c r="E234" s="66" t="s">
        <v>306</v>
      </c>
      <c r="F234" s="133">
        <v>200</v>
      </c>
      <c r="G234" s="123">
        <v>142</v>
      </c>
      <c r="H234" s="123">
        <v>142</v>
      </c>
      <c r="I234" s="123">
        <v>141.2</v>
      </c>
      <c r="J234" s="37">
        <f t="shared" si="10"/>
        <v>0.9943661971830985</v>
      </c>
    </row>
    <row r="235" spans="1:10" ht="48" thickBot="1">
      <c r="A235" s="116" t="s">
        <v>605</v>
      </c>
      <c r="B235" s="67" t="s">
        <v>220</v>
      </c>
      <c r="C235" s="67" t="s">
        <v>173</v>
      </c>
      <c r="D235" s="67" t="s">
        <v>160</v>
      </c>
      <c r="E235" s="148">
        <v>9400000000</v>
      </c>
      <c r="F235" s="108"/>
      <c r="G235" s="123">
        <v>30.6</v>
      </c>
      <c r="H235" s="123">
        <v>30.6</v>
      </c>
      <c r="I235" s="123">
        <v>0</v>
      </c>
      <c r="J235" s="37">
        <f t="shared" si="10"/>
        <v>0</v>
      </c>
    </row>
    <row r="236" spans="1:10" ht="32.25" thickBot="1">
      <c r="A236" s="117" t="s">
        <v>469</v>
      </c>
      <c r="B236" s="67" t="s">
        <v>220</v>
      </c>
      <c r="C236" s="67" t="s">
        <v>173</v>
      </c>
      <c r="D236" s="67" t="s">
        <v>160</v>
      </c>
      <c r="E236" s="149">
        <v>9400100000</v>
      </c>
      <c r="F236" s="108"/>
      <c r="G236" s="123">
        <v>30.6</v>
      </c>
      <c r="H236" s="123">
        <v>30.6</v>
      </c>
      <c r="I236" s="123">
        <v>0</v>
      </c>
      <c r="J236" s="37">
        <f t="shared" si="10"/>
        <v>0</v>
      </c>
    </row>
    <row r="237" spans="1:10" ht="16.5" thickBot="1">
      <c r="A237" s="117" t="s">
        <v>68</v>
      </c>
      <c r="B237" s="67" t="s">
        <v>220</v>
      </c>
      <c r="C237" s="67" t="s">
        <v>173</v>
      </c>
      <c r="D237" s="67" t="s">
        <v>160</v>
      </c>
      <c r="E237" s="149">
        <v>9400110070</v>
      </c>
      <c r="F237" s="108"/>
      <c r="G237" s="123">
        <v>30.6</v>
      </c>
      <c r="H237" s="123">
        <v>30.6</v>
      </c>
      <c r="I237" s="123">
        <v>0</v>
      </c>
      <c r="J237" s="37">
        <f t="shared" si="10"/>
        <v>0</v>
      </c>
    </row>
    <row r="238" spans="1:10" ht="32.25" thickBot="1">
      <c r="A238" s="117" t="s">
        <v>460</v>
      </c>
      <c r="B238" s="67" t="s">
        <v>220</v>
      </c>
      <c r="C238" s="67" t="s">
        <v>173</v>
      </c>
      <c r="D238" s="67" t="s">
        <v>160</v>
      </c>
      <c r="E238" s="149">
        <v>9400110070</v>
      </c>
      <c r="F238" s="133">
        <v>400</v>
      </c>
      <c r="G238" s="123">
        <v>30.6</v>
      </c>
      <c r="H238" s="123">
        <v>30.6</v>
      </c>
      <c r="I238" s="123">
        <v>0</v>
      </c>
      <c r="J238" s="37">
        <f t="shared" si="10"/>
        <v>0</v>
      </c>
    </row>
    <row r="239" spans="1:10" ht="18.75">
      <c r="A239" s="1"/>
      <c r="E239" s="44"/>
      <c r="F239" s="138"/>
      <c r="G239" s="139"/>
      <c r="H239" s="42"/>
      <c r="I239" s="42"/>
      <c r="J239" s="42"/>
    </row>
    <row r="240" spans="1:10" ht="18.75">
      <c r="A240" s="44"/>
      <c r="B240" s="137"/>
      <c r="C240" s="137"/>
      <c r="D240" s="137"/>
      <c r="E240" s="44"/>
      <c r="F240" s="44"/>
      <c r="G240" s="44"/>
      <c r="H240" s="44"/>
      <c r="I240" s="44"/>
      <c r="J240" s="44"/>
    </row>
    <row r="241" spans="1:10" ht="25.5" customHeight="1">
      <c r="A241" s="44" t="s">
        <v>530</v>
      </c>
      <c r="B241" s="137"/>
      <c r="C241" s="137"/>
      <c r="D241" s="137"/>
      <c r="J241" s="44"/>
    </row>
    <row r="242" spans="1:10" ht="21.75" customHeight="1">
      <c r="A242" s="44" t="s">
        <v>147</v>
      </c>
      <c r="B242" s="137"/>
      <c r="C242" s="137"/>
      <c r="D242" s="137"/>
      <c r="G242" s="197" t="s">
        <v>148</v>
      </c>
      <c r="H242" s="197"/>
      <c r="I242" s="197"/>
      <c r="J242" s="197"/>
    </row>
    <row r="243" spans="2:4" ht="15.75">
      <c r="B243" s="137"/>
      <c r="C243" s="137"/>
      <c r="D243" s="137"/>
    </row>
    <row r="244" spans="2:4" ht="12.75">
      <c r="B244" s="1"/>
      <c r="C244" s="1"/>
      <c r="D244" s="1"/>
    </row>
    <row r="246" spans="2:4" ht="18.75">
      <c r="B246" s="44"/>
      <c r="C246" s="44"/>
      <c r="D246" s="44"/>
    </row>
    <row r="247" spans="2:4" ht="18.75">
      <c r="B247" s="44"/>
      <c r="C247" s="44"/>
      <c r="D247" s="44"/>
    </row>
    <row r="248" spans="2:4" ht="18.75">
      <c r="B248" s="44"/>
      <c r="C248" s="44"/>
      <c r="D248" s="44"/>
    </row>
  </sheetData>
  <sheetProtection/>
  <mergeCells count="7">
    <mergeCell ref="G242:J242"/>
    <mergeCell ref="G2:J2"/>
    <mergeCell ref="A9:J9"/>
    <mergeCell ref="G3:J3"/>
    <mergeCell ref="G4:J4"/>
    <mergeCell ref="G5:J5"/>
    <mergeCell ref="G6:J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zoomScalePageLayoutView="0" workbookViewId="0" topLeftCell="A22">
      <selection activeCell="C33" sqref="C33"/>
    </sheetView>
  </sheetViews>
  <sheetFormatPr defaultColWidth="9.140625" defaultRowHeight="12.75"/>
  <cols>
    <col min="2" max="2" width="6.421875" style="0" customWidth="1"/>
    <col min="3" max="3" width="64.421875" style="0" customWidth="1"/>
    <col min="4" max="4" width="8.8515625" style="0" customWidth="1"/>
    <col min="5" max="5" width="9.421875" style="0" customWidth="1"/>
    <col min="6" max="6" width="24.8515625" style="0" customWidth="1"/>
    <col min="7" max="7" width="15.7109375" style="0" customWidth="1"/>
    <col min="8" max="8" width="14.8515625" style="0" customWidth="1"/>
    <col min="9" max="9" width="21.57421875" style="0" customWidth="1"/>
  </cols>
  <sheetData>
    <row r="1" spans="3:9" ht="15" customHeight="1">
      <c r="C1" s="213"/>
      <c r="D1" s="213"/>
      <c r="E1" s="213"/>
      <c r="F1" s="202"/>
      <c r="G1" s="202"/>
      <c r="H1" s="202"/>
      <c r="I1" s="202"/>
    </row>
    <row r="2" spans="3:5" ht="15" customHeight="1">
      <c r="C2" s="7"/>
      <c r="D2" s="7"/>
      <c r="E2" s="7"/>
    </row>
    <row r="3" spans="3:9" ht="15" customHeight="1">
      <c r="C3" s="7"/>
      <c r="D3" s="7"/>
      <c r="E3" s="7"/>
      <c r="G3" s="194" t="s">
        <v>344</v>
      </c>
      <c r="H3" s="194"/>
      <c r="I3" s="194"/>
    </row>
    <row r="4" spans="3:9" ht="15" customHeight="1">
      <c r="C4" s="7"/>
      <c r="D4" s="7"/>
      <c r="E4" s="7"/>
      <c r="G4" s="197" t="s">
        <v>484</v>
      </c>
      <c r="H4" s="197"/>
      <c r="I4" s="197"/>
    </row>
    <row r="5" spans="3:9" ht="15" customHeight="1">
      <c r="C5" s="7"/>
      <c r="D5" s="7"/>
      <c r="E5" s="7"/>
      <c r="F5" s="194" t="s">
        <v>133</v>
      </c>
      <c r="G5" s="194"/>
      <c r="H5" s="194"/>
      <c r="I5" s="194"/>
    </row>
    <row r="6" spans="3:9" ht="18.75" customHeight="1">
      <c r="C6" s="7"/>
      <c r="D6" s="7"/>
      <c r="E6" s="7"/>
      <c r="F6" s="194" t="s">
        <v>487</v>
      </c>
      <c r="G6" s="194"/>
      <c r="H6" s="194"/>
      <c r="I6" s="194"/>
    </row>
    <row r="7" spans="3:9" ht="15" customHeight="1">
      <c r="C7" s="7"/>
      <c r="D7" s="7"/>
      <c r="E7" s="7"/>
      <c r="G7" s="194" t="s">
        <v>149</v>
      </c>
      <c r="H7" s="194"/>
      <c r="I7" s="194"/>
    </row>
    <row r="8" spans="3:9" ht="15" customHeight="1">
      <c r="C8" s="7"/>
      <c r="D8" s="7"/>
      <c r="E8" s="7"/>
      <c r="G8" s="43"/>
      <c r="H8" s="43"/>
      <c r="I8" s="43"/>
    </row>
    <row r="9" spans="3:9" ht="41.25" customHeight="1">
      <c r="C9" s="215" t="s">
        <v>541</v>
      </c>
      <c r="D9" s="215"/>
      <c r="E9" s="215"/>
      <c r="F9" s="215"/>
      <c r="G9" s="215"/>
      <c r="H9" s="215"/>
      <c r="I9" s="215"/>
    </row>
    <row r="10" spans="3:9" ht="20.25" customHeight="1">
      <c r="C10" s="30"/>
      <c r="D10" s="30"/>
      <c r="E10" s="30"/>
      <c r="F10" s="6"/>
      <c r="G10" s="6"/>
      <c r="H10" s="6"/>
      <c r="I10" s="106" t="s">
        <v>194</v>
      </c>
    </row>
    <row r="11" spans="2:9" ht="110.25" customHeight="1">
      <c r="B11" s="34" t="s">
        <v>150</v>
      </c>
      <c r="C11" s="76" t="s">
        <v>12</v>
      </c>
      <c r="D11" s="76" t="s">
        <v>158</v>
      </c>
      <c r="E11" s="76" t="s">
        <v>159</v>
      </c>
      <c r="F11" s="77" t="s">
        <v>549</v>
      </c>
      <c r="G11" s="48" t="s">
        <v>515</v>
      </c>
      <c r="H11" s="48" t="s">
        <v>489</v>
      </c>
      <c r="I11" s="48" t="s">
        <v>542</v>
      </c>
    </row>
    <row r="12" spans="2:9" ht="32.25" customHeight="1">
      <c r="B12" s="211" t="s">
        <v>174</v>
      </c>
      <c r="C12" s="35" t="s">
        <v>151</v>
      </c>
      <c r="D12" s="52"/>
      <c r="E12" s="52"/>
      <c r="F12" s="96">
        <f>F13+F20+F22+F25+F28+F31+F33+F35+F38</f>
        <v>38825.399999999994</v>
      </c>
      <c r="G12" s="96">
        <f>G13+G20+G22+G25+G28+G31+G33+G35+G38</f>
        <v>38825.399999999994</v>
      </c>
      <c r="H12" s="96">
        <f>H13+H20+H22+H25+H28+H31+H33+H35+H38</f>
        <v>37200.899999999994</v>
      </c>
      <c r="I12" s="98">
        <f>H12/G12</f>
        <v>0.9581588341652629</v>
      </c>
    </row>
    <row r="13" spans="2:9" ht="18" customHeight="1">
      <c r="B13" s="214"/>
      <c r="C13" s="35" t="s">
        <v>49</v>
      </c>
      <c r="D13" s="53" t="s">
        <v>160</v>
      </c>
      <c r="E13" s="53" t="s">
        <v>161</v>
      </c>
      <c r="F13" s="97">
        <f>F14+F15+F16+F17+F18+F19</f>
        <v>14159</v>
      </c>
      <c r="G13" s="97">
        <f>G14+G15+G16+G17+G18+G19</f>
        <v>14159</v>
      </c>
      <c r="H13" s="97">
        <f>H14+H15+H16+H17+H18+H19</f>
        <v>13922.8</v>
      </c>
      <c r="I13" s="98">
        <f>H13/G13</f>
        <v>0.983318030934388</v>
      </c>
    </row>
    <row r="14" spans="2:9" ht="32.25" customHeight="1">
      <c r="B14" s="214"/>
      <c r="C14" s="33" t="s">
        <v>50</v>
      </c>
      <c r="D14" s="54" t="s">
        <v>164</v>
      </c>
      <c r="E14" s="54" t="s">
        <v>185</v>
      </c>
      <c r="F14" s="99">
        <v>960</v>
      </c>
      <c r="G14" s="99">
        <v>960</v>
      </c>
      <c r="H14" s="99">
        <v>957.2</v>
      </c>
      <c r="I14" s="72">
        <f aca="true" t="shared" si="0" ref="I14:I39">H14/G14</f>
        <v>0.9970833333333334</v>
      </c>
    </row>
    <row r="15" spans="2:9" ht="48" customHeight="1">
      <c r="B15" s="214"/>
      <c r="C15" s="33" t="s">
        <v>53</v>
      </c>
      <c r="D15" s="54" t="s">
        <v>183</v>
      </c>
      <c r="E15" s="54" t="s">
        <v>184</v>
      </c>
      <c r="F15" s="100">
        <v>6191.9</v>
      </c>
      <c r="G15" s="100">
        <v>6191.9</v>
      </c>
      <c r="H15" s="99">
        <v>6186.5</v>
      </c>
      <c r="I15" s="72">
        <f>H15/G15</f>
        <v>0.9991278928923272</v>
      </c>
    </row>
    <row r="16" spans="2:9" ht="45.75" customHeight="1">
      <c r="B16" s="214"/>
      <c r="C16" s="33" t="s">
        <v>57</v>
      </c>
      <c r="D16" s="54" t="s">
        <v>187</v>
      </c>
      <c r="E16" s="54" t="s">
        <v>186</v>
      </c>
      <c r="F16" s="100">
        <v>70.8</v>
      </c>
      <c r="G16" s="100">
        <v>70.8</v>
      </c>
      <c r="H16" s="99">
        <v>70.8</v>
      </c>
      <c r="I16" s="72">
        <f t="shared" si="0"/>
        <v>1</v>
      </c>
    </row>
    <row r="17" spans="2:9" ht="24" customHeight="1">
      <c r="B17" s="214"/>
      <c r="C17" s="33" t="s">
        <v>544</v>
      </c>
      <c r="D17" s="54" t="s">
        <v>160</v>
      </c>
      <c r="E17" s="54" t="s">
        <v>170</v>
      </c>
      <c r="F17" s="100">
        <v>304.5</v>
      </c>
      <c r="G17" s="100">
        <v>304.5</v>
      </c>
      <c r="H17" s="99">
        <v>304.5</v>
      </c>
      <c r="I17" s="72">
        <f t="shared" si="0"/>
        <v>1</v>
      </c>
    </row>
    <row r="18" spans="2:9" ht="18.75" customHeight="1">
      <c r="B18" s="214"/>
      <c r="C18" s="33" t="s">
        <v>311</v>
      </c>
      <c r="D18" s="54" t="s">
        <v>160</v>
      </c>
      <c r="E18" s="54" t="s">
        <v>173</v>
      </c>
      <c r="F18" s="100">
        <v>30</v>
      </c>
      <c r="G18" s="100">
        <v>30</v>
      </c>
      <c r="H18" s="99">
        <v>0</v>
      </c>
      <c r="I18" s="72">
        <f t="shared" si="0"/>
        <v>0</v>
      </c>
    </row>
    <row r="19" spans="2:9" ht="18" customHeight="1">
      <c r="B19" s="212"/>
      <c r="C19" s="33" t="s">
        <v>61</v>
      </c>
      <c r="D19" s="54" t="s">
        <v>166</v>
      </c>
      <c r="E19" s="54" t="s">
        <v>165</v>
      </c>
      <c r="F19" s="100">
        <v>6601.8</v>
      </c>
      <c r="G19" s="100">
        <v>6601.8</v>
      </c>
      <c r="H19" s="99">
        <v>6403.8</v>
      </c>
      <c r="I19" s="72">
        <f t="shared" si="0"/>
        <v>0.9700081795873853</v>
      </c>
    </row>
    <row r="20" spans="2:9" ht="21" customHeight="1">
      <c r="B20" s="211" t="s">
        <v>175</v>
      </c>
      <c r="C20" s="35" t="s">
        <v>73</v>
      </c>
      <c r="D20" s="53" t="s">
        <v>162</v>
      </c>
      <c r="E20" s="53" t="s">
        <v>161</v>
      </c>
      <c r="F20" s="96">
        <f>F21</f>
        <v>259.8</v>
      </c>
      <c r="G20" s="96">
        <f>G21</f>
        <v>259.8</v>
      </c>
      <c r="H20" s="96">
        <f>H21</f>
        <v>259.8</v>
      </c>
      <c r="I20" s="98">
        <f t="shared" si="0"/>
        <v>1</v>
      </c>
    </row>
    <row r="21" spans="2:9" ht="19.5" customHeight="1">
      <c r="B21" s="212"/>
      <c r="C21" s="33" t="s">
        <v>74</v>
      </c>
      <c r="D21" s="54" t="s">
        <v>162</v>
      </c>
      <c r="E21" s="54" t="s">
        <v>167</v>
      </c>
      <c r="F21" s="99">
        <v>259.8</v>
      </c>
      <c r="G21" s="99">
        <v>259.8</v>
      </c>
      <c r="H21" s="99">
        <v>259.8</v>
      </c>
      <c r="I21" s="72">
        <f t="shared" si="0"/>
        <v>1</v>
      </c>
    </row>
    <row r="22" spans="2:9" ht="33.75" customHeight="1">
      <c r="B22" s="211" t="s">
        <v>176</v>
      </c>
      <c r="C22" s="35" t="s">
        <v>75</v>
      </c>
      <c r="D22" s="53" t="s">
        <v>167</v>
      </c>
      <c r="E22" s="53" t="s">
        <v>161</v>
      </c>
      <c r="F22" s="96">
        <f>+F23+F24</f>
        <v>291.3</v>
      </c>
      <c r="G22" s="96">
        <f>+G23+G24</f>
        <v>291.3</v>
      </c>
      <c r="H22" s="96">
        <f>+H23+H24</f>
        <v>269.1</v>
      </c>
      <c r="I22" s="98">
        <f t="shared" si="0"/>
        <v>0.9237899073120495</v>
      </c>
    </row>
    <row r="23" spans="2:9" ht="31.5" customHeight="1">
      <c r="B23" s="214"/>
      <c r="C23" s="33" t="s">
        <v>481</v>
      </c>
      <c r="D23" s="54" t="s">
        <v>188</v>
      </c>
      <c r="E23" s="54" t="s">
        <v>172</v>
      </c>
      <c r="F23" s="99">
        <v>42.4</v>
      </c>
      <c r="G23" s="99">
        <v>42.4</v>
      </c>
      <c r="H23" s="99">
        <v>20.2</v>
      </c>
      <c r="I23" s="72">
        <f t="shared" si="0"/>
        <v>0.47641509433962265</v>
      </c>
    </row>
    <row r="24" spans="2:9" ht="35.25" customHeight="1">
      <c r="B24" s="212"/>
      <c r="C24" s="33" t="s">
        <v>81</v>
      </c>
      <c r="D24" s="54" t="s">
        <v>189</v>
      </c>
      <c r="E24" s="54" t="s">
        <v>268</v>
      </c>
      <c r="F24" s="99">
        <v>248.9</v>
      </c>
      <c r="G24" s="99">
        <v>248.9</v>
      </c>
      <c r="H24" s="99">
        <v>248.9</v>
      </c>
      <c r="I24" s="72">
        <f t="shared" si="0"/>
        <v>1</v>
      </c>
    </row>
    <row r="25" spans="2:9" ht="18" customHeight="1">
      <c r="B25" s="211" t="s">
        <v>177</v>
      </c>
      <c r="C25" s="35" t="s">
        <v>82</v>
      </c>
      <c r="D25" s="53" t="s">
        <v>163</v>
      </c>
      <c r="E25" s="53" t="s">
        <v>161</v>
      </c>
      <c r="F25" s="96">
        <f>F26+F27</f>
        <v>6212.1</v>
      </c>
      <c r="G25" s="96">
        <f>G26+G27</f>
        <v>6212.1</v>
      </c>
      <c r="H25" s="96">
        <f>H26+H27</f>
        <v>4997.1</v>
      </c>
      <c r="I25" s="98">
        <f t="shared" si="0"/>
        <v>0.8044139662915922</v>
      </c>
    </row>
    <row r="26" spans="2:9" ht="24" customHeight="1">
      <c r="B26" s="214"/>
      <c r="C26" s="33" t="s">
        <v>83</v>
      </c>
      <c r="D26" s="54" t="s">
        <v>163</v>
      </c>
      <c r="E26" s="54" t="s">
        <v>168</v>
      </c>
      <c r="F26" s="99">
        <v>6207.1</v>
      </c>
      <c r="G26" s="99">
        <v>6207.1</v>
      </c>
      <c r="H26" s="99">
        <v>4992.1</v>
      </c>
      <c r="I26" s="72">
        <f t="shared" si="0"/>
        <v>0.8042564160396964</v>
      </c>
    </row>
    <row r="27" spans="2:9" ht="28.5" customHeight="1">
      <c r="B27" s="158"/>
      <c r="C27" s="33" t="s">
        <v>545</v>
      </c>
      <c r="D27" s="54" t="s">
        <v>163</v>
      </c>
      <c r="E27" s="54" t="s">
        <v>543</v>
      </c>
      <c r="F27" s="99">
        <v>5</v>
      </c>
      <c r="G27" s="99">
        <v>5</v>
      </c>
      <c r="H27" s="99">
        <v>5</v>
      </c>
      <c r="I27" s="72">
        <f t="shared" si="0"/>
        <v>1</v>
      </c>
    </row>
    <row r="28" spans="2:9" ht="18.75" customHeight="1">
      <c r="B28" s="211" t="s">
        <v>178</v>
      </c>
      <c r="C28" s="35" t="s">
        <v>86</v>
      </c>
      <c r="D28" s="53" t="s">
        <v>169</v>
      </c>
      <c r="E28" s="53" t="s">
        <v>161</v>
      </c>
      <c r="F28" s="96">
        <f>F30+F29</f>
        <v>4896.6</v>
      </c>
      <c r="G28" s="96">
        <f>G30+G29</f>
        <v>4896.6</v>
      </c>
      <c r="H28" s="96">
        <f>H30+H29</f>
        <v>4776.9</v>
      </c>
      <c r="I28" s="98">
        <f t="shared" si="0"/>
        <v>0.975554466364416</v>
      </c>
    </row>
    <row r="29" spans="2:9" ht="18" customHeight="1">
      <c r="B29" s="214"/>
      <c r="C29" s="33" t="s">
        <v>87</v>
      </c>
      <c r="D29" s="54" t="s">
        <v>169</v>
      </c>
      <c r="E29" s="54" t="s">
        <v>162</v>
      </c>
      <c r="F29" s="99">
        <v>2931.5</v>
      </c>
      <c r="G29" s="99">
        <v>2931.5</v>
      </c>
      <c r="H29" s="99">
        <v>2931.5</v>
      </c>
      <c r="I29" s="72">
        <f t="shared" si="0"/>
        <v>1</v>
      </c>
    </row>
    <row r="30" spans="2:9" ht="20.25" customHeight="1">
      <c r="B30" s="212"/>
      <c r="C30" s="33" t="s">
        <v>88</v>
      </c>
      <c r="D30" s="54" t="s">
        <v>169</v>
      </c>
      <c r="E30" s="54" t="s">
        <v>167</v>
      </c>
      <c r="F30" s="99">
        <v>1965.1</v>
      </c>
      <c r="G30" s="99">
        <v>1965.1</v>
      </c>
      <c r="H30" s="99">
        <v>1845.4</v>
      </c>
      <c r="I30" s="72">
        <f t="shared" si="0"/>
        <v>0.939087069360338</v>
      </c>
    </row>
    <row r="31" spans="2:9" ht="18" customHeight="1">
      <c r="B31" s="211" t="s">
        <v>179</v>
      </c>
      <c r="C31" s="35" t="s">
        <v>102</v>
      </c>
      <c r="D31" s="53" t="s">
        <v>170</v>
      </c>
      <c r="E31" s="53" t="s">
        <v>161</v>
      </c>
      <c r="F31" s="96">
        <f>F32</f>
        <v>85.6</v>
      </c>
      <c r="G31" s="96">
        <f>G32</f>
        <v>85.6</v>
      </c>
      <c r="H31" s="96">
        <f>H32</f>
        <v>85.6</v>
      </c>
      <c r="I31" s="98">
        <f t="shared" si="0"/>
        <v>1</v>
      </c>
    </row>
    <row r="32" spans="2:9" ht="18.75" customHeight="1">
      <c r="B32" s="212"/>
      <c r="C32" s="33" t="s">
        <v>606</v>
      </c>
      <c r="D32" s="54" t="s">
        <v>170</v>
      </c>
      <c r="E32" s="54" t="s">
        <v>170</v>
      </c>
      <c r="F32" s="99">
        <v>85.6</v>
      </c>
      <c r="G32" s="99">
        <v>85.6</v>
      </c>
      <c r="H32" s="99">
        <v>85.6</v>
      </c>
      <c r="I32" s="72">
        <f t="shared" si="0"/>
        <v>1</v>
      </c>
    </row>
    <row r="33" spans="2:9" ht="18" customHeight="1">
      <c r="B33" s="211" t="s">
        <v>180</v>
      </c>
      <c r="C33" s="35" t="s">
        <v>103</v>
      </c>
      <c r="D33" s="53" t="s">
        <v>171</v>
      </c>
      <c r="E33" s="53" t="s">
        <v>161</v>
      </c>
      <c r="F33" s="96">
        <f>F34</f>
        <v>12516.1</v>
      </c>
      <c r="G33" s="96">
        <f>G34</f>
        <v>12516.1</v>
      </c>
      <c r="H33" s="96">
        <f>H34</f>
        <v>12516.1</v>
      </c>
      <c r="I33" s="98">
        <f t="shared" si="0"/>
        <v>1</v>
      </c>
    </row>
    <row r="34" spans="2:9" ht="17.25" customHeight="1">
      <c r="B34" s="212"/>
      <c r="C34" s="33" t="s">
        <v>104</v>
      </c>
      <c r="D34" s="54" t="s">
        <v>171</v>
      </c>
      <c r="E34" s="54" t="s">
        <v>160</v>
      </c>
      <c r="F34" s="99">
        <v>12516.1</v>
      </c>
      <c r="G34" s="99">
        <v>12516.1</v>
      </c>
      <c r="H34" s="99">
        <v>12516.1</v>
      </c>
      <c r="I34" s="72">
        <f t="shared" si="0"/>
        <v>1</v>
      </c>
    </row>
    <row r="35" spans="2:9" ht="19.5" customHeight="1">
      <c r="B35" s="211" t="s">
        <v>181</v>
      </c>
      <c r="C35" s="35" t="s">
        <v>113</v>
      </c>
      <c r="D35" s="53" t="s">
        <v>172</v>
      </c>
      <c r="E35" s="53" t="s">
        <v>161</v>
      </c>
      <c r="F35" s="96">
        <f>F36+F37</f>
        <v>232.3</v>
      </c>
      <c r="G35" s="96">
        <f>G36+G37</f>
        <v>232.3</v>
      </c>
      <c r="H35" s="96">
        <f>H36+H37</f>
        <v>232.3</v>
      </c>
      <c r="I35" s="98">
        <f t="shared" si="0"/>
        <v>1</v>
      </c>
    </row>
    <row r="36" spans="2:9" ht="18.75" customHeight="1">
      <c r="B36" s="214"/>
      <c r="C36" s="33" t="s">
        <v>114</v>
      </c>
      <c r="D36" s="54" t="s">
        <v>172</v>
      </c>
      <c r="E36" s="54" t="s">
        <v>160</v>
      </c>
      <c r="F36" s="99">
        <v>179.6</v>
      </c>
      <c r="G36" s="99">
        <v>179.6</v>
      </c>
      <c r="H36" s="99">
        <v>179.6</v>
      </c>
      <c r="I36" s="72">
        <f t="shared" si="0"/>
        <v>1</v>
      </c>
    </row>
    <row r="37" spans="2:9" ht="18.75" customHeight="1">
      <c r="B37" s="212"/>
      <c r="C37" s="33" t="s">
        <v>116</v>
      </c>
      <c r="D37" s="54" t="s">
        <v>172</v>
      </c>
      <c r="E37" s="54" t="s">
        <v>167</v>
      </c>
      <c r="F37" s="99">
        <v>52.7</v>
      </c>
      <c r="G37" s="99">
        <v>52.7</v>
      </c>
      <c r="H37" s="99">
        <v>52.7</v>
      </c>
      <c r="I37" s="72">
        <f t="shared" si="0"/>
        <v>1</v>
      </c>
    </row>
    <row r="38" spans="2:9" ht="21" customHeight="1">
      <c r="B38" s="211" t="s">
        <v>182</v>
      </c>
      <c r="C38" s="35" t="s">
        <v>118</v>
      </c>
      <c r="D38" s="53" t="s">
        <v>173</v>
      </c>
      <c r="E38" s="53" t="s">
        <v>161</v>
      </c>
      <c r="F38" s="96">
        <f>F39</f>
        <v>172.6</v>
      </c>
      <c r="G38" s="96">
        <f>G39</f>
        <v>172.6</v>
      </c>
      <c r="H38" s="96">
        <f>H39</f>
        <v>141.2</v>
      </c>
      <c r="I38" s="72">
        <f t="shared" si="0"/>
        <v>0.8180764774044033</v>
      </c>
    </row>
    <row r="39" spans="2:9" ht="19.5" customHeight="1">
      <c r="B39" s="212"/>
      <c r="C39" s="33" t="s">
        <v>119</v>
      </c>
      <c r="D39" s="54" t="s">
        <v>173</v>
      </c>
      <c r="E39" s="54" t="s">
        <v>160</v>
      </c>
      <c r="F39" s="99">
        <v>172.6</v>
      </c>
      <c r="G39" s="99">
        <v>172.6</v>
      </c>
      <c r="H39" s="99">
        <v>141.2</v>
      </c>
      <c r="I39" s="72">
        <f t="shared" si="0"/>
        <v>0.8180764774044033</v>
      </c>
    </row>
    <row r="40" spans="3:9" ht="17.25" customHeight="1">
      <c r="C40" s="1"/>
      <c r="D40" s="55"/>
      <c r="E40" s="55"/>
      <c r="F40" s="41"/>
      <c r="G40" s="42"/>
      <c r="H40" s="42"/>
      <c r="I40" s="42"/>
    </row>
    <row r="41" ht="19.5" customHeight="1"/>
    <row r="42" spans="2:8" ht="18.75">
      <c r="B42" s="216" t="s">
        <v>499</v>
      </c>
      <c r="C42" s="216"/>
      <c r="D42" s="44"/>
      <c r="E42" s="44"/>
      <c r="F42" s="23"/>
      <c r="G42" s="23"/>
      <c r="H42" s="23"/>
    </row>
    <row r="43" spans="2:9" ht="18.75">
      <c r="B43" s="216" t="s">
        <v>147</v>
      </c>
      <c r="C43" s="216"/>
      <c r="D43" s="44"/>
      <c r="E43" s="44"/>
      <c r="F43" s="23"/>
      <c r="G43" s="197" t="s">
        <v>148</v>
      </c>
      <c r="H43" s="197"/>
      <c r="I43" s="197"/>
    </row>
    <row r="44" spans="2:5" ht="12.75">
      <c r="B44" s="31"/>
      <c r="C44" s="31"/>
      <c r="D44" s="31"/>
      <c r="E44" s="31"/>
    </row>
  </sheetData>
  <sheetProtection/>
  <mergeCells count="19">
    <mergeCell ref="G43:I43"/>
    <mergeCell ref="C9:I9"/>
    <mergeCell ref="B42:C42"/>
    <mergeCell ref="B43:C43"/>
    <mergeCell ref="B20:B21"/>
    <mergeCell ref="B28:B30"/>
    <mergeCell ref="B31:B32"/>
    <mergeCell ref="B25:B26"/>
    <mergeCell ref="B12:B19"/>
    <mergeCell ref="B33:B34"/>
    <mergeCell ref="B38:B39"/>
    <mergeCell ref="C1:I1"/>
    <mergeCell ref="G3:I3"/>
    <mergeCell ref="G4:I4"/>
    <mergeCell ref="G7:I7"/>
    <mergeCell ref="F5:I5"/>
    <mergeCell ref="F6:I6"/>
    <mergeCell ref="B35:B37"/>
    <mergeCell ref="B22:B2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view="pageBreakPreview" zoomScale="73" zoomScaleSheetLayoutView="73" zoomScalePageLayoutView="0" workbookViewId="0" topLeftCell="A28">
      <selection activeCell="C13" sqref="C13"/>
    </sheetView>
  </sheetViews>
  <sheetFormatPr defaultColWidth="9.140625" defaultRowHeight="12.75"/>
  <cols>
    <col min="1" max="1" width="50.140625" style="0" customWidth="1"/>
    <col min="2" max="2" width="17.00390625" style="0" customWidth="1"/>
    <col min="3" max="3" width="12.8515625" style="0" customWidth="1"/>
    <col min="4" max="4" width="15.28125" style="0" customWidth="1"/>
    <col min="5" max="5" width="16.140625" style="0" customWidth="1"/>
    <col min="6" max="7" width="14.00390625" style="0" customWidth="1"/>
    <col min="8" max="8" width="16.7109375" style="0" customWidth="1"/>
    <col min="9" max="9" width="12.28125" style="0" customWidth="1"/>
    <col min="10" max="10" width="15.28125" style="0" customWidth="1"/>
    <col min="11" max="11" width="16.8515625" style="0" customWidth="1"/>
    <col min="12" max="12" width="14.8515625" style="0" customWidth="1"/>
  </cols>
  <sheetData>
    <row r="2" spans="6:12" ht="18.75">
      <c r="F2" s="197" t="s">
        <v>345</v>
      </c>
      <c r="G2" s="197"/>
      <c r="H2" s="197"/>
      <c r="I2" s="197"/>
      <c r="J2" s="197"/>
      <c r="K2" s="197"/>
      <c r="L2" s="197"/>
    </row>
    <row r="3" spans="6:13" ht="18.75">
      <c r="F3" s="197" t="s">
        <v>484</v>
      </c>
      <c r="G3" s="197"/>
      <c r="H3" s="197"/>
      <c r="I3" s="197"/>
      <c r="J3" s="197"/>
      <c r="K3" s="197"/>
      <c r="L3" s="197"/>
      <c r="M3" s="47"/>
    </row>
    <row r="4" spans="6:13" ht="18.75" customHeight="1">
      <c r="F4" s="194" t="s">
        <v>133</v>
      </c>
      <c r="G4" s="194"/>
      <c r="H4" s="194"/>
      <c r="I4" s="194"/>
      <c r="J4" s="194"/>
      <c r="K4" s="194"/>
      <c r="L4" s="194"/>
      <c r="M4" s="38"/>
    </row>
    <row r="5" spans="6:13" ht="18.75" customHeight="1">
      <c r="F5" s="194" t="s">
        <v>487</v>
      </c>
      <c r="G5" s="194"/>
      <c r="H5" s="194"/>
      <c r="I5" s="194"/>
      <c r="J5" s="194"/>
      <c r="K5" s="194"/>
      <c r="L5" s="194"/>
      <c r="M5" s="38"/>
    </row>
    <row r="6" spans="6:13" ht="18.75" customHeight="1">
      <c r="F6" s="194" t="s">
        <v>216</v>
      </c>
      <c r="G6" s="194"/>
      <c r="H6" s="194"/>
      <c r="I6" s="194"/>
      <c r="J6" s="194"/>
      <c r="K6" s="194"/>
      <c r="L6" s="194"/>
      <c r="M6" s="38"/>
    </row>
    <row r="9" spans="1:12" ht="44.25" customHeight="1">
      <c r="A9" s="210" t="s">
        <v>514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</row>
    <row r="10" spans="1:12" ht="15" customHeight="1">
      <c r="A10" s="60"/>
      <c r="B10" s="60"/>
      <c r="C10" s="60"/>
      <c r="D10" s="60"/>
      <c r="E10" s="60"/>
      <c r="F10" s="40"/>
      <c r="G10" s="40"/>
      <c r="H10" s="40"/>
      <c r="I10" s="40"/>
      <c r="J10" s="40"/>
      <c r="K10" s="40"/>
      <c r="L10" s="40"/>
    </row>
    <row r="11" spans="1:12" ht="18.75">
      <c r="A11" s="30"/>
      <c r="B11" s="30"/>
      <c r="C11" s="30"/>
      <c r="D11" s="30"/>
      <c r="E11" s="30"/>
      <c r="F11" s="6"/>
      <c r="G11" s="6"/>
      <c r="H11" s="6"/>
      <c r="I11" s="6"/>
      <c r="J11" s="6"/>
      <c r="K11" s="6"/>
      <c r="L11" s="69" t="s">
        <v>194</v>
      </c>
    </row>
    <row r="12" spans="1:12" ht="95.25" customHeight="1">
      <c r="A12" s="222" t="s">
        <v>3</v>
      </c>
      <c r="B12" s="222" t="s">
        <v>8</v>
      </c>
      <c r="C12" s="217" t="s">
        <v>607</v>
      </c>
      <c r="D12" s="217"/>
      <c r="E12" s="217"/>
      <c r="F12" s="218" t="s">
        <v>515</v>
      </c>
      <c r="G12" s="218"/>
      <c r="H12" s="219"/>
      <c r="I12" s="220" t="s">
        <v>489</v>
      </c>
      <c r="J12" s="221"/>
      <c r="K12" s="221"/>
      <c r="L12" s="217" t="s">
        <v>516</v>
      </c>
    </row>
    <row r="13" spans="1:12" ht="63.75" customHeight="1" thickBot="1">
      <c r="A13" s="223"/>
      <c r="B13" s="223"/>
      <c r="C13" s="35" t="s">
        <v>6</v>
      </c>
      <c r="D13" s="35" t="s">
        <v>477</v>
      </c>
      <c r="E13" s="35" t="s">
        <v>7</v>
      </c>
      <c r="F13" s="35" t="s">
        <v>6</v>
      </c>
      <c r="G13" s="35" t="s">
        <v>477</v>
      </c>
      <c r="H13" s="35" t="s">
        <v>7</v>
      </c>
      <c r="I13" s="35" t="s">
        <v>6</v>
      </c>
      <c r="J13" s="35" t="s">
        <v>477</v>
      </c>
      <c r="K13" s="64" t="s">
        <v>7</v>
      </c>
      <c r="L13" s="217"/>
    </row>
    <row r="14" spans="1:12" ht="75.75" customHeight="1" thickBot="1">
      <c r="A14" s="101" t="s">
        <v>517</v>
      </c>
      <c r="B14" s="65">
        <v>5500000000</v>
      </c>
      <c r="C14" s="151">
        <v>23</v>
      </c>
      <c r="D14" s="151">
        <v>0</v>
      </c>
      <c r="E14" s="151">
        <v>0</v>
      </c>
      <c r="F14" s="154">
        <v>19.1</v>
      </c>
      <c r="G14" s="154">
        <v>0</v>
      </c>
      <c r="H14" s="154">
        <v>0</v>
      </c>
      <c r="I14" s="154">
        <v>19</v>
      </c>
      <c r="J14" s="154">
        <v>0</v>
      </c>
      <c r="K14" s="154">
        <v>0</v>
      </c>
      <c r="L14" s="37">
        <f>I14/F14</f>
        <v>0.9947643979057591</v>
      </c>
    </row>
    <row r="15" spans="1:12" ht="63.75" thickBot="1">
      <c r="A15" s="102" t="s">
        <v>518</v>
      </c>
      <c r="B15" s="61" t="s">
        <v>402</v>
      </c>
      <c r="C15" s="151">
        <v>278.9</v>
      </c>
      <c r="D15" s="151">
        <v>0</v>
      </c>
      <c r="E15" s="151">
        <v>0</v>
      </c>
      <c r="F15" s="154">
        <v>276.4</v>
      </c>
      <c r="G15" s="154">
        <v>0</v>
      </c>
      <c r="H15" s="154">
        <v>0</v>
      </c>
      <c r="I15" s="154">
        <v>276.4</v>
      </c>
      <c r="J15" s="154">
        <v>0</v>
      </c>
      <c r="K15" s="154">
        <v>0</v>
      </c>
      <c r="L15" s="37">
        <f aca="true" t="shared" si="0" ref="L15:L28">I15/F15</f>
        <v>1</v>
      </c>
    </row>
    <row r="16" spans="1:12" ht="79.5" thickBot="1">
      <c r="A16" s="102" t="s">
        <v>519</v>
      </c>
      <c r="B16" s="61" t="s">
        <v>403</v>
      </c>
      <c r="C16" s="151">
        <v>1200.1</v>
      </c>
      <c r="D16" s="151">
        <v>0</v>
      </c>
      <c r="E16" s="151">
        <v>0</v>
      </c>
      <c r="F16" s="154">
        <v>1451.6</v>
      </c>
      <c r="G16" s="154">
        <v>0</v>
      </c>
      <c r="H16" s="154">
        <v>0</v>
      </c>
      <c r="I16" s="154">
        <v>1316.5</v>
      </c>
      <c r="J16" s="154">
        <v>0</v>
      </c>
      <c r="K16" s="154">
        <v>0</v>
      </c>
      <c r="L16" s="37">
        <f>I16/F16</f>
        <v>0.9069302838247452</v>
      </c>
    </row>
    <row r="17" spans="1:12" ht="87" customHeight="1" thickBot="1">
      <c r="A17" s="102" t="s">
        <v>537</v>
      </c>
      <c r="B17" s="61" t="s">
        <v>536</v>
      </c>
      <c r="C17" s="151">
        <v>0</v>
      </c>
      <c r="D17" s="151">
        <v>0</v>
      </c>
      <c r="E17" s="151">
        <v>0</v>
      </c>
      <c r="F17" s="154">
        <v>109.5</v>
      </c>
      <c r="G17" s="154">
        <v>0</v>
      </c>
      <c r="H17" s="154">
        <v>0</v>
      </c>
      <c r="I17" s="154">
        <v>109.1</v>
      </c>
      <c r="J17" s="154">
        <v>0</v>
      </c>
      <c r="K17" s="154">
        <v>0</v>
      </c>
      <c r="L17" s="37">
        <f>I17/F17</f>
        <v>0.9963470319634703</v>
      </c>
    </row>
    <row r="18" spans="1:12" ht="55.5" customHeight="1" thickBot="1">
      <c r="A18" s="102" t="s">
        <v>539</v>
      </c>
      <c r="B18" s="61" t="s">
        <v>538</v>
      </c>
      <c r="C18" s="151">
        <v>0</v>
      </c>
      <c r="D18" s="151">
        <v>0</v>
      </c>
      <c r="E18" s="151">
        <v>0</v>
      </c>
      <c r="F18" s="154">
        <v>531.1</v>
      </c>
      <c r="G18" s="154">
        <v>0</v>
      </c>
      <c r="H18" s="154">
        <v>0</v>
      </c>
      <c r="I18" s="154">
        <v>531.1</v>
      </c>
      <c r="J18" s="154">
        <v>0</v>
      </c>
      <c r="K18" s="154">
        <v>0</v>
      </c>
      <c r="L18" s="37">
        <f>I18/F18</f>
        <v>1</v>
      </c>
    </row>
    <row r="19" spans="1:12" ht="81" customHeight="1" thickBot="1">
      <c r="A19" s="103" t="s">
        <v>520</v>
      </c>
      <c r="B19" s="61" t="s">
        <v>404</v>
      </c>
      <c r="C19" s="151">
        <v>25</v>
      </c>
      <c r="D19" s="151">
        <v>0</v>
      </c>
      <c r="E19" s="151">
        <v>0</v>
      </c>
      <c r="F19" s="154">
        <v>14.9</v>
      </c>
      <c r="G19" s="154">
        <v>0</v>
      </c>
      <c r="H19" s="154">
        <v>0</v>
      </c>
      <c r="I19" s="154">
        <v>14.9</v>
      </c>
      <c r="J19" s="154">
        <v>0</v>
      </c>
      <c r="K19" s="154">
        <v>0</v>
      </c>
      <c r="L19" s="37">
        <f t="shared" si="0"/>
        <v>1</v>
      </c>
    </row>
    <row r="20" spans="1:12" ht="63">
      <c r="A20" s="104" t="s">
        <v>521</v>
      </c>
      <c r="B20" s="61" t="s">
        <v>251</v>
      </c>
      <c r="C20" s="151">
        <v>42</v>
      </c>
      <c r="D20" s="151">
        <v>0</v>
      </c>
      <c r="E20" s="151">
        <v>0</v>
      </c>
      <c r="F20" s="154">
        <v>36</v>
      </c>
      <c r="G20" s="154">
        <v>0</v>
      </c>
      <c r="H20" s="154">
        <v>0</v>
      </c>
      <c r="I20" s="154">
        <v>36</v>
      </c>
      <c r="J20" s="154">
        <v>0</v>
      </c>
      <c r="K20" s="154">
        <v>0</v>
      </c>
      <c r="L20" s="37">
        <f t="shared" si="0"/>
        <v>1</v>
      </c>
    </row>
    <row r="21" spans="1:12" ht="77.25" customHeight="1">
      <c r="A21" s="155" t="s">
        <v>532</v>
      </c>
      <c r="B21" s="61" t="s">
        <v>531</v>
      </c>
      <c r="C21" s="151">
        <v>76.3</v>
      </c>
      <c r="D21" s="151">
        <v>0</v>
      </c>
      <c r="E21" s="151">
        <v>0</v>
      </c>
      <c r="F21" s="154">
        <v>15</v>
      </c>
      <c r="G21" s="154">
        <v>0</v>
      </c>
      <c r="H21" s="154">
        <v>0</v>
      </c>
      <c r="I21" s="154">
        <v>15</v>
      </c>
      <c r="J21" s="154">
        <v>0</v>
      </c>
      <c r="K21" s="154">
        <v>0</v>
      </c>
      <c r="L21" s="37">
        <f t="shared" si="0"/>
        <v>1</v>
      </c>
    </row>
    <row r="22" spans="1:12" ht="92.25" customHeight="1">
      <c r="A22" s="155" t="s">
        <v>522</v>
      </c>
      <c r="B22" s="61" t="s">
        <v>4</v>
      </c>
      <c r="C22" s="151">
        <v>143</v>
      </c>
      <c r="D22" s="151">
        <v>0</v>
      </c>
      <c r="E22" s="151">
        <v>0</v>
      </c>
      <c r="F22" s="154">
        <v>179.6</v>
      </c>
      <c r="G22" s="154">
        <v>0</v>
      </c>
      <c r="H22" s="154">
        <v>0</v>
      </c>
      <c r="I22" s="154">
        <v>179.6</v>
      </c>
      <c r="J22" s="154">
        <v>0</v>
      </c>
      <c r="K22" s="154">
        <v>0</v>
      </c>
      <c r="L22" s="37">
        <f t="shared" si="0"/>
        <v>1</v>
      </c>
    </row>
    <row r="23" spans="1:12" ht="65.25" customHeight="1">
      <c r="A23" s="155" t="s">
        <v>523</v>
      </c>
      <c r="B23" s="61" t="s">
        <v>272</v>
      </c>
      <c r="C23" s="151">
        <v>760</v>
      </c>
      <c r="D23" s="151">
        <v>0</v>
      </c>
      <c r="E23" s="151">
        <v>0</v>
      </c>
      <c r="F23" s="154">
        <v>2910</v>
      </c>
      <c r="G23" s="154">
        <v>0</v>
      </c>
      <c r="H23" s="154">
        <v>0</v>
      </c>
      <c r="I23" s="154">
        <v>2910</v>
      </c>
      <c r="J23" s="154">
        <v>0</v>
      </c>
      <c r="K23" s="154">
        <v>0</v>
      </c>
      <c r="L23" s="37">
        <f t="shared" si="0"/>
        <v>1</v>
      </c>
    </row>
    <row r="24" spans="1:12" ht="161.25" customHeight="1">
      <c r="A24" s="155" t="s">
        <v>535</v>
      </c>
      <c r="B24" s="61" t="s">
        <v>534</v>
      </c>
      <c r="C24" s="151">
        <v>0</v>
      </c>
      <c r="D24" s="151">
        <v>0</v>
      </c>
      <c r="E24" s="151">
        <v>0</v>
      </c>
      <c r="F24" s="154">
        <v>5</v>
      </c>
      <c r="G24" s="154">
        <v>0</v>
      </c>
      <c r="H24" s="154">
        <v>0</v>
      </c>
      <c r="I24" s="154">
        <v>5</v>
      </c>
      <c r="J24" s="154">
        <v>0</v>
      </c>
      <c r="K24" s="154">
        <v>0</v>
      </c>
      <c r="L24" s="37">
        <f>I24/F24</f>
        <v>1</v>
      </c>
    </row>
    <row r="25" spans="1:12" ht="79.5" thickBot="1">
      <c r="A25" s="102" t="s">
        <v>524</v>
      </c>
      <c r="B25" s="61" t="s">
        <v>405</v>
      </c>
      <c r="C25" s="151">
        <v>200</v>
      </c>
      <c r="D25" s="151">
        <v>0</v>
      </c>
      <c r="E25" s="151">
        <v>0</v>
      </c>
      <c r="F25" s="154">
        <v>259.5</v>
      </c>
      <c r="G25" s="154">
        <v>0</v>
      </c>
      <c r="H25" s="154">
        <v>0</v>
      </c>
      <c r="I25" s="154">
        <v>259.5</v>
      </c>
      <c r="J25" s="154">
        <v>0</v>
      </c>
      <c r="K25" s="154">
        <v>0</v>
      </c>
      <c r="L25" s="37">
        <f>I25/F25</f>
        <v>1</v>
      </c>
    </row>
    <row r="26" spans="1:12" ht="48" thickBot="1">
      <c r="A26" s="102" t="s">
        <v>525</v>
      </c>
      <c r="B26" s="61" t="s">
        <v>290</v>
      </c>
      <c r="C26" s="151">
        <v>50</v>
      </c>
      <c r="D26" s="151">
        <v>0</v>
      </c>
      <c r="E26" s="151">
        <v>0</v>
      </c>
      <c r="F26" s="154">
        <v>85.6</v>
      </c>
      <c r="G26" s="154">
        <v>0</v>
      </c>
      <c r="H26" s="154">
        <v>0</v>
      </c>
      <c r="I26" s="154">
        <v>85.6</v>
      </c>
      <c r="J26" s="154">
        <v>0</v>
      </c>
      <c r="K26" s="154">
        <v>0</v>
      </c>
      <c r="L26" s="37">
        <f t="shared" si="0"/>
        <v>1</v>
      </c>
    </row>
    <row r="27" spans="1:12" ht="79.5" thickBot="1">
      <c r="A27" s="102" t="s">
        <v>526</v>
      </c>
      <c r="B27" s="61" t="s">
        <v>406</v>
      </c>
      <c r="C27" s="151">
        <v>35</v>
      </c>
      <c r="D27" s="151">
        <v>0</v>
      </c>
      <c r="E27" s="151">
        <v>0</v>
      </c>
      <c r="F27" s="154">
        <v>35.9</v>
      </c>
      <c r="G27" s="154">
        <v>0</v>
      </c>
      <c r="H27" s="154">
        <v>0</v>
      </c>
      <c r="I27" s="154">
        <v>35.9</v>
      </c>
      <c r="J27" s="154">
        <v>0</v>
      </c>
      <c r="K27" s="154">
        <v>0</v>
      </c>
      <c r="L27" s="37">
        <f t="shared" si="0"/>
        <v>1</v>
      </c>
    </row>
    <row r="28" spans="1:12" ht="47.25">
      <c r="A28" s="159" t="s">
        <v>401</v>
      </c>
      <c r="B28" s="66" t="s">
        <v>5</v>
      </c>
      <c r="C28" s="152">
        <v>52.7</v>
      </c>
      <c r="D28" s="152">
        <v>0</v>
      </c>
      <c r="E28" s="152">
        <v>0</v>
      </c>
      <c r="F28" s="154">
        <v>52.7</v>
      </c>
      <c r="G28" s="154">
        <v>0</v>
      </c>
      <c r="H28" s="154">
        <v>0</v>
      </c>
      <c r="I28" s="154">
        <v>52.7</v>
      </c>
      <c r="J28" s="154">
        <v>0</v>
      </c>
      <c r="K28" s="154">
        <v>0</v>
      </c>
      <c r="L28" s="37">
        <f t="shared" si="0"/>
        <v>1</v>
      </c>
    </row>
    <row r="29" spans="1:12" ht="79.5" customHeight="1">
      <c r="A29" s="160" t="s">
        <v>480</v>
      </c>
      <c r="B29" s="73">
        <v>8500000000</v>
      </c>
      <c r="C29" s="153">
        <v>0</v>
      </c>
      <c r="D29" s="153">
        <v>0</v>
      </c>
      <c r="E29" s="153">
        <v>0</v>
      </c>
      <c r="F29" s="153">
        <v>2.5</v>
      </c>
      <c r="G29" s="153">
        <v>0</v>
      </c>
      <c r="H29" s="153">
        <v>0</v>
      </c>
      <c r="I29" s="153">
        <v>2.5</v>
      </c>
      <c r="J29" s="153">
        <v>0</v>
      </c>
      <c r="K29" s="153">
        <v>0</v>
      </c>
      <c r="L29" s="72">
        <f aca="true" t="shared" si="1" ref="L29:L35">I29/F29</f>
        <v>1</v>
      </c>
    </row>
    <row r="30" spans="1:12" ht="66" customHeight="1">
      <c r="A30" s="160" t="s">
        <v>540</v>
      </c>
      <c r="B30" s="73">
        <v>8800000000</v>
      </c>
      <c r="C30" s="153">
        <v>0</v>
      </c>
      <c r="D30" s="153">
        <v>0</v>
      </c>
      <c r="E30" s="153">
        <v>0</v>
      </c>
      <c r="F30" s="153">
        <v>360</v>
      </c>
      <c r="G30" s="153">
        <v>0</v>
      </c>
      <c r="H30" s="153">
        <v>0</v>
      </c>
      <c r="I30" s="153">
        <v>360</v>
      </c>
      <c r="J30" s="153">
        <v>0</v>
      </c>
      <c r="K30" s="153">
        <v>0</v>
      </c>
      <c r="L30" s="72">
        <f>I30/F30</f>
        <v>1</v>
      </c>
    </row>
    <row r="31" spans="1:12" ht="49.5" customHeight="1" thickBot="1">
      <c r="A31" s="102" t="s">
        <v>527</v>
      </c>
      <c r="B31" s="73">
        <v>9200000000</v>
      </c>
      <c r="C31" s="153">
        <v>374.9</v>
      </c>
      <c r="D31" s="153">
        <v>0</v>
      </c>
      <c r="E31" s="153">
        <v>0</v>
      </c>
      <c r="F31" s="153">
        <v>414.3</v>
      </c>
      <c r="G31" s="153">
        <v>0</v>
      </c>
      <c r="H31" s="153">
        <v>0</v>
      </c>
      <c r="I31" s="153">
        <v>414.3</v>
      </c>
      <c r="J31" s="153">
        <v>0</v>
      </c>
      <c r="K31" s="153">
        <v>0</v>
      </c>
      <c r="L31" s="72">
        <f t="shared" si="1"/>
        <v>1</v>
      </c>
    </row>
    <row r="32" spans="1:12" ht="63" customHeight="1" thickBot="1">
      <c r="A32" s="102" t="s">
        <v>528</v>
      </c>
      <c r="B32" s="73">
        <v>9300000000</v>
      </c>
      <c r="C32" s="153">
        <v>170</v>
      </c>
      <c r="D32" s="153">
        <v>0</v>
      </c>
      <c r="E32" s="153">
        <v>0</v>
      </c>
      <c r="F32" s="153">
        <v>245.4</v>
      </c>
      <c r="G32" s="153">
        <v>0</v>
      </c>
      <c r="H32" s="153">
        <v>0</v>
      </c>
      <c r="I32" s="153">
        <v>245.4</v>
      </c>
      <c r="J32" s="153">
        <v>0</v>
      </c>
      <c r="K32" s="153">
        <v>0</v>
      </c>
      <c r="L32" s="72">
        <f t="shared" si="1"/>
        <v>1</v>
      </c>
    </row>
    <row r="33" spans="1:12" ht="67.5" customHeight="1" thickBot="1">
      <c r="A33" s="102" t="s">
        <v>408</v>
      </c>
      <c r="B33" s="73">
        <v>9400000000</v>
      </c>
      <c r="C33" s="153">
        <v>0</v>
      </c>
      <c r="D33" s="153">
        <v>0</v>
      </c>
      <c r="E33" s="153">
        <v>0</v>
      </c>
      <c r="F33" s="153">
        <v>30.6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72">
        <f t="shared" si="1"/>
        <v>0</v>
      </c>
    </row>
    <row r="34" spans="1:12" ht="68.25" customHeight="1" thickBot="1">
      <c r="A34" s="102" t="s">
        <v>529</v>
      </c>
      <c r="B34" s="73">
        <v>9600000000</v>
      </c>
      <c r="C34" s="153">
        <v>20</v>
      </c>
      <c r="D34" s="153">
        <v>0</v>
      </c>
      <c r="E34" s="153">
        <v>0</v>
      </c>
      <c r="F34" s="153">
        <v>19.5</v>
      </c>
      <c r="G34" s="153">
        <v>0</v>
      </c>
      <c r="H34" s="153">
        <v>0</v>
      </c>
      <c r="I34" s="153">
        <v>19.5</v>
      </c>
      <c r="J34" s="153">
        <v>0</v>
      </c>
      <c r="K34" s="153">
        <v>0</v>
      </c>
      <c r="L34" s="72">
        <f>I34/F34</f>
        <v>1</v>
      </c>
    </row>
    <row r="35" spans="1:12" ht="63.75" customHeight="1" thickBot="1">
      <c r="A35" s="102" t="s">
        <v>533</v>
      </c>
      <c r="B35" s="73">
        <v>9900000000</v>
      </c>
      <c r="C35" s="153">
        <v>0</v>
      </c>
      <c r="D35" s="153">
        <v>0</v>
      </c>
      <c r="E35" s="153">
        <v>0</v>
      </c>
      <c r="F35" s="153">
        <v>1</v>
      </c>
      <c r="G35" s="153">
        <v>0</v>
      </c>
      <c r="H35" s="153">
        <v>0</v>
      </c>
      <c r="I35" s="153">
        <v>1</v>
      </c>
      <c r="J35" s="153">
        <v>0</v>
      </c>
      <c r="K35" s="153">
        <v>0</v>
      </c>
      <c r="L35" s="72">
        <f t="shared" si="1"/>
        <v>1</v>
      </c>
    </row>
    <row r="36" spans="1:12" ht="23.25" customHeight="1">
      <c r="A36" s="68" t="s">
        <v>9</v>
      </c>
      <c r="B36" s="68"/>
      <c r="C36" s="74">
        <f>C14+C15+C16+C17+C18+C19+C20+C21+C22+C23+C24+C25+C26+C27+C28+C29+C30+C31+C32+C33+C34+C35</f>
        <v>3450.9</v>
      </c>
      <c r="D36" s="74">
        <f aca="true" t="shared" si="2" ref="D36:K36">D14+D15+D16+D19+D20+D21+D22+D23+D24+D25+D26+D27+D28+D29+D31+D32+D33+D34+D35</f>
        <v>0</v>
      </c>
      <c r="E36" s="74">
        <f t="shared" si="2"/>
        <v>0</v>
      </c>
      <c r="F36" s="74">
        <f>F14+F15+F16+F17+F18+F19+F20+F21+F22+F23+F24+F25+F26+F27+F28+F29+F30+F31+F32+F33+F34+F35</f>
        <v>7055.2</v>
      </c>
      <c r="G36" s="74">
        <f>G14+G15+G16+G17+G18+G19+G20+G21+G22+G23+G24+G25+G26+G27+G28+G29+G30+G31+G32+G33+G34+G35</f>
        <v>0</v>
      </c>
      <c r="H36" s="74">
        <f>H14+H15+H16+H17+H18+H19+H20+H21+H22+H23+H24+H25+H26+H27+H28+H29+H30+H31+H32+H33+H34+H35</f>
        <v>0</v>
      </c>
      <c r="I36" s="74">
        <f>I14+I15+I16+I17+I18+I19+I20+I21+I22+I23+I24+I25+I26+I27+I28+I29+I30+I31+I32+I33+I34+I35</f>
        <v>6889</v>
      </c>
      <c r="J36" s="74">
        <f t="shared" si="2"/>
        <v>0</v>
      </c>
      <c r="K36" s="74">
        <f t="shared" si="2"/>
        <v>0</v>
      </c>
      <c r="L36" s="74">
        <v>94.6</v>
      </c>
    </row>
    <row r="37" ht="21" customHeight="1"/>
    <row r="38" spans="1:12" ht="18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9.5" customHeight="1">
      <c r="A39" s="216" t="s">
        <v>530</v>
      </c>
      <c r="B39" s="216"/>
      <c r="C39" s="216"/>
      <c r="D39" s="216"/>
      <c r="E39" s="216"/>
      <c r="F39" s="44"/>
      <c r="G39" s="44"/>
      <c r="H39" s="44"/>
      <c r="I39" s="44"/>
      <c r="J39" s="44"/>
      <c r="K39" s="44"/>
      <c r="L39" s="44"/>
    </row>
    <row r="40" spans="1:12" ht="18.75">
      <c r="A40" s="44" t="s">
        <v>147</v>
      </c>
      <c r="B40" s="44"/>
      <c r="C40" s="44"/>
      <c r="D40" s="44"/>
      <c r="E40" s="44"/>
      <c r="F40" s="197" t="s">
        <v>148</v>
      </c>
      <c r="G40" s="197"/>
      <c r="H40" s="197"/>
      <c r="I40" s="197"/>
      <c r="J40" s="197"/>
      <c r="K40" s="197"/>
      <c r="L40" s="197"/>
    </row>
  </sheetData>
  <sheetProtection/>
  <mergeCells count="14">
    <mergeCell ref="F2:L2"/>
    <mergeCell ref="F3:L3"/>
    <mergeCell ref="F4:L4"/>
    <mergeCell ref="F5:L5"/>
    <mergeCell ref="L12:L13"/>
    <mergeCell ref="A12:A13"/>
    <mergeCell ref="B12:B13"/>
    <mergeCell ref="A39:E39"/>
    <mergeCell ref="C12:E12"/>
    <mergeCell ref="F12:H12"/>
    <mergeCell ref="I12:K12"/>
    <mergeCell ref="F40:L40"/>
    <mergeCell ref="F6:L6"/>
    <mergeCell ref="A9:L9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zoomScalePageLayoutView="0" workbookViewId="0" topLeftCell="A13">
      <selection activeCell="D14" sqref="D14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31.57421875" style="0" customWidth="1"/>
    <col min="4" max="4" width="25.00390625" style="0" customWidth="1"/>
    <col min="5" max="5" width="15.00390625" style="0" customWidth="1"/>
    <col min="6" max="6" width="7.7109375" style="0" customWidth="1"/>
  </cols>
  <sheetData>
    <row r="2" spans="3:6" ht="18.75" customHeight="1">
      <c r="C2" s="197" t="s">
        <v>346</v>
      </c>
      <c r="D2" s="197"/>
      <c r="E2" s="197"/>
      <c r="F2" s="40"/>
    </row>
    <row r="3" spans="3:6" ht="18.75">
      <c r="C3" s="197" t="s">
        <v>486</v>
      </c>
      <c r="D3" s="197"/>
      <c r="E3" s="197"/>
      <c r="F3" s="47"/>
    </row>
    <row r="4" spans="3:6" ht="18.75" customHeight="1">
      <c r="C4" s="194" t="s">
        <v>154</v>
      </c>
      <c r="D4" s="194"/>
      <c r="E4" s="194"/>
      <c r="F4" s="38"/>
    </row>
    <row r="5" spans="3:6" ht="18.75" customHeight="1">
      <c r="C5" s="194" t="s">
        <v>510</v>
      </c>
      <c r="D5" s="194"/>
      <c r="E5" s="194"/>
      <c r="F5" s="38"/>
    </row>
    <row r="6" spans="3:6" ht="18.75" customHeight="1">
      <c r="C6" s="197" t="s">
        <v>155</v>
      </c>
      <c r="D6" s="197"/>
      <c r="E6" s="197"/>
      <c r="F6" s="38"/>
    </row>
    <row r="7" spans="5:6" ht="17.25" customHeight="1">
      <c r="E7" s="39"/>
      <c r="F7" s="38"/>
    </row>
    <row r="8" ht="18" customHeight="1"/>
    <row r="9" spans="1:5" ht="59.25" customHeight="1">
      <c r="A9" s="203" t="s">
        <v>512</v>
      </c>
      <c r="B9" s="225"/>
      <c r="C9" s="225"/>
      <c r="D9" s="225"/>
      <c r="E9" s="225"/>
    </row>
    <row r="10" ht="18" customHeight="1">
      <c r="A10" s="7"/>
    </row>
    <row r="11" spans="1:5" ht="18" customHeight="1">
      <c r="A11" s="7"/>
      <c r="E11" s="59" t="s">
        <v>194</v>
      </c>
    </row>
    <row r="12" spans="1:5" ht="82.5" customHeight="1">
      <c r="A12" s="198" t="s">
        <v>12</v>
      </c>
      <c r="B12" s="195" t="s">
        <v>122</v>
      </c>
      <c r="C12" s="196"/>
      <c r="D12" s="198" t="s">
        <v>550</v>
      </c>
      <c r="E12" s="198" t="s">
        <v>489</v>
      </c>
    </row>
    <row r="13" spans="1:5" ht="53.25" customHeight="1">
      <c r="A13" s="200"/>
      <c r="B13" s="48" t="s">
        <v>152</v>
      </c>
      <c r="C13" s="48" t="s">
        <v>153</v>
      </c>
      <c r="D13" s="200"/>
      <c r="E13" s="200"/>
    </row>
    <row r="14" spans="1:5" ht="47.25">
      <c r="A14" s="10" t="s">
        <v>190</v>
      </c>
      <c r="B14" s="11"/>
      <c r="C14" s="15" t="s">
        <v>14</v>
      </c>
      <c r="D14" s="56">
        <f>D19</f>
        <v>3329.300000000003</v>
      </c>
      <c r="E14" s="56">
        <f>E19</f>
        <v>419.1999999999971</v>
      </c>
    </row>
    <row r="15" spans="1:5" ht="30" customHeight="1">
      <c r="A15" s="10" t="s">
        <v>191</v>
      </c>
      <c r="B15" s="11"/>
      <c r="C15" s="15" t="s">
        <v>14</v>
      </c>
      <c r="D15" s="56">
        <v>0</v>
      </c>
      <c r="E15" s="56">
        <v>0</v>
      </c>
    </row>
    <row r="16" spans="1:5" ht="31.5">
      <c r="A16" s="10" t="s">
        <v>192</v>
      </c>
      <c r="B16" s="11"/>
      <c r="C16" s="15" t="s">
        <v>14</v>
      </c>
      <c r="D16" s="56">
        <v>0</v>
      </c>
      <c r="E16" s="56">
        <v>0</v>
      </c>
    </row>
    <row r="17" spans="1:5" ht="31.5">
      <c r="A17" s="10" t="s">
        <v>11</v>
      </c>
      <c r="B17" s="11">
        <v>992</v>
      </c>
      <c r="C17" s="15" t="s">
        <v>215</v>
      </c>
      <c r="D17" s="56">
        <f>D19</f>
        <v>3329.300000000003</v>
      </c>
      <c r="E17" s="56">
        <f>E19</f>
        <v>419.1999999999971</v>
      </c>
    </row>
    <row r="18" spans="1:5" ht="15.75">
      <c r="A18" s="10" t="s">
        <v>123</v>
      </c>
      <c r="B18" s="11">
        <v>992</v>
      </c>
      <c r="C18" s="12" t="s">
        <v>205</v>
      </c>
      <c r="D18" s="56">
        <f>D19</f>
        <v>3329.300000000003</v>
      </c>
      <c r="E18" s="56">
        <f>E19</f>
        <v>419.1999999999971</v>
      </c>
    </row>
    <row r="19" spans="1:5" ht="31.5">
      <c r="A19" s="10" t="s">
        <v>124</v>
      </c>
      <c r="B19" s="11">
        <v>992</v>
      </c>
      <c r="C19" s="12" t="s">
        <v>206</v>
      </c>
      <c r="D19" s="56">
        <f>D27+D23</f>
        <v>3329.300000000003</v>
      </c>
      <c r="E19" s="56">
        <f>E27+E23</f>
        <v>419.1999999999971</v>
      </c>
    </row>
    <row r="20" spans="1:5" ht="15.75">
      <c r="A20" s="10" t="s">
        <v>125</v>
      </c>
      <c r="B20" s="11">
        <v>992</v>
      </c>
      <c r="C20" s="12" t="s">
        <v>207</v>
      </c>
      <c r="D20" s="56">
        <f>D23</f>
        <v>-35496.1</v>
      </c>
      <c r="E20" s="56">
        <f>E23</f>
        <v>-37850.4</v>
      </c>
    </row>
    <row r="21" spans="1:5" ht="15.75">
      <c r="A21" s="10" t="s">
        <v>126</v>
      </c>
      <c r="B21" s="11">
        <v>992</v>
      </c>
      <c r="C21" s="12" t="s">
        <v>208</v>
      </c>
      <c r="D21" s="56">
        <f>D23</f>
        <v>-35496.1</v>
      </c>
      <c r="E21" s="56">
        <f>E23</f>
        <v>-37850.4</v>
      </c>
    </row>
    <row r="22" spans="1:5" ht="31.5">
      <c r="A22" s="10" t="s">
        <v>127</v>
      </c>
      <c r="B22" s="11">
        <v>992</v>
      </c>
      <c r="C22" s="12" t="s">
        <v>209</v>
      </c>
      <c r="D22" s="56">
        <f>D23</f>
        <v>-35496.1</v>
      </c>
      <c r="E22" s="56">
        <f>E23</f>
        <v>-37850.4</v>
      </c>
    </row>
    <row r="23" spans="1:5" ht="31.5">
      <c r="A23" s="10" t="s">
        <v>128</v>
      </c>
      <c r="B23" s="11">
        <v>992</v>
      </c>
      <c r="C23" s="12" t="s">
        <v>210</v>
      </c>
      <c r="D23" s="56">
        <v>-35496.1</v>
      </c>
      <c r="E23" s="56">
        <v>-37850.4</v>
      </c>
    </row>
    <row r="24" spans="1:5" ht="15.75">
      <c r="A24" s="10" t="s">
        <v>129</v>
      </c>
      <c r="B24" s="11">
        <v>992</v>
      </c>
      <c r="C24" s="12" t="s">
        <v>211</v>
      </c>
      <c r="D24" s="56">
        <f>D27</f>
        <v>38825.4</v>
      </c>
      <c r="E24" s="56">
        <f>E27</f>
        <v>38269.6</v>
      </c>
    </row>
    <row r="25" spans="1:5" ht="15.75">
      <c r="A25" s="10" t="s">
        <v>130</v>
      </c>
      <c r="B25" s="11">
        <v>992</v>
      </c>
      <c r="C25" s="12" t="s">
        <v>212</v>
      </c>
      <c r="D25" s="56">
        <f>D27</f>
        <v>38825.4</v>
      </c>
      <c r="E25" s="56">
        <f>E27</f>
        <v>38269.6</v>
      </c>
    </row>
    <row r="26" spans="1:5" ht="31.5">
      <c r="A26" s="165" t="s">
        <v>131</v>
      </c>
      <c r="B26" s="95">
        <v>992</v>
      </c>
      <c r="C26" s="78" t="s">
        <v>213</v>
      </c>
      <c r="D26" s="166">
        <f>D27</f>
        <v>38825.4</v>
      </c>
      <c r="E26" s="166">
        <f>E27</f>
        <v>38269.6</v>
      </c>
    </row>
    <row r="27" spans="1:5" ht="31.5">
      <c r="A27" s="33" t="s">
        <v>132</v>
      </c>
      <c r="B27" s="168">
        <v>992</v>
      </c>
      <c r="C27" s="82" t="s">
        <v>214</v>
      </c>
      <c r="D27" s="169">
        <v>38825.4</v>
      </c>
      <c r="E27" s="169">
        <v>38269.6</v>
      </c>
    </row>
    <row r="28" spans="1:5" ht="25.5" customHeight="1">
      <c r="A28" s="161"/>
      <c r="B28" s="162"/>
      <c r="C28" s="163"/>
      <c r="D28" s="164"/>
      <c r="E28" s="164"/>
    </row>
    <row r="29" spans="1:5" ht="24" customHeight="1">
      <c r="A29" s="167"/>
      <c r="B29" s="41"/>
      <c r="C29" s="41"/>
      <c r="D29" s="41"/>
      <c r="E29" s="42"/>
    </row>
    <row r="30" spans="1:5" ht="47.25">
      <c r="A30" s="70" t="s">
        <v>513</v>
      </c>
      <c r="B30" s="71"/>
      <c r="C30" s="71"/>
      <c r="D30" s="227" t="s">
        <v>148</v>
      </c>
      <c r="E30" s="227"/>
    </row>
    <row r="31" spans="1:5" ht="18.75" customHeight="1">
      <c r="A31" s="1"/>
      <c r="B31" s="41"/>
      <c r="C31" s="41"/>
      <c r="D31" s="41"/>
      <c r="E31" s="42"/>
    </row>
    <row r="32" spans="1:5" ht="42" customHeight="1">
      <c r="A32" s="226"/>
      <c r="B32" s="226"/>
      <c r="C32" s="23"/>
      <c r="D32" s="197"/>
      <c r="E32" s="197"/>
    </row>
    <row r="33" spans="1:5" ht="21.75" customHeight="1">
      <c r="A33" s="57"/>
      <c r="B33" s="23"/>
      <c r="C33" s="224"/>
      <c r="D33" s="224"/>
      <c r="E33" s="224"/>
    </row>
  </sheetData>
  <sheetProtection/>
  <mergeCells count="14">
    <mergeCell ref="D32:E32"/>
    <mergeCell ref="A12:A13"/>
    <mergeCell ref="B12:C12"/>
    <mergeCell ref="D30:E30"/>
    <mergeCell ref="C2:E2"/>
    <mergeCell ref="C6:E6"/>
    <mergeCell ref="C3:E3"/>
    <mergeCell ref="C4:E4"/>
    <mergeCell ref="C5:E5"/>
    <mergeCell ref="C33:E33"/>
    <mergeCell ref="A9:E9"/>
    <mergeCell ref="D12:D13"/>
    <mergeCell ref="E12:E13"/>
    <mergeCell ref="A32:B3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2"/>
  <sheetViews>
    <sheetView zoomScalePageLayoutView="0" workbookViewId="0" topLeftCell="A7">
      <selection activeCell="B14" sqref="B14:B16"/>
    </sheetView>
  </sheetViews>
  <sheetFormatPr defaultColWidth="9.140625" defaultRowHeight="12.75"/>
  <cols>
    <col min="1" max="1" width="62.140625" style="0" customWidth="1"/>
    <col min="2" max="2" width="30.421875" style="0" customWidth="1"/>
    <col min="3" max="3" width="24.140625" style="0" customWidth="1"/>
    <col min="4" max="4" width="17.57421875" style="0" customWidth="1"/>
  </cols>
  <sheetData>
    <row r="1" ht="32.25" customHeight="1"/>
    <row r="2" spans="2:4" ht="18.75" customHeight="1">
      <c r="B2" s="197" t="s">
        <v>347</v>
      </c>
      <c r="C2" s="197"/>
      <c r="D2" s="197"/>
    </row>
    <row r="3" spans="2:4" ht="18.75">
      <c r="B3" s="197" t="s">
        <v>486</v>
      </c>
      <c r="C3" s="197"/>
      <c r="D3" s="197"/>
    </row>
    <row r="4" spans="2:4" ht="18.75" customHeight="1">
      <c r="B4" s="194" t="s">
        <v>154</v>
      </c>
      <c r="C4" s="194"/>
      <c r="D4" s="194"/>
    </row>
    <row r="5" spans="2:4" ht="18.75" customHeight="1">
      <c r="B5" s="194" t="s">
        <v>510</v>
      </c>
      <c r="C5" s="194"/>
      <c r="D5" s="194"/>
    </row>
    <row r="6" spans="2:4" ht="18.75" customHeight="1">
      <c r="B6" s="197" t="s">
        <v>155</v>
      </c>
      <c r="C6" s="197"/>
      <c r="D6" s="197"/>
    </row>
    <row r="7" ht="24.75" customHeight="1">
      <c r="D7" s="39"/>
    </row>
    <row r="8" ht="21.75" customHeight="1"/>
    <row r="9" spans="1:4" ht="76.5" customHeight="1">
      <c r="A9" s="203" t="s">
        <v>511</v>
      </c>
      <c r="B9" s="225"/>
      <c r="C9" s="225"/>
      <c r="D9" s="225"/>
    </row>
    <row r="10" ht="23.25" customHeight="1">
      <c r="A10" s="7"/>
    </row>
    <row r="11" spans="1:4" ht="24" customHeight="1">
      <c r="A11" s="7"/>
      <c r="D11" s="105" t="s">
        <v>193</v>
      </c>
    </row>
    <row r="12" spans="1:4" ht="82.5" customHeight="1">
      <c r="A12" s="198" t="s">
        <v>12</v>
      </c>
      <c r="B12" s="198" t="s">
        <v>122</v>
      </c>
      <c r="C12" s="198" t="s">
        <v>551</v>
      </c>
      <c r="D12" s="198" t="s">
        <v>489</v>
      </c>
    </row>
    <row r="13" spans="1:4" ht="53.25" customHeight="1">
      <c r="A13" s="200"/>
      <c r="B13" s="200"/>
      <c r="C13" s="200"/>
      <c r="D13" s="200"/>
    </row>
    <row r="14" spans="1:4" ht="31.5">
      <c r="A14" s="10" t="s">
        <v>10</v>
      </c>
      <c r="B14" s="15" t="s">
        <v>14</v>
      </c>
      <c r="C14" s="56">
        <f>C18</f>
        <v>3329.300000000003</v>
      </c>
      <c r="D14" s="56">
        <f>D18</f>
        <v>419.1999999999971</v>
      </c>
    </row>
    <row r="15" spans="1:4" ht="30" customHeight="1">
      <c r="A15" s="10" t="s">
        <v>191</v>
      </c>
      <c r="B15" s="15" t="s">
        <v>14</v>
      </c>
      <c r="C15" s="56">
        <v>0</v>
      </c>
      <c r="D15" s="56">
        <v>0</v>
      </c>
    </row>
    <row r="16" spans="1:4" ht="31.5">
      <c r="A16" s="10" t="s">
        <v>192</v>
      </c>
      <c r="B16" s="15" t="s">
        <v>14</v>
      </c>
      <c r="C16" s="56">
        <v>0</v>
      </c>
      <c r="D16" s="56">
        <v>0</v>
      </c>
    </row>
    <row r="17" spans="1:4" ht="15.75">
      <c r="A17" s="10" t="s">
        <v>123</v>
      </c>
      <c r="B17" s="12" t="s">
        <v>195</v>
      </c>
      <c r="C17" s="56">
        <f>C18</f>
        <v>3329.300000000003</v>
      </c>
      <c r="D17" s="56">
        <f>D18</f>
        <v>419.1999999999971</v>
      </c>
    </row>
    <row r="18" spans="1:4" ht="31.5">
      <c r="A18" s="10" t="s">
        <v>124</v>
      </c>
      <c r="B18" s="12" t="s">
        <v>196</v>
      </c>
      <c r="C18" s="56">
        <f>C26+C22</f>
        <v>3329.300000000003</v>
      </c>
      <c r="D18" s="56">
        <f>D26+D22</f>
        <v>419.1999999999971</v>
      </c>
    </row>
    <row r="19" spans="1:4" ht="15.75">
      <c r="A19" s="10" t="s">
        <v>125</v>
      </c>
      <c r="B19" s="12" t="s">
        <v>197</v>
      </c>
      <c r="C19" s="56">
        <f>C22</f>
        <v>-35496.1</v>
      </c>
      <c r="D19" s="56">
        <f>D22</f>
        <v>-37850.4</v>
      </c>
    </row>
    <row r="20" spans="1:4" ht="15.75">
      <c r="A20" s="10" t="s">
        <v>126</v>
      </c>
      <c r="B20" s="12" t="s">
        <v>198</v>
      </c>
      <c r="C20" s="56">
        <f>C22</f>
        <v>-35496.1</v>
      </c>
      <c r="D20" s="56">
        <f>D22</f>
        <v>-37850.4</v>
      </c>
    </row>
    <row r="21" spans="1:4" ht="15.75" customHeight="1">
      <c r="A21" s="10" t="s">
        <v>127</v>
      </c>
      <c r="B21" s="12" t="s">
        <v>199</v>
      </c>
      <c r="C21" s="56">
        <f>C22</f>
        <v>-35496.1</v>
      </c>
      <c r="D21" s="56">
        <f>D22</f>
        <v>-37850.4</v>
      </c>
    </row>
    <row r="22" spans="1:4" ht="31.5">
      <c r="A22" s="10" t="s">
        <v>128</v>
      </c>
      <c r="B22" s="12" t="s">
        <v>200</v>
      </c>
      <c r="C22" s="56">
        <v>-35496.1</v>
      </c>
      <c r="D22" s="56">
        <v>-37850.4</v>
      </c>
    </row>
    <row r="23" spans="1:4" ht="15.75">
      <c r="A23" s="10" t="s">
        <v>129</v>
      </c>
      <c r="B23" s="12" t="s">
        <v>201</v>
      </c>
      <c r="C23" s="56">
        <f>C26</f>
        <v>38825.4</v>
      </c>
      <c r="D23" s="56">
        <f>D26</f>
        <v>38269.6</v>
      </c>
    </row>
    <row r="24" spans="1:4" ht="15.75">
      <c r="A24" s="10" t="s">
        <v>130</v>
      </c>
      <c r="B24" s="12" t="s">
        <v>202</v>
      </c>
      <c r="C24" s="56">
        <f>C26</f>
        <v>38825.4</v>
      </c>
      <c r="D24" s="56">
        <f>D26</f>
        <v>38269.6</v>
      </c>
    </row>
    <row r="25" spans="1:4" ht="22.5" customHeight="1">
      <c r="A25" s="10" t="s">
        <v>131</v>
      </c>
      <c r="B25" s="12" t="s">
        <v>203</v>
      </c>
      <c r="C25" s="56">
        <f>C26</f>
        <v>38825.4</v>
      </c>
      <c r="D25" s="56">
        <f>D26</f>
        <v>38269.6</v>
      </c>
    </row>
    <row r="26" spans="1:4" ht="32.25" thickBot="1">
      <c r="A26" s="10" t="s">
        <v>132</v>
      </c>
      <c r="B26" s="12" t="s">
        <v>204</v>
      </c>
      <c r="C26" s="56">
        <v>38825.4</v>
      </c>
      <c r="D26" s="56">
        <v>38269.6</v>
      </c>
    </row>
    <row r="27" spans="1:4" ht="20.25" customHeight="1">
      <c r="A27" s="1"/>
      <c r="B27" s="4"/>
      <c r="C27" s="4"/>
      <c r="D27" s="5"/>
    </row>
    <row r="28" spans="1:4" ht="20.25" customHeight="1">
      <c r="A28" s="1"/>
      <c r="B28" s="41"/>
      <c r="C28" s="41"/>
      <c r="D28" s="42"/>
    </row>
    <row r="29" spans="1:4" ht="48.75" customHeight="1">
      <c r="A29" s="70" t="s">
        <v>513</v>
      </c>
      <c r="B29" s="71"/>
      <c r="C29" s="227" t="s">
        <v>148</v>
      </c>
      <c r="D29" s="227"/>
    </row>
    <row r="30" spans="1:4" ht="21.75" customHeight="1">
      <c r="A30" s="1"/>
      <c r="B30" s="41"/>
      <c r="C30" s="41"/>
      <c r="D30" s="42"/>
    </row>
    <row r="31" spans="1:4" ht="18.75">
      <c r="A31" s="57"/>
      <c r="B31" s="23"/>
      <c r="C31" s="197"/>
      <c r="D31" s="197"/>
    </row>
    <row r="32" spans="1:4" ht="18.75">
      <c r="A32" s="57"/>
      <c r="B32" s="224"/>
      <c r="C32" s="224"/>
      <c r="D32" s="224"/>
    </row>
  </sheetData>
  <sheetProtection/>
  <mergeCells count="13">
    <mergeCell ref="B12:B13"/>
    <mergeCell ref="B32:D32"/>
    <mergeCell ref="A12:A13"/>
    <mergeCell ref="C12:C13"/>
    <mergeCell ref="D12:D13"/>
    <mergeCell ref="C31:D31"/>
    <mergeCell ref="C29:D29"/>
    <mergeCell ref="B2:D2"/>
    <mergeCell ref="B3:D3"/>
    <mergeCell ref="B4:D4"/>
    <mergeCell ref="B5:D5"/>
    <mergeCell ref="B6:D6"/>
    <mergeCell ref="A9:D9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2" max="2" width="6.421875" style="0" customWidth="1"/>
    <col min="3" max="3" width="18.00390625" style="0" customWidth="1"/>
    <col min="4" max="4" width="17.7109375" style="0" customWidth="1"/>
    <col min="5" max="5" width="19.57421875" style="0" customWidth="1"/>
    <col min="6" max="6" width="31.28125" style="0" customWidth="1"/>
    <col min="7" max="7" width="6.140625" style="0" customWidth="1"/>
    <col min="9" max="9" width="3.140625" style="0" customWidth="1"/>
    <col min="10" max="10" width="4.7109375" style="0" customWidth="1"/>
    <col min="11" max="11" width="3.7109375" style="0" customWidth="1"/>
  </cols>
  <sheetData>
    <row r="2" spans="6:8" ht="18.75">
      <c r="F2" s="197" t="s">
        <v>601</v>
      </c>
      <c r="G2" s="197"/>
      <c r="H2" s="197"/>
    </row>
    <row r="3" spans="6:8" ht="18.75">
      <c r="F3" s="197" t="s">
        <v>486</v>
      </c>
      <c r="G3" s="197"/>
      <c r="H3" s="197"/>
    </row>
    <row r="4" spans="6:8" ht="18.75">
      <c r="F4" s="194" t="s">
        <v>154</v>
      </c>
      <c r="G4" s="194"/>
      <c r="H4" s="194"/>
    </row>
    <row r="5" spans="6:8" ht="18.75">
      <c r="F5" s="194" t="s">
        <v>510</v>
      </c>
      <c r="G5" s="194"/>
      <c r="H5" s="194"/>
    </row>
    <row r="6" spans="6:8" ht="18.75">
      <c r="F6" s="197" t="s">
        <v>155</v>
      </c>
      <c r="G6" s="197"/>
      <c r="H6" s="197"/>
    </row>
    <row r="10" spans="2:8" ht="18.75">
      <c r="B10" s="234" t="s">
        <v>591</v>
      </c>
      <c r="C10" s="234"/>
      <c r="D10" s="234"/>
      <c r="E10" s="234"/>
      <c r="F10" s="234"/>
      <c r="G10" s="234"/>
      <c r="H10" s="234"/>
    </row>
    <row r="11" spans="1:9" ht="41.25" customHeight="1">
      <c r="A11" s="189"/>
      <c r="B11" s="188"/>
      <c r="C11" s="233" t="s">
        <v>597</v>
      </c>
      <c r="D11" s="233"/>
      <c r="E11" s="233"/>
      <c r="F11" s="233"/>
      <c r="G11" s="233"/>
      <c r="H11" s="233"/>
      <c r="I11" s="188"/>
    </row>
    <row r="12" ht="18.75">
      <c r="B12" s="186"/>
    </row>
    <row r="13" spans="2:8" ht="27.75" customHeight="1">
      <c r="B13" s="187" t="s">
        <v>592</v>
      </c>
      <c r="F13" s="193"/>
      <c r="G13" s="193"/>
      <c r="H13" s="193"/>
    </row>
    <row r="14" spans="2:8" ht="173.25">
      <c r="B14" s="190" t="s">
        <v>150</v>
      </c>
      <c r="C14" s="190" t="s">
        <v>593</v>
      </c>
      <c r="D14" s="190" t="s">
        <v>600</v>
      </c>
      <c r="E14" s="190" t="s">
        <v>599</v>
      </c>
      <c r="F14" s="231" t="s">
        <v>594</v>
      </c>
      <c r="G14" s="231"/>
      <c r="H14" s="231"/>
    </row>
    <row r="15" spans="2:8" ht="128.25" customHeight="1">
      <c r="B15" s="191" t="s">
        <v>595</v>
      </c>
      <c r="C15" s="191" t="s">
        <v>596</v>
      </c>
      <c r="D15" s="192">
        <v>30</v>
      </c>
      <c r="E15" s="192">
        <v>0</v>
      </c>
      <c r="F15" s="232" t="s">
        <v>598</v>
      </c>
      <c r="G15" s="232"/>
      <c r="H15" s="232"/>
    </row>
    <row r="19" spans="2:8" ht="15.75">
      <c r="B19" s="229" t="s">
        <v>513</v>
      </c>
      <c r="C19" s="229"/>
      <c r="D19" s="229"/>
      <c r="E19" s="229"/>
      <c r="F19" s="228"/>
      <c r="G19" s="228"/>
      <c r="H19" s="228"/>
    </row>
    <row r="20" spans="2:8" ht="15.75">
      <c r="B20" s="229"/>
      <c r="C20" s="229"/>
      <c r="D20" s="229"/>
      <c r="E20" s="229"/>
      <c r="F20" s="230" t="s">
        <v>148</v>
      </c>
      <c r="G20" s="230"/>
      <c r="H20" s="230"/>
    </row>
  </sheetData>
  <sheetProtection/>
  <mergeCells count="12">
    <mergeCell ref="F2:H2"/>
    <mergeCell ref="F3:H3"/>
    <mergeCell ref="F4:H4"/>
    <mergeCell ref="F5:H5"/>
    <mergeCell ref="F6:H6"/>
    <mergeCell ref="B10:H10"/>
    <mergeCell ref="F19:H19"/>
    <mergeCell ref="B19:E20"/>
    <mergeCell ref="F20:H20"/>
    <mergeCell ref="F14:H14"/>
    <mergeCell ref="F15:H15"/>
    <mergeCell ref="C11:H11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2023-08-14T10:34:06Z</cp:lastPrinted>
  <dcterms:created xsi:type="dcterms:W3CDTF">2017-03-06T07:26:09Z</dcterms:created>
  <dcterms:modified xsi:type="dcterms:W3CDTF">2023-08-14T10:34:09Z</dcterms:modified>
  <cp:category/>
  <cp:version/>
  <cp:contentType/>
  <cp:contentStatus/>
</cp:coreProperties>
</file>