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40" windowWidth="18855" windowHeight="11190" activeTab="1"/>
  </bookViews>
  <sheets>
    <sheet name="Форма2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  <sheet name="Диаграмма1" sheetId="17" r:id="rId17"/>
    <sheet name="Диаграмма2" sheetId="18" r:id="rId18"/>
  </sheets>
  <calcPr calcId="144525"/>
</workbook>
</file>

<file path=xl/calcChain.xml><?xml version="1.0" encoding="utf-8"?>
<calcChain xmlns="http://schemas.openxmlformats.org/spreadsheetml/2006/main">
  <c r="L13" i="16" l="1"/>
  <c r="K13" i="16"/>
  <c r="J13" i="16"/>
  <c r="I13" i="16"/>
  <c r="H13" i="16"/>
  <c r="G13" i="16"/>
  <c r="F13" i="16"/>
  <c r="E13" i="16"/>
  <c r="L12" i="16"/>
  <c r="K12" i="16"/>
  <c r="J12" i="16"/>
  <c r="I12" i="16"/>
  <c r="H12" i="16"/>
  <c r="G12" i="16"/>
  <c r="F12" i="16"/>
  <c r="E12" i="16"/>
  <c r="L13" i="15"/>
  <c r="K13" i="15"/>
  <c r="J13" i="15"/>
  <c r="I13" i="15"/>
  <c r="H13" i="15"/>
  <c r="G13" i="15"/>
  <c r="F13" i="15"/>
  <c r="E13" i="15"/>
  <c r="L12" i="15"/>
  <c r="K12" i="15"/>
  <c r="J12" i="15"/>
  <c r="I12" i="15"/>
  <c r="H12" i="15"/>
  <c r="G12" i="15"/>
  <c r="F12" i="15"/>
  <c r="E12" i="15"/>
  <c r="L13" i="14"/>
  <c r="K13" i="14"/>
  <c r="J13" i="14"/>
  <c r="I13" i="14"/>
  <c r="H13" i="14"/>
  <c r="G13" i="14"/>
  <c r="F13" i="14"/>
  <c r="E13" i="14"/>
  <c r="L12" i="14"/>
  <c r="K12" i="14"/>
  <c r="J12" i="14"/>
  <c r="I12" i="14"/>
  <c r="H12" i="14"/>
  <c r="G12" i="14"/>
  <c r="F12" i="14"/>
  <c r="E12" i="14"/>
  <c r="L13" i="13"/>
  <c r="K13" i="13"/>
  <c r="J13" i="13"/>
  <c r="I13" i="13"/>
  <c r="H13" i="13"/>
  <c r="G13" i="13"/>
  <c r="F13" i="13"/>
  <c r="E13" i="13"/>
  <c r="L12" i="13"/>
  <c r="K12" i="13"/>
  <c r="J12" i="13"/>
  <c r="I12" i="13"/>
  <c r="H12" i="13"/>
  <c r="G12" i="13"/>
  <c r="F12" i="13"/>
  <c r="E12" i="13"/>
  <c r="L13" i="12"/>
  <c r="K13" i="12"/>
  <c r="J13" i="12"/>
  <c r="I13" i="12"/>
  <c r="H13" i="12"/>
  <c r="G13" i="12"/>
  <c r="F13" i="12"/>
  <c r="E13" i="12"/>
  <c r="L12" i="12"/>
  <c r="K12" i="12"/>
  <c r="J12" i="12"/>
  <c r="I12" i="12"/>
  <c r="H12" i="12"/>
  <c r="G12" i="12"/>
  <c r="F12" i="12"/>
  <c r="E12" i="12"/>
  <c r="L13" i="11"/>
  <c r="K13" i="11"/>
  <c r="J13" i="11"/>
  <c r="I13" i="11"/>
  <c r="H13" i="11"/>
  <c r="G13" i="11"/>
  <c r="F13" i="11"/>
  <c r="E13" i="11"/>
  <c r="L12" i="11"/>
  <c r="K12" i="11"/>
  <c r="J12" i="11"/>
  <c r="I12" i="11"/>
  <c r="H12" i="11"/>
  <c r="G12" i="11"/>
  <c r="F12" i="11"/>
  <c r="E12" i="11"/>
  <c r="L13" i="10"/>
  <c r="K13" i="10"/>
  <c r="J13" i="10"/>
  <c r="I13" i="10"/>
  <c r="H13" i="10"/>
  <c r="G13" i="10"/>
  <c r="F13" i="10"/>
  <c r="E13" i="10"/>
  <c r="L12" i="10"/>
  <c r="K12" i="10"/>
  <c r="J12" i="10"/>
  <c r="I12" i="10"/>
  <c r="H12" i="10"/>
  <c r="G12" i="10"/>
  <c r="F12" i="10"/>
  <c r="E12" i="10"/>
  <c r="L13" i="9"/>
  <c r="K13" i="9"/>
  <c r="J13" i="9"/>
  <c r="I13" i="9"/>
  <c r="H13" i="9"/>
  <c r="G13" i="9"/>
  <c r="F13" i="9"/>
  <c r="E13" i="9"/>
  <c r="L12" i="9"/>
  <c r="K12" i="9"/>
  <c r="J12" i="9"/>
  <c r="I12" i="9"/>
  <c r="H12" i="9"/>
  <c r="G12" i="9"/>
  <c r="F12" i="9"/>
  <c r="E12" i="9"/>
  <c r="L13" i="8"/>
  <c r="K13" i="8"/>
  <c r="J13" i="8"/>
  <c r="I13" i="8"/>
  <c r="H13" i="8"/>
  <c r="G13" i="8"/>
  <c r="F13" i="8"/>
  <c r="E13" i="8"/>
  <c r="L12" i="8"/>
  <c r="K12" i="8"/>
  <c r="J12" i="8"/>
  <c r="I12" i="8"/>
  <c r="H12" i="8"/>
  <c r="G12" i="8"/>
  <c r="F12" i="8"/>
  <c r="E12" i="8"/>
  <c r="L13" i="7"/>
  <c r="K13" i="7"/>
  <c r="J13" i="7"/>
  <c r="I13" i="7"/>
  <c r="H13" i="7"/>
  <c r="G13" i="7"/>
  <c r="F13" i="7"/>
  <c r="E13" i="7"/>
  <c r="L12" i="7"/>
  <c r="K12" i="7"/>
  <c r="J12" i="7"/>
  <c r="I12" i="7"/>
  <c r="H12" i="7"/>
  <c r="G12" i="7"/>
  <c r="F12" i="7"/>
  <c r="E12" i="7"/>
  <c r="L13" i="6"/>
  <c r="K13" i="6"/>
  <c r="J13" i="6"/>
  <c r="I13" i="6"/>
  <c r="H13" i="6"/>
  <c r="G13" i="6"/>
  <c r="F13" i="6"/>
  <c r="E13" i="6"/>
  <c r="L12" i="6"/>
  <c r="K12" i="6"/>
  <c r="J12" i="6"/>
  <c r="I12" i="6"/>
  <c r="H12" i="6"/>
  <c r="G12" i="6"/>
  <c r="F12" i="6"/>
  <c r="E12" i="6"/>
  <c r="L13" i="5"/>
  <c r="K13" i="5"/>
  <c r="J13" i="5"/>
  <c r="I13" i="5"/>
  <c r="H13" i="5"/>
  <c r="G13" i="5"/>
  <c r="F13" i="5"/>
  <c r="E13" i="5"/>
  <c r="L12" i="5"/>
  <c r="K12" i="5"/>
  <c r="J12" i="5"/>
  <c r="I12" i="5"/>
  <c r="H12" i="5"/>
  <c r="G12" i="5"/>
  <c r="F12" i="5"/>
  <c r="E12" i="5"/>
  <c r="L13" i="4"/>
  <c r="K13" i="4"/>
  <c r="J13" i="4"/>
  <c r="I13" i="4"/>
  <c r="H13" i="4"/>
  <c r="G13" i="4"/>
  <c r="F13" i="4"/>
  <c r="E13" i="4"/>
  <c r="L12" i="4"/>
  <c r="K12" i="4"/>
  <c r="J12" i="4"/>
  <c r="I12" i="4"/>
  <c r="H12" i="4"/>
  <c r="G12" i="4"/>
  <c r="F12" i="4"/>
  <c r="E12" i="4"/>
  <c r="L13" i="3"/>
  <c r="K13" i="3"/>
  <c r="J13" i="3"/>
  <c r="I13" i="3"/>
  <c r="H13" i="3"/>
  <c r="G13" i="3"/>
  <c r="F13" i="3"/>
  <c r="E13" i="3"/>
  <c r="L12" i="3"/>
  <c r="K12" i="3"/>
  <c r="J12" i="3"/>
  <c r="I12" i="3"/>
  <c r="H12" i="3"/>
  <c r="G12" i="3"/>
  <c r="F12" i="3"/>
  <c r="E12" i="3"/>
  <c r="O54" i="16"/>
  <c r="O53" i="16"/>
  <c r="O52" i="16"/>
  <c r="O51" i="16"/>
  <c r="O50" i="16"/>
  <c r="O49" i="16"/>
  <c r="O48" i="16"/>
  <c r="O47" i="16"/>
  <c r="O46" i="16"/>
  <c r="O45" i="16"/>
  <c r="O44" i="16"/>
  <c r="O43" i="16"/>
  <c r="O42" i="16"/>
  <c r="O41" i="16"/>
  <c r="O40" i="16"/>
  <c r="O39" i="16"/>
  <c r="O38" i="16"/>
  <c r="O37" i="16"/>
  <c r="O36" i="16"/>
  <c r="O35" i="16"/>
  <c r="O34" i="16"/>
  <c r="O33" i="16"/>
  <c r="O32" i="16"/>
  <c r="O31" i="16"/>
  <c r="O30" i="16"/>
  <c r="O29" i="16"/>
  <c r="O28" i="16"/>
  <c r="O27" i="16"/>
  <c r="O26" i="16"/>
  <c r="O25" i="16"/>
  <c r="O24" i="16"/>
  <c r="O23" i="16"/>
  <c r="O22" i="16"/>
  <c r="O21" i="16"/>
  <c r="O20" i="16"/>
  <c r="O19" i="16"/>
  <c r="O18" i="16"/>
  <c r="O17" i="16"/>
  <c r="O16" i="16"/>
  <c r="O15" i="16"/>
  <c r="O54" i="15"/>
  <c r="O53" i="15"/>
  <c r="O52" i="15"/>
  <c r="O51" i="15"/>
  <c r="O50" i="15"/>
  <c r="O49" i="15"/>
  <c r="O48" i="15"/>
  <c r="O47" i="15"/>
  <c r="O46" i="15"/>
  <c r="O45" i="15"/>
  <c r="O44" i="15"/>
  <c r="O43" i="15"/>
  <c r="O42" i="15"/>
  <c r="O41" i="15"/>
  <c r="O40" i="15"/>
  <c r="O39" i="15"/>
  <c r="O38" i="15"/>
  <c r="O37" i="15"/>
  <c r="O36" i="15"/>
  <c r="O35" i="15"/>
  <c r="O34" i="15"/>
  <c r="O33" i="15"/>
  <c r="O32" i="15"/>
  <c r="O31" i="15"/>
  <c r="O30" i="15"/>
  <c r="O29" i="15"/>
  <c r="O28" i="15"/>
  <c r="O27" i="15"/>
  <c r="O26" i="15"/>
  <c r="O25" i="15"/>
  <c r="O24" i="15"/>
  <c r="O23" i="15"/>
  <c r="O22" i="15"/>
  <c r="O21" i="15"/>
  <c r="O20" i="15"/>
  <c r="O19" i="15"/>
  <c r="O18" i="15"/>
  <c r="O17" i="15"/>
  <c r="O16" i="15"/>
  <c r="O15" i="15"/>
  <c r="O54" i="14"/>
  <c r="O53" i="14"/>
  <c r="O52" i="14"/>
  <c r="O51" i="14"/>
  <c r="O50" i="14"/>
  <c r="O49" i="14"/>
  <c r="O48" i="14"/>
  <c r="O47" i="14"/>
  <c r="O46" i="14"/>
  <c r="O45" i="14"/>
  <c r="O44" i="14"/>
  <c r="O43" i="14"/>
  <c r="O42" i="14"/>
  <c r="O41" i="14"/>
  <c r="O40" i="14"/>
  <c r="O39" i="14"/>
  <c r="O38" i="14"/>
  <c r="O37" i="14"/>
  <c r="O36" i="14"/>
  <c r="O35" i="14"/>
  <c r="O34" i="14"/>
  <c r="O33" i="14"/>
  <c r="O32" i="14"/>
  <c r="O31" i="14"/>
  <c r="O30" i="14"/>
  <c r="O29" i="14"/>
  <c r="O28" i="14"/>
  <c r="O27" i="14"/>
  <c r="O26" i="14"/>
  <c r="O25" i="14"/>
  <c r="O24" i="14"/>
  <c r="O23" i="14"/>
  <c r="O22" i="14"/>
  <c r="O21" i="14"/>
  <c r="O20" i="14"/>
  <c r="O19" i="14"/>
  <c r="O18" i="14"/>
  <c r="O17" i="14"/>
  <c r="O16" i="14"/>
  <c r="O15" i="14"/>
  <c r="O54" i="13"/>
  <c r="O53" i="13"/>
  <c r="O52" i="13"/>
  <c r="O51" i="13"/>
  <c r="O50" i="13"/>
  <c r="O49" i="13"/>
  <c r="O48" i="13"/>
  <c r="O47" i="13"/>
  <c r="O46" i="13"/>
  <c r="O45" i="13"/>
  <c r="O44" i="13"/>
  <c r="O43" i="13"/>
  <c r="O42" i="13"/>
  <c r="O41" i="13"/>
  <c r="O40" i="13"/>
  <c r="O39" i="13"/>
  <c r="O38" i="13"/>
  <c r="O37" i="13"/>
  <c r="O36" i="13"/>
  <c r="O35" i="13"/>
  <c r="O34" i="13"/>
  <c r="O33" i="13"/>
  <c r="O32" i="13"/>
  <c r="O31" i="13"/>
  <c r="O30" i="13"/>
  <c r="O29" i="13"/>
  <c r="O28" i="13"/>
  <c r="O27" i="13"/>
  <c r="O26" i="13"/>
  <c r="O25" i="13"/>
  <c r="O24" i="13"/>
  <c r="O23" i="13"/>
  <c r="O22" i="13"/>
  <c r="O21" i="13"/>
  <c r="O20" i="13"/>
  <c r="O19" i="13"/>
  <c r="O18" i="13"/>
  <c r="O17" i="13"/>
  <c r="O16" i="13"/>
  <c r="O15" i="13"/>
  <c r="O54" i="12"/>
  <c r="O53" i="12"/>
  <c r="O52" i="12"/>
  <c r="O51" i="12"/>
  <c r="O50" i="12"/>
  <c r="O49" i="12"/>
  <c r="O48" i="12"/>
  <c r="O47" i="12"/>
  <c r="O46" i="12"/>
  <c r="O45" i="12"/>
  <c r="O44" i="12"/>
  <c r="O43" i="12"/>
  <c r="O42" i="12"/>
  <c r="O41" i="12"/>
  <c r="O40" i="12"/>
  <c r="O39" i="12"/>
  <c r="O38" i="12"/>
  <c r="O37" i="12"/>
  <c r="O36" i="12"/>
  <c r="O35" i="12"/>
  <c r="O34" i="12"/>
  <c r="O33" i="12"/>
  <c r="O32" i="12"/>
  <c r="O31" i="12"/>
  <c r="O30" i="12"/>
  <c r="O29" i="12"/>
  <c r="O28" i="12"/>
  <c r="O27" i="12"/>
  <c r="O26" i="12"/>
  <c r="O25" i="12"/>
  <c r="O24" i="12"/>
  <c r="O23" i="12"/>
  <c r="O22" i="12"/>
  <c r="O21" i="12"/>
  <c r="O20" i="12"/>
  <c r="O19" i="12"/>
  <c r="O18" i="12"/>
  <c r="O17" i="12"/>
  <c r="O16" i="12"/>
  <c r="O15" i="12"/>
  <c r="O54" i="11"/>
  <c r="O53" i="11"/>
  <c r="O52" i="11"/>
  <c r="O51" i="11"/>
  <c r="O50" i="11"/>
  <c r="O49" i="11"/>
  <c r="O48" i="11"/>
  <c r="O47" i="11"/>
  <c r="O46" i="11"/>
  <c r="O45" i="11"/>
  <c r="O44" i="11"/>
  <c r="O43" i="11"/>
  <c r="O42" i="11"/>
  <c r="O41" i="11"/>
  <c r="O40" i="11"/>
  <c r="O39" i="11"/>
  <c r="O38" i="11"/>
  <c r="O37" i="11"/>
  <c r="O36" i="11"/>
  <c r="O35" i="11"/>
  <c r="O34" i="11"/>
  <c r="O33" i="11"/>
  <c r="O32" i="11"/>
  <c r="O31" i="11"/>
  <c r="O30" i="11"/>
  <c r="O29" i="11"/>
  <c r="O28" i="11"/>
  <c r="O27" i="11"/>
  <c r="O26" i="11"/>
  <c r="O25" i="11"/>
  <c r="O24" i="11"/>
  <c r="O23" i="11"/>
  <c r="O22" i="11"/>
  <c r="O21" i="11"/>
  <c r="O20" i="11"/>
  <c r="O19" i="11"/>
  <c r="O18" i="11"/>
  <c r="O17" i="11"/>
  <c r="O16" i="11"/>
  <c r="O15" i="11"/>
  <c r="O54" i="10"/>
  <c r="O53" i="10"/>
  <c r="O52" i="10"/>
  <c r="O51" i="10"/>
  <c r="O50" i="10"/>
  <c r="O49" i="10"/>
  <c r="O48" i="10"/>
  <c r="O47" i="10"/>
  <c r="O46" i="10"/>
  <c r="O45" i="10"/>
  <c r="O44" i="10"/>
  <c r="O43" i="10"/>
  <c r="O42" i="10"/>
  <c r="O41" i="10"/>
  <c r="O40" i="10"/>
  <c r="O39" i="10"/>
  <c r="O38" i="10"/>
  <c r="O37" i="10"/>
  <c r="O36" i="10"/>
  <c r="O35" i="10"/>
  <c r="O34" i="10"/>
  <c r="O33" i="10"/>
  <c r="O32" i="10"/>
  <c r="O31" i="10"/>
  <c r="O30" i="10"/>
  <c r="O29" i="10"/>
  <c r="O28" i="10"/>
  <c r="O27" i="10"/>
  <c r="O26" i="10"/>
  <c r="O25" i="10"/>
  <c r="O24" i="10"/>
  <c r="O23" i="10"/>
  <c r="O22" i="10"/>
  <c r="O21" i="10"/>
  <c r="O20" i="10"/>
  <c r="O19" i="10"/>
  <c r="O18" i="10"/>
  <c r="O17" i="10"/>
  <c r="O16" i="10"/>
  <c r="O15" i="10"/>
  <c r="O54" i="9"/>
  <c r="O53" i="9"/>
  <c r="O52" i="9"/>
  <c r="O51" i="9"/>
  <c r="O50" i="9"/>
  <c r="O49" i="9"/>
  <c r="O48" i="9"/>
  <c r="O47" i="9"/>
  <c r="O46" i="9"/>
  <c r="O45" i="9"/>
  <c r="O44" i="9"/>
  <c r="O43" i="9"/>
  <c r="O42" i="9"/>
  <c r="O41" i="9"/>
  <c r="O40" i="9"/>
  <c r="O39" i="9"/>
  <c r="O38" i="9"/>
  <c r="O37" i="9"/>
  <c r="O36" i="9"/>
  <c r="O35" i="9"/>
  <c r="O34" i="9"/>
  <c r="O33" i="9"/>
  <c r="O32" i="9"/>
  <c r="O31" i="9"/>
  <c r="O30" i="9"/>
  <c r="O29" i="9"/>
  <c r="O28" i="9"/>
  <c r="O27" i="9"/>
  <c r="O26" i="9"/>
  <c r="O25" i="9"/>
  <c r="O24" i="9"/>
  <c r="O23" i="9"/>
  <c r="O22" i="9"/>
  <c r="O21" i="9"/>
  <c r="O20" i="9"/>
  <c r="O19" i="9"/>
  <c r="O18" i="9"/>
  <c r="O17" i="9"/>
  <c r="O16" i="9"/>
  <c r="O15" i="9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54" i="7"/>
  <c r="O53" i="7"/>
  <c r="O52" i="7"/>
  <c r="O51" i="7"/>
  <c r="O50" i="7"/>
  <c r="O49" i="7"/>
  <c r="O48" i="7"/>
  <c r="O47" i="7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O16" i="7"/>
  <c r="O15" i="7"/>
  <c r="O54" i="6"/>
  <c r="O53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54" i="5"/>
  <c r="O53" i="5"/>
  <c r="O52" i="5"/>
  <c r="O51" i="5"/>
  <c r="O50" i="5"/>
  <c r="O49" i="5"/>
  <c r="O48" i="5"/>
  <c r="O47" i="5"/>
  <c r="O46" i="5"/>
  <c r="O45" i="5"/>
  <c r="O44" i="5"/>
  <c r="O43" i="5"/>
  <c r="O42" i="5"/>
  <c r="O41" i="5"/>
  <c r="O40" i="5"/>
  <c r="O39" i="5"/>
  <c r="O38" i="5"/>
  <c r="O37" i="5"/>
  <c r="O36" i="5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6" i="2"/>
  <c r="O17" i="2"/>
  <c r="O18" i="2"/>
  <c r="O19" i="2"/>
  <c r="P19" i="2" s="1"/>
  <c r="O20" i="2"/>
  <c r="O21" i="2"/>
  <c r="O22" i="2"/>
  <c r="O23" i="2"/>
  <c r="O24" i="2"/>
  <c r="O25" i="2"/>
  <c r="O26" i="2"/>
  <c r="O27" i="2"/>
  <c r="O28" i="2"/>
  <c r="O29" i="2"/>
  <c r="O30" i="2"/>
  <c r="O31" i="2"/>
  <c r="P31" i="2" s="1"/>
  <c r="O32" i="2"/>
  <c r="O33" i="2"/>
  <c r="O34" i="2"/>
  <c r="O35" i="2"/>
  <c r="P35" i="2" s="1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15" i="2"/>
  <c r="L9" i="1"/>
  <c r="L13" i="1" s="1"/>
  <c r="L10" i="1"/>
  <c r="P53" i="13"/>
  <c r="P54" i="9"/>
  <c r="P50" i="9"/>
  <c r="P46" i="9"/>
  <c r="P42" i="9"/>
  <c r="P38" i="9"/>
  <c r="P34" i="9"/>
  <c r="P30" i="9"/>
  <c r="P26" i="9"/>
  <c r="P22" i="9"/>
  <c r="P18" i="9"/>
  <c r="P54" i="16"/>
  <c r="N54" i="16"/>
  <c r="M54" i="16"/>
  <c r="P53" i="16"/>
  <c r="N53" i="16"/>
  <c r="M53" i="16"/>
  <c r="P52" i="16"/>
  <c r="N52" i="16"/>
  <c r="M52" i="16"/>
  <c r="P51" i="16"/>
  <c r="N51" i="16"/>
  <c r="M51" i="16"/>
  <c r="P50" i="16"/>
  <c r="N50" i="16"/>
  <c r="M50" i="16"/>
  <c r="P49" i="16"/>
  <c r="N49" i="16"/>
  <c r="M49" i="16"/>
  <c r="P48" i="16"/>
  <c r="N48" i="16"/>
  <c r="M48" i="16"/>
  <c r="P47" i="16"/>
  <c r="N47" i="16"/>
  <c r="M47" i="16"/>
  <c r="P46" i="16"/>
  <c r="N46" i="16"/>
  <c r="M46" i="16"/>
  <c r="P45" i="16"/>
  <c r="N45" i="16"/>
  <c r="M45" i="16"/>
  <c r="P44" i="16"/>
  <c r="N44" i="16"/>
  <c r="M44" i="16"/>
  <c r="P43" i="16"/>
  <c r="N43" i="16"/>
  <c r="M43" i="16"/>
  <c r="P42" i="16"/>
  <c r="N42" i="16"/>
  <c r="M42" i="16"/>
  <c r="P41" i="16"/>
  <c r="N41" i="16"/>
  <c r="M41" i="16"/>
  <c r="P40" i="16"/>
  <c r="N40" i="16"/>
  <c r="M40" i="16"/>
  <c r="P39" i="16"/>
  <c r="N39" i="16"/>
  <c r="M39" i="16"/>
  <c r="P38" i="16"/>
  <c r="N38" i="16"/>
  <c r="M38" i="16"/>
  <c r="P37" i="16"/>
  <c r="N37" i="16"/>
  <c r="M37" i="16"/>
  <c r="P36" i="16"/>
  <c r="N36" i="16"/>
  <c r="M36" i="16"/>
  <c r="P35" i="16"/>
  <c r="N35" i="16"/>
  <c r="M35" i="16"/>
  <c r="P34" i="16"/>
  <c r="N34" i="16"/>
  <c r="M34" i="16"/>
  <c r="P33" i="16"/>
  <c r="N33" i="16"/>
  <c r="M33" i="16"/>
  <c r="P32" i="16"/>
  <c r="N32" i="16"/>
  <c r="M32" i="16"/>
  <c r="P31" i="16"/>
  <c r="N31" i="16"/>
  <c r="M31" i="16"/>
  <c r="P30" i="16"/>
  <c r="N30" i="16"/>
  <c r="M30" i="16"/>
  <c r="P29" i="16"/>
  <c r="N29" i="16"/>
  <c r="M29" i="16"/>
  <c r="P28" i="16"/>
  <c r="N28" i="16"/>
  <c r="M28" i="16"/>
  <c r="P27" i="16"/>
  <c r="N27" i="16"/>
  <c r="M27" i="16"/>
  <c r="P26" i="16"/>
  <c r="N26" i="16"/>
  <c r="M26" i="16"/>
  <c r="P25" i="16"/>
  <c r="N25" i="16"/>
  <c r="M25" i="16"/>
  <c r="P24" i="16"/>
  <c r="N24" i="16"/>
  <c r="M24" i="16"/>
  <c r="P23" i="16"/>
  <c r="N23" i="16"/>
  <c r="M23" i="16"/>
  <c r="P22" i="16"/>
  <c r="N22" i="16"/>
  <c r="M22" i="16"/>
  <c r="P21" i="16"/>
  <c r="N21" i="16"/>
  <c r="M21" i="16"/>
  <c r="P20" i="16"/>
  <c r="N20" i="16"/>
  <c r="M20" i="16"/>
  <c r="P19" i="16"/>
  <c r="N19" i="16"/>
  <c r="M19" i="16"/>
  <c r="P18" i="16"/>
  <c r="N18" i="16"/>
  <c r="M18" i="16"/>
  <c r="P17" i="16"/>
  <c r="N17" i="16"/>
  <c r="M17" i="16"/>
  <c r="P16" i="16"/>
  <c r="N16" i="16"/>
  <c r="M16" i="16"/>
  <c r="P15" i="16"/>
  <c r="N15" i="16"/>
  <c r="M15" i="16"/>
  <c r="N14" i="16"/>
  <c r="P54" i="15"/>
  <c r="N54" i="15"/>
  <c r="M54" i="15"/>
  <c r="P53" i="15"/>
  <c r="N53" i="15"/>
  <c r="M53" i="15"/>
  <c r="P52" i="15"/>
  <c r="N52" i="15"/>
  <c r="M52" i="15"/>
  <c r="P51" i="15"/>
  <c r="N51" i="15"/>
  <c r="M51" i="15"/>
  <c r="P50" i="15"/>
  <c r="N50" i="15"/>
  <c r="M50" i="15"/>
  <c r="P49" i="15"/>
  <c r="N49" i="15"/>
  <c r="M49" i="15"/>
  <c r="P48" i="15"/>
  <c r="N48" i="15"/>
  <c r="M48" i="15"/>
  <c r="P47" i="15"/>
  <c r="N47" i="15"/>
  <c r="M47" i="15"/>
  <c r="P46" i="15"/>
  <c r="N46" i="15"/>
  <c r="M46" i="15"/>
  <c r="P45" i="15"/>
  <c r="N45" i="15"/>
  <c r="M45" i="15"/>
  <c r="P44" i="15"/>
  <c r="N44" i="15"/>
  <c r="M44" i="15"/>
  <c r="P43" i="15"/>
  <c r="N43" i="15"/>
  <c r="M43" i="15"/>
  <c r="P42" i="15"/>
  <c r="N42" i="15"/>
  <c r="M42" i="15"/>
  <c r="P41" i="15"/>
  <c r="N41" i="15"/>
  <c r="M41" i="15"/>
  <c r="P40" i="15"/>
  <c r="N40" i="15"/>
  <c r="M40" i="15"/>
  <c r="P39" i="15"/>
  <c r="N39" i="15"/>
  <c r="M39" i="15"/>
  <c r="P38" i="15"/>
  <c r="N38" i="15"/>
  <c r="M38" i="15"/>
  <c r="P37" i="15"/>
  <c r="N37" i="15"/>
  <c r="M37" i="15"/>
  <c r="P36" i="15"/>
  <c r="N36" i="15"/>
  <c r="M36" i="15"/>
  <c r="P35" i="15"/>
  <c r="N35" i="15"/>
  <c r="M35" i="15"/>
  <c r="P34" i="15"/>
  <c r="N34" i="15"/>
  <c r="M34" i="15"/>
  <c r="P33" i="15"/>
  <c r="N33" i="15"/>
  <c r="M33" i="15"/>
  <c r="P32" i="15"/>
  <c r="N32" i="15"/>
  <c r="M32" i="15"/>
  <c r="P31" i="15"/>
  <c r="N31" i="15"/>
  <c r="M31" i="15"/>
  <c r="P30" i="15"/>
  <c r="N30" i="15"/>
  <c r="M30" i="15"/>
  <c r="P29" i="15"/>
  <c r="N29" i="15"/>
  <c r="M29" i="15"/>
  <c r="P28" i="15"/>
  <c r="N28" i="15"/>
  <c r="M28" i="15"/>
  <c r="P27" i="15"/>
  <c r="N27" i="15"/>
  <c r="M27" i="15"/>
  <c r="P26" i="15"/>
  <c r="N26" i="15"/>
  <c r="M26" i="15"/>
  <c r="P25" i="15"/>
  <c r="N25" i="15"/>
  <c r="M25" i="15"/>
  <c r="P24" i="15"/>
  <c r="N24" i="15"/>
  <c r="M24" i="15"/>
  <c r="P23" i="15"/>
  <c r="N23" i="15"/>
  <c r="M23" i="15"/>
  <c r="P22" i="15"/>
  <c r="N22" i="15"/>
  <c r="M22" i="15"/>
  <c r="P21" i="15"/>
  <c r="N21" i="15"/>
  <c r="M21" i="15"/>
  <c r="P20" i="15"/>
  <c r="N20" i="15"/>
  <c r="M20" i="15"/>
  <c r="P19" i="15"/>
  <c r="N19" i="15"/>
  <c r="M19" i="15"/>
  <c r="P18" i="15"/>
  <c r="N18" i="15"/>
  <c r="M18" i="15"/>
  <c r="P17" i="15"/>
  <c r="N17" i="15"/>
  <c r="M17" i="15"/>
  <c r="P16" i="15"/>
  <c r="N16" i="15"/>
  <c r="M16" i="15"/>
  <c r="P15" i="15"/>
  <c r="N15" i="15"/>
  <c r="M15" i="15"/>
  <c r="N14" i="15"/>
  <c r="P54" i="14"/>
  <c r="N54" i="14"/>
  <c r="M54" i="14"/>
  <c r="P53" i="14"/>
  <c r="N53" i="14"/>
  <c r="M53" i="14"/>
  <c r="P52" i="14"/>
  <c r="N52" i="14"/>
  <c r="M52" i="14"/>
  <c r="P51" i="14"/>
  <c r="N51" i="14"/>
  <c r="M51" i="14"/>
  <c r="P50" i="14"/>
  <c r="N50" i="14"/>
  <c r="M50" i="14"/>
  <c r="P49" i="14"/>
  <c r="N49" i="14"/>
  <c r="M49" i="14"/>
  <c r="P48" i="14"/>
  <c r="N48" i="14"/>
  <c r="M48" i="14"/>
  <c r="P47" i="14"/>
  <c r="N47" i="14"/>
  <c r="M47" i="14"/>
  <c r="P46" i="14"/>
  <c r="N46" i="14"/>
  <c r="M46" i="14"/>
  <c r="P45" i="14"/>
  <c r="N45" i="14"/>
  <c r="M45" i="14"/>
  <c r="P44" i="14"/>
  <c r="N44" i="14"/>
  <c r="M44" i="14"/>
  <c r="P43" i="14"/>
  <c r="N43" i="14"/>
  <c r="M43" i="14"/>
  <c r="P42" i="14"/>
  <c r="N42" i="14"/>
  <c r="M42" i="14"/>
  <c r="P41" i="14"/>
  <c r="N41" i="14"/>
  <c r="M41" i="14"/>
  <c r="P40" i="14"/>
  <c r="N40" i="14"/>
  <c r="M40" i="14"/>
  <c r="P39" i="14"/>
  <c r="N39" i="14"/>
  <c r="M39" i="14"/>
  <c r="P38" i="14"/>
  <c r="N38" i="14"/>
  <c r="M38" i="14"/>
  <c r="P37" i="14"/>
  <c r="N37" i="14"/>
  <c r="M37" i="14"/>
  <c r="P36" i="14"/>
  <c r="N36" i="14"/>
  <c r="M36" i="14"/>
  <c r="P35" i="14"/>
  <c r="N35" i="14"/>
  <c r="M35" i="14"/>
  <c r="P34" i="14"/>
  <c r="N34" i="14"/>
  <c r="M34" i="14"/>
  <c r="P33" i="14"/>
  <c r="N33" i="14"/>
  <c r="M33" i="14"/>
  <c r="P32" i="14"/>
  <c r="N32" i="14"/>
  <c r="M32" i="14"/>
  <c r="P31" i="14"/>
  <c r="N31" i="14"/>
  <c r="M31" i="14"/>
  <c r="P30" i="14"/>
  <c r="N30" i="14"/>
  <c r="M30" i="14"/>
  <c r="P29" i="14"/>
  <c r="N29" i="14"/>
  <c r="M29" i="14"/>
  <c r="P28" i="14"/>
  <c r="N28" i="14"/>
  <c r="M28" i="14"/>
  <c r="P27" i="14"/>
  <c r="N27" i="14"/>
  <c r="M27" i="14"/>
  <c r="P26" i="14"/>
  <c r="N26" i="14"/>
  <c r="M26" i="14"/>
  <c r="P25" i="14"/>
  <c r="N25" i="14"/>
  <c r="M25" i="14"/>
  <c r="P24" i="14"/>
  <c r="N24" i="14"/>
  <c r="M24" i="14"/>
  <c r="P23" i="14"/>
  <c r="N23" i="14"/>
  <c r="M23" i="14"/>
  <c r="P22" i="14"/>
  <c r="N22" i="14"/>
  <c r="M22" i="14"/>
  <c r="P21" i="14"/>
  <c r="N21" i="14"/>
  <c r="M21" i="14"/>
  <c r="P20" i="14"/>
  <c r="N20" i="14"/>
  <c r="M20" i="14"/>
  <c r="P19" i="14"/>
  <c r="N19" i="14"/>
  <c r="M19" i="14"/>
  <c r="P18" i="14"/>
  <c r="N18" i="14"/>
  <c r="M18" i="14"/>
  <c r="P17" i="14"/>
  <c r="N17" i="14"/>
  <c r="M17" i="14"/>
  <c r="P16" i="14"/>
  <c r="N16" i="14"/>
  <c r="M16" i="14"/>
  <c r="P15" i="14"/>
  <c r="X25" i="1" s="1"/>
  <c r="N15" i="14"/>
  <c r="M15" i="14"/>
  <c r="N14" i="14"/>
  <c r="P54" i="13"/>
  <c r="N54" i="13"/>
  <c r="M54" i="13"/>
  <c r="N53" i="13"/>
  <c r="M53" i="13"/>
  <c r="P52" i="13"/>
  <c r="N52" i="13"/>
  <c r="M52" i="13"/>
  <c r="P51" i="13"/>
  <c r="N51" i="13"/>
  <c r="M51" i="13"/>
  <c r="P50" i="13"/>
  <c r="N50" i="13"/>
  <c r="M50" i="13"/>
  <c r="P49" i="13"/>
  <c r="N49" i="13"/>
  <c r="M49" i="13"/>
  <c r="P48" i="13"/>
  <c r="N48" i="13"/>
  <c r="M48" i="13"/>
  <c r="P47" i="13"/>
  <c r="N47" i="13"/>
  <c r="M47" i="13"/>
  <c r="P46" i="13"/>
  <c r="N46" i="13"/>
  <c r="M46" i="13"/>
  <c r="P45" i="13"/>
  <c r="N45" i="13"/>
  <c r="M45" i="13"/>
  <c r="P44" i="13"/>
  <c r="N44" i="13"/>
  <c r="M44" i="13"/>
  <c r="P43" i="13"/>
  <c r="N43" i="13"/>
  <c r="M43" i="13"/>
  <c r="P42" i="13"/>
  <c r="N42" i="13"/>
  <c r="M42" i="13"/>
  <c r="P41" i="13"/>
  <c r="N41" i="13"/>
  <c r="M41" i="13"/>
  <c r="P40" i="13"/>
  <c r="N40" i="13"/>
  <c r="M40" i="13"/>
  <c r="P39" i="13"/>
  <c r="N39" i="13"/>
  <c r="M39" i="13"/>
  <c r="P38" i="13"/>
  <c r="N38" i="13"/>
  <c r="M38" i="13"/>
  <c r="P37" i="13"/>
  <c r="N37" i="13"/>
  <c r="M37" i="13"/>
  <c r="P36" i="13"/>
  <c r="N36" i="13"/>
  <c r="M36" i="13"/>
  <c r="P35" i="13"/>
  <c r="N35" i="13"/>
  <c r="M35" i="13"/>
  <c r="P34" i="13"/>
  <c r="N34" i="13"/>
  <c r="M34" i="13"/>
  <c r="P33" i="13"/>
  <c r="N33" i="13"/>
  <c r="M33" i="13"/>
  <c r="P32" i="13"/>
  <c r="N32" i="13"/>
  <c r="M32" i="13"/>
  <c r="P31" i="13"/>
  <c r="N31" i="13"/>
  <c r="M31" i="13"/>
  <c r="P30" i="13"/>
  <c r="N30" i="13"/>
  <c r="M30" i="13"/>
  <c r="P29" i="13"/>
  <c r="N29" i="13"/>
  <c r="M29" i="13"/>
  <c r="P28" i="13"/>
  <c r="N28" i="13"/>
  <c r="M28" i="13"/>
  <c r="P27" i="13"/>
  <c r="N27" i="13"/>
  <c r="M27" i="13"/>
  <c r="P26" i="13"/>
  <c r="N26" i="13"/>
  <c r="M26" i="13"/>
  <c r="P25" i="13"/>
  <c r="N25" i="13"/>
  <c r="M25" i="13"/>
  <c r="P24" i="13"/>
  <c r="N24" i="13"/>
  <c r="M24" i="13"/>
  <c r="P23" i="13"/>
  <c r="N23" i="13"/>
  <c r="M23" i="13"/>
  <c r="P22" i="13"/>
  <c r="N22" i="13"/>
  <c r="M22" i="13"/>
  <c r="P21" i="13"/>
  <c r="N21" i="13"/>
  <c r="M21" i="13"/>
  <c r="P20" i="13"/>
  <c r="N20" i="13"/>
  <c r="M20" i="13"/>
  <c r="P19" i="13"/>
  <c r="N19" i="13"/>
  <c r="M19" i="13"/>
  <c r="P18" i="13"/>
  <c r="N18" i="13"/>
  <c r="M18" i="13"/>
  <c r="P17" i="13"/>
  <c r="N17" i="13"/>
  <c r="M17" i="13"/>
  <c r="P16" i="13"/>
  <c r="N16" i="13"/>
  <c r="M16" i="13"/>
  <c r="P15" i="13"/>
  <c r="N15" i="13"/>
  <c r="M15" i="13"/>
  <c r="N14" i="13"/>
  <c r="P54" i="12"/>
  <c r="N54" i="12"/>
  <c r="M54" i="12"/>
  <c r="P53" i="12"/>
  <c r="N53" i="12"/>
  <c r="M53" i="12"/>
  <c r="P52" i="12"/>
  <c r="N52" i="12"/>
  <c r="M52" i="12"/>
  <c r="P51" i="12"/>
  <c r="N51" i="12"/>
  <c r="M51" i="12"/>
  <c r="P50" i="12"/>
  <c r="N50" i="12"/>
  <c r="M50" i="12"/>
  <c r="P49" i="12"/>
  <c r="N49" i="12"/>
  <c r="M49" i="12"/>
  <c r="P48" i="12"/>
  <c r="N48" i="12"/>
  <c r="M48" i="12"/>
  <c r="P47" i="12"/>
  <c r="N47" i="12"/>
  <c r="M47" i="12"/>
  <c r="P46" i="12"/>
  <c r="N46" i="12"/>
  <c r="M46" i="12"/>
  <c r="P45" i="12"/>
  <c r="N45" i="12"/>
  <c r="M45" i="12"/>
  <c r="P44" i="12"/>
  <c r="N44" i="12"/>
  <c r="M44" i="12"/>
  <c r="P43" i="12"/>
  <c r="N43" i="12"/>
  <c r="M43" i="12"/>
  <c r="P42" i="12"/>
  <c r="N42" i="12"/>
  <c r="M42" i="12"/>
  <c r="P41" i="12"/>
  <c r="N41" i="12"/>
  <c r="M41" i="12"/>
  <c r="P40" i="12"/>
  <c r="N40" i="12"/>
  <c r="M40" i="12"/>
  <c r="P39" i="12"/>
  <c r="N39" i="12"/>
  <c r="M39" i="12"/>
  <c r="P38" i="12"/>
  <c r="N38" i="12"/>
  <c r="M38" i="12"/>
  <c r="P37" i="12"/>
  <c r="N37" i="12"/>
  <c r="M37" i="12"/>
  <c r="P36" i="12"/>
  <c r="N36" i="12"/>
  <c r="M36" i="12"/>
  <c r="P35" i="12"/>
  <c r="N35" i="12"/>
  <c r="M35" i="12"/>
  <c r="P34" i="12"/>
  <c r="N34" i="12"/>
  <c r="M34" i="12"/>
  <c r="P33" i="12"/>
  <c r="N33" i="12"/>
  <c r="M33" i="12"/>
  <c r="P32" i="12"/>
  <c r="N32" i="12"/>
  <c r="M32" i="12"/>
  <c r="P31" i="12"/>
  <c r="N31" i="12"/>
  <c r="M31" i="12"/>
  <c r="P30" i="12"/>
  <c r="N30" i="12"/>
  <c r="M30" i="12"/>
  <c r="P29" i="12"/>
  <c r="N29" i="12"/>
  <c r="M29" i="12"/>
  <c r="P28" i="12"/>
  <c r="N28" i="12"/>
  <c r="M28" i="12"/>
  <c r="P27" i="12"/>
  <c r="N27" i="12"/>
  <c r="M27" i="12"/>
  <c r="P26" i="12"/>
  <c r="N26" i="12"/>
  <c r="M26" i="12"/>
  <c r="P25" i="12"/>
  <c r="N25" i="12"/>
  <c r="M25" i="12"/>
  <c r="P24" i="12"/>
  <c r="N24" i="12"/>
  <c r="M24" i="12"/>
  <c r="P23" i="12"/>
  <c r="N23" i="12"/>
  <c r="M23" i="12"/>
  <c r="P22" i="12"/>
  <c r="N22" i="12"/>
  <c r="M22" i="12"/>
  <c r="P21" i="12"/>
  <c r="N21" i="12"/>
  <c r="M21" i="12"/>
  <c r="P20" i="12"/>
  <c r="N20" i="12"/>
  <c r="M20" i="12"/>
  <c r="P19" i="12"/>
  <c r="N19" i="12"/>
  <c r="M19" i="12"/>
  <c r="P18" i="12"/>
  <c r="N18" i="12"/>
  <c r="M18" i="12"/>
  <c r="P17" i="12"/>
  <c r="N17" i="12"/>
  <c r="M17" i="12"/>
  <c r="P16" i="12"/>
  <c r="N16" i="12"/>
  <c r="M16" i="12"/>
  <c r="P15" i="12"/>
  <c r="N15" i="12"/>
  <c r="M15" i="12"/>
  <c r="N14" i="12"/>
  <c r="P54" i="11"/>
  <c r="N54" i="11"/>
  <c r="M54" i="11"/>
  <c r="P53" i="11"/>
  <c r="N53" i="11"/>
  <c r="M53" i="11"/>
  <c r="P52" i="11"/>
  <c r="N52" i="11"/>
  <c r="M52" i="11"/>
  <c r="P51" i="11"/>
  <c r="N51" i="11"/>
  <c r="M51" i="11"/>
  <c r="P50" i="11"/>
  <c r="N50" i="11"/>
  <c r="M50" i="11"/>
  <c r="P49" i="11"/>
  <c r="N49" i="11"/>
  <c r="M49" i="11"/>
  <c r="P48" i="11"/>
  <c r="N48" i="11"/>
  <c r="M48" i="11"/>
  <c r="P47" i="11"/>
  <c r="N47" i="11"/>
  <c r="M47" i="11"/>
  <c r="P46" i="11"/>
  <c r="N46" i="11"/>
  <c r="M46" i="11"/>
  <c r="P45" i="11"/>
  <c r="N45" i="11"/>
  <c r="M45" i="11"/>
  <c r="P44" i="11"/>
  <c r="N44" i="11"/>
  <c r="M44" i="11"/>
  <c r="P43" i="11"/>
  <c r="N43" i="11"/>
  <c r="M43" i="11"/>
  <c r="P42" i="11"/>
  <c r="N42" i="11"/>
  <c r="M42" i="11"/>
  <c r="P41" i="11"/>
  <c r="N41" i="11"/>
  <c r="M41" i="11"/>
  <c r="P40" i="11"/>
  <c r="N40" i="11"/>
  <c r="M40" i="11"/>
  <c r="P39" i="11"/>
  <c r="N39" i="11"/>
  <c r="M39" i="11"/>
  <c r="P38" i="11"/>
  <c r="N38" i="11"/>
  <c r="M38" i="11"/>
  <c r="P37" i="11"/>
  <c r="N37" i="11"/>
  <c r="M37" i="11"/>
  <c r="P36" i="11"/>
  <c r="N36" i="11"/>
  <c r="M36" i="11"/>
  <c r="P35" i="11"/>
  <c r="N35" i="11"/>
  <c r="M35" i="11"/>
  <c r="P34" i="11"/>
  <c r="N34" i="11"/>
  <c r="M34" i="11"/>
  <c r="P33" i="11"/>
  <c r="N33" i="11"/>
  <c r="M33" i="11"/>
  <c r="P32" i="11"/>
  <c r="N32" i="11"/>
  <c r="M32" i="11"/>
  <c r="P31" i="11"/>
  <c r="N31" i="11"/>
  <c r="M31" i="11"/>
  <c r="P30" i="11"/>
  <c r="N30" i="11"/>
  <c r="M30" i="11"/>
  <c r="P29" i="11"/>
  <c r="N29" i="11"/>
  <c r="M29" i="11"/>
  <c r="P28" i="11"/>
  <c r="N28" i="11"/>
  <c r="M28" i="11"/>
  <c r="P27" i="11"/>
  <c r="N27" i="11"/>
  <c r="M27" i="11"/>
  <c r="P26" i="11"/>
  <c r="N26" i="11"/>
  <c r="M26" i="11"/>
  <c r="P25" i="11"/>
  <c r="N25" i="11"/>
  <c r="M25" i="11"/>
  <c r="P24" i="11"/>
  <c r="N24" i="11"/>
  <c r="M24" i="11"/>
  <c r="P23" i="11"/>
  <c r="N23" i="11"/>
  <c r="M23" i="11"/>
  <c r="P22" i="11"/>
  <c r="N22" i="11"/>
  <c r="M22" i="11"/>
  <c r="P21" i="11"/>
  <c r="N21" i="11"/>
  <c r="M21" i="11"/>
  <c r="P20" i="11"/>
  <c r="N20" i="11"/>
  <c r="M20" i="11"/>
  <c r="P19" i="11"/>
  <c r="N19" i="11"/>
  <c r="M19" i="11"/>
  <c r="P18" i="11"/>
  <c r="N18" i="11"/>
  <c r="M18" i="11"/>
  <c r="P17" i="11"/>
  <c r="N17" i="11"/>
  <c r="M17" i="11"/>
  <c r="P16" i="11"/>
  <c r="N16" i="11"/>
  <c r="M16" i="11"/>
  <c r="P15" i="11"/>
  <c r="X22" i="1"/>
  <c r="N15" i="11"/>
  <c r="M15" i="11"/>
  <c r="N14" i="11"/>
  <c r="P54" i="10"/>
  <c r="N54" i="10"/>
  <c r="M54" i="10"/>
  <c r="P53" i="10"/>
  <c r="N53" i="10"/>
  <c r="M53" i="10"/>
  <c r="P52" i="10"/>
  <c r="N52" i="10"/>
  <c r="M52" i="10"/>
  <c r="P51" i="10"/>
  <c r="N51" i="10"/>
  <c r="M51" i="10"/>
  <c r="P50" i="10"/>
  <c r="N50" i="10"/>
  <c r="M50" i="10"/>
  <c r="P49" i="10"/>
  <c r="N49" i="10"/>
  <c r="M49" i="10"/>
  <c r="P48" i="10"/>
  <c r="N48" i="10"/>
  <c r="M48" i="10"/>
  <c r="P47" i="10"/>
  <c r="N47" i="10"/>
  <c r="M47" i="10"/>
  <c r="P46" i="10"/>
  <c r="N46" i="10"/>
  <c r="M46" i="10"/>
  <c r="P45" i="10"/>
  <c r="N45" i="10"/>
  <c r="M45" i="10"/>
  <c r="P44" i="10"/>
  <c r="N44" i="10"/>
  <c r="M44" i="10"/>
  <c r="P43" i="10"/>
  <c r="N43" i="10"/>
  <c r="M43" i="10"/>
  <c r="P42" i="10"/>
  <c r="N42" i="10"/>
  <c r="M42" i="10"/>
  <c r="P41" i="10"/>
  <c r="N41" i="10"/>
  <c r="M41" i="10"/>
  <c r="P40" i="10"/>
  <c r="N40" i="10"/>
  <c r="M40" i="10"/>
  <c r="P39" i="10"/>
  <c r="N39" i="10"/>
  <c r="M39" i="10"/>
  <c r="P38" i="10"/>
  <c r="N38" i="10"/>
  <c r="M38" i="10"/>
  <c r="P37" i="10"/>
  <c r="N37" i="10"/>
  <c r="M37" i="10"/>
  <c r="P36" i="10"/>
  <c r="N36" i="10"/>
  <c r="M36" i="10"/>
  <c r="P35" i="10"/>
  <c r="N35" i="10"/>
  <c r="M35" i="10"/>
  <c r="P34" i="10"/>
  <c r="N34" i="10"/>
  <c r="M34" i="10"/>
  <c r="P33" i="10"/>
  <c r="N33" i="10"/>
  <c r="M33" i="10"/>
  <c r="P32" i="10"/>
  <c r="N32" i="10"/>
  <c r="M32" i="10"/>
  <c r="P31" i="10"/>
  <c r="N31" i="10"/>
  <c r="M31" i="10"/>
  <c r="P30" i="10"/>
  <c r="N30" i="10"/>
  <c r="M30" i="10"/>
  <c r="P29" i="10"/>
  <c r="N29" i="10"/>
  <c r="M29" i="10"/>
  <c r="P28" i="10"/>
  <c r="N28" i="10"/>
  <c r="M28" i="10"/>
  <c r="P27" i="10"/>
  <c r="N27" i="10"/>
  <c r="M27" i="10"/>
  <c r="P26" i="10"/>
  <c r="N26" i="10"/>
  <c r="M26" i="10"/>
  <c r="P25" i="10"/>
  <c r="N25" i="10"/>
  <c r="M25" i="10"/>
  <c r="P24" i="10"/>
  <c r="N24" i="10"/>
  <c r="M24" i="10"/>
  <c r="P23" i="10"/>
  <c r="N23" i="10"/>
  <c r="M23" i="10"/>
  <c r="P22" i="10"/>
  <c r="N22" i="10"/>
  <c r="M22" i="10"/>
  <c r="P21" i="10"/>
  <c r="N21" i="10"/>
  <c r="M21" i="10"/>
  <c r="P20" i="10"/>
  <c r="N20" i="10"/>
  <c r="M20" i="10"/>
  <c r="P19" i="10"/>
  <c r="N19" i="10"/>
  <c r="M19" i="10"/>
  <c r="P18" i="10"/>
  <c r="N18" i="10"/>
  <c r="M18" i="10"/>
  <c r="P17" i="10"/>
  <c r="N17" i="10"/>
  <c r="M17" i="10"/>
  <c r="P16" i="10"/>
  <c r="X21" i="1" s="1"/>
  <c r="N16" i="10"/>
  <c r="M16" i="10"/>
  <c r="P15" i="10"/>
  <c r="N15" i="10"/>
  <c r="M15" i="10"/>
  <c r="N14" i="10"/>
  <c r="N54" i="9"/>
  <c r="M54" i="9"/>
  <c r="P53" i="9"/>
  <c r="N53" i="9"/>
  <c r="M53" i="9"/>
  <c r="P52" i="9"/>
  <c r="N52" i="9"/>
  <c r="M52" i="9"/>
  <c r="P51" i="9"/>
  <c r="N51" i="9"/>
  <c r="M51" i="9"/>
  <c r="N50" i="9"/>
  <c r="M50" i="9"/>
  <c r="P49" i="9"/>
  <c r="N49" i="9"/>
  <c r="M49" i="9"/>
  <c r="P48" i="9"/>
  <c r="N48" i="9"/>
  <c r="M48" i="9"/>
  <c r="P47" i="9"/>
  <c r="N47" i="9"/>
  <c r="M47" i="9"/>
  <c r="N46" i="9"/>
  <c r="M46" i="9"/>
  <c r="P45" i="9"/>
  <c r="N45" i="9"/>
  <c r="M45" i="9"/>
  <c r="P44" i="9"/>
  <c r="N44" i="9"/>
  <c r="M44" i="9"/>
  <c r="P43" i="9"/>
  <c r="N43" i="9"/>
  <c r="M43" i="9"/>
  <c r="N42" i="9"/>
  <c r="M42" i="9"/>
  <c r="P41" i="9"/>
  <c r="N41" i="9"/>
  <c r="M41" i="9"/>
  <c r="P40" i="9"/>
  <c r="N40" i="9"/>
  <c r="M40" i="9"/>
  <c r="P39" i="9"/>
  <c r="N39" i="9"/>
  <c r="M39" i="9"/>
  <c r="N38" i="9"/>
  <c r="M38" i="9"/>
  <c r="P37" i="9"/>
  <c r="N37" i="9"/>
  <c r="M37" i="9"/>
  <c r="P36" i="9"/>
  <c r="N36" i="9"/>
  <c r="M36" i="9"/>
  <c r="P35" i="9"/>
  <c r="N35" i="9"/>
  <c r="M35" i="9"/>
  <c r="N34" i="9"/>
  <c r="M34" i="9"/>
  <c r="P33" i="9"/>
  <c r="N33" i="9"/>
  <c r="M33" i="9"/>
  <c r="P32" i="9"/>
  <c r="N32" i="9"/>
  <c r="M32" i="9"/>
  <c r="P31" i="9"/>
  <c r="N31" i="9"/>
  <c r="M31" i="9"/>
  <c r="N30" i="9"/>
  <c r="M30" i="9"/>
  <c r="P29" i="9"/>
  <c r="N29" i="9"/>
  <c r="M29" i="9"/>
  <c r="P28" i="9"/>
  <c r="N28" i="9"/>
  <c r="M28" i="9"/>
  <c r="P27" i="9"/>
  <c r="N27" i="9"/>
  <c r="M27" i="9"/>
  <c r="N26" i="9"/>
  <c r="M26" i="9"/>
  <c r="P25" i="9"/>
  <c r="N25" i="9"/>
  <c r="M25" i="9"/>
  <c r="P24" i="9"/>
  <c r="N24" i="9"/>
  <c r="M24" i="9"/>
  <c r="P23" i="9"/>
  <c r="N23" i="9"/>
  <c r="M23" i="9"/>
  <c r="N22" i="9"/>
  <c r="M22" i="9"/>
  <c r="P21" i="9"/>
  <c r="N21" i="9"/>
  <c r="M21" i="9"/>
  <c r="P20" i="9"/>
  <c r="N20" i="9"/>
  <c r="M20" i="9"/>
  <c r="P19" i="9"/>
  <c r="N19" i="9"/>
  <c r="M19" i="9"/>
  <c r="N18" i="9"/>
  <c r="M18" i="9"/>
  <c r="P17" i="9"/>
  <c r="N17" i="9"/>
  <c r="M17" i="9"/>
  <c r="P16" i="9"/>
  <c r="N16" i="9"/>
  <c r="M16" i="9"/>
  <c r="P15" i="9"/>
  <c r="N15" i="9"/>
  <c r="M15" i="9"/>
  <c r="N14" i="9"/>
  <c r="P54" i="8"/>
  <c r="N54" i="8"/>
  <c r="M54" i="8"/>
  <c r="P53" i="8"/>
  <c r="N53" i="8"/>
  <c r="M53" i="8"/>
  <c r="P52" i="8"/>
  <c r="N52" i="8"/>
  <c r="M52" i="8"/>
  <c r="P51" i="8"/>
  <c r="N51" i="8"/>
  <c r="M51" i="8"/>
  <c r="P50" i="8"/>
  <c r="N50" i="8"/>
  <c r="M50" i="8"/>
  <c r="P49" i="8"/>
  <c r="N49" i="8"/>
  <c r="M49" i="8"/>
  <c r="P48" i="8"/>
  <c r="N48" i="8"/>
  <c r="M48" i="8"/>
  <c r="P47" i="8"/>
  <c r="N47" i="8"/>
  <c r="M47" i="8"/>
  <c r="P46" i="8"/>
  <c r="N46" i="8"/>
  <c r="M46" i="8"/>
  <c r="P45" i="8"/>
  <c r="N45" i="8"/>
  <c r="M45" i="8"/>
  <c r="P44" i="8"/>
  <c r="N44" i="8"/>
  <c r="M44" i="8"/>
  <c r="P43" i="8"/>
  <c r="N43" i="8"/>
  <c r="M43" i="8"/>
  <c r="P42" i="8"/>
  <c r="N42" i="8"/>
  <c r="M42" i="8"/>
  <c r="P41" i="8"/>
  <c r="N41" i="8"/>
  <c r="M41" i="8"/>
  <c r="P40" i="8"/>
  <c r="N40" i="8"/>
  <c r="M40" i="8"/>
  <c r="P39" i="8"/>
  <c r="N39" i="8"/>
  <c r="M39" i="8"/>
  <c r="P38" i="8"/>
  <c r="N38" i="8"/>
  <c r="M38" i="8"/>
  <c r="P37" i="8"/>
  <c r="N37" i="8"/>
  <c r="M37" i="8"/>
  <c r="P36" i="8"/>
  <c r="N36" i="8"/>
  <c r="M36" i="8"/>
  <c r="P35" i="8"/>
  <c r="N35" i="8"/>
  <c r="M35" i="8"/>
  <c r="P34" i="8"/>
  <c r="N34" i="8"/>
  <c r="M34" i="8"/>
  <c r="P33" i="8"/>
  <c r="N33" i="8"/>
  <c r="M33" i="8"/>
  <c r="P32" i="8"/>
  <c r="N32" i="8"/>
  <c r="M32" i="8"/>
  <c r="P31" i="8"/>
  <c r="N31" i="8"/>
  <c r="M31" i="8"/>
  <c r="P30" i="8"/>
  <c r="N30" i="8"/>
  <c r="M30" i="8"/>
  <c r="P29" i="8"/>
  <c r="N29" i="8"/>
  <c r="M29" i="8"/>
  <c r="P28" i="8"/>
  <c r="N28" i="8"/>
  <c r="M28" i="8"/>
  <c r="P27" i="8"/>
  <c r="N27" i="8"/>
  <c r="M27" i="8"/>
  <c r="P26" i="8"/>
  <c r="N26" i="8"/>
  <c r="M26" i="8"/>
  <c r="P25" i="8"/>
  <c r="N25" i="8"/>
  <c r="M25" i="8"/>
  <c r="P24" i="8"/>
  <c r="N24" i="8"/>
  <c r="M24" i="8"/>
  <c r="P23" i="8"/>
  <c r="N23" i="8"/>
  <c r="M23" i="8"/>
  <c r="P22" i="8"/>
  <c r="N22" i="8"/>
  <c r="M22" i="8"/>
  <c r="P21" i="8"/>
  <c r="N21" i="8"/>
  <c r="M21" i="8"/>
  <c r="P20" i="8"/>
  <c r="N20" i="8"/>
  <c r="M20" i="8"/>
  <c r="P19" i="8"/>
  <c r="N19" i="8"/>
  <c r="M19" i="8"/>
  <c r="P18" i="8"/>
  <c r="N18" i="8"/>
  <c r="M18" i="8"/>
  <c r="P17" i="8"/>
  <c r="N17" i="8"/>
  <c r="M17" i="8"/>
  <c r="P16" i="8"/>
  <c r="X19" i="1" s="1"/>
  <c r="N16" i="8"/>
  <c r="M16" i="8"/>
  <c r="P15" i="8"/>
  <c r="N15" i="8"/>
  <c r="M15" i="8"/>
  <c r="N14" i="8"/>
  <c r="P54" i="7"/>
  <c r="N54" i="7"/>
  <c r="M54" i="7"/>
  <c r="P53" i="7"/>
  <c r="N53" i="7"/>
  <c r="M53" i="7"/>
  <c r="P52" i="7"/>
  <c r="N52" i="7"/>
  <c r="M52" i="7"/>
  <c r="P51" i="7"/>
  <c r="N51" i="7"/>
  <c r="M51" i="7"/>
  <c r="P50" i="7"/>
  <c r="N50" i="7"/>
  <c r="M50" i="7"/>
  <c r="P49" i="7"/>
  <c r="N49" i="7"/>
  <c r="M49" i="7"/>
  <c r="P48" i="7"/>
  <c r="N48" i="7"/>
  <c r="M48" i="7"/>
  <c r="P47" i="7"/>
  <c r="N47" i="7"/>
  <c r="M47" i="7"/>
  <c r="P46" i="7"/>
  <c r="N46" i="7"/>
  <c r="M46" i="7"/>
  <c r="P45" i="7"/>
  <c r="N45" i="7"/>
  <c r="M45" i="7"/>
  <c r="P44" i="7"/>
  <c r="N44" i="7"/>
  <c r="M44" i="7"/>
  <c r="P43" i="7"/>
  <c r="N43" i="7"/>
  <c r="M43" i="7"/>
  <c r="P42" i="7"/>
  <c r="N42" i="7"/>
  <c r="M42" i="7"/>
  <c r="P41" i="7"/>
  <c r="N41" i="7"/>
  <c r="M41" i="7"/>
  <c r="P40" i="7"/>
  <c r="N40" i="7"/>
  <c r="M40" i="7"/>
  <c r="P39" i="7"/>
  <c r="N39" i="7"/>
  <c r="M39" i="7"/>
  <c r="P38" i="7"/>
  <c r="N38" i="7"/>
  <c r="M38" i="7"/>
  <c r="P37" i="7"/>
  <c r="N37" i="7"/>
  <c r="M37" i="7"/>
  <c r="P36" i="7"/>
  <c r="N36" i="7"/>
  <c r="M36" i="7"/>
  <c r="P35" i="7"/>
  <c r="N35" i="7"/>
  <c r="M35" i="7"/>
  <c r="P34" i="7"/>
  <c r="N34" i="7"/>
  <c r="M34" i="7"/>
  <c r="P33" i="7"/>
  <c r="N33" i="7"/>
  <c r="M33" i="7"/>
  <c r="P32" i="7"/>
  <c r="N32" i="7"/>
  <c r="M32" i="7"/>
  <c r="P31" i="7"/>
  <c r="N31" i="7"/>
  <c r="M31" i="7"/>
  <c r="P30" i="7"/>
  <c r="N30" i="7"/>
  <c r="M30" i="7"/>
  <c r="P29" i="7"/>
  <c r="N29" i="7"/>
  <c r="M29" i="7"/>
  <c r="P28" i="7"/>
  <c r="N28" i="7"/>
  <c r="M28" i="7"/>
  <c r="P27" i="7"/>
  <c r="N27" i="7"/>
  <c r="M27" i="7"/>
  <c r="P26" i="7"/>
  <c r="N26" i="7"/>
  <c r="M26" i="7"/>
  <c r="P25" i="7"/>
  <c r="N25" i="7"/>
  <c r="M25" i="7"/>
  <c r="P24" i="7"/>
  <c r="N24" i="7"/>
  <c r="M24" i="7"/>
  <c r="P23" i="7"/>
  <c r="N23" i="7"/>
  <c r="M23" i="7"/>
  <c r="P22" i="7"/>
  <c r="N22" i="7"/>
  <c r="M22" i="7"/>
  <c r="P21" i="7"/>
  <c r="N21" i="7"/>
  <c r="M21" i="7"/>
  <c r="P20" i="7"/>
  <c r="N20" i="7"/>
  <c r="M20" i="7"/>
  <c r="P19" i="7"/>
  <c r="N19" i="7"/>
  <c r="M19" i="7"/>
  <c r="P18" i="7"/>
  <c r="N18" i="7"/>
  <c r="M18" i="7"/>
  <c r="P17" i="7"/>
  <c r="N17" i="7"/>
  <c r="M17" i="7"/>
  <c r="P16" i="7"/>
  <c r="N16" i="7"/>
  <c r="T18" i="1" s="1"/>
  <c r="M16" i="7"/>
  <c r="P15" i="7"/>
  <c r="X18" i="1" s="1"/>
  <c r="N15" i="7"/>
  <c r="M15" i="7"/>
  <c r="N14" i="7"/>
  <c r="P54" i="6"/>
  <c r="N54" i="6"/>
  <c r="M54" i="6"/>
  <c r="P53" i="6"/>
  <c r="N53" i="6"/>
  <c r="M53" i="6"/>
  <c r="P52" i="6"/>
  <c r="N52" i="6"/>
  <c r="M52" i="6"/>
  <c r="P51" i="6"/>
  <c r="N51" i="6"/>
  <c r="M51" i="6"/>
  <c r="P50" i="6"/>
  <c r="N50" i="6"/>
  <c r="M50" i="6"/>
  <c r="P49" i="6"/>
  <c r="N49" i="6"/>
  <c r="M49" i="6"/>
  <c r="P48" i="6"/>
  <c r="N48" i="6"/>
  <c r="M48" i="6"/>
  <c r="P47" i="6"/>
  <c r="N47" i="6"/>
  <c r="M47" i="6"/>
  <c r="P46" i="6"/>
  <c r="N46" i="6"/>
  <c r="M46" i="6"/>
  <c r="P45" i="6"/>
  <c r="N45" i="6"/>
  <c r="M45" i="6"/>
  <c r="P44" i="6"/>
  <c r="N44" i="6"/>
  <c r="M44" i="6"/>
  <c r="P43" i="6"/>
  <c r="N43" i="6"/>
  <c r="M43" i="6"/>
  <c r="P42" i="6"/>
  <c r="N42" i="6"/>
  <c r="M42" i="6"/>
  <c r="P41" i="6"/>
  <c r="N41" i="6"/>
  <c r="M41" i="6"/>
  <c r="P40" i="6"/>
  <c r="N40" i="6"/>
  <c r="M40" i="6"/>
  <c r="P39" i="6"/>
  <c r="N39" i="6"/>
  <c r="M39" i="6"/>
  <c r="P38" i="6"/>
  <c r="N38" i="6"/>
  <c r="M38" i="6"/>
  <c r="P37" i="6"/>
  <c r="N37" i="6"/>
  <c r="M37" i="6"/>
  <c r="P36" i="6"/>
  <c r="N36" i="6"/>
  <c r="M36" i="6"/>
  <c r="P35" i="6"/>
  <c r="N35" i="6"/>
  <c r="M35" i="6"/>
  <c r="P34" i="6"/>
  <c r="N34" i="6"/>
  <c r="M34" i="6"/>
  <c r="P33" i="6"/>
  <c r="N33" i="6"/>
  <c r="M33" i="6"/>
  <c r="P32" i="6"/>
  <c r="N32" i="6"/>
  <c r="M32" i="6"/>
  <c r="P31" i="6"/>
  <c r="N31" i="6"/>
  <c r="M31" i="6"/>
  <c r="P30" i="6"/>
  <c r="N30" i="6"/>
  <c r="M30" i="6"/>
  <c r="P29" i="6"/>
  <c r="N29" i="6"/>
  <c r="M29" i="6"/>
  <c r="P28" i="6"/>
  <c r="N28" i="6"/>
  <c r="M28" i="6"/>
  <c r="P27" i="6"/>
  <c r="N27" i="6"/>
  <c r="M27" i="6"/>
  <c r="P26" i="6"/>
  <c r="N26" i="6"/>
  <c r="M26" i="6"/>
  <c r="P25" i="6"/>
  <c r="N25" i="6"/>
  <c r="M25" i="6"/>
  <c r="P24" i="6"/>
  <c r="N24" i="6"/>
  <c r="M24" i="6"/>
  <c r="P23" i="6"/>
  <c r="N23" i="6"/>
  <c r="M23" i="6"/>
  <c r="P22" i="6"/>
  <c r="N22" i="6"/>
  <c r="M22" i="6"/>
  <c r="P21" i="6"/>
  <c r="N21" i="6"/>
  <c r="M21" i="6"/>
  <c r="P20" i="6"/>
  <c r="N20" i="6"/>
  <c r="M20" i="6"/>
  <c r="P19" i="6"/>
  <c r="N19" i="6"/>
  <c r="M19" i="6"/>
  <c r="P18" i="6"/>
  <c r="N18" i="6"/>
  <c r="M18" i="6"/>
  <c r="P17" i="6"/>
  <c r="N17" i="6"/>
  <c r="M17" i="6"/>
  <c r="P16" i="6"/>
  <c r="X17" i="1" s="1"/>
  <c r="N16" i="6"/>
  <c r="M16" i="6"/>
  <c r="P15" i="6"/>
  <c r="N15" i="6"/>
  <c r="T17" i="1" s="1"/>
  <c r="M15" i="6"/>
  <c r="N14" i="6"/>
  <c r="P54" i="5"/>
  <c r="N54" i="5"/>
  <c r="M54" i="5"/>
  <c r="P53" i="5"/>
  <c r="N53" i="5"/>
  <c r="M53" i="5"/>
  <c r="P52" i="5"/>
  <c r="N52" i="5"/>
  <c r="M52" i="5"/>
  <c r="P51" i="5"/>
  <c r="N51" i="5"/>
  <c r="M51" i="5"/>
  <c r="P50" i="5"/>
  <c r="N50" i="5"/>
  <c r="M50" i="5"/>
  <c r="P49" i="5"/>
  <c r="N49" i="5"/>
  <c r="M49" i="5"/>
  <c r="P48" i="5"/>
  <c r="N48" i="5"/>
  <c r="M48" i="5"/>
  <c r="P47" i="5"/>
  <c r="N47" i="5"/>
  <c r="M47" i="5"/>
  <c r="P46" i="5"/>
  <c r="N46" i="5"/>
  <c r="M46" i="5"/>
  <c r="P45" i="5"/>
  <c r="N45" i="5"/>
  <c r="M45" i="5"/>
  <c r="P44" i="5"/>
  <c r="N44" i="5"/>
  <c r="M44" i="5"/>
  <c r="P43" i="5"/>
  <c r="N43" i="5"/>
  <c r="M43" i="5"/>
  <c r="P42" i="5"/>
  <c r="N42" i="5"/>
  <c r="M42" i="5"/>
  <c r="P41" i="5"/>
  <c r="N41" i="5"/>
  <c r="M41" i="5"/>
  <c r="P40" i="5"/>
  <c r="N40" i="5"/>
  <c r="M40" i="5"/>
  <c r="P39" i="5"/>
  <c r="N39" i="5"/>
  <c r="M39" i="5"/>
  <c r="P38" i="5"/>
  <c r="N38" i="5"/>
  <c r="M38" i="5"/>
  <c r="P37" i="5"/>
  <c r="N37" i="5"/>
  <c r="M37" i="5"/>
  <c r="P36" i="5"/>
  <c r="N36" i="5"/>
  <c r="M36" i="5"/>
  <c r="P35" i="5"/>
  <c r="N35" i="5"/>
  <c r="M35" i="5"/>
  <c r="P34" i="5"/>
  <c r="N34" i="5"/>
  <c r="M34" i="5"/>
  <c r="P33" i="5"/>
  <c r="N33" i="5"/>
  <c r="M33" i="5"/>
  <c r="P32" i="5"/>
  <c r="N32" i="5"/>
  <c r="M32" i="5"/>
  <c r="P31" i="5"/>
  <c r="N31" i="5"/>
  <c r="M31" i="5"/>
  <c r="P30" i="5"/>
  <c r="N30" i="5"/>
  <c r="M30" i="5"/>
  <c r="P29" i="5"/>
  <c r="N29" i="5"/>
  <c r="M29" i="5"/>
  <c r="P28" i="5"/>
  <c r="N28" i="5"/>
  <c r="M28" i="5"/>
  <c r="P27" i="5"/>
  <c r="N27" i="5"/>
  <c r="M27" i="5"/>
  <c r="P26" i="5"/>
  <c r="N26" i="5"/>
  <c r="M26" i="5"/>
  <c r="P25" i="5"/>
  <c r="N25" i="5"/>
  <c r="M25" i="5"/>
  <c r="P24" i="5"/>
  <c r="N24" i="5"/>
  <c r="M24" i="5"/>
  <c r="P23" i="5"/>
  <c r="N23" i="5"/>
  <c r="M23" i="5"/>
  <c r="P22" i="5"/>
  <c r="N22" i="5"/>
  <c r="M22" i="5"/>
  <c r="P21" i="5"/>
  <c r="N21" i="5"/>
  <c r="M21" i="5"/>
  <c r="P20" i="5"/>
  <c r="N20" i="5"/>
  <c r="M20" i="5"/>
  <c r="P19" i="5"/>
  <c r="N19" i="5"/>
  <c r="M19" i="5"/>
  <c r="P18" i="5"/>
  <c r="N18" i="5"/>
  <c r="M18" i="5"/>
  <c r="P17" i="5"/>
  <c r="N17" i="5"/>
  <c r="M17" i="5"/>
  <c r="P16" i="5"/>
  <c r="N16" i="5"/>
  <c r="M16" i="5"/>
  <c r="P15" i="5"/>
  <c r="X16" i="1" s="1"/>
  <c r="N15" i="5"/>
  <c r="M15" i="5"/>
  <c r="N14" i="5"/>
  <c r="P54" i="4"/>
  <c r="N54" i="4"/>
  <c r="M54" i="4"/>
  <c r="P53" i="4"/>
  <c r="N53" i="4"/>
  <c r="M53" i="4"/>
  <c r="P52" i="4"/>
  <c r="N52" i="4"/>
  <c r="M52" i="4"/>
  <c r="P51" i="4"/>
  <c r="N51" i="4"/>
  <c r="M51" i="4"/>
  <c r="P50" i="4"/>
  <c r="N50" i="4"/>
  <c r="M50" i="4"/>
  <c r="P49" i="4"/>
  <c r="N49" i="4"/>
  <c r="M49" i="4"/>
  <c r="P48" i="4"/>
  <c r="N48" i="4"/>
  <c r="M48" i="4"/>
  <c r="P47" i="4"/>
  <c r="N47" i="4"/>
  <c r="M47" i="4"/>
  <c r="P46" i="4"/>
  <c r="N46" i="4"/>
  <c r="M46" i="4"/>
  <c r="P45" i="4"/>
  <c r="N45" i="4"/>
  <c r="M45" i="4"/>
  <c r="P44" i="4"/>
  <c r="N44" i="4"/>
  <c r="M44" i="4"/>
  <c r="P43" i="4"/>
  <c r="N43" i="4"/>
  <c r="M43" i="4"/>
  <c r="P42" i="4"/>
  <c r="N42" i="4"/>
  <c r="M42" i="4"/>
  <c r="P41" i="4"/>
  <c r="N41" i="4"/>
  <c r="M41" i="4"/>
  <c r="P40" i="4"/>
  <c r="N40" i="4"/>
  <c r="M40" i="4"/>
  <c r="P39" i="4"/>
  <c r="N39" i="4"/>
  <c r="M39" i="4"/>
  <c r="P38" i="4"/>
  <c r="N38" i="4"/>
  <c r="M38" i="4"/>
  <c r="P37" i="4"/>
  <c r="N37" i="4"/>
  <c r="M37" i="4"/>
  <c r="P36" i="4"/>
  <c r="N36" i="4"/>
  <c r="M36" i="4"/>
  <c r="P35" i="4"/>
  <c r="N35" i="4"/>
  <c r="M35" i="4"/>
  <c r="P34" i="4"/>
  <c r="N34" i="4"/>
  <c r="M34" i="4"/>
  <c r="P33" i="4"/>
  <c r="N33" i="4"/>
  <c r="M33" i="4"/>
  <c r="P32" i="4"/>
  <c r="N32" i="4"/>
  <c r="M32" i="4"/>
  <c r="P31" i="4"/>
  <c r="N31" i="4"/>
  <c r="M31" i="4"/>
  <c r="P30" i="4"/>
  <c r="N30" i="4"/>
  <c r="M30" i="4"/>
  <c r="P29" i="4"/>
  <c r="N29" i="4"/>
  <c r="M29" i="4"/>
  <c r="P28" i="4"/>
  <c r="N28" i="4"/>
  <c r="M28" i="4"/>
  <c r="P27" i="4"/>
  <c r="N27" i="4"/>
  <c r="M27" i="4"/>
  <c r="P26" i="4"/>
  <c r="N26" i="4"/>
  <c r="M26" i="4"/>
  <c r="P25" i="4"/>
  <c r="N25" i="4"/>
  <c r="M25" i="4"/>
  <c r="P24" i="4"/>
  <c r="N24" i="4"/>
  <c r="M24" i="4"/>
  <c r="P23" i="4"/>
  <c r="N23" i="4"/>
  <c r="M23" i="4"/>
  <c r="P22" i="4"/>
  <c r="N22" i="4"/>
  <c r="M22" i="4"/>
  <c r="P21" i="4"/>
  <c r="N21" i="4"/>
  <c r="M21" i="4"/>
  <c r="P20" i="4"/>
  <c r="N20" i="4"/>
  <c r="M20" i="4"/>
  <c r="P19" i="4"/>
  <c r="N19" i="4"/>
  <c r="M19" i="4"/>
  <c r="P18" i="4"/>
  <c r="N18" i="4"/>
  <c r="M18" i="4"/>
  <c r="P17" i="4"/>
  <c r="N17" i="4"/>
  <c r="T15" i="1" s="1"/>
  <c r="M17" i="4"/>
  <c r="P16" i="4"/>
  <c r="N16" i="4"/>
  <c r="M16" i="4"/>
  <c r="P15" i="4"/>
  <c r="X15" i="1"/>
  <c r="N15" i="4"/>
  <c r="M15" i="4"/>
  <c r="N14" i="4"/>
  <c r="P54" i="3"/>
  <c r="N54" i="3"/>
  <c r="M54" i="3"/>
  <c r="P53" i="3"/>
  <c r="N53" i="3"/>
  <c r="M53" i="3"/>
  <c r="P52" i="3"/>
  <c r="N52" i="3"/>
  <c r="M52" i="3"/>
  <c r="P51" i="3"/>
  <c r="N51" i="3"/>
  <c r="M51" i="3"/>
  <c r="P50" i="3"/>
  <c r="N50" i="3"/>
  <c r="M50" i="3"/>
  <c r="P49" i="3"/>
  <c r="N49" i="3"/>
  <c r="M49" i="3"/>
  <c r="P48" i="3"/>
  <c r="N48" i="3"/>
  <c r="M48" i="3"/>
  <c r="P47" i="3"/>
  <c r="N47" i="3"/>
  <c r="M47" i="3"/>
  <c r="P46" i="3"/>
  <c r="N46" i="3"/>
  <c r="M46" i="3"/>
  <c r="P45" i="3"/>
  <c r="N45" i="3"/>
  <c r="M45" i="3"/>
  <c r="P44" i="3"/>
  <c r="N44" i="3"/>
  <c r="M44" i="3"/>
  <c r="P43" i="3"/>
  <c r="N43" i="3"/>
  <c r="M43" i="3"/>
  <c r="P42" i="3"/>
  <c r="N42" i="3"/>
  <c r="M42" i="3"/>
  <c r="P41" i="3"/>
  <c r="N41" i="3"/>
  <c r="M41" i="3"/>
  <c r="P40" i="3"/>
  <c r="N40" i="3"/>
  <c r="M40" i="3"/>
  <c r="P39" i="3"/>
  <c r="N39" i="3"/>
  <c r="M39" i="3"/>
  <c r="P38" i="3"/>
  <c r="N38" i="3"/>
  <c r="M38" i="3"/>
  <c r="P37" i="3"/>
  <c r="N37" i="3"/>
  <c r="M37" i="3"/>
  <c r="P36" i="3"/>
  <c r="N36" i="3"/>
  <c r="M36" i="3"/>
  <c r="P35" i="3"/>
  <c r="N35" i="3"/>
  <c r="M35" i="3"/>
  <c r="P34" i="3"/>
  <c r="N34" i="3"/>
  <c r="M34" i="3"/>
  <c r="P33" i="3"/>
  <c r="N33" i="3"/>
  <c r="M33" i="3"/>
  <c r="P32" i="3"/>
  <c r="N32" i="3"/>
  <c r="M32" i="3"/>
  <c r="P31" i="3"/>
  <c r="N31" i="3"/>
  <c r="M31" i="3"/>
  <c r="P30" i="3"/>
  <c r="N30" i="3"/>
  <c r="M30" i="3"/>
  <c r="P29" i="3"/>
  <c r="N29" i="3"/>
  <c r="M29" i="3"/>
  <c r="P28" i="3"/>
  <c r="N28" i="3"/>
  <c r="M28" i="3"/>
  <c r="P27" i="3"/>
  <c r="N27" i="3"/>
  <c r="M27" i="3"/>
  <c r="P26" i="3"/>
  <c r="N26" i="3"/>
  <c r="M26" i="3"/>
  <c r="P25" i="3"/>
  <c r="N25" i="3"/>
  <c r="M25" i="3"/>
  <c r="P24" i="3"/>
  <c r="N24" i="3"/>
  <c r="M24" i="3"/>
  <c r="P23" i="3"/>
  <c r="N23" i="3"/>
  <c r="M23" i="3"/>
  <c r="P22" i="3"/>
  <c r="N22" i="3"/>
  <c r="M22" i="3"/>
  <c r="P21" i="3"/>
  <c r="N21" i="3"/>
  <c r="M21" i="3"/>
  <c r="P20" i="3"/>
  <c r="N20" i="3"/>
  <c r="M20" i="3"/>
  <c r="P19" i="3"/>
  <c r="N19" i="3"/>
  <c r="M19" i="3"/>
  <c r="P18" i="3"/>
  <c r="N18" i="3"/>
  <c r="M18" i="3"/>
  <c r="P17" i="3"/>
  <c r="N17" i="3"/>
  <c r="M17" i="3"/>
  <c r="P16" i="3"/>
  <c r="X14" i="1" s="1"/>
  <c r="N16" i="3"/>
  <c r="M16" i="3"/>
  <c r="P15" i="3"/>
  <c r="N15" i="3"/>
  <c r="M15" i="3"/>
  <c r="N14" i="3"/>
  <c r="P54" i="2"/>
  <c r="N54" i="2"/>
  <c r="M54" i="2"/>
  <c r="P53" i="2"/>
  <c r="N53" i="2"/>
  <c r="M53" i="2"/>
  <c r="P52" i="2"/>
  <c r="N52" i="2"/>
  <c r="M52" i="2"/>
  <c r="P51" i="2"/>
  <c r="N51" i="2"/>
  <c r="M51" i="2"/>
  <c r="P50" i="2"/>
  <c r="N50" i="2"/>
  <c r="M50" i="2"/>
  <c r="P49" i="2"/>
  <c r="N49" i="2"/>
  <c r="M49" i="2"/>
  <c r="P48" i="2"/>
  <c r="N48" i="2"/>
  <c r="M48" i="2"/>
  <c r="P47" i="2"/>
  <c r="N47" i="2"/>
  <c r="M47" i="2"/>
  <c r="P46" i="2"/>
  <c r="N46" i="2"/>
  <c r="M46" i="2"/>
  <c r="P45" i="2"/>
  <c r="N45" i="2"/>
  <c r="M45" i="2"/>
  <c r="P44" i="2"/>
  <c r="N44" i="2"/>
  <c r="M44" i="2"/>
  <c r="P43" i="2"/>
  <c r="N43" i="2"/>
  <c r="M43" i="2"/>
  <c r="P42" i="2"/>
  <c r="N42" i="2"/>
  <c r="M42" i="2"/>
  <c r="P41" i="2"/>
  <c r="N41" i="2"/>
  <c r="M41" i="2"/>
  <c r="P40" i="2"/>
  <c r="N40" i="2"/>
  <c r="M40" i="2"/>
  <c r="P39" i="2"/>
  <c r="N39" i="2"/>
  <c r="M39" i="2"/>
  <c r="P38" i="2"/>
  <c r="N38" i="2"/>
  <c r="M38" i="2"/>
  <c r="P37" i="2"/>
  <c r="M37" i="2"/>
  <c r="N37" i="2" s="1"/>
  <c r="P36" i="2"/>
  <c r="M36" i="2"/>
  <c r="N36" i="2" s="1"/>
  <c r="M35" i="2"/>
  <c r="N35" i="2" s="1"/>
  <c r="P34" i="2"/>
  <c r="M34" i="2"/>
  <c r="N34" i="2" s="1"/>
  <c r="P33" i="2"/>
  <c r="M33" i="2"/>
  <c r="N33" i="2" s="1"/>
  <c r="P32" i="2"/>
  <c r="M32" i="2"/>
  <c r="N32" i="2" s="1"/>
  <c r="M31" i="2"/>
  <c r="N31" i="2" s="1"/>
  <c r="P30" i="2"/>
  <c r="M30" i="2"/>
  <c r="N30" i="2" s="1"/>
  <c r="P29" i="2"/>
  <c r="M29" i="2"/>
  <c r="N29" i="2" s="1"/>
  <c r="P28" i="2"/>
  <c r="M28" i="2"/>
  <c r="N28" i="2" s="1"/>
  <c r="P27" i="2"/>
  <c r="M27" i="2"/>
  <c r="N27" i="2" s="1"/>
  <c r="P26" i="2"/>
  <c r="M26" i="2"/>
  <c r="N26" i="2" s="1"/>
  <c r="P25" i="2"/>
  <c r="M25" i="2"/>
  <c r="N25" i="2" s="1"/>
  <c r="P24" i="2"/>
  <c r="M24" i="2"/>
  <c r="N24" i="2" s="1"/>
  <c r="P23" i="2"/>
  <c r="M23" i="2"/>
  <c r="N23" i="2" s="1"/>
  <c r="P22" i="2"/>
  <c r="N22" i="2"/>
  <c r="M22" i="2"/>
  <c r="P21" i="2"/>
  <c r="M21" i="2"/>
  <c r="N21" i="2" s="1"/>
  <c r="P20" i="2"/>
  <c r="M20" i="2"/>
  <c r="N20" i="2" s="1"/>
  <c r="M19" i="2"/>
  <c r="N19" i="2" s="1"/>
  <c r="P18" i="2"/>
  <c r="M18" i="2"/>
  <c r="N18" i="2" s="1"/>
  <c r="P17" i="2"/>
  <c r="M17" i="2"/>
  <c r="N17" i="2" s="1"/>
  <c r="P16" i="2"/>
  <c r="M16" i="2"/>
  <c r="N16" i="2" s="1"/>
  <c r="P15" i="2"/>
  <c r="M15" i="2"/>
  <c r="N14" i="2"/>
  <c r="L12" i="2"/>
  <c r="L13" i="2" s="1"/>
  <c r="K12" i="2"/>
  <c r="K13" i="2" s="1"/>
  <c r="J12" i="2"/>
  <c r="J13" i="2" s="1"/>
  <c r="I12" i="2"/>
  <c r="I13" i="2" s="1"/>
  <c r="H12" i="2"/>
  <c r="H13" i="2" s="1"/>
  <c r="G12" i="2"/>
  <c r="G13" i="2" s="1"/>
  <c r="F12" i="2"/>
  <c r="F13" i="2" s="1"/>
  <c r="E12" i="2"/>
  <c r="E13" i="2" s="1"/>
  <c r="H27" i="1"/>
  <c r="V27" i="1" s="1"/>
  <c r="G27" i="1"/>
  <c r="F27" i="1"/>
  <c r="E27" i="1"/>
  <c r="D27" i="1"/>
  <c r="C27" i="1"/>
  <c r="H26" i="1"/>
  <c r="G26" i="1"/>
  <c r="F26" i="1"/>
  <c r="E26" i="1"/>
  <c r="D26" i="1"/>
  <c r="C26" i="1"/>
  <c r="H25" i="1"/>
  <c r="G25" i="1"/>
  <c r="F25" i="1"/>
  <c r="E25" i="1"/>
  <c r="D25" i="1"/>
  <c r="C25" i="1"/>
  <c r="H24" i="1"/>
  <c r="V24" i="1" s="1"/>
  <c r="G24" i="1"/>
  <c r="F24" i="1"/>
  <c r="E24" i="1"/>
  <c r="D24" i="1"/>
  <c r="C24" i="1"/>
  <c r="H23" i="1"/>
  <c r="V23" i="1"/>
  <c r="G23" i="1"/>
  <c r="F23" i="1"/>
  <c r="B23" i="1" s="1"/>
  <c r="E23" i="1"/>
  <c r="D23" i="1"/>
  <c r="C23" i="1"/>
  <c r="H22" i="1"/>
  <c r="V22" i="1" s="1"/>
  <c r="G22" i="1"/>
  <c r="F22" i="1"/>
  <c r="E22" i="1"/>
  <c r="D22" i="1"/>
  <c r="C22" i="1"/>
  <c r="H21" i="1"/>
  <c r="V21" i="1" s="1"/>
  <c r="G21" i="1"/>
  <c r="F21" i="1"/>
  <c r="E21" i="1"/>
  <c r="D21" i="1"/>
  <c r="C21" i="1"/>
  <c r="H20" i="1"/>
  <c r="V20" i="1"/>
  <c r="G20" i="1"/>
  <c r="F20" i="1"/>
  <c r="E20" i="1"/>
  <c r="D20" i="1"/>
  <c r="C20" i="1"/>
  <c r="H19" i="1"/>
  <c r="V19" i="1" s="1"/>
  <c r="G19" i="1"/>
  <c r="F19" i="1"/>
  <c r="E19" i="1"/>
  <c r="D19" i="1"/>
  <c r="C19" i="1"/>
  <c r="H18" i="1"/>
  <c r="V18" i="1" s="1"/>
  <c r="G18" i="1"/>
  <c r="F18" i="1"/>
  <c r="E18" i="1"/>
  <c r="D18" i="1"/>
  <c r="C18" i="1"/>
  <c r="H17" i="1"/>
  <c r="W17" i="1" s="1"/>
  <c r="G17" i="1"/>
  <c r="F17" i="1"/>
  <c r="B17" i="1" s="1"/>
  <c r="E17" i="1"/>
  <c r="D17" i="1"/>
  <c r="C17" i="1"/>
  <c r="H16" i="1"/>
  <c r="W16" i="1" s="1"/>
  <c r="G16" i="1"/>
  <c r="G8" i="1" s="1"/>
  <c r="F16" i="1"/>
  <c r="E16" i="1"/>
  <c r="D16" i="1"/>
  <c r="C16" i="1"/>
  <c r="H15" i="1"/>
  <c r="V15" i="1"/>
  <c r="G15" i="1"/>
  <c r="F15" i="1"/>
  <c r="B15" i="1" s="1"/>
  <c r="E15" i="1"/>
  <c r="D15" i="1"/>
  <c r="C15" i="1"/>
  <c r="H14" i="1"/>
  <c r="W14" i="1" s="1"/>
  <c r="G14" i="1"/>
  <c r="F14" i="1"/>
  <c r="E14" i="1"/>
  <c r="D14" i="1"/>
  <c r="C14" i="1"/>
  <c r="H13" i="1"/>
  <c r="G13" i="1"/>
  <c r="F13" i="1"/>
  <c r="E13" i="1"/>
  <c r="D13" i="1"/>
  <c r="C13" i="1"/>
  <c r="U12" i="1"/>
  <c r="AB12" i="1" s="1"/>
  <c r="T12" i="1"/>
  <c r="AA12" i="1"/>
  <c r="S12" i="1"/>
  <c r="Z12" i="1" s="1"/>
  <c r="R12" i="1"/>
  <c r="E11" i="1"/>
  <c r="Q10" i="1"/>
  <c r="P10" i="1"/>
  <c r="O10" i="1"/>
  <c r="N10" i="1"/>
  <c r="M10" i="1"/>
  <c r="K10" i="1"/>
  <c r="J10" i="1"/>
  <c r="I10" i="1"/>
  <c r="W9" i="1"/>
  <c r="V9" i="1"/>
  <c r="T9" i="1"/>
  <c r="T27" i="1"/>
  <c r="Q9" i="1"/>
  <c r="Q23" i="1"/>
  <c r="P9" i="1"/>
  <c r="P13" i="1" s="1"/>
  <c r="O9" i="1"/>
  <c r="N9" i="1"/>
  <c r="N13" i="1" s="1"/>
  <c r="M9" i="1"/>
  <c r="K9" i="1"/>
  <c r="K13" i="1" s="1"/>
  <c r="J9" i="1"/>
  <c r="J18" i="1" s="1"/>
  <c r="I9" i="1"/>
  <c r="AH3" i="1"/>
  <c r="I4" i="1" s="1"/>
  <c r="B19" i="1"/>
  <c r="B24" i="1"/>
  <c r="B16" i="1"/>
  <c r="B20" i="1"/>
  <c r="W18" i="1"/>
  <c r="W23" i="1"/>
  <c r="I13" i="1"/>
  <c r="I19" i="1"/>
  <c r="J14" i="1"/>
  <c r="W15" i="1"/>
  <c r="T16" i="1"/>
  <c r="J19" i="1"/>
  <c r="W20" i="1"/>
  <c r="T21" i="1"/>
  <c r="T23" i="1"/>
  <c r="T24" i="1"/>
  <c r="W25" i="1"/>
  <c r="T26" i="1"/>
  <c r="W27" i="1"/>
  <c r="T22" i="1"/>
  <c r="I23" i="1"/>
  <c r="J25" i="1"/>
  <c r="Q27" i="1"/>
  <c r="Q21" i="1"/>
  <c r="Q26" i="1"/>
  <c r="Q20" i="1"/>
  <c r="B27" i="1"/>
  <c r="X27" i="1"/>
  <c r="X26" i="1"/>
  <c r="W24" i="1"/>
  <c r="X23" i="1"/>
  <c r="B21" i="1"/>
  <c r="W19" i="1"/>
  <c r="V17" i="1"/>
  <c r="X20" i="1"/>
  <c r="J13" i="1"/>
  <c r="I14" i="1"/>
  <c r="J15" i="1"/>
  <c r="Q18" i="1"/>
  <c r="Q19" i="1"/>
  <c r="Q13" i="1"/>
  <c r="Q16" i="1"/>
  <c r="Q24" i="1"/>
  <c r="Q17" i="1"/>
  <c r="Q25" i="1"/>
  <c r="Q14" i="1"/>
  <c r="Q22" i="1"/>
  <c r="Q15" i="1"/>
  <c r="X24" i="1"/>
  <c r="T20" i="1"/>
  <c r="T19" i="1"/>
  <c r="T14" i="1"/>
  <c r="T25" i="1"/>
  <c r="B13" i="1" l="1"/>
  <c r="X13" i="1"/>
  <c r="X8" i="1" s="1"/>
  <c r="V13" i="1"/>
  <c r="N15" i="2"/>
  <c r="T13" i="1" s="1"/>
  <c r="W13" i="1"/>
  <c r="Q8" i="1"/>
  <c r="J16" i="1"/>
  <c r="J27" i="1"/>
  <c r="J22" i="1"/>
  <c r="AA23" i="1"/>
  <c r="W22" i="1"/>
  <c r="I26" i="1"/>
  <c r="I16" i="1"/>
  <c r="I17" i="1"/>
  <c r="I20" i="1"/>
  <c r="I22" i="1"/>
  <c r="I25" i="1"/>
  <c r="I27" i="1"/>
  <c r="I21" i="1"/>
  <c r="I24" i="1"/>
  <c r="I15" i="1"/>
  <c r="I18" i="1"/>
  <c r="I8" i="1" s="1"/>
  <c r="Y12" i="1"/>
  <c r="R9" i="1"/>
  <c r="F8" i="1"/>
  <c r="V25" i="1"/>
  <c r="B25" i="1"/>
  <c r="B26" i="1"/>
  <c r="J20" i="1"/>
  <c r="J8" i="1" s="1"/>
  <c r="J21" i="1"/>
  <c r="J23" i="1"/>
  <c r="J24" i="1"/>
  <c r="J26" i="1"/>
  <c r="J17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V14" i="1"/>
  <c r="B14" i="1"/>
  <c r="B18" i="1"/>
  <c r="B22" i="1"/>
  <c r="P27" i="1"/>
  <c r="N27" i="1"/>
  <c r="L27" i="1"/>
  <c r="P26" i="1"/>
  <c r="N26" i="1"/>
  <c r="L26" i="1"/>
  <c r="P25" i="1"/>
  <c r="N25" i="1"/>
  <c r="L25" i="1"/>
  <c r="P24" i="1"/>
  <c r="N24" i="1"/>
  <c r="L24" i="1"/>
  <c r="P23" i="1"/>
  <c r="N23" i="1"/>
  <c r="L23" i="1"/>
  <c r="P22" i="1"/>
  <c r="N22" i="1"/>
  <c r="L22" i="1"/>
  <c r="P21" i="1"/>
  <c r="N21" i="1"/>
  <c r="L21" i="1"/>
  <c r="P20" i="1"/>
  <c r="N20" i="1"/>
  <c r="L20" i="1"/>
  <c r="P19" i="1"/>
  <c r="N19" i="1"/>
  <c r="L19" i="1"/>
  <c r="P18" i="1"/>
  <c r="N18" i="1"/>
  <c r="L18" i="1"/>
  <c r="P17" i="1"/>
  <c r="N17" i="1"/>
  <c r="L17" i="1"/>
  <c r="P16" i="1"/>
  <c r="N16" i="1"/>
  <c r="L16" i="1"/>
  <c r="P15" i="1"/>
  <c r="N15" i="1"/>
  <c r="L15" i="1"/>
  <c r="P14" i="1"/>
  <c r="P8" i="1" s="1"/>
  <c r="N14" i="1"/>
  <c r="L14" i="1"/>
  <c r="L8" i="1" s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8" i="1" s="1"/>
  <c r="R19" i="1"/>
  <c r="R27" i="1"/>
  <c r="R20" i="1"/>
  <c r="W21" i="1"/>
  <c r="H8" i="1"/>
  <c r="U9" i="1"/>
  <c r="S9" i="1"/>
  <c r="V16" i="1"/>
  <c r="V26" i="1"/>
  <c r="R26" i="1"/>
  <c r="R23" i="1"/>
  <c r="R17" i="1"/>
  <c r="R24" i="1"/>
  <c r="R22" i="1"/>
  <c r="R14" i="1"/>
  <c r="W26" i="1"/>
  <c r="AA18" i="1"/>
  <c r="R13" i="1" l="1"/>
  <c r="Y13" i="1" s="1"/>
  <c r="AA13" i="1"/>
  <c r="T8" i="1"/>
  <c r="AA8" i="1" s="1"/>
  <c r="K6" i="1"/>
  <c r="N8" i="1"/>
  <c r="N6" i="1" s="1"/>
  <c r="O8" i="1"/>
  <c r="O6" i="1" s="1"/>
  <c r="R21" i="1"/>
  <c r="R18" i="1"/>
  <c r="Y18" i="1" s="1"/>
  <c r="AC18" i="1" s="1"/>
  <c r="R16" i="1"/>
  <c r="R25" i="1"/>
  <c r="R15" i="1"/>
  <c r="M8" i="1"/>
  <c r="M6" i="1" s="1"/>
  <c r="V8" i="1"/>
  <c r="L6" i="1"/>
  <c r="W8" i="1"/>
  <c r="J6" i="1"/>
  <c r="P6" i="1"/>
  <c r="U17" i="1"/>
  <c r="U22" i="1"/>
  <c r="U27" i="1"/>
  <c r="U13" i="1"/>
  <c r="U19" i="1"/>
  <c r="U26" i="1"/>
  <c r="U15" i="1"/>
  <c r="U23" i="1"/>
  <c r="U25" i="1"/>
  <c r="U20" i="1"/>
  <c r="U14" i="1"/>
  <c r="U21" i="1"/>
  <c r="U24" i="1"/>
  <c r="U18" i="1"/>
  <c r="AB18" i="1" s="1"/>
  <c r="U16" i="1"/>
  <c r="Q6" i="1"/>
  <c r="S13" i="1"/>
  <c r="S25" i="1"/>
  <c r="S19" i="1"/>
  <c r="S26" i="1"/>
  <c r="S16" i="1"/>
  <c r="S17" i="1"/>
  <c r="S22" i="1"/>
  <c r="S27" i="1"/>
  <c r="S18" i="1"/>
  <c r="S20" i="1"/>
  <c r="S24" i="1"/>
  <c r="S15" i="1"/>
  <c r="S23" i="1"/>
  <c r="Z23" i="1" s="1"/>
  <c r="S14" i="1"/>
  <c r="S21" i="1"/>
  <c r="Y23" i="1"/>
  <c r="AC23" i="1" s="1"/>
  <c r="I6" i="1"/>
  <c r="R8" i="1" l="1"/>
  <c r="Y8" i="1" s="1"/>
  <c r="AC8" i="1"/>
  <c r="AD8" i="1"/>
  <c r="Z13" i="1"/>
  <c r="S8" i="1"/>
  <c r="Z8" i="1" s="1"/>
  <c r="Z18" i="1"/>
  <c r="AB13" i="1"/>
  <c r="U8" i="1"/>
  <c r="AB8" i="1" s="1"/>
  <c r="AB23" i="1"/>
  <c r="AC13" i="1" l="1"/>
</calcChain>
</file>

<file path=xl/comments1.xml><?xml version="1.0" encoding="utf-8"?>
<comments xmlns="http://schemas.openxmlformats.org/spreadsheetml/2006/main">
  <authors>
    <author/>
  </authors>
  <commentList>
    <comment ref="D11" authorId="0">
      <text>
        <r>
          <rPr>
            <sz val="11"/>
            <color indexed="8"/>
            <rFont val="Calibri"/>
            <family val="2"/>
            <charset val="204"/>
          </rPr>
          <t xml:space="preserve">Тип класса выбирается на листе класса:
общ - общеобразовательный класс
про - профильный по предмету данной КДР;
лиц - лицейский класс;
лицпро - лицейский класс с профилем по предмету КДР;
гим - гимназический класс;
гимпро - гимназический класс с профилем по предмету КДР
веч - вечерний класс </t>
        </r>
      </text>
    </comment>
  </commentList>
</comments>
</file>

<file path=xl/comments10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11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12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13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14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15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16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8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comments9.xml><?xml version="1.0" encoding="utf-8"?>
<comments xmlns="http://schemas.openxmlformats.org/spreadsheetml/2006/main">
  <authors>
    <author/>
  </authors>
  <commentList>
    <comment ref="K1" authorId="0">
      <text>
        <r>
          <rPr>
            <sz val="11"/>
            <color indexed="8"/>
            <rFont val="Calibri"/>
            <family val="2"/>
            <charset val="204"/>
          </rPr>
          <t>укажите класс с литерой (если есть), например, 9а</t>
        </r>
      </text>
    </comment>
    <comment ref="M1" authorId="0">
      <text>
        <r>
          <rPr>
            <sz val="11"/>
            <color indexed="8"/>
            <rFont val="Calibri"/>
            <family val="2"/>
            <charset val="204"/>
          </rPr>
          <t>укажите наименование образовательной организации, например, СОШ №3</t>
        </r>
      </text>
    </comment>
  </commentList>
</comments>
</file>

<file path=xl/sharedStrings.xml><?xml version="1.0" encoding="utf-8"?>
<sst xmlns="http://schemas.openxmlformats.org/spreadsheetml/2006/main" count="715" uniqueCount="144">
  <si>
    <t>Форма № 2 ( Все классы )</t>
  </si>
  <si>
    <t>Результаты проведения краевой диагностической работы по немецкому языку в  </t>
  </si>
  <si>
    <t>Тип класса</t>
  </si>
  <si>
    <t xml:space="preserve"> классе  </t>
  </si>
  <si>
    <t>Форма № 1</t>
  </si>
  <si>
    <t>Дата  проведения</t>
  </si>
  <si>
    <t>общ</t>
  </si>
  <si>
    <t>про</t>
  </si>
  <si>
    <t>ФИО ответственного в ОО</t>
  </si>
  <si>
    <t>Ф.И.О.  учителя</t>
  </si>
  <si>
    <t>Минимальный балл</t>
  </si>
  <si>
    <t>Оценка</t>
  </si>
  <si>
    <t>лиц</t>
  </si>
  <si>
    <t>г.Анапа</t>
  </si>
  <si>
    <t>Название файла</t>
  </si>
  <si>
    <t>ВЫБЕРИТЕ РАЙОН</t>
  </si>
  <si>
    <t>лицпро</t>
  </si>
  <si>
    <t>Переименуйте этот файл так, как указано в следующей строке:</t>
  </si>
  <si>
    <t>Заполните баллы каждого учащегося. Незаполненные ячейки считаются как 0 б.</t>
  </si>
  <si>
    <t>"5"</t>
  </si>
  <si>
    <t>гим</t>
  </si>
  <si>
    <t>Обязательно укажите вариант работы (только число без дополнительных символов)!</t>
  </si>
  <si>
    <t>"4"</t>
  </si>
  <si>
    <t>гимпро</t>
  </si>
  <si>
    <t>Ячейки выделенные таким фоном заполняются автоматически</t>
  </si>
  <si>
    <t>Доверительный интервал для ОО</t>
  </si>
  <si>
    <t>"3"</t>
  </si>
  <si>
    <t>веч</t>
  </si>
  <si>
    <t>В столбце "Ошибки" должно быть "нет"</t>
  </si>
  <si>
    <t>"2"</t>
  </si>
  <si>
    <t>Максимальные баллы за задание</t>
  </si>
  <si>
    <t>г.Армавир</t>
  </si>
  <si>
    <t>Скрытый столбец</t>
  </si>
  <si>
    <t>Название ОО</t>
  </si>
  <si>
    <t>Средние баллы за задание</t>
  </si>
  <si>
    <t>№  телефона</t>
  </si>
  <si>
    <t>% успешности (от макс.балла)</t>
  </si>
  <si>
    <t>г.Геленджик</t>
  </si>
  <si>
    <t>Параллель (число)</t>
  </si>
  <si>
    <t>Итоги:</t>
  </si>
  <si>
    <t>Кол-во
обуч-ся в ОО</t>
  </si>
  <si>
    <t>Кол-во
выбр-х в
ОО</t>
  </si>
  <si>
    <t>№</t>
  </si>
  <si>
    <t>Кол-во
пис-х в
ОО</t>
  </si>
  <si>
    <t>Процент обучающихся получивших баллы в ОО</t>
  </si>
  <si>
    <t>Фамилия, Имя</t>
  </si>
  <si>
    <t>Выбрал предмет (да/нет)</t>
  </si>
  <si>
    <t>Вариант</t>
  </si>
  <si>
    <t>количество полученных оценок в ОО</t>
  </si>
  <si>
    <t>Средний балл ОО</t>
  </si>
  <si>
    <t>Баллы</t>
  </si>
  <si>
    <t>Среднеквадратический балл ОО</t>
  </si>
  <si>
    <t>Кол. ошибок в ОО (должно быть 0)</t>
  </si>
  <si>
    <t>процент полученных оценок в ОО</t>
  </si>
  <si>
    <t>левый конец</t>
  </si>
  <si>
    <t>правый конец</t>
  </si>
  <si>
    <t>Ошибки</t>
  </si>
  <si>
    <t>г.Горячий Ключ</t>
  </si>
  <si>
    <t>Индикатор ошибки (1 - ошибка есть)</t>
  </si>
  <si>
    <t>г.Краснодар</t>
  </si>
  <si>
    <t>Краткое название работы</t>
  </si>
  <si>
    <t>Количество обучающихся получивших баллы в ОО</t>
  </si>
  <si>
    <t>г.Новороссийск</t>
  </si>
  <si>
    <t>г.Сочи</t>
  </si>
  <si>
    <t>Дата</t>
  </si>
  <si>
    <t>Набранный балл (по столбцам)</t>
  </si>
  <si>
    <t>нет</t>
  </si>
  <si>
    <t>Абинский р-н</t>
  </si>
  <si>
    <t>№ задания</t>
  </si>
  <si>
    <t>Апшеронский р-н</t>
  </si>
  <si>
    <t xml:space="preserve">ОО </t>
  </si>
  <si>
    <t>Класс с литерой</t>
  </si>
  <si>
    <t xml:space="preserve">Кол-во
обуч-ся в
классе </t>
  </si>
  <si>
    <t xml:space="preserve">Кол-во
выбр-х в
классе  </t>
  </si>
  <si>
    <t xml:space="preserve">Кол-во 
пис-х в
классе </t>
  </si>
  <si>
    <r>
      <rPr>
        <b/>
        <u/>
        <sz val="10"/>
        <rFont val="Arial"/>
        <family val="2"/>
        <charset val="204"/>
      </rPr>
      <t xml:space="preserve">Количество обучающихся </t>
    </r>
    <r>
      <rPr>
        <b/>
        <sz val="10"/>
        <rFont val="Arial"/>
        <family val="2"/>
        <charset val="204"/>
      </rPr>
      <t>получивших баллы в классе</t>
    </r>
  </si>
  <si>
    <r>
      <rPr>
        <b/>
        <u/>
        <sz val="10"/>
        <rFont val="Arial"/>
        <family val="2"/>
        <charset val="204"/>
      </rPr>
      <t>количество</t>
    </r>
    <r>
      <rPr>
        <b/>
        <sz val="10"/>
        <rFont val="Arial"/>
        <family val="2"/>
        <charset val="204"/>
      </rPr>
      <t xml:space="preserve"> полученных оценок в классах</t>
    </r>
  </si>
  <si>
    <t>Средний балл класса</t>
  </si>
  <si>
    <t>Среднеквадратический балл</t>
  </si>
  <si>
    <t>Кол. ошибок</t>
  </si>
  <si>
    <t>процент оценок в ОО
  (где менее 6 классов)</t>
  </si>
  <si>
    <t>Белоглинский р-н</t>
  </si>
  <si>
    <r>
      <t>х</t>
    </r>
    <r>
      <rPr>
        <b/>
        <vertAlign val="subscript"/>
        <sz val="12"/>
        <rFont val="Arial Cyr"/>
      </rPr>
      <t>ср</t>
    </r>
  </si>
  <si>
    <r>
      <t>(х</t>
    </r>
    <r>
      <rPr>
        <b/>
        <vertAlign val="superscript"/>
        <sz val="12"/>
        <rFont val="Arial Cyr"/>
      </rPr>
      <t>2</t>
    </r>
    <r>
      <rPr>
        <b/>
        <sz val="12"/>
        <rFont val="Arial Cyr"/>
      </rPr>
      <t>)</t>
    </r>
    <r>
      <rPr>
        <b/>
        <vertAlign val="subscript"/>
        <sz val="12"/>
        <rFont val="Arial Cyr"/>
      </rPr>
      <t>ср</t>
    </r>
  </si>
  <si>
    <t>Белореченский р-н</t>
  </si>
  <si>
    <t>О</t>
  </si>
  <si>
    <t>Брюховецкий р-н</t>
  </si>
  <si>
    <t>П</t>
  </si>
  <si>
    <t>Выселковский р-н</t>
  </si>
  <si>
    <t>Л</t>
  </si>
  <si>
    <t>Гулькевичский р-н</t>
  </si>
  <si>
    <t>ЛП</t>
  </si>
  <si>
    <t>Динской р-н</t>
  </si>
  <si>
    <t>Г</t>
  </si>
  <si>
    <t>Вид ошибки</t>
  </si>
  <si>
    <t>Описание</t>
  </si>
  <si>
    <t>не указан вариант, но заполнены баллы</t>
  </si>
  <si>
    <t>есть балл выше максимального</t>
  </si>
  <si>
    <t>Ейский р-н</t>
  </si>
  <si>
    <t>ГП</t>
  </si>
  <si>
    <t>Кавказский р-н</t>
  </si>
  <si>
    <t>в</t>
  </si>
  <si>
    <t>Калининский р-н</t>
  </si>
  <si>
    <t>Каневской р-н</t>
  </si>
  <si>
    <t>Кореновский р-н</t>
  </si>
  <si>
    <t>Красноармейский р-н</t>
  </si>
  <si>
    <t>Крыловский р-н</t>
  </si>
  <si>
    <t>Крымский р-н</t>
  </si>
  <si>
    <t>Курганинский р-н</t>
  </si>
  <si>
    <t>Кущевский р-н</t>
  </si>
  <si>
    <t>Лабинский р-н</t>
  </si>
  <si>
    <t>Ленинградский р-н</t>
  </si>
  <si>
    <t>Заполните поля, выделенные красным фоном.</t>
  </si>
  <si>
    <t>Мостовский р-н</t>
  </si>
  <si>
    <t>Остальные данные заполнятся автоматически информацией с листов 1-15</t>
  </si>
  <si>
    <t>Новокубанский р-н</t>
  </si>
  <si>
    <t>Новопокровский р-н</t>
  </si>
  <si>
    <t>Отрадненский р-н</t>
  </si>
  <si>
    <t>Павловский р-н</t>
  </si>
  <si>
    <t>Приморско-Ахтарский р-н</t>
  </si>
  <si>
    <t>Северский р-н</t>
  </si>
  <si>
    <t>Славянский р-н</t>
  </si>
  <si>
    <t>Староминский р-н</t>
  </si>
  <si>
    <t>Тбилисский р-н</t>
  </si>
  <si>
    <t>Темрюкский р-н</t>
  </si>
  <si>
    <t>Тимашевский р-н</t>
  </si>
  <si>
    <t>Тихорецкий р-н</t>
  </si>
  <si>
    <t>Туапсинский р-н</t>
  </si>
  <si>
    <t>Успенский р-н</t>
  </si>
  <si>
    <t>Усть-Лабинский р-н</t>
  </si>
  <si>
    <t>Щербиновский р-н</t>
  </si>
  <si>
    <t>17 апреля 2019 г.</t>
  </si>
  <si>
    <t>МАТ</t>
  </si>
  <si>
    <t>17042019</t>
  </si>
  <si>
    <t>Результаты проведения краевой диагностической работы по математике в  </t>
  </si>
  <si>
    <t>8
1 Б</t>
  </si>
  <si>
    <t>8
2 Б</t>
  </si>
  <si>
    <t>Анализ результатов КДР по математике (17.04.2019) обучающихся 10 классов</t>
  </si>
  <si>
    <t>МБОУ СОШ № 7</t>
  </si>
  <si>
    <t>Каретникова Л.Н.</t>
  </si>
  <si>
    <t>8-918-3457146</t>
  </si>
  <si>
    <t>10а</t>
  </si>
  <si>
    <t>СОШ № 7</t>
  </si>
  <si>
    <t>Серик С.Ф.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</si>
</sst>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5">
    <font>
      <sz val="11"/>
      <color rgb="FF000000"/>
      <name val="Calibri"/>
    </font>
    <font>
      <b/>
      <sz val="16"/>
      <name val="Arial"/>
      <family val="2"/>
      <charset val="204"/>
    </font>
    <font>
      <sz val="11"/>
      <name val="Calibri"/>
      <family val="2"/>
      <charset val="204"/>
    </font>
    <font>
      <b/>
      <sz val="14"/>
      <name val="Arial"/>
      <family val="2"/>
      <charset val="204"/>
    </font>
    <font>
      <sz val="11"/>
      <name val="Calibri"/>
      <family val="2"/>
      <charset val="204"/>
    </font>
    <font>
      <b/>
      <sz val="12"/>
      <name val="Arial"/>
      <family val="2"/>
      <charset val="204"/>
    </font>
    <font>
      <sz val="14"/>
      <name val="Arial"/>
      <family val="2"/>
      <charset val="204"/>
    </font>
    <font>
      <b/>
      <sz val="11"/>
      <name val="Calibri"/>
      <family val="2"/>
      <charset val="204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mo"/>
    </font>
    <font>
      <b/>
      <u/>
      <sz val="10"/>
      <name val="Arial"/>
      <family val="2"/>
      <charset val="204"/>
    </font>
    <font>
      <b/>
      <sz val="12"/>
      <name val="Arimo"/>
    </font>
    <font>
      <sz val="11"/>
      <name val="Arial"/>
      <family val="2"/>
      <charset val="204"/>
    </font>
    <font>
      <b/>
      <vertAlign val="subscript"/>
      <sz val="12"/>
      <name val="Arial Cyr"/>
    </font>
    <font>
      <b/>
      <vertAlign val="superscript"/>
      <sz val="12"/>
      <name val="Arial Cyr"/>
    </font>
    <font>
      <b/>
      <sz val="12"/>
      <name val="Arial Cyr"/>
    </font>
    <font>
      <sz val="11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1"/>
      <color rgb="FF000000"/>
      <name val="Times New Roman"/>
      <family val="1"/>
      <charset val="204"/>
    </font>
    <font>
      <sz val="2"/>
      <color rgb="FF000000"/>
      <name val="Times New Roman"/>
      <family val="1"/>
      <charset val="204"/>
    </font>
    <font>
      <sz val="12"/>
      <color rgb="FF000000"/>
      <name val="Arial"/>
      <family val="2"/>
      <charset val="204"/>
    </font>
    <font>
      <sz val="3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0"/>
      <color rgb="FFFFFFFF"/>
      <name val="Arial"/>
      <family val="2"/>
      <charset val="204"/>
    </font>
    <font>
      <sz val="11"/>
      <color rgb="FFFFFFFF"/>
      <name val="Arial"/>
      <family val="2"/>
      <charset val="204"/>
    </font>
    <font>
      <sz val="1"/>
      <color rgb="FF000000"/>
      <name val="Times New Roman"/>
      <family val="1"/>
      <charset val="204"/>
    </font>
    <font>
      <sz val="16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12"/>
      <color rgb="FF000000"/>
      <name val="Arial"/>
      <family val="2"/>
      <charset val="204"/>
    </font>
    <font>
      <b/>
      <sz val="11"/>
      <color rgb="FFFFFF0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92CDDC"/>
        <bgColor rgb="FF92CDDC"/>
      </patternFill>
    </fill>
    <fill>
      <patternFill patternType="solid">
        <fgColor rgb="FFE2EFD9"/>
        <bgColor rgb="FFE2EFD9"/>
      </patternFill>
    </fill>
    <fill>
      <patternFill patternType="solid">
        <fgColor rgb="FFCCFFCC"/>
        <bgColor rgb="FFCCFFCC"/>
      </patternFill>
    </fill>
    <fill>
      <patternFill patternType="solid">
        <fgColor rgb="FFE2EFD9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002060"/>
        <bgColor rgb="FF002060"/>
      </patternFill>
    </fill>
  </fills>
  <borders count="8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 applyFont="1" applyAlignment="1"/>
    <xf numFmtId="0" fontId="18" fillId="0" borderId="0" xfId="0" applyFont="1"/>
    <xf numFmtId="0" fontId="0" fillId="0" borderId="0" xfId="0" applyFont="1"/>
    <xf numFmtId="0" fontId="0" fillId="0" borderId="0" xfId="0" applyFont="1" applyAlignment="1">
      <alignment horizontal="right"/>
    </xf>
    <xf numFmtId="0" fontId="19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0" fillId="0" borderId="7" xfId="0" applyFont="1" applyBorder="1"/>
    <xf numFmtId="0" fontId="19" fillId="0" borderId="0" xfId="0" applyFont="1" applyAlignment="1">
      <alignment vertical="center"/>
    </xf>
    <xf numFmtId="0" fontId="0" fillId="0" borderId="8" xfId="0" applyFont="1" applyBorder="1" applyAlignment="1">
      <alignment horizontal="right"/>
    </xf>
    <xf numFmtId="49" fontId="18" fillId="0" borderId="0" xfId="0" applyNumberFormat="1" applyFont="1"/>
    <xf numFmtId="0" fontId="19" fillId="0" borderId="0" xfId="0" applyFont="1" applyAlignment="1">
      <alignment horizontal="left" vertical="center"/>
    </xf>
    <xf numFmtId="0" fontId="18" fillId="0" borderId="8" xfId="0" applyFont="1" applyBorder="1" applyAlignment="1">
      <alignment horizontal="left" vertical="center"/>
    </xf>
    <xf numFmtId="0" fontId="21" fillId="0" borderId="0" xfId="0" applyFont="1"/>
    <xf numFmtId="0" fontId="0" fillId="0" borderId="8" xfId="0" applyFont="1" applyBorder="1"/>
    <xf numFmtId="0" fontId="22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2" borderId="0" xfId="0" applyFont="1" applyFill="1" applyBorder="1"/>
    <xf numFmtId="0" fontId="23" fillId="0" borderId="8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2" fontId="4" fillId="0" borderId="8" xfId="0" applyNumberFormat="1" applyFont="1" applyBorder="1" applyAlignment="1">
      <alignment horizontal="center" vertical="center"/>
    </xf>
    <xf numFmtId="0" fontId="0" fillId="0" borderId="9" xfId="0" applyFont="1" applyBorder="1"/>
    <xf numFmtId="0" fontId="0" fillId="0" borderId="9" xfId="0" applyFont="1" applyBorder="1" applyAlignment="1">
      <alignment horizontal="right"/>
    </xf>
    <xf numFmtId="9" fontId="7" fillId="0" borderId="9" xfId="0" applyNumberFormat="1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3" borderId="12" xfId="0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25" fillId="2" borderId="16" xfId="0" applyFont="1" applyFill="1" applyBorder="1" applyAlignment="1">
      <alignment horizontal="center" vertical="center" wrapText="1"/>
    </xf>
    <xf numFmtId="0" fontId="25" fillId="2" borderId="17" xfId="0" applyFont="1" applyFill="1" applyBorder="1" applyAlignment="1">
      <alignment horizontal="center" vertical="center" wrapText="1"/>
    </xf>
    <xf numFmtId="0" fontId="25" fillId="2" borderId="18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9" xfId="0" applyFont="1" applyFill="1" applyBorder="1" applyAlignment="1">
      <alignment horizontal="center" vertical="center" wrapText="1"/>
    </xf>
    <xf numFmtId="0" fontId="25" fillId="2" borderId="10" xfId="0" applyFont="1" applyFill="1" applyBorder="1" applyAlignment="1">
      <alignment horizontal="center" vertical="center" wrapText="1"/>
    </xf>
    <xf numFmtId="164" fontId="18" fillId="0" borderId="20" xfId="0" applyNumberFormat="1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/>
    </xf>
    <xf numFmtId="1" fontId="9" fillId="0" borderId="20" xfId="0" applyNumberFormat="1" applyFont="1" applyBorder="1" applyAlignment="1">
      <alignment horizontal="center" vertical="center"/>
    </xf>
    <xf numFmtId="2" fontId="0" fillId="0" borderId="20" xfId="0" applyNumberFormat="1" applyFont="1" applyBorder="1" applyAlignment="1">
      <alignment horizontal="center" vertical="center"/>
    </xf>
    <xf numFmtId="0" fontId="24" fillId="2" borderId="24" xfId="0" applyFont="1" applyFill="1" applyBorder="1" applyAlignment="1">
      <alignment horizontal="center" vertical="center" wrapText="1"/>
    </xf>
    <xf numFmtId="0" fontId="24" fillId="2" borderId="25" xfId="0" applyFont="1" applyFill="1" applyBorder="1" applyAlignment="1">
      <alignment horizontal="center" vertical="center" wrapText="1"/>
    </xf>
    <xf numFmtId="164" fontId="9" fillId="0" borderId="20" xfId="0" applyNumberFormat="1" applyFont="1" applyBorder="1" applyAlignment="1">
      <alignment horizontal="center" vertical="center"/>
    </xf>
    <xf numFmtId="0" fontId="24" fillId="2" borderId="26" xfId="0" applyFont="1" applyFill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/>
    </xf>
    <xf numFmtId="0" fontId="26" fillId="0" borderId="27" xfId="0" applyFont="1" applyBorder="1" applyAlignment="1">
      <alignment vertical="center"/>
    </xf>
    <xf numFmtId="0" fontId="0" fillId="0" borderId="28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 wrapText="1"/>
    </xf>
    <xf numFmtId="0" fontId="26" fillId="0" borderId="27" xfId="0" applyFont="1" applyBorder="1" applyAlignment="1">
      <alignment horizontal="center" vertical="center"/>
    </xf>
    <xf numFmtId="0" fontId="27" fillId="0" borderId="27" xfId="0" applyFont="1" applyBorder="1" applyAlignment="1">
      <alignment vertical="center"/>
    </xf>
    <xf numFmtId="0" fontId="27" fillId="0" borderId="27" xfId="0" applyFont="1" applyBorder="1" applyAlignment="1">
      <alignment horizontal="right" vertical="center"/>
    </xf>
    <xf numFmtId="0" fontId="26" fillId="0" borderId="27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/>
    </xf>
    <xf numFmtId="0" fontId="9" fillId="0" borderId="2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6" fillId="0" borderId="31" xfId="0" applyFont="1" applyBorder="1" applyAlignment="1">
      <alignment vertical="center"/>
    </xf>
    <xf numFmtId="0" fontId="26" fillId="0" borderId="32" xfId="0" applyFont="1" applyBorder="1" applyAlignment="1">
      <alignment horizontal="center" vertical="center"/>
    </xf>
    <xf numFmtId="0" fontId="24" fillId="2" borderId="33" xfId="0" applyFont="1" applyFill="1" applyBorder="1" applyAlignment="1">
      <alignment horizontal="center" vertical="center" wrapText="1"/>
    </xf>
    <xf numFmtId="0" fontId="27" fillId="0" borderId="31" xfId="0" applyFont="1" applyBorder="1" applyAlignment="1">
      <alignment vertical="center"/>
    </xf>
    <xf numFmtId="0" fontId="24" fillId="2" borderId="34" xfId="0" applyFont="1" applyFill="1" applyBorder="1" applyAlignment="1">
      <alignment horizontal="center" vertical="center" wrapText="1"/>
    </xf>
    <xf numFmtId="0" fontId="27" fillId="0" borderId="32" xfId="0" applyFont="1" applyBorder="1" applyAlignment="1">
      <alignment horizontal="right" vertical="center"/>
    </xf>
    <xf numFmtId="0" fontId="24" fillId="2" borderId="35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0" fillId="0" borderId="36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0" fillId="0" borderId="37" xfId="0" applyFont="1" applyBorder="1" applyAlignment="1">
      <alignment horizontal="center" vertical="center"/>
    </xf>
    <xf numFmtId="0" fontId="24" fillId="0" borderId="38" xfId="0" applyFont="1" applyBorder="1" applyAlignment="1">
      <alignment horizontal="center" vertical="center" wrapText="1"/>
    </xf>
    <xf numFmtId="0" fontId="24" fillId="2" borderId="39" xfId="0" applyFont="1" applyFill="1" applyBorder="1" applyAlignment="1">
      <alignment horizontal="center" vertical="center" wrapText="1"/>
    </xf>
    <xf numFmtId="0" fontId="24" fillId="2" borderId="40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0" fillId="0" borderId="42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 wrapText="1"/>
    </xf>
    <xf numFmtId="0" fontId="0" fillId="0" borderId="44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24" fillId="2" borderId="45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18" fillId="4" borderId="28" xfId="0" applyFont="1" applyFill="1" applyBorder="1" applyAlignment="1">
      <alignment vertical="center"/>
    </xf>
    <xf numFmtId="0" fontId="18" fillId="4" borderId="25" xfId="0" applyFont="1" applyFill="1" applyBorder="1"/>
    <xf numFmtId="0" fontId="18" fillId="4" borderId="47" xfId="0" applyFont="1" applyFill="1" applyBorder="1"/>
    <xf numFmtId="0" fontId="13" fillId="4" borderId="26" xfId="0" applyFont="1" applyFill="1" applyBorder="1" applyAlignment="1">
      <alignment wrapText="1"/>
    </xf>
    <xf numFmtId="0" fontId="18" fillId="4" borderId="24" xfId="0" applyFont="1" applyFill="1" applyBorder="1" applyAlignment="1">
      <alignment horizontal="center" vertical="center"/>
    </xf>
    <xf numFmtId="0" fontId="18" fillId="4" borderId="48" xfId="0" applyFont="1" applyFill="1" applyBorder="1" applyAlignment="1">
      <alignment horizontal="center" vertical="center"/>
    </xf>
    <xf numFmtId="0" fontId="24" fillId="0" borderId="49" xfId="0" applyFont="1" applyBorder="1" applyAlignment="1">
      <alignment horizontal="center" vertical="center" wrapText="1"/>
    </xf>
    <xf numFmtId="0" fontId="18" fillId="4" borderId="26" xfId="0" applyFont="1" applyFill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24" fillId="2" borderId="50" xfId="0" applyFont="1" applyFill="1" applyBorder="1" applyAlignment="1">
      <alignment horizontal="center" vertical="center" wrapText="1"/>
    </xf>
    <xf numFmtId="0" fontId="18" fillId="0" borderId="51" xfId="0" applyFont="1" applyBorder="1" applyAlignment="1">
      <alignment horizontal="center" vertical="center"/>
    </xf>
    <xf numFmtId="0" fontId="18" fillId="4" borderId="51" xfId="0" applyFont="1" applyFill="1" applyBorder="1" applyAlignment="1">
      <alignment horizontal="center" vertical="center"/>
    </xf>
    <xf numFmtId="0" fontId="18" fillId="4" borderId="52" xfId="0" applyFont="1" applyFill="1" applyBorder="1" applyAlignment="1">
      <alignment horizontal="center" vertical="center"/>
    </xf>
    <xf numFmtId="2" fontId="18" fillId="4" borderId="24" xfId="0" applyNumberFormat="1" applyFont="1" applyFill="1" applyBorder="1" applyAlignment="1">
      <alignment horizontal="center" vertical="center"/>
    </xf>
    <xf numFmtId="2" fontId="18" fillId="4" borderId="52" xfId="0" applyNumberFormat="1" applyFont="1" applyFill="1" applyBorder="1" applyAlignment="1">
      <alignment horizontal="center" vertical="center"/>
    </xf>
    <xf numFmtId="0" fontId="18" fillId="4" borderId="28" xfId="0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0" fontId="18" fillId="4" borderId="36" xfId="0" applyFont="1" applyFill="1" applyBorder="1" applyAlignment="1">
      <alignment vertical="center"/>
    </xf>
    <xf numFmtId="0" fontId="18" fillId="4" borderId="33" xfId="0" applyFont="1" applyFill="1" applyBorder="1"/>
    <xf numFmtId="0" fontId="13" fillId="4" borderId="53" xfId="0" applyFont="1" applyFill="1" applyBorder="1" applyAlignment="1">
      <alignment wrapText="1"/>
    </xf>
    <xf numFmtId="0" fontId="18" fillId="4" borderId="34" xfId="0" applyFont="1" applyFill="1" applyBorder="1" applyAlignment="1">
      <alignment horizontal="center" vertical="center"/>
    </xf>
    <xf numFmtId="0" fontId="18" fillId="4" borderId="47" xfId="0" applyFont="1" applyFill="1" applyBorder="1" applyAlignment="1">
      <alignment horizontal="center" vertical="center"/>
    </xf>
    <xf numFmtId="0" fontId="18" fillId="4" borderId="53" xfId="0" applyFont="1" applyFill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4" borderId="8" xfId="0" applyFont="1" applyFill="1" applyBorder="1" applyAlignment="1">
      <alignment horizontal="center" vertical="center"/>
    </xf>
    <xf numFmtId="0" fontId="18" fillId="4" borderId="54" xfId="0" applyFont="1" applyFill="1" applyBorder="1" applyAlignment="1">
      <alignment horizontal="center" vertical="center"/>
    </xf>
    <xf numFmtId="2" fontId="18" fillId="4" borderId="55" xfId="0" applyNumberFormat="1" applyFont="1" applyFill="1" applyBorder="1" applyAlignment="1">
      <alignment horizontal="center" vertical="center"/>
    </xf>
    <xf numFmtId="2" fontId="18" fillId="4" borderId="54" xfId="0" applyNumberFormat="1" applyFont="1" applyFill="1" applyBorder="1" applyAlignment="1">
      <alignment horizontal="center" vertical="center"/>
    </xf>
    <xf numFmtId="0" fontId="18" fillId="4" borderId="36" xfId="0" applyFont="1" applyFill="1" applyBorder="1" applyAlignment="1">
      <alignment horizontal="center" vertical="center"/>
    </xf>
    <xf numFmtId="0" fontId="18" fillId="4" borderId="44" xfId="0" applyFont="1" applyFill="1" applyBorder="1" applyAlignment="1">
      <alignment vertical="center"/>
    </xf>
    <xf numFmtId="0" fontId="18" fillId="4" borderId="39" xfId="0" applyFont="1" applyFill="1" applyBorder="1"/>
    <xf numFmtId="0" fontId="18" fillId="4" borderId="56" xfId="0" applyFont="1" applyFill="1" applyBorder="1"/>
    <xf numFmtId="0" fontId="13" fillId="4" borderId="57" xfId="0" applyFont="1" applyFill="1" applyBorder="1" applyAlignment="1">
      <alignment wrapText="1"/>
    </xf>
    <xf numFmtId="0" fontId="18" fillId="4" borderId="40" xfId="0" applyFont="1" applyFill="1" applyBorder="1" applyAlignment="1">
      <alignment horizontal="center" vertical="center"/>
    </xf>
    <xf numFmtId="0" fontId="18" fillId="4" borderId="56" xfId="0" applyFont="1" applyFill="1" applyBorder="1" applyAlignment="1">
      <alignment horizontal="center" vertical="center"/>
    </xf>
    <xf numFmtId="0" fontId="18" fillId="4" borderId="57" xfId="0" applyFont="1" applyFill="1" applyBorder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0" fontId="18" fillId="0" borderId="58" xfId="0" applyFont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18" fillId="4" borderId="58" xfId="0" applyFont="1" applyFill="1" applyBorder="1" applyAlignment="1">
      <alignment horizontal="center" vertical="center"/>
    </xf>
    <xf numFmtId="0" fontId="18" fillId="4" borderId="59" xfId="0" applyFont="1" applyFill="1" applyBorder="1" applyAlignment="1">
      <alignment horizontal="center" vertical="center"/>
    </xf>
    <xf numFmtId="2" fontId="18" fillId="4" borderId="60" xfId="0" applyNumberFormat="1" applyFont="1" applyFill="1" applyBorder="1" applyAlignment="1">
      <alignment horizontal="center" vertical="center"/>
    </xf>
    <xf numFmtId="2" fontId="18" fillId="4" borderId="59" xfId="0" applyNumberFormat="1" applyFont="1" applyFill="1" applyBorder="1" applyAlignment="1">
      <alignment horizontal="center" vertical="center"/>
    </xf>
    <xf numFmtId="0" fontId="18" fillId="4" borderId="44" xfId="0" applyFont="1" applyFill="1" applyBorder="1" applyAlignment="1">
      <alignment horizontal="center" vertical="center"/>
    </xf>
    <xf numFmtId="2" fontId="18" fillId="4" borderId="61" xfId="0" applyNumberFormat="1" applyFont="1" applyFill="1" applyBorder="1" applyAlignment="1">
      <alignment horizontal="center" vertical="center"/>
    </xf>
    <xf numFmtId="2" fontId="18" fillId="4" borderId="62" xfId="0" applyNumberFormat="1" applyFont="1" applyFill="1" applyBorder="1" applyAlignment="1">
      <alignment horizontal="center" vertical="center"/>
    </xf>
    <xf numFmtId="2" fontId="18" fillId="4" borderId="63" xfId="0" applyNumberFormat="1" applyFont="1" applyFill="1" applyBorder="1" applyAlignment="1">
      <alignment horizontal="center" vertical="center"/>
    </xf>
    <xf numFmtId="0" fontId="29" fillId="0" borderId="0" xfId="0" applyFont="1"/>
    <xf numFmtId="0" fontId="24" fillId="0" borderId="24" xfId="0" applyFont="1" applyBorder="1" applyAlignment="1" applyProtection="1">
      <alignment vertical="center" wrapText="1"/>
      <protection locked="0"/>
    </xf>
    <xf numFmtId="0" fontId="24" fillId="0" borderId="51" xfId="0" applyFont="1" applyBorder="1" applyAlignment="1" applyProtection="1">
      <alignment vertical="center" wrapText="1"/>
      <protection locked="0"/>
    </xf>
    <xf numFmtId="0" fontId="24" fillId="0" borderId="52" xfId="0" applyFont="1" applyBorder="1" applyAlignment="1" applyProtection="1">
      <alignment horizontal="center" vertical="center" wrapText="1"/>
      <protection locked="0"/>
    </xf>
    <xf numFmtId="0" fontId="30" fillId="0" borderId="24" xfId="0" applyFont="1" applyBorder="1" applyAlignment="1" applyProtection="1">
      <alignment horizontal="center" vertical="center" wrapText="1"/>
      <protection locked="0"/>
    </xf>
    <xf numFmtId="0" fontId="30" fillId="3" borderId="51" xfId="0" applyFont="1" applyFill="1" applyBorder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 applyProtection="1">
      <alignment vertical="center" wrapText="1"/>
      <protection locked="0"/>
    </xf>
    <xf numFmtId="0" fontId="24" fillId="0" borderId="8" xfId="0" applyFont="1" applyBorder="1" applyAlignment="1" applyProtection="1">
      <alignment vertical="center" wrapText="1"/>
      <protection locked="0"/>
    </xf>
    <xf numFmtId="0" fontId="24" fillId="0" borderId="54" xfId="0" applyFont="1" applyBorder="1" applyAlignment="1" applyProtection="1">
      <alignment horizontal="center" vertical="center" wrapText="1"/>
      <protection locked="0"/>
    </xf>
    <xf numFmtId="0" fontId="30" fillId="0" borderId="34" xfId="0" applyFont="1" applyBorder="1" applyAlignment="1" applyProtection="1">
      <alignment horizontal="center" vertical="center" wrapText="1"/>
      <protection locked="0"/>
    </xf>
    <xf numFmtId="0" fontId="30" fillId="3" borderId="8" xfId="0" applyFont="1" applyFill="1" applyBorder="1" applyAlignment="1" applyProtection="1">
      <alignment horizontal="center" vertical="center" wrapText="1"/>
      <protection locked="0"/>
    </xf>
    <xf numFmtId="0" fontId="30" fillId="0" borderId="8" xfId="0" applyFont="1" applyBorder="1" applyAlignment="1" applyProtection="1">
      <alignment horizontal="center" vertical="center" wrapText="1"/>
      <protection locked="0"/>
    </xf>
    <xf numFmtId="0" fontId="24" fillId="0" borderId="40" xfId="0" applyFont="1" applyBorder="1" applyAlignment="1" applyProtection="1">
      <alignment vertical="center" wrapText="1"/>
      <protection locked="0"/>
    </xf>
    <xf numFmtId="0" fontId="24" fillId="0" borderId="58" xfId="0" applyFont="1" applyBorder="1" applyAlignment="1" applyProtection="1">
      <alignment vertical="center" wrapText="1"/>
      <protection locked="0"/>
    </xf>
    <xf numFmtId="0" fontId="24" fillId="0" borderId="59" xfId="0" applyFont="1" applyBorder="1" applyAlignment="1" applyProtection="1">
      <alignment horizontal="center" vertical="center" wrapText="1"/>
      <protection locked="0"/>
    </xf>
    <xf numFmtId="0" fontId="30" fillId="0" borderId="40" xfId="0" applyFont="1" applyBorder="1" applyAlignment="1" applyProtection="1">
      <alignment horizontal="center" vertical="center" wrapText="1"/>
      <protection locked="0"/>
    </xf>
    <xf numFmtId="0" fontId="30" fillId="3" borderId="58" xfId="0" applyFont="1" applyFill="1" applyBorder="1" applyAlignment="1" applyProtection="1">
      <alignment horizontal="center" vertical="center" wrapText="1"/>
      <protection locked="0"/>
    </xf>
    <xf numFmtId="0" fontId="30" fillId="0" borderId="58" xfId="0" applyFont="1" applyBorder="1" applyAlignment="1" applyProtection="1">
      <alignment horizontal="center" vertical="center" wrapText="1"/>
      <protection locked="0"/>
    </xf>
    <xf numFmtId="0" fontId="0" fillId="0" borderId="7" xfId="0" applyFont="1" applyBorder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Alignment="1" applyProtection="1">
      <alignment wrapText="1"/>
      <protection locked="0"/>
    </xf>
    <xf numFmtId="0" fontId="19" fillId="0" borderId="0" xfId="0" applyFont="1" applyAlignment="1" applyProtection="1">
      <alignment horizontal="right" vertical="center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30" fillId="0" borderId="51" xfId="0" applyFont="1" applyFill="1" applyBorder="1" applyAlignment="1" applyProtection="1">
      <alignment horizontal="center" vertical="center" wrapText="1"/>
      <protection locked="0"/>
    </xf>
    <xf numFmtId="0" fontId="30" fillId="0" borderId="8" xfId="0" applyFont="1" applyFill="1" applyBorder="1" applyAlignment="1" applyProtection="1">
      <alignment horizontal="center" vertical="center" wrapText="1"/>
      <protection locked="0"/>
    </xf>
    <xf numFmtId="0" fontId="30" fillId="0" borderId="58" xfId="0" applyFont="1" applyFill="1" applyBorder="1" applyAlignment="1" applyProtection="1">
      <alignment horizontal="center" vertical="center" wrapText="1"/>
      <protection locked="0"/>
    </xf>
    <xf numFmtId="0" fontId="25" fillId="5" borderId="12" xfId="0" applyFont="1" applyFill="1" applyBorder="1" applyAlignment="1">
      <alignment horizontal="center" vertical="center" wrapText="1"/>
    </xf>
    <xf numFmtId="0" fontId="30" fillId="5" borderId="51" xfId="0" applyFont="1" applyFill="1" applyBorder="1" applyAlignment="1" applyProtection="1">
      <alignment horizontal="center" vertical="center" wrapText="1"/>
      <protection locked="0"/>
    </xf>
    <xf numFmtId="0" fontId="30" fillId="5" borderId="8" xfId="0" applyFont="1" applyFill="1" applyBorder="1" applyAlignment="1" applyProtection="1">
      <alignment horizontal="center" vertical="center" wrapText="1"/>
      <protection locked="0"/>
    </xf>
    <xf numFmtId="0" fontId="30" fillId="5" borderId="58" xfId="0" applyFont="1" applyFill="1" applyBorder="1" applyAlignment="1" applyProtection="1">
      <alignment horizontal="center" vertical="center" wrapText="1"/>
      <protection locked="0"/>
    </xf>
    <xf numFmtId="0" fontId="25" fillId="5" borderId="14" xfId="0" applyFont="1" applyFill="1" applyBorder="1" applyAlignment="1">
      <alignment horizontal="center" vertical="center" wrapText="1"/>
    </xf>
    <xf numFmtId="0" fontId="30" fillId="5" borderId="26" xfId="0" applyFont="1" applyFill="1" applyBorder="1" applyAlignment="1" applyProtection="1">
      <alignment horizontal="center" vertical="center" wrapText="1"/>
      <protection locked="0"/>
    </xf>
    <xf numFmtId="0" fontId="30" fillId="5" borderId="53" xfId="0" applyFont="1" applyFill="1" applyBorder="1" applyAlignment="1" applyProtection="1">
      <alignment horizontal="center" vertical="center" wrapText="1"/>
      <protection locked="0"/>
    </xf>
    <xf numFmtId="0" fontId="30" fillId="5" borderId="57" xfId="0" applyFont="1" applyFill="1" applyBorder="1" applyAlignment="1" applyProtection="1">
      <alignment horizontal="center" vertical="center" wrapText="1"/>
      <protection locked="0"/>
    </xf>
    <xf numFmtId="0" fontId="24" fillId="2" borderId="52" xfId="0" applyFont="1" applyFill="1" applyBorder="1" applyAlignment="1">
      <alignment horizontal="center" vertical="center" wrapText="1"/>
    </xf>
    <xf numFmtId="0" fontId="24" fillId="2" borderId="61" xfId="0" applyFont="1" applyFill="1" applyBorder="1" applyAlignment="1">
      <alignment horizontal="center" vertical="center" wrapText="1"/>
    </xf>
    <xf numFmtId="0" fontId="24" fillId="2" borderId="64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 applyProtection="1">
      <alignment horizontal="center" vertical="center" wrapText="1"/>
      <protection hidden="1"/>
    </xf>
    <xf numFmtId="0" fontId="33" fillId="0" borderId="5" xfId="0" applyFont="1" applyFill="1" applyBorder="1" applyAlignment="1" applyProtection="1">
      <alignment horizontal="center" vertical="center" wrapText="1"/>
      <protection hidden="1"/>
    </xf>
    <xf numFmtId="0" fontId="33" fillId="0" borderId="6" xfId="0" applyFont="1" applyFill="1" applyBorder="1" applyAlignment="1" applyProtection="1">
      <alignment horizontal="center" vertical="center" wrapText="1"/>
      <protection hidden="1"/>
    </xf>
    <xf numFmtId="0" fontId="25" fillId="0" borderId="79" xfId="0" applyFont="1" applyBorder="1" applyAlignment="1" applyProtection="1">
      <alignment vertical="center" wrapText="1"/>
      <protection locked="0"/>
    </xf>
    <xf numFmtId="0" fontId="25" fillId="0" borderId="80" xfId="0" applyFont="1" applyBorder="1" applyAlignment="1" applyProtection="1">
      <alignment vertical="center" wrapText="1"/>
      <protection locked="0"/>
    </xf>
    <xf numFmtId="0" fontId="34" fillId="0" borderId="81" xfId="0" applyFont="1" applyBorder="1" applyAlignment="1" applyProtection="1">
      <alignment vertical="center" wrapText="1"/>
      <protection locked="0"/>
    </xf>
    <xf numFmtId="0" fontId="9" fillId="0" borderId="22" xfId="0" applyFont="1" applyBorder="1" applyAlignment="1">
      <alignment horizontal="center" vertical="center" wrapText="1"/>
    </xf>
    <xf numFmtId="0" fontId="2" fillId="0" borderId="65" xfId="0" applyFont="1" applyBorder="1"/>
    <xf numFmtId="0" fontId="8" fillId="0" borderId="46" xfId="0" applyFont="1" applyBorder="1" applyAlignment="1">
      <alignment horizontal="center" vertical="center" wrapText="1"/>
    </xf>
    <xf numFmtId="0" fontId="2" fillId="0" borderId="60" xfId="0" applyFont="1" applyBorder="1"/>
    <xf numFmtId="0" fontId="9" fillId="0" borderId="66" xfId="0" applyFont="1" applyBorder="1" applyAlignment="1">
      <alignment horizontal="center" vertical="center" wrapText="1"/>
    </xf>
    <xf numFmtId="0" fontId="2" fillId="0" borderId="67" xfId="0" applyFont="1" applyBorder="1"/>
    <xf numFmtId="0" fontId="9" fillId="0" borderId="19" xfId="0" applyFont="1" applyBorder="1" applyAlignment="1">
      <alignment horizontal="center" vertical="center" wrapText="1"/>
    </xf>
    <xf numFmtId="0" fontId="2" fillId="0" borderId="41" xfId="0" applyFont="1" applyBorder="1"/>
    <xf numFmtId="0" fontId="9" fillId="0" borderId="46" xfId="0" applyFont="1" applyBorder="1" applyAlignment="1">
      <alignment horizontal="center" vertical="center" wrapText="1"/>
    </xf>
    <xf numFmtId="164" fontId="18" fillId="0" borderId="66" xfId="0" applyNumberFormat="1" applyFont="1" applyBorder="1" applyAlignment="1">
      <alignment horizontal="center" vertical="center"/>
    </xf>
    <xf numFmtId="0" fontId="2" fillId="0" borderId="27" xfId="0" applyFont="1" applyBorder="1"/>
    <xf numFmtId="164" fontId="18" fillId="0" borderId="16" xfId="0" applyNumberFormat="1" applyFont="1" applyBorder="1" applyAlignment="1">
      <alignment horizontal="center" vertical="center"/>
    </xf>
    <xf numFmtId="0" fontId="2" fillId="0" borderId="31" xfId="0" applyFont="1" applyBorder="1"/>
    <xf numFmtId="0" fontId="2" fillId="0" borderId="68" xfId="0" applyFont="1" applyBorder="1"/>
    <xf numFmtId="0" fontId="9" fillId="0" borderId="15" xfId="0" applyFont="1" applyBorder="1" applyAlignment="1">
      <alignment horizontal="center" vertical="center" wrapText="1"/>
    </xf>
    <xf numFmtId="0" fontId="2" fillId="0" borderId="69" xfId="0" applyFont="1" applyBorder="1"/>
    <xf numFmtId="0" fontId="2" fillId="0" borderId="21" xfId="0" applyFont="1" applyBorder="1"/>
    <xf numFmtId="0" fontId="9" fillId="0" borderId="10" xfId="0" applyFont="1" applyBorder="1" applyAlignment="1">
      <alignment horizontal="center" vertical="center" wrapText="1"/>
    </xf>
    <xf numFmtId="0" fontId="2" fillId="0" borderId="70" xfId="0" applyFont="1" applyBorder="1"/>
    <xf numFmtId="0" fontId="2" fillId="0" borderId="71" xfId="0" applyFont="1" applyBorder="1"/>
    <xf numFmtId="0" fontId="2" fillId="0" borderId="72" xfId="0" applyFont="1" applyBorder="1"/>
    <xf numFmtId="0" fontId="11" fillId="0" borderId="10" xfId="0" applyFont="1" applyBorder="1" applyAlignment="1">
      <alignment horizontal="center" vertical="center" wrapText="1"/>
    </xf>
    <xf numFmtId="164" fontId="18" fillId="0" borderId="19" xfId="0" applyNumberFormat="1" applyFont="1" applyBorder="1" applyAlignment="1">
      <alignment horizontal="center" vertical="center"/>
    </xf>
    <xf numFmtId="0" fontId="2" fillId="0" borderId="78" xfId="0" applyFont="1" applyBorder="1"/>
    <xf numFmtId="0" fontId="1" fillId="6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/>
    </xf>
    <xf numFmtId="0" fontId="32" fillId="7" borderId="10" xfId="0" applyFont="1" applyFill="1" applyBorder="1" applyAlignment="1">
      <alignment horizontal="center" vertical="center" wrapText="1"/>
    </xf>
    <xf numFmtId="49" fontId="1" fillId="4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" fillId="0" borderId="70" xfId="0" applyFont="1" applyBorder="1" applyProtection="1">
      <protection locked="0" hidden="1"/>
    </xf>
    <xf numFmtId="0" fontId="2" fillId="0" borderId="71" xfId="0" applyFont="1" applyBorder="1" applyProtection="1">
      <protection locked="0" hidden="1"/>
    </xf>
    <xf numFmtId="0" fontId="3" fillId="0" borderId="15" xfId="0" applyFont="1" applyBorder="1" applyAlignment="1">
      <alignment horizontal="center" vertical="center" wrapText="1"/>
    </xf>
    <xf numFmtId="0" fontId="2" fillId="0" borderId="76" xfId="0" applyFont="1" applyBorder="1"/>
    <xf numFmtId="0" fontId="0" fillId="0" borderId="0" xfId="0" applyFont="1" applyAlignment="1"/>
    <xf numFmtId="0" fontId="2" fillId="0" borderId="77" xfId="0" applyFont="1" applyBorder="1"/>
    <xf numFmtId="0" fontId="2" fillId="0" borderId="73" xfId="0" applyFont="1" applyBorder="1"/>
    <xf numFmtId="0" fontId="2" fillId="0" borderId="74" xfId="0" applyFont="1" applyBorder="1"/>
    <xf numFmtId="0" fontId="2" fillId="0" borderId="75" xfId="0" applyFont="1" applyBorder="1"/>
    <xf numFmtId="0" fontId="6" fillId="4" borderId="10" xfId="0" applyFont="1" applyFill="1" applyBorder="1" applyAlignment="1" applyProtection="1">
      <alignment horizontal="center" vertical="center" wrapText="1"/>
      <protection locked="0"/>
    </xf>
    <xf numFmtId="0" fontId="2" fillId="0" borderId="70" xfId="0" applyFont="1" applyBorder="1" applyProtection="1">
      <protection locked="0"/>
    </xf>
    <xf numFmtId="0" fontId="2" fillId="0" borderId="71" xfId="0" applyFont="1" applyBorder="1" applyProtection="1">
      <protection locked="0"/>
    </xf>
    <xf numFmtId="0" fontId="18" fillId="0" borderId="10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49" fontId="3" fillId="4" borderId="73" xfId="0" applyNumberFormat="1" applyFont="1" applyFill="1" applyBorder="1" applyAlignment="1" applyProtection="1">
      <alignment horizontal="center" vertical="center" wrapText="1"/>
      <protection locked="0" hidden="1"/>
    </xf>
    <xf numFmtId="0" fontId="2" fillId="0" borderId="74" xfId="0" applyFont="1" applyBorder="1" applyProtection="1">
      <protection locked="0" hidden="1"/>
    </xf>
    <xf numFmtId="0" fontId="2" fillId="0" borderId="75" xfId="0" applyFont="1" applyBorder="1" applyProtection="1">
      <protection locked="0" hidden="1"/>
    </xf>
    <xf numFmtId="0" fontId="23" fillId="0" borderId="15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164" fontId="18" fillId="0" borderId="22" xfId="0" applyNumberFormat="1" applyFont="1" applyBorder="1" applyAlignment="1">
      <alignment horizontal="center" vertical="center"/>
    </xf>
    <xf numFmtId="0" fontId="3" fillId="4" borderId="10" xfId="0" applyFont="1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124"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>
          <bgColor theme="6" tint="0.39994506668294322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2D69B"/>
          <bgColor rgb="FFC2D69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548DD4"/>
          <bgColor rgb="FF548DD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hartsheet" Target="chartsheets/sheet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hartsheet" Target="chartsheets/sheet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ru-RU"/>
              <a:t>% успешности решения заданий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4292035398230079E-2"/>
          <c:y val="7.9866888519134788E-2"/>
          <c:w val="0.94800884955752218"/>
          <c:h val="0.866888519134775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 lvl="0">
                  <a:defRPr sz="900" b="0" i="0">
                    <a:solidFill>
                      <a:srgbClr val="333333"/>
                    </a:solidFill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Форма2!$I$12:$Q$12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DC3912"/>
            </a:solidFill>
          </c:spPr>
          <c:invertIfNegative val="0"/>
          <c:val>
            <c:numRef>
              <c:f>Форма2!$I$6:$Q$6</c:f>
              <c:numCache>
                <c:formatCode>0.0</c:formatCode>
                <c:ptCount val="9"/>
                <c:pt idx="0">
                  <c:v>100</c:v>
                </c:pt>
                <c:pt idx="1">
                  <c:v>95.454545454545453</c:v>
                </c:pt>
                <c:pt idx="2">
                  <c:v>90.909090909090907</c:v>
                </c:pt>
                <c:pt idx="3">
                  <c:v>90.909090909090907</c:v>
                </c:pt>
                <c:pt idx="4">
                  <c:v>72.727272727272734</c:v>
                </c:pt>
                <c:pt idx="5">
                  <c:v>36.363636363636367</c:v>
                </c:pt>
                <c:pt idx="6">
                  <c:v>72.727272727272734</c:v>
                </c:pt>
                <c:pt idx="7">
                  <c:v>0</c:v>
                </c:pt>
                <c:pt idx="8">
                  <c:v>13.636363636363635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052736"/>
        <c:axId val="142062720"/>
      </c:barChart>
      <c:catAx>
        <c:axId val="14205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ru-RU"/>
          </a:p>
        </c:txPr>
        <c:crossAx val="142062720"/>
        <c:crosses val="autoZero"/>
        <c:auto val="0"/>
        <c:lblAlgn val="ctr"/>
        <c:lblOffset val="100"/>
        <c:noMultiLvlLbl val="0"/>
      </c:catAx>
      <c:valAx>
        <c:axId val="142062720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ru-RU"/>
          </a:p>
        </c:txPr>
        <c:crossAx val="142052736"/>
        <c:crosses val="autoZero"/>
        <c:crossBetween val="between"/>
      </c:valAx>
      <c:spPr>
        <a:solidFill>
          <a:srgbClr val="FFFFFF"/>
        </a:solidFill>
      </c:spPr>
    </c:plotArea>
    <c:plotVisOnly val="1"/>
    <c:dispBlanksAs val="gap"/>
    <c:showDLblsOverMax val="0"/>
  </c:chart>
  <c:spPr>
    <a:solidFill>
      <a:srgbClr val="FFFFFF"/>
    </a:solidFill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ru-RU"/>
              <a:t>Распределение учащихся по уровням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4115044247787612"/>
          <c:y val="0.13976705490848584"/>
          <c:w val="0.51438053097345138"/>
          <c:h val="0.7737104825291183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Форма2!$R$12:$U$12</c:f>
              <c:strCache>
                <c:ptCount val="4"/>
                <c:pt idx="0">
                  <c:v>"5"</c:v>
                </c:pt>
                <c:pt idx="1">
                  <c:v>"4"</c:v>
                </c:pt>
                <c:pt idx="2">
                  <c:v>"3"</c:v>
                </c:pt>
                <c:pt idx="3">
                  <c:v>"2"</c:v>
                </c:pt>
              </c:strCache>
            </c:strRef>
          </c:cat>
          <c:val>
            <c:numRef>
              <c:f>Форма2!$Y$8:$AB$8</c:f>
              <c:numCache>
                <c:formatCode>0.0</c:formatCode>
                <c:ptCount val="4"/>
                <c:pt idx="0">
                  <c:v>4.5454545454545459</c:v>
                </c:pt>
                <c:pt idx="1">
                  <c:v>31.818181818181817</c:v>
                </c:pt>
                <c:pt idx="2">
                  <c:v>59.090909090909093</c:v>
                </c:pt>
                <c:pt idx="3">
                  <c:v>4.5454545454545459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FFFFFF"/>
        </a:solidFill>
      </c:spPr>
    </c:plotArea>
    <c:plotVisOnly val="1"/>
    <c:dispBlanksAs val="zero"/>
    <c:showDLblsOverMax val="0"/>
  </c:chart>
  <c:spPr>
    <a:solidFill>
      <a:srgbClr val="FFFFFF"/>
    </a:solidFill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10600" cy="57245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10600" cy="57245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1000"/>
  <sheetViews>
    <sheetView topLeftCell="B13" workbookViewId="0">
      <selection activeCell="V9" sqref="V9"/>
    </sheetView>
  </sheetViews>
  <sheetFormatPr defaultColWidth="14.42578125" defaultRowHeight="15" customHeight="1"/>
  <cols>
    <col min="1" max="1" width="8.7109375" hidden="1" customWidth="1"/>
    <col min="2" max="2" width="31.7109375" customWidth="1"/>
    <col min="3" max="3" width="8.5703125" customWidth="1"/>
    <col min="4" max="4" width="7.7109375" customWidth="1"/>
    <col min="5" max="5" width="35" customWidth="1"/>
    <col min="6" max="6" width="8.42578125" customWidth="1"/>
    <col min="7" max="7" width="8.42578125" hidden="1" customWidth="1"/>
    <col min="8" max="8" width="8.42578125" customWidth="1"/>
    <col min="9" max="17" width="9.5703125" customWidth="1"/>
    <col min="18" max="21" width="9.7109375" customWidth="1"/>
    <col min="22" max="23" width="10.7109375" customWidth="1"/>
    <col min="24" max="24" width="9.5703125" customWidth="1"/>
    <col min="25" max="25" width="11.7109375" customWidth="1"/>
    <col min="26" max="26" width="12.5703125" customWidth="1"/>
    <col min="27" max="28" width="11.7109375" customWidth="1"/>
    <col min="29" max="30" width="8.7109375" customWidth="1"/>
    <col min="31" max="31" width="3.42578125" customWidth="1"/>
    <col min="32" max="32" width="30.5703125" customWidth="1"/>
    <col min="33" max="33" width="10.5703125" customWidth="1"/>
    <col min="34" max="34" width="13.28515625" customWidth="1"/>
  </cols>
  <sheetData>
    <row r="1" spans="1:34" ht="21.75" customHeight="1" thickBot="1">
      <c r="A1" s="1"/>
      <c r="B1" s="206" t="s">
        <v>0</v>
      </c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1"/>
      <c r="AC1" s="1"/>
      <c r="AD1" s="1"/>
      <c r="AE1" s="1"/>
      <c r="AF1" s="1"/>
      <c r="AG1" s="1" t="s">
        <v>2</v>
      </c>
      <c r="AH1" s="1"/>
    </row>
    <row r="2" spans="1:34" ht="33" customHeight="1" thickBot="1">
      <c r="A2" s="1"/>
      <c r="B2" s="207" t="s">
        <v>137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8" t="s">
        <v>8</v>
      </c>
      <c r="S2" s="200"/>
      <c r="T2" s="200"/>
      <c r="U2" s="200"/>
      <c r="V2" s="200"/>
      <c r="W2" s="200"/>
      <c r="X2" s="200"/>
      <c r="Y2" s="200"/>
      <c r="Z2" s="200"/>
      <c r="AA2" s="200"/>
      <c r="AB2" s="201"/>
      <c r="AC2" s="1"/>
      <c r="AD2" s="1"/>
      <c r="AE2" s="9"/>
      <c r="AF2" s="11" t="s">
        <v>13</v>
      </c>
      <c r="AG2" s="12"/>
      <c r="AH2" s="1" t="s">
        <v>14</v>
      </c>
    </row>
    <row r="3" spans="1:34" ht="21.75" customHeight="1" thickBot="1">
      <c r="A3" s="1"/>
      <c r="B3" s="207" t="s">
        <v>15</v>
      </c>
      <c r="C3" s="200"/>
      <c r="D3" s="201"/>
      <c r="E3" s="210" t="s">
        <v>125</v>
      </c>
      <c r="F3" s="211"/>
      <c r="G3" s="211"/>
      <c r="H3" s="212"/>
      <c r="I3" s="209" t="s">
        <v>17</v>
      </c>
      <c r="J3" s="200"/>
      <c r="K3" s="200"/>
      <c r="L3" s="200"/>
      <c r="M3" s="200"/>
      <c r="N3" s="200"/>
      <c r="O3" s="200"/>
      <c r="P3" s="200"/>
      <c r="Q3" s="200"/>
      <c r="R3" s="232" t="s">
        <v>139</v>
      </c>
      <c r="S3" s="221"/>
      <c r="T3" s="221"/>
      <c r="U3" s="221"/>
      <c r="V3" s="221"/>
      <c r="W3" s="221"/>
      <c r="X3" s="221"/>
      <c r="Y3" s="221"/>
      <c r="Z3" s="221"/>
      <c r="AA3" s="221"/>
      <c r="AB3" s="222"/>
      <c r="AC3" s="229" t="s">
        <v>25</v>
      </c>
      <c r="AD3" s="198"/>
      <c r="AE3" s="9"/>
      <c r="AF3" s="11" t="s">
        <v>31</v>
      </c>
      <c r="AG3" s="2" t="s">
        <v>6</v>
      </c>
      <c r="AH3" s="1" t="str">
        <f>IF(AND(E3&lt;&gt;"",E4&lt;&gt;"Введите название ОО в эту ячейку"),CONCATENATE("Форма 2 (",E3,", ",E4,") ",AH5," ",AH7," ",AH9,""),"")</f>
        <v>Форма 2 (Тимашевский р-н, МБОУ СОШ № 7) 10 МАТ 17042019</v>
      </c>
    </row>
    <row r="4" spans="1:34" ht="21.75" customHeight="1" thickBot="1">
      <c r="A4" s="1"/>
      <c r="B4" s="207" t="s">
        <v>33</v>
      </c>
      <c r="C4" s="200"/>
      <c r="D4" s="201"/>
      <c r="E4" s="226" t="s">
        <v>138</v>
      </c>
      <c r="F4" s="227"/>
      <c r="G4" s="227"/>
      <c r="H4" s="228"/>
      <c r="I4" s="225" t="str">
        <f>IF(E3&lt;&gt;"",AH3,"")</f>
        <v>Форма 2 (Тимашевский р-н, МБОУ СОШ № 7) 10 МАТ 17042019</v>
      </c>
      <c r="J4" s="200"/>
      <c r="K4" s="200"/>
      <c r="L4" s="200"/>
      <c r="M4" s="200"/>
      <c r="N4" s="200"/>
      <c r="O4" s="200"/>
      <c r="P4" s="200"/>
      <c r="Q4" s="200"/>
      <c r="R4" s="223" t="s">
        <v>35</v>
      </c>
      <c r="S4" s="200"/>
      <c r="T4" s="201"/>
      <c r="U4" s="220" t="s">
        <v>140</v>
      </c>
      <c r="V4" s="221"/>
      <c r="W4" s="221"/>
      <c r="X4" s="221"/>
      <c r="Y4" s="221"/>
      <c r="Z4" s="221"/>
      <c r="AA4" s="221"/>
      <c r="AB4" s="222"/>
      <c r="AC4" s="214"/>
      <c r="AD4" s="216"/>
      <c r="AE4" s="9"/>
      <c r="AF4" s="11" t="s">
        <v>37</v>
      </c>
      <c r="AG4" s="2" t="s">
        <v>7</v>
      </c>
      <c r="AH4" s="1" t="s">
        <v>38</v>
      </c>
    </row>
    <row r="5" spans="1:34" ht="24.75" customHeight="1" thickBot="1">
      <c r="A5" s="1"/>
      <c r="B5" s="213" t="s">
        <v>39</v>
      </c>
      <c r="C5" s="197"/>
      <c r="D5" s="197"/>
      <c r="E5" s="198"/>
      <c r="F5" s="224" t="s">
        <v>40</v>
      </c>
      <c r="G5" s="224" t="s">
        <v>41</v>
      </c>
      <c r="H5" s="224" t="s">
        <v>43</v>
      </c>
      <c r="I5" s="199" t="s">
        <v>44</v>
      </c>
      <c r="J5" s="200"/>
      <c r="K5" s="200"/>
      <c r="L5" s="200"/>
      <c r="M5" s="200"/>
      <c r="N5" s="200"/>
      <c r="O5" s="200"/>
      <c r="P5" s="200"/>
      <c r="Q5" s="200"/>
      <c r="R5" s="196" t="s">
        <v>48</v>
      </c>
      <c r="S5" s="197"/>
      <c r="T5" s="197"/>
      <c r="U5" s="198"/>
      <c r="V5" s="182" t="s">
        <v>49</v>
      </c>
      <c r="W5" s="182" t="s">
        <v>51</v>
      </c>
      <c r="X5" s="182" t="s">
        <v>52</v>
      </c>
      <c r="Y5" s="196" t="s">
        <v>53</v>
      </c>
      <c r="Z5" s="197"/>
      <c r="AA5" s="197"/>
      <c r="AB5" s="198"/>
      <c r="AC5" s="229" t="s">
        <v>54</v>
      </c>
      <c r="AD5" s="230" t="s">
        <v>55</v>
      </c>
      <c r="AE5" s="9"/>
      <c r="AF5" s="11" t="s">
        <v>57</v>
      </c>
      <c r="AG5" s="2" t="s">
        <v>12</v>
      </c>
      <c r="AH5" s="1">
        <v>10</v>
      </c>
    </row>
    <row r="6" spans="1:34" ht="21.75" customHeight="1" thickBot="1">
      <c r="A6" s="1"/>
      <c r="B6" s="214"/>
      <c r="C6" s="215"/>
      <c r="D6" s="215"/>
      <c r="E6" s="216"/>
      <c r="F6" s="202"/>
      <c r="G6" s="202"/>
      <c r="H6" s="202"/>
      <c r="I6" s="37">
        <f t="shared" ref="I6:Q6" si="0">I8/$H$8*100</f>
        <v>100</v>
      </c>
      <c r="J6" s="37">
        <f t="shared" si="0"/>
        <v>95.454545454545453</v>
      </c>
      <c r="K6" s="37">
        <f t="shared" si="0"/>
        <v>90.909090909090907</v>
      </c>
      <c r="L6" s="37">
        <f t="shared" si="0"/>
        <v>90.909090909090907</v>
      </c>
      <c r="M6" s="37">
        <f t="shared" si="0"/>
        <v>72.727272727272734</v>
      </c>
      <c r="N6" s="37">
        <f t="shared" si="0"/>
        <v>36.363636363636367</v>
      </c>
      <c r="O6" s="37">
        <f t="shared" si="0"/>
        <v>72.727272727272734</v>
      </c>
      <c r="P6" s="37">
        <f t="shared" si="0"/>
        <v>0</v>
      </c>
      <c r="Q6" s="37">
        <f t="shared" si="0"/>
        <v>13.636363636363635</v>
      </c>
      <c r="R6" s="214"/>
      <c r="S6" s="215"/>
      <c r="T6" s="215"/>
      <c r="U6" s="216"/>
      <c r="V6" s="202"/>
      <c r="W6" s="202"/>
      <c r="X6" s="202"/>
      <c r="Y6" s="214"/>
      <c r="Z6" s="215"/>
      <c r="AA6" s="215"/>
      <c r="AB6" s="216"/>
      <c r="AC6" s="214"/>
      <c r="AD6" s="202"/>
      <c r="AE6" s="9"/>
      <c r="AF6" s="11" t="s">
        <v>59</v>
      </c>
      <c r="AG6" s="2" t="s">
        <v>16</v>
      </c>
      <c r="AH6" s="1" t="s">
        <v>60</v>
      </c>
    </row>
    <row r="7" spans="1:34" ht="24.75" customHeight="1" thickBot="1">
      <c r="A7" s="1"/>
      <c r="B7" s="214"/>
      <c r="C7" s="215"/>
      <c r="D7" s="215"/>
      <c r="E7" s="216"/>
      <c r="F7" s="183"/>
      <c r="G7" s="183"/>
      <c r="H7" s="183"/>
      <c r="I7" s="199" t="s">
        <v>61</v>
      </c>
      <c r="J7" s="200"/>
      <c r="K7" s="200"/>
      <c r="L7" s="200"/>
      <c r="M7" s="200"/>
      <c r="N7" s="200"/>
      <c r="O7" s="200"/>
      <c r="P7" s="200"/>
      <c r="Q7" s="200"/>
      <c r="R7" s="217"/>
      <c r="S7" s="218"/>
      <c r="T7" s="218"/>
      <c r="U7" s="219"/>
      <c r="V7" s="183"/>
      <c r="W7" s="183"/>
      <c r="X7" s="183"/>
      <c r="Y7" s="217"/>
      <c r="Z7" s="218"/>
      <c r="AA7" s="218"/>
      <c r="AB7" s="219"/>
      <c r="AC7" s="217"/>
      <c r="AD7" s="183"/>
      <c r="AE7" s="9"/>
      <c r="AF7" s="11" t="s">
        <v>62</v>
      </c>
      <c r="AG7" s="2" t="s">
        <v>20</v>
      </c>
      <c r="AH7" s="1" t="s">
        <v>132</v>
      </c>
    </row>
    <row r="8" spans="1:34" ht="21.75" customHeight="1" thickBot="1">
      <c r="A8" s="1"/>
      <c r="B8" s="217"/>
      <c r="C8" s="218"/>
      <c r="D8" s="218"/>
      <c r="E8" s="219"/>
      <c r="F8" s="41">
        <f t="shared" ref="F8:U8" si="1">SUM(F13:F5001)</f>
        <v>0</v>
      </c>
      <c r="G8" s="41">
        <f t="shared" si="1"/>
        <v>0</v>
      </c>
      <c r="H8" s="41">
        <f t="shared" si="1"/>
        <v>22</v>
      </c>
      <c r="I8" s="42">
        <f t="shared" si="1"/>
        <v>22</v>
      </c>
      <c r="J8" s="42">
        <f t="shared" si="1"/>
        <v>21</v>
      </c>
      <c r="K8" s="42">
        <f t="shared" si="1"/>
        <v>20</v>
      </c>
      <c r="L8" s="42">
        <f t="shared" si="1"/>
        <v>20</v>
      </c>
      <c r="M8" s="42">
        <f t="shared" si="1"/>
        <v>16</v>
      </c>
      <c r="N8" s="42">
        <f t="shared" si="1"/>
        <v>8</v>
      </c>
      <c r="O8" s="42">
        <f t="shared" si="1"/>
        <v>16</v>
      </c>
      <c r="P8" s="42">
        <f t="shared" si="1"/>
        <v>0</v>
      </c>
      <c r="Q8" s="42">
        <f t="shared" si="1"/>
        <v>3</v>
      </c>
      <c r="R8" s="41">
        <f t="shared" si="1"/>
        <v>1</v>
      </c>
      <c r="S8" s="41">
        <f t="shared" si="1"/>
        <v>7</v>
      </c>
      <c r="T8" s="41">
        <f t="shared" si="1"/>
        <v>13</v>
      </c>
      <c r="U8" s="41">
        <f t="shared" si="1"/>
        <v>1</v>
      </c>
      <c r="V8" s="43">
        <f>SUMPRODUCT($H$13:$H$27,V$13:V$27)/$H$8</f>
        <v>5.8636363636363633</v>
      </c>
      <c r="W8" s="43">
        <f>SUMPRODUCT($H$13:$H$27,W$13:W$27)/$H$8</f>
        <v>36.863636363636367</v>
      </c>
      <c r="X8" s="41">
        <f>SUM(X13:X5001)</f>
        <v>0</v>
      </c>
      <c r="Y8" s="46">
        <f>R8/$H$8*100</f>
        <v>4.5454545454545459</v>
      </c>
      <c r="Z8" s="46">
        <f>S8/$H$8*100</f>
        <v>31.818181818181817</v>
      </c>
      <c r="AA8" s="46">
        <f>T8/$H$8*100</f>
        <v>59.090909090909093</v>
      </c>
      <c r="AB8" s="46">
        <f>U8/$H$8*100</f>
        <v>4.5454545454545459</v>
      </c>
      <c r="AC8" s="43">
        <f>IF($H8=0,"-",IFERROR(V8-1.96*SQRT((W8-(V8)^2)*$H8/($H8-1))/SQRT($H8),"не определено"))</f>
        <v>5.189891841995725</v>
      </c>
      <c r="AD8" s="43">
        <f>IF($H8=0,"-",IFERROR(V8+1.96*SQRT((W8-(V8)^2)*$H8/($H8-1))/SQRT($H8),"не определено"))</f>
        <v>6.5373808852770017</v>
      </c>
      <c r="AE8" s="9"/>
      <c r="AF8" s="11" t="s">
        <v>63</v>
      </c>
      <c r="AG8" s="2" t="s">
        <v>23</v>
      </c>
      <c r="AH8" s="1" t="s">
        <v>64</v>
      </c>
    </row>
    <row r="9" spans="1:34" ht="15" customHeight="1">
      <c r="A9" s="1"/>
      <c r="B9" s="48"/>
      <c r="C9" s="49"/>
      <c r="D9" s="49"/>
      <c r="E9" s="53"/>
      <c r="F9" s="54"/>
      <c r="G9" s="54"/>
      <c r="H9" s="55" t="s">
        <v>65</v>
      </c>
      <c r="I9" s="56">
        <f t="shared" ref="I9:Q9" si="2">IF(LEN(I12)&lt;4,1,1*LEFT(RIGHT(I12,3),1))</f>
        <v>1</v>
      </c>
      <c r="J9" s="56">
        <f t="shared" si="2"/>
        <v>1</v>
      </c>
      <c r="K9" s="56">
        <f t="shared" si="2"/>
        <v>1</v>
      </c>
      <c r="L9" s="56">
        <f t="shared" si="2"/>
        <v>1</v>
      </c>
      <c r="M9" s="56">
        <f t="shared" si="2"/>
        <v>1</v>
      </c>
      <c r="N9" s="56">
        <f t="shared" si="2"/>
        <v>1</v>
      </c>
      <c r="O9" s="56">
        <f t="shared" si="2"/>
        <v>1</v>
      </c>
      <c r="P9" s="56">
        <f t="shared" si="2"/>
        <v>1</v>
      </c>
      <c r="Q9" s="56">
        <f t="shared" si="2"/>
        <v>2</v>
      </c>
      <c r="R9" s="48" t="str">
        <f t="shared" ref="R9:W9" si="3">R12</f>
        <v>"5"</v>
      </c>
      <c r="S9" s="48" t="str">
        <f t="shared" si="3"/>
        <v>"4"</v>
      </c>
      <c r="T9" s="48" t="str">
        <f t="shared" si="3"/>
        <v>"3"</v>
      </c>
      <c r="U9" s="48" t="str">
        <f t="shared" si="3"/>
        <v>"2"</v>
      </c>
      <c r="V9" s="57" t="str">
        <f t="shared" si="3"/>
        <v>хср</v>
      </c>
      <c r="W9" s="57" t="str">
        <f t="shared" si="3"/>
        <v>(х2)ср</v>
      </c>
      <c r="X9" s="48" t="s">
        <v>66</v>
      </c>
      <c r="Y9" s="58"/>
      <c r="Z9" s="58"/>
      <c r="AA9" s="58"/>
      <c r="AB9" s="58"/>
      <c r="AC9" s="1"/>
      <c r="AD9" s="1"/>
      <c r="AE9" s="9"/>
      <c r="AF9" s="11" t="s">
        <v>67</v>
      </c>
      <c r="AG9" s="2" t="s">
        <v>27</v>
      </c>
      <c r="AH9" s="9" t="s">
        <v>133</v>
      </c>
    </row>
    <row r="10" spans="1:34" ht="15" customHeight="1" thickBot="1">
      <c r="A10" s="1"/>
      <c r="B10" s="59"/>
      <c r="C10" s="60"/>
      <c r="D10" s="49"/>
      <c r="E10" s="61"/>
      <c r="F10" s="63"/>
      <c r="G10" s="54"/>
      <c r="H10" s="65" t="s">
        <v>68</v>
      </c>
      <c r="I10" s="67">
        <f t="shared" ref="I10:Q10" si="4">IF(LEN(I12)&lt;4,I12,LEFT(I12,LEN(I12)-4))</f>
        <v>1</v>
      </c>
      <c r="J10" s="67">
        <f t="shared" si="4"/>
        <v>2</v>
      </c>
      <c r="K10" s="67">
        <f t="shared" si="4"/>
        <v>3</v>
      </c>
      <c r="L10" s="67">
        <f t="shared" si="4"/>
        <v>4</v>
      </c>
      <c r="M10" s="67">
        <f t="shared" si="4"/>
        <v>5</v>
      </c>
      <c r="N10" s="67">
        <f t="shared" si="4"/>
        <v>6</v>
      </c>
      <c r="O10" s="67">
        <f t="shared" si="4"/>
        <v>7</v>
      </c>
      <c r="P10" s="67" t="str">
        <f t="shared" si="4"/>
        <v>8</v>
      </c>
      <c r="Q10" s="67" t="str">
        <f t="shared" si="4"/>
        <v>8</v>
      </c>
      <c r="R10" s="59"/>
      <c r="S10" s="59"/>
      <c r="T10" s="59"/>
      <c r="U10" s="59"/>
      <c r="V10" s="69"/>
      <c r="W10" s="69"/>
      <c r="X10" s="59"/>
      <c r="Y10" s="70"/>
      <c r="Z10" s="70"/>
      <c r="AA10" s="70"/>
      <c r="AB10" s="70"/>
      <c r="AC10" s="1"/>
      <c r="AD10" s="1"/>
      <c r="AE10" s="9"/>
      <c r="AF10" s="11" t="s">
        <v>69</v>
      </c>
      <c r="AG10" s="1"/>
      <c r="AH10" s="1"/>
    </row>
    <row r="11" spans="1:34" ht="37.5" customHeight="1" thickBot="1">
      <c r="A11" s="1"/>
      <c r="B11" s="182" t="s">
        <v>70</v>
      </c>
      <c r="C11" s="184" t="s">
        <v>71</v>
      </c>
      <c r="D11" s="186" t="s">
        <v>2</v>
      </c>
      <c r="E11" s="188" t="str">
        <f>'1'!D5</f>
        <v>Ф.И.О.  учителя</v>
      </c>
      <c r="F11" s="190" t="s">
        <v>72</v>
      </c>
      <c r="G11" s="186" t="s">
        <v>73</v>
      </c>
      <c r="H11" s="188" t="s">
        <v>74</v>
      </c>
      <c r="I11" s="196" t="s">
        <v>75</v>
      </c>
      <c r="J11" s="197"/>
      <c r="K11" s="197"/>
      <c r="L11" s="197"/>
      <c r="M11" s="197"/>
      <c r="N11" s="197"/>
      <c r="O11" s="197"/>
      <c r="P11" s="197"/>
      <c r="Q11" s="198"/>
      <c r="R11" s="199" t="s">
        <v>76</v>
      </c>
      <c r="S11" s="200"/>
      <c r="T11" s="200"/>
      <c r="U11" s="201"/>
      <c r="V11" s="30" t="s">
        <v>77</v>
      </c>
      <c r="W11" s="30" t="s">
        <v>78</v>
      </c>
      <c r="X11" s="182" t="s">
        <v>79</v>
      </c>
      <c r="Y11" s="203" t="s">
        <v>80</v>
      </c>
      <c r="Z11" s="200"/>
      <c r="AA11" s="200"/>
      <c r="AB11" s="201"/>
      <c r="AC11" s="1"/>
      <c r="AD11" s="1"/>
      <c r="AE11" s="9"/>
      <c r="AF11" s="11" t="s">
        <v>81</v>
      </c>
      <c r="AG11" s="1"/>
      <c r="AH11" s="1"/>
    </row>
    <row r="12" spans="1:34" ht="26.25" thickBot="1">
      <c r="A12" s="1"/>
      <c r="B12" s="183"/>
      <c r="C12" s="185"/>
      <c r="D12" s="187"/>
      <c r="E12" s="189"/>
      <c r="F12" s="185"/>
      <c r="G12" s="187"/>
      <c r="H12" s="189"/>
      <c r="I12" s="176">
        <v>1</v>
      </c>
      <c r="J12" s="177">
        <v>2</v>
      </c>
      <c r="K12" s="177">
        <v>3</v>
      </c>
      <c r="L12" s="177">
        <v>4</v>
      </c>
      <c r="M12" s="177">
        <v>5</v>
      </c>
      <c r="N12" s="177">
        <v>6</v>
      </c>
      <c r="O12" s="178">
        <v>7</v>
      </c>
      <c r="P12" s="177" t="s">
        <v>135</v>
      </c>
      <c r="Q12" s="177" t="s">
        <v>136</v>
      </c>
      <c r="R12" s="79" t="str">
        <f>'1'!N7</f>
        <v>"5"</v>
      </c>
      <c r="S12" s="81" t="str">
        <f>'1'!N8</f>
        <v>"4"</v>
      </c>
      <c r="T12" s="81" t="str">
        <f>'1'!N9</f>
        <v>"3"</v>
      </c>
      <c r="U12" s="82" t="str">
        <f>'1'!N10</f>
        <v>"2"</v>
      </c>
      <c r="V12" s="83" t="s">
        <v>82</v>
      </c>
      <c r="W12" s="84" t="s">
        <v>83</v>
      </c>
      <c r="X12" s="202"/>
      <c r="Y12" s="85" t="str">
        <f>R12</f>
        <v>"5"</v>
      </c>
      <c r="Z12" s="81" t="str">
        <f>S12</f>
        <v>"4"</v>
      </c>
      <c r="AA12" s="81" t="str">
        <f>T12</f>
        <v>"3"</v>
      </c>
      <c r="AB12" s="86" t="str">
        <f>U12</f>
        <v>"2"</v>
      </c>
      <c r="AC12" s="1"/>
      <c r="AD12" s="1"/>
      <c r="AE12" s="9"/>
      <c r="AF12" s="11" t="s">
        <v>84</v>
      </c>
      <c r="AG12" s="1" t="s">
        <v>85</v>
      </c>
      <c r="AH12" s="1"/>
    </row>
    <row r="13" spans="1:34" ht="16.5" customHeight="1">
      <c r="A13" s="1"/>
      <c r="B13" s="87" t="str">
        <f t="shared" ref="B13:B27" si="5">IF(SUM($F13,$H13)=0,"",$E$4)</f>
        <v>МБОУ СОШ № 7</v>
      </c>
      <c r="C13" s="88" t="str">
        <f>IF('1'!K$1="","",'1'!K$1)</f>
        <v>10а</v>
      </c>
      <c r="D13" s="89" t="str">
        <f>IF('1'!D$6="","",'1'!D$6)</f>
        <v>про</v>
      </c>
      <c r="E13" s="90" t="str">
        <f>IF('1'!E$5="","",'1'!E$5)</f>
        <v>Серик С.Ф.</v>
      </c>
      <c r="F13" s="91">
        <f>COUNTA('1'!B$15:B$54)</f>
        <v>0</v>
      </c>
      <c r="G13" s="92">
        <f>COUNTIF('1'!C$15:C$54,"да")</f>
        <v>0</v>
      </c>
      <c r="H13" s="94">
        <f>COUNTIF('1'!D$15:D$54,"&gt;0")</f>
        <v>22</v>
      </c>
      <c r="I13" s="95">
        <f>COUNTIF('1'!E$15:E$54,I$9)</f>
        <v>22</v>
      </c>
      <c r="J13" s="97">
        <f>COUNTIF('1'!F$15:F$54,J$9)</f>
        <v>21</v>
      </c>
      <c r="K13" s="97">
        <f>COUNTIF('1'!G$15:G$54,K$9)</f>
        <v>20</v>
      </c>
      <c r="L13" s="97">
        <f>COUNTIF('1'!H$15:H$54,L$9)</f>
        <v>20</v>
      </c>
      <c r="M13" s="97">
        <f>COUNTIF('1'!I$15:I$54,M$9)</f>
        <v>16</v>
      </c>
      <c r="N13" s="97">
        <f>COUNTIF('1'!J$15:J$54,N$9)</f>
        <v>8</v>
      </c>
      <c r="O13" s="97">
        <f>COUNTIF('1'!K$15:K$54,O$9)</f>
        <v>16</v>
      </c>
      <c r="P13" s="97">
        <f>COUNTIF('1'!L$15:L$54,P$9)</f>
        <v>0</v>
      </c>
      <c r="Q13" s="97">
        <f>COUNTIF('1'!L$15:L$54,Q$9)</f>
        <v>3</v>
      </c>
      <c r="R13" s="91">
        <f>COUNTIF('1'!$N$15:$N$54,R$9)</f>
        <v>1</v>
      </c>
      <c r="S13" s="98">
        <f>COUNTIF('1'!$N$15:$N$54,S$9)</f>
        <v>7</v>
      </c>
      <c r="T13" s="98">
        <f>COUNTIF('1'!$N$15:$N$54,T$9)</f>
        <v>13</v>
      </c>
      <c r="U13" s="99">
        <f>COUNTIF('1'!$N$15:$N$54,U$9)</f>
        <v>1</v>
      </c>
      <c r="V13" s="100">
        <f>IF($H13=0,"",SUM('1'!$M$15:$M$54)/$H13)</f>
        <v>5.8636363636363633</v>
      </c>
      <c r="W13" s="101">
        <f>IF($H13=0,"",SUMSQ('1'!$M$15:$M$54)/$H13)</f>
        <v>36.863636363636367</v>
      </c>
      <c r="X13" s="102">
        <f>COUNTIF('1'!P$15:P$54,1)</f>
        <v>0</v>
      </c>
      <c r="Y13" s="193">
        <f>SUM(R13:R17)/SUM($H13:$H17)*100</f>
        <v>4.5454545454545459</v>
      </c>
      <c r="Z13" s="191">
        <f>SUM(S13:S17)/SUM($H13:$H17)*100</f>
        <v>31.818181818181817</v>
      </c>
      <c r="AA13" s="191">
        <f>SUM(T13:T17)/SUM($H13:$H17)*100</f>
        <v>59.090909090909093</v>
      </c>
      <c r="AB13" s="204">
        <f>SUM(U13:U17)/SUM($H13:$H17)*100</f>
        <v>4.5454545454545459</v>
      </c>
      <c r="AC13" s="231">
        <f>SUM(Y13:AB17)</f>
        <v>100</v>
      </c>
      <c r="AD13" s="103"/>
      <c r="AE13" s="9"/>
      <c r="AF13" s="11" t="s">
        <v>86</v>
      </c>
      <c r="AG13" s="1" t="s">
        <v>87</v>
      </c>
      <c r="AH13" s="1"/>
    </row>
    <row r="14" spans="1:34" ht="16.5" customHeight="1">
      <c r="A14" s="1"/>
      <c r="B14" s="104" t="str">
        <f t="shared" si="5"/>
        <v/>
      </c>
      <c r="C14" s="105" t="str">
        <f>IF('2'!K$1="","",'2'!K$1)</f>
        <v/>
      </c>
      <c r="D14" s="89" t="str">
        <f>IF('2'!D$6="","",'2'!D$6)</f>
        <v/>
      </c>
      <c r="E14" s="106" t="str">
        <f>IF('2'!E$5="","",'2'!E$5)</f>
        <v/>
      </c>
      <c r="F14" s="107">
        <f>COUNTA('2'!B$15:B$54)</f>
        <v>0</v>
      </c>
      <c r="G14" s="108">
        <f>COUNTIF('2'!C$15:C$54,"да")</f>
        <v>0</v>
      </c>
      <c r="H14" s="109">
        <f>COUNTIF('2'!D$15:D$54,"&gt;0")</f>
        <v>0</v>
      </c>
      <c r="I14" s="110">
        <f>COUNTIF('2'!E$15:E$54,I$9)</f>
        <v>0</v>
      </c>
      <c r="J14" s="111">
        <f>COUNTIF('2'!F$15:F$54,J$9)</f>
        <v>0</v>
      </c>
      <c r="K14" s="111">
        <f>COUNTIF('2'!G$15:G$54,K$9)</f>
        <v>0</v>
      </c>
      <c r="L14" s="111">
        <f>COUNTIF('2'!H$15:H$54,L$9)</f>
        <v>0</v>
      </c>
      <c r="M14" s="111">
        <f>COUNTIF('2'!I$15:I$54,M$9)</f>
        <v>0</v>
      </c>
      <c r="N14" s="111">
        <f>COUNTIF('2'!J$15:J$54,N$9)</f>
        <v>0</v>
      </c>
      <c r="O14" s="111">
        <f>COUNTIF('2'!K$15:K$54,O$9)</f>
        <v>0</v>
      </c>
      <c r="P14" s="111">
        <f>COUNTIF('2'!L$15:L$54,P$9)</f>
        <v>0</v>
      </c>
      <c r="Q14" s="111">
        <f>COUNTIF('2'!L$15:L$54,Q$9)</f>
        <v>0</v>
      </c>
      <c r="R14" s="107">
        <f>COUNTIF('2'!$N$15:$N$54,R$9)</f>
        <v>0</v>
      </c>
      <c r="S14" s="112">
        <f>COUNTIF('2'!$N$15:$N$54,S$9)</f>
        <v>0</v>
      </c>
      <c r="T14" s="112">
        <f>COUNTIF('2'!$N$15:$N$54,T$9)</f>
        <v>0</v>
      </c>
      <c r="U14" s="113">
        <f>COUNTIF('2'!$N$15:$N$54,U$9)</f>
        <v>0</v>
      </c>
      <c r="V14" s="114" t="str">
        <f>IF($H14=0,"",SUM('2'!$M$15:$M$54)/$H14)</f>
        <v/>
      </c>
      <c r="W14" s="115" t="str">
        <f>IF($H14=0,"",SUMSQ('2'!$M$15:$M$54)/$H14)</f>
        <v/>
      </c>
      <c r="X14" s="116">
        <f>COUNTIF('2'!P$15:P$54,1)</f>
        <v>0</v>
      </c>
      <c r="Y14" s="194"/>
      <c r="Z14" s="192"/>
      <c r="AA14" s="192"/>
      <c r="AB14" s="205"/>
      <c r="AC14" s="202"/>
      <c r="AD14" s="103"/>
      <c r="AE14" s="9"/>
      <c r="AF14" s="11" t="s">
        <v>88</v>
      </c>
      <c r="AG14" s="1" t="s">
        <v>89</v>
      </c>
      <c r="AH14" s="1"/>
    </row>
    <row r="15" spans="1:34" ht="16.5" customHeight="1">
      <c r="A15" s="1"/>
      <c r="B15" s="104" t="str">
        <f t="shared" si="5"/>
        <v/>
      </c>
      <c r="C15" s="105" t="str">
        <f>IF('3'!K$1="","",'3'!K$1)</f>
        <v/>
      </c>
      <c r="D15" s="89" t="str">
        <f>IF('3'!D$6="","",'3'!D$6)</f>
        <v/>
      </c>
      <c r="E15" s="106" t="str">
        <f>IF('3'!E$5="","",'3'!E$5)</f>
        <v/>
      </c>
      <c r="F15" s="107">
        <f>COUNTA('3'!B$15:B$54)</f>
        <v>0</v>
      </c>
      <c r="G15" s="108">
        <f>COUNTIF('3'!C$15:C$54,"да")</f>
        <v>0</v>
      </c>
      <c r="H15" s="109">
        <f>COUNTIF('3'!D$15:D$54,"&gt;0")</f>
        <v>0</v>
      </c>
      <c r="I15" s="110">
        <f>COUNTIF('3'!E$15:E$54,I$9)</f>
        <v>0</v>
      </c>
      <c r="J15" s="111">
        <f>COUNTIF('3'!F$15:F$54,J$9)</f>
        <v>0</v>
      </c>
      <c r="K15" s="111">
        <f>COUNTIF('3'!G$15:G$54,K$9)</f>
        <v>0</v>
      </c>
      <c r="L15" s="111">
        <f>COUNTIF('3'!H$15:H$54,L$9)</f>
        <v>0</v>
      </c>
      <c r="M15" s="111">
        <f>COUNTIF('3'!I$15:I$54,M$9)</f>
        <v>0</v>
      </c>
      <c r="N15" s="111">
        <f>COUNTIF('3'!J$15:J$54,N$9)</f>
        <v>0</v>
      </c>
      <c r="O15" s="111">
        <f>COUNTIF('3'!K$15:K$54,O$9)</f>
        <v>0</v>
      </c>
      <c r="P15" s="111">
        <f>COUNTIF('3'!L$15:L$54,P$9)</f>
        <v>0</v>
      </c>
      <c r="Q15" s="111">
        <f>COUNTIF('3'!L$15:L$54,Q$9)</f>
        <v>0</v>
      </c>
      <c r="R15" s="107">
        <f>COUNTIF('3'!$N$15:$N$54,R$9)</f>
        <v>0</v>
      </c>
      <c r="S15" s="112">
        <f>COUNTIF('3'!$N$15:$N$54,S$9)</f>
        <v>0</v>
      </c>
      <c r="T15" s="112">
        <f>COUNTIF('3'!$N$15:$N$54,T$9)</f>
        <v>0</v>
      </c>
      <c r="U15" s="113">
        <f>COUNTIF('3'!$N$15:$N$54,U$9)</f>
        <v>0</v>
      </c>
      <c r="V15" s="114" t="str">
        <f>IF($H15=0,"",SUM('3'!$M$15:$M$54)/$H15)</f>
        <v/>
      </c>
      <c r="W15" s="115" t="str">
        <f>IF($H15=0,"",SUMSQ('3'!$M$15:$M$54)/$H15)</f>
        <v/>
      </c>
      <c r="X15" s="116">
        <f>COUNTIF('3'!P$15:P$54,1)</f>
        <v>0</v>
      </c>
      <c r="Y15" s="194"/>
      <c r="Z15" s="192"/>
      <c r="AA15" s="192"/>
      <c r="AB15" s="205"/>
      <c r="AC15" s="202"/>
      <c r="AD15" s="103"/>
      <c r="AE15" s="9"/>
      <c r="AF15" s="11" t="s">
        <v>90</v>
      </c>
      <c r="AG15" s="1" t="s">
        <v>91</v>
      </c>
      <c r="AH15" s="1"/>
    </row>
    <row r="16" spans="1:34" ht="16.5" customHeight="1">
      <c r="A16" s="1"/>
      <c r="B16" s="104" t="str">
        <f t="shared" si="5"/>
        <v/>
      </c>
      <c r="C16" s="105" t="str">
        <f>IF('4'!K$1="","",'4'!K$1)</f>
        <v/>
      </c>
      <c r="D16" s="89" t="str">
        <f>IF('4'!D$6="","",'4'!D$6)</f>
        <v/>
      </c>
      <c r="E16" s="106" t="str">
        <f>IF('4'!E$5="","",'4'!E$5)</f>
        <v/>
      </c>
      <c r="F16" s="107">
        <f>COUNTA('4'!B$15:B$54)</f>
        <v>0</v>
      </c>
      <c r="G16" s="108">
        <f>COUNTIF('4'!C$15:C$54,"да")</f>
        <v>0</v>
      </c>
      <c r="H16" s="109">
        <f>COUNTIF('4'!D$15:D$54,"&gt;0")</f>
        <v>0</v>
      </c>
      <c r="I16" s="110">
        <f>COUNTIF('4'!E$15:E$54,I$9)</f>
        <v>0</v>
      </c>
      <c r="J16" s="111">
        <f>COUNTIF('4'!F$15:F$54,J$9)</f>
        <v>0</v>
      </c>
      <c r="K16" s="111">
        <f>COUNTIF('4'!G$15:G$54,K$9)</f>
        <v>0</v>
      </c>
      <c r="L16" s="111">
        <f>COUNTIF('4'!H$15:H$54,L$9)</f>
        <v>0</v>
      </c>
      <c r="M16" s="111">
        <f>COUNTIF('4'!I$15:I$54,M$9)</f>
        <v>0</v>
      </c>
      <c r="N16" s="111">
        <f>COUNTIF('4'!J$15:J$54,N$9)</f>
        <v>0</v>
      </c>
      <c r="O16" s="111">
        <f>COUNTIF('4'!K$15:K$54,O$9)</f>
        <v>0</v>
      </c>
      <c r="P16" s="111">
        <f>COUNTIF('4'!L$15:L$54,P$9)</f>
        <v>0</v>
      </c>
      <c r="Q16" s="111">
        <f>COUNTIF('4'!L$15:L$54,Q$9)</f>
        <v>0</v>
      </c>
      <c r="R16" s="107">
        <f>COUNTIF('4'!$N$15:$N$54,R$9)</f>
        <v>0</v>
      </c>
      <c r="S16" s="112">
        <f>COUNTIF('4'!$N$15:$N$54,S$9)</f>
        <v>0</v>
      </c>
      <c r="T16" s="112">
        <f>COUNTIF('4'!$N$15:$N$54,T$9)</f>
        <v>0</v>
      </c>
      <c r="U16" s="113">
        <f>COUNTIF('4'!$N$15:$N$54,U$9)</f>
        <v>0</v>
      </c>
      <c r="V16" s="114" t="str">
        <f>IF($H16=0,"",SUM('4'!$M$15:$M$54)/$H16)</f>
        <v/>
      </c>
      <c r="W16" s="115" t="str">
        <f>IF($H16=0,"",SUMSQ('4'!$M$15:$M$54)/$H16)</f>
        <v/>
      </c>
      <c r="X16" s="116">
        <f>COUNTIF('4'!P$15:P$54,1)</f>
        <v>0</v>
      </c>
      <c r="Y16" s="194"/>
      <c r="Z16" s="192"/>
      <c r="AA16" s="192"/>
      <c r="AB16" s="205"/>
      <c r="AC16" s="202"/>
      <c r="AD16" s="103"/>
      <c r="AE16" s="9"/>
      <c r="AF16" s="11" t="s">
        <v>92</v>
      </c>
      <c r="AG16" s="1" t="s">
        <v>93</v>
      </c>
      <c r="AH16" s="1"/>
    </row>
    <row r="17" spans="1:34" ht="16.5" customHeight="1" thickBot="1">
      <c r="A17" s="1"/>
      <c r="B17" s="117" t="str">
        <f t="shared" si="5"/>
        <v/>
      </c>
      <c r="C17" s="118" t="str">
        <f>IF('5'!K$1="","",'5'!K$1)</f>
        <v/>
      </c>
      <c r="D17" s="119" t="str">
        <f>IF('5'!D$6="","",'5'!D$6)</f>
        <v/>
      </c>
      <c r="E17" s="120" t="str">
        <f>IF('5'!E$5="","",'5'!E$5)</f>
        <v/>
      </c>
      <c r="F17" s="121">
        <f>COUNTA('5'!B$15:B$54)</f>
        <v>0</v>
      </c>
      <c r="G17" s="122">
        <f>COUNTIF('5'!C$15:C$54,"да")</f>
        <v>0</v>
      </c>
      <c r="H17" s="123">
        <f>COUNTIF('5'!D$15:D$54,"&gt;0")</f>
        <v>0</v>
      </c>
      <c r="I17" s="124">
        <f>COUNTIF('5'!E$15:E$54,I$9)</f>
        <v>0</v>
      </c>
      <c r="J17" s="125">
        <f>COUNTIF('5'!F$15:F$54,J$9)</f>
        <v>0</v>
      </c>
      <c r="K17" s="125">
        <f>COUNTIF('5'!G$15:G$54,K$9)</f>
        <v>0</v>
      </c>
      <c r="L17" s="125">
        <f>COUNTIF('5'!H$15:H$54,L$9)</f>
        <v>0</v>
      </c>
      <c r="M17" s="125">
        <f>COUNTIF('5'!I$15:I$54,M$9)</f>
        <v>0</v>
      </c>
      <c r="N17" s="125">
        <f>COUNTIF('5'!J$15:J$54,N$9)</f>
        <v>0</v>
      </c>
      <c r="O17" s="125">
        <f>COUNTIF('5'!K$15:K$54,O$9)</f>
        <v>0</v>
      </c>
      <c r="P17" s="125">
        <f>COUNTIF('5'!L$15:L$54,P$9)</f>
        <v>0</v>
      </c>
      <c r="Q17" s="125">
        <f>COUNTIF('5'!L$15:L$54,Q$9)</f>
        <v>0</v>
      </c>
      <c r="R17" s="121">
        <f>COUNTIF('5'!$N$15:$N$54,R$9)</f>
        <v>0</v>
      </c>
      <c r="S17" s="127">
        <f>COUNTIF('5'!$N$15:$N$54,S$9)</f>
        <v>0</v>
      </c>
      <c r="T17" s="127">
        <f>COUNTIF('5'!$N$15:$N$54,T$9)</f>
        <v>0</v>
      </c>
      <c r="U17" s="128">
        <f>COUNTIF('5'!$N$15:$N$54,U$9)</f>
        <v>0</v>
      </c>
      <c r="V17" s="129" t="str">
        <f>IF($H17=0,"",SUM('5'!$M$15:$M$54)/$H17)</f>
        <v/>
      </c>
      <c r="W17" s="130" t="str">
        <f>IF($H17=0,"",SUMSQ('5'!$M$15:$M$54)/$H17)</f>
        <v/>
      </c>
      <c r="X17" s="131">
        <f>COUNTIF('5'!P$15:P$54,1)</f>
        <v>0</v>
      </c>
      <c r="Y17" s="195"/>
      <c r="Z17" s="187"/>
      <c r="AA17" s="187"/>
      <c r="AB17" s="189"/>
      <c r="AC17" s="183"/>
      <c r="AD17" s="103"/>
      <c r="AE17" s="9"/>
      <c r="AF17" s="11" t="s">
        <v>98</v>
      </c>
      <c r="AG17" s="1" t="s">
        <v>99</v>
      </c>
      <c r="AH17" s="1"/>
    </row>
    <row r="18" spans="1:34" ht="16.5" customHeight="1">
      <c r="A18" s="1"/>
      <c r="B18" s="87" t="str">
        <f t="shared" si="5"/>
        <v/>
      </c>
      <c r="C18" s="88" t="str">
        <f>IF('6'!K$1="","",'6'!K$1)</f>
        <v/>
      </c>
      <c r="D18" s="89" t="str">
        <f>IF('6'!D$6="","",'6'!D$6)</f>
        <v/>
      </c>
      <c r="E18" s="90" t="str">
        <f>IF('6'!E$5="","",'6'!E$5)</f>
        <v/>
      </c>
      <c r="F18" s="91">
        <f>COUNTA('6'!B$15:B$54)</f>
        <v>0</v>
      </c>
      <c r="G18" s="92">
        <f>COUNTIF('6'!C$15:C$54,"да")</f>
        <v>0</v>
      </c>
      <c r="H18" s="94">
        <f>COUNTIF('6'!D$15:D$54,"&gt;0")</f>
        <v>0</v>
      </c>
      <c r="I18" s="95">
        <f>COUNTIF('6'!E$15:E$54,I$9)</f>
        <v>0</v>
      </c>
      <c r="J18" s="97">
        <f>COUNTIF('6'!F$15:F$54,J$9)</f>
        <v>0</v>
      </c>
      <c r="K18" s="97">
        <f>COUNTIF('6'!G$15:G$54,K$9)</f>
        <v>0</v>
      </c>
      <c r="L18" s="97">
        <f>COUNTIF('6'!H$15:H$54,L$9)</f>
        <v>0</v>
      </c>
      <c r="M18" s="97">
        <f>COUNTIF('6'!I$15:I$54,M$9)</f>
        <v>0</v>
      </c>
      <c r="N18" s="97">
        <f>COUNTIF('6'!J$15:J$54,N$9)</f>
        <v>0</v>
      </c>
      <c r="O18" s="97">
        <f>COUNTIF('6'!K$15:K$54,O$9)</f>
        <v>0</v>
      </c>
      <c r="P18" s="97">
        <f>COUNTIF('6'!L$15:L$54,P$9)</f>
        <v>0</v>
      </c>
      <c r="Q18" s="97">
        <f>COUNTIF('6'!L$15:L$54,Q$9)</f>
        <v>0</v>
      </c>
      <c r="R18" s="91">
        <f>COUNTIF('6'!$N$15:$N$54,R$9)</f>
        <v>0</v>
      </c>
      <c r="S18" s="98">
        <f>COUNTIF('6'!$N$15:$N$54,S$9)</f>
        <v>0</v>
      </c>
      <c r="T18" s="98">
        <f>COUNTIF('6'!$N$15:$N$54,T$9)</f>
        <v>0</v>
      </c>
      <c r="U18" s="99">
        <f>COUNTIF('6'!$N$15:$N$54,U$9)</f>
        <v>0</v>
      </c>
      <c r="V18" s="114" t="str">
        <f>IF($H18=0,"",SUM('6'!$M$15:$M$54)/$H18)</f>
        <v/>
      </c>
      <c r="W18" s="132" t="str">
        <f>IF($H18=0,"",SUMSQ('6'!$M$15:$M$54)/$H18)</f>
        <v/>
      </c>
      <c r="X18" s="102">
        <f>COUNTIF('6'!P$15:P$54,1)</f>
        <v>0</v>
      </c>
      <c r="Y18" s="193" t="e">
        <f>SUM(R18:R22)/SUM($H18:$H22)*100</f>
        <v>#DIV/0!</v>
      </c>
      <c r="Z18" s="191" t="e">
        <f>SUM(S18:S22)/SUM($H18:$H22)*100</f>
        <v>#DIV/0!</v>
      </c>
      <c r="AA18" s="191" t="e">
        <f>SUM(T18:T22)/SUM($H18:$H22)*100</f>
        <v>#DIV/0!</v>
      </c>
      <c r="AB18" s="204" t="e">
        <f>SUM(U18:U22)/SUM($H18:$H22)*100</f>
        <v>#DIV/0!</v>
      </c>
      <c r="AC18" s="231" t="e">
        <f>SUM(Y18:AB22)</f>
        <v>#DIV/0!</v>
      </c>
      <c r="AD18" s="103"/>
      <c r="AE18" s="9"/>
      <c r="AF18" s="11" t="s">
        <v>100</v>
      </c>
      <c r="AG18" s="1" t="s">
        <v>101</v>
      </c>
      <c r="AH18" s="1"/>
    </row>
    <row r="19" spans="1:34" ht="16.5" customHeight="1">
      <c r="A19" s="1"/>
      <c r="B19" s="104" t="str">
        <f t="shared" si="5"/>
        <v/>
      </c>
      <c r="C19" s="105" t="str">
        <f>IF('7'!K$1="","",'7'!K$1)</f>
        <v/>
      </c>
      <c r="D19" s="89" t="str">
        <f>IF('7'!D$6="","",'7'!D$6)</f>
        <v/>
      </c>
      <c r="E19" s="106" t="str">
        <f>IF('7'!E$5="","",'7'!E$5)</f>
        <v/>
      </c>
      <c r="F19" s="107">
        <f>COUNTA('7'!B$15:B$54)</f>
        <v>0</v>
      </c>
      <c r="G19" s="108">
        <f>COUNTIF('7'!C$15:C$54,"да")</f>
        <v>0</v>
      </c>
      <c r="H19" s="109">
        <f>COUNTIF('7'!D$15:D$54,"&gt;0")</f>
        <v>0</v>
      </c>
      <c r="I19" s="110">
        <f>COUNTIF('7'!E$15:E$54,I$9)</f>
        <v>0</v>
      </c>
      <c r="J19" s="111">
        <f>COUNTIF('7'!F$15:F$54,J$9)</f>
        <v>0</v>
      </c>
      <c r="K19" s="111">
        <f>COUNTIF('7'!G$15:G$54,K$9)</f>
        <v>0</v>
      </c>
      <c r="L19" s="111">
        <f>COUNTIF('7'!H$15:H$54,L$9)</f>
        <v>0</v>
      </c>
      <c r="M19" s="111">
        <f>COUNTIF('7'!I$15:I$54,M$9)</f>
        <v>0</v>
      </c>
      <c r="N19" s="111">
        <f>COUNTIF('7'!J$15:J$54,N$9)</f>
        <v>0</v>
      </c>
      <c r="O19" s="111">
        <f>COUNTIF('7'!K$15:K$54,O$9)</f>
        <v>0</v>
      </c>
      <c r="P19" s="111">
        <f>COUNTIF('7'!L$15:L$54,P$9)</f>
        <v>0</v>
      </c>
      <c r="Q19" s="111">
        <f>COUNTIF('7'!L$15:L$54,Q$9)</f>
        <v>0</v>
      </c>
      <c r="R19" s="107">
        <f>COUNTIF('7'!$N$15:$N$54,R$9)</f>
        <v>0</v>
      </c>
      <c r="S19" s="112">
        <f>COUNTIF('7'!$N$15:$N$54,S$9)</f>
        <v>0</v>
      </c>
      <c r="T19" s="112">
        <f>COUNTIF('7'!$N$15:$N$54,T$9)</f>
        <v>0</v>
      </c>
      <c r="U19" s="113">
        <f>COUNTIF('7'!$N$15:$N$54,U$9)</f>
        <v>0</v>
      </c>
      <c r="V19" s="114" t="str">
        <f>IF($H19=0,"",SUM('7'!$M$15:$M$54)/$H19)</f>
        <v/>
      </c>
      <c r="W19" s="115" t="str">
        <f>IF($H19=0,"",SUMSQ('7'!$M$15:$M$54)/$H19)</f>
        <v/>
      </c>
      <c r="X19" s="116">
        <f>COUNTIF('7'!P$15:P$54,1)</f>
        <v>0</v>
      </c>
      <c r="Y19" s="194"/>
      <c r="Z19" s="192"/>
      <c r="AA19" s="192"/>
      <c r="AB19" s="205"/>
      <c r="AC19" s="202"/>
      <c r="AD19" s="103"/>
      <c r="AE19" s="9"/>
      <c r="AF19" s="11" t="s">
        <v>102</v>
      </c>
      <c r="AG19" s="1"/>
      <c r="AH19" s="1"/>
    </row>
    <row r="20" spans="1:34" ht="16.5" customHeight="1">
      <c r="A20" s="1"/>
      <c r="B20" s="104" t="str">
        <f t="shared" si="5"/>
        <v/>
      </c>
      <c r="C20" s="105" t="str">
        <f>IF('8'!K$1="","",'8'!K$1)</f>
        <v/>
      </c>
      <c r="D20" s="89" t="str">
        <f>IF('8'!D$6="","",'8'!D$6)</f>
        <v/>
      </c>
      <c r="E20" s="106" t="str">
        <f>IF('8'!E$5="","",'8'!E$5)</f>
        <v/>
      </c>
      <c r="F20" s="107">
        <f>COUNTA('8'!B$15:B$54)</f>
        <v>0</v>
      </c>
      <c r="G20" s="108">
        <f>COUNTIF('8'!C$15:C$54,"да")</f>
        <v>0</v>
      </c>
      <c r="H20" s="109">
        <f>COUNTIF('8'!D$15:D$54,"&gt;0")</f>
        <v>0</v>
      </c>
      <c r="I20" s="110">
        <f>COUNTIF('8'!E$15:E$54,I$9)</f>
        <v>0</v>
      </c>
      <c r="J20" s="111">
        <f>COUNTIF('8'!F$15:F$54,J$9)</f>
        <v>0</v>
      </c>
      <c r="K20" s="111">
        <f>COUNTIF('8'!G$15:G$54,K$9)</f>
        <v>0</v>
      </c>
      <c r="L20" s="111">
        <f>COUNTIF('8'!H$15:H$54,L$9)</f>
        <v>0</v>
      </c>
      <c r="M20" s="111">
        <f>COUNTIF('8'!I$15:I$54,M$9)</f>
        <v>0</v>
      </c>
      <c r="N20" s="111">
        <f>COUNTIF('8'!J$15:J$54,N$9)</f>
        <v>0</v>
      </c>
      <c r="O20" s="111">
        <f>COUNTIF('8'!K$15:K$54,O$9)</f>
        <v>0</v>
      </c>
      <c r="P20" s="111">
        <f>COUNTIF('8'!L$15:L$54,P$9)</f>
        <v>0</v>
      </c>
      <c r="Q20" s="111">
        <f>COUNTIF('8'!L$15:L$54,Q$9)</f>
        <v>0</v>
      </c>
      <c r="R20" s="107">
        <f>COUNTIF('8'!$N$15:$N$54,R$9)</f>
        <v>0</v>
      </c>
      <c r="S20" s="112">
        <f>COUNTIF('8'!$N$15:$N$54,S$9)</f>
        <v>0</v>
      </c>
      <c r="T20" s="112">
        <f>COUNTIF('8'!$N$15:$N$54,T$9)</f>
        <v>0</v>
      </c>
      <c r="U20" s="113">
        <f>COUNTIF('8'!$N$15:$N$54,U$9)</f>
        <v>0</v>
      </c>
      <c r="V20" s="114" t="str">
        <f>IF($H20=0,"",SUM('8'!$M$15:$M$54)/$H20)</f>
        <v/>
      </c>
      <c r="W20" s="115" t="str">
        <f>IF($H20=0,"",SUMSQ('8'!$M$15:$M$54)/$H20)</f>
        <v/>
      </c>
      <c r="X20" s="116">
        <f>COUNTIF('8'!P$15:P$54,1)</f>
        <v>0</v>
      </c>
      <c r="Y20" s="194"/>
      <c r="Z20" s="192"/>
      <c r="AA20" s="192"/>
      <c r="AB20" s="205"/>
      <c r="AC20" s="202"/>
      <c r="AD20" s="103"/>
      <c r="AE20" s="9"/>
      <c r="AF20" s="11" t="s">
        <v>103</v>
      </c>
      <c r="AG20" s="1"/>
      <c r="AH20" s="1"/>
    </row>
    <row r="21" spans="1:34" ht="16.5" customHeight="1">
      <c r="A21" s="1"/>
      <c r="B21" s="104" t="str">
        <f t="shared" si="5"/>
        <v/>
      </c>
      <c r="C21" s="105" t="str">
        <f>IF('9'!K$1="","",'9'!K$1)</f>
        <v/>
      </c>
      <c r="D21" s="89" t="str">
        <f>IF('9'!D$6="","",'9'!D$6)</f>
        <v/>
      </c>
      <c r="E21" s="106" t="str">
        <f>IF('9'!E$5="","",'9'!E$5)</f>
        <v/>
      </c>
      <c r="F21" s="107">
        <f>COUNTA('9'!B$15:B$54)</f>
        <v>0</v>
      </c>
      <c r="G21" s="108">
        <f>COUNTIF('9'!C$15:C$54,"да")</f>
        <v>0</v>
      </c>
      <c r="H21" s="109">
        <f>COUNTIF('9'!D$15:D$54,"&gt;0")</f>
        <v>0</v>
      </c>
      <c r="I21" s="110">
        <f>COUNTIF('9'!E$15:E$54,I$9)</f>
        <v>0</v>
      </c>
      <c r="J21" s="111">
        <f>COUNTIF('9'!F$15:F$54,J$9)</f>
        <v>0</v>
      </c>
      <c r="K21" s="111">
        <f>COUNTIF('9'!G$15:G$54,K$9)</f>
        <v>0</v>
      </c>
      <c r="L21" s="111">
        <f>COUNTIF('9'!H$15:H$54,L$9)</f>
        <v>0</v>
      </c>
      <c r="M21" s="111">
        <f>COUNTIF('9'!I$15:I$54,M$9)</f>
        <v>0</v>
      </c>
      <c r="N21" s="111">
        <f>COUNTIF('9'!J$15:J$54,N$9)</f>
        <v>0</v>
      </c>
      <c r="O21" s="111">
        <f>COUNTIF('9'!K$15:K$54,O$9)</f>
        <v>0</v>
      </c>
      <c r="P21" s="111">
        <f>COUNTIF('9'!L$15:L$54,P$9)</f>
        <v>0</v>
      </c>
      <c r="Q21" s="111">
        <f>COUNTIF('9'!L$15:L$54,Q$9)</f>
        <v>0</v>
      </c>
      <c r="R21" s="107">
        <f>COUNTIF('9'!$N$15:$N$54,R$9)</f>
        <v>0</v>
      </c>
      <c r="S21" s="112">
        <f>COUNTIF('9'!$N$15:$N$54,S$9)</f>
        <v>0</v>
      </c>
      <c r="T21" s="112">
        <f>COUNTIF('9'!$N$15:$N$54,T$9)</f>
        <v>0</v>
      </c>
      <c r="U21" s="113">
        <f>COUNTIF('9'!$N$15:$N$54,U$9)</f>
        <v>0</v>
      </c>
      <c r="V21" s="114" t="str">
        <f>IF($H21=0,"",SUM('9'!$M$15:$M$54)/$H21)</f>
        <v/>
      </c>
      <c r="W21" s="115" t="str">
        <f>IF($H21=0,"",SUMSQ('9'!$M$15:$M$54)/$H21)</f>
        <v/>
      </c>
      <c r="X21" s="116">
        <f>COUNTIF('9'!P$15:P$54,1)</f>
        <v>0</v>
      </c>
      <c r="Y21" s="194"/>
      <c r="Z21" s="192"/>
      <c r="AA21" s="192"/>
      <c r="AB21" s="205"/>
      <c r="AC21" s="202"/>
      <c r="AD21" s="103"/>
      <c r="AE21" s="9"/>
      <c r="AF21" s="11" t="s">
        <v>104</v>
      </c>
      <c r="AG21" s="1"/>
      <c r="AH21" s="1"/>
    </row>
    <row r="22" spans="1:34" ht="16.5" customHeight="1" thickBot="1">
      <c r="A22" s="1"/>
      <c r="B22" s="117" t="str">
        <f t="shared" si="5"/>
        <v/>
      </c>
      <c r="C22" s="118" t="str">
        <f>IF('10'!K$1="","",'10'!K$1)</f>
        <v/>
      </c>
      <c r="D22" s="119" t="str">
        <f>IF('10'!D$6="","",'10'!D$6)</f>
        <v/>
      </c>
      <c r="E22" s="120" t="str">
        <f>IF('10'!E$5="","",'10'!E$5)</f>
        <v/>
      </c>
      <c r="F22" s="121">
        <f>COUNTA('10'!B$15:B$54)</f>
        <v>0</v>
      </c>
      <c r="G22" s="122">
        <f>COUNTIF('10'!C$15:C$54,"да")</f>
        <v>0</v>
      </c>
      <c r="H22" s="123">
        <f>COUNTIF('10'!D$15:D$54,"&gt;0")</f>
        <v>0</v>
      </c>
      <c r="I22" s="124">
        <f>COUNTIF('10'!E$15:E$54,I$9)</f>
        <v>0</v>
      </c>
      <c r="J22" s="125">
        <f>COUNTIF('10'!F$15:F$54,J$9)</f>
        <v>0</v>
      </c>
      <c r="K22" s="125">
        <f>COUNTIF('10'!G$15:G$54,K$9)</f>
        <v>0</v>
      </c>
      <c r="L22" s="125">
        <f>COUNTIF('10'!H$15:H$54,L$9)</f>
        <v>0</v>
      </c>
      <c r="M22" s="125">
        <f>COUNTIF('10'!I$15:I$54,M$9)</f>
        <v>0</v>
      </c>
      <c r="N22" s="125">
        <f>COUNTIF('10'!J$15:J$54,N$9)</f>
        <v>0</v>
      </c>
      <c r="O22" s="125">
        <f>COUNTIF('10'!K$15:K$54,O$9)</f>
        <v>0</v>
      </c>
      <c r="P22" s="125">
        <f>COUNTIF('10'!L$15:L$54,P$9)</f>
        <v>0</v>
      </c>
      <c r="Q22" s="125">
        <f>COUNTIF('10'!L$15:L$54,Q$9)</f>
        <v>0</v>
      </c>
      <c r="R22" s="121">
        <f>COUNTIF('10'!$N$15:$N$54,R$9)</f>
        <v>0</v>
      </c>
      <c r="S22" s="127">
        <f>COUNTIF('10'!$N$15:$N$54,S$9)</f>
        <v>0</v>
      </c>
      <c r="T22" s="127">
        <f>COUNTIF('10'!$N$15:$N$54,T$9)</f>
        <v>0</v>
      </c>
      <c r="U22" s="128">
        <f>COUNTIF('10'!$N$15:$N$54,U$9)</f>
        <v>0</v>
      </c>
      <c r="V22" s="133" t="str">
        <f>IF($H22=0,"",SUM('10'!$M$15:$M$54)/$H22)</f>
        <v/>
      </c>
      <c r="W22" s="134" t="str">
        <f>IF($H22=0,"",SUMSQ('10'!$M$15:$M$54)/$H22)</f>
        <v/>
      </c>
      <c r="X22" s="131">
        <f>COUNTIF('10'!P$15:P$54,1)</f>
        <v>0</v>
      </c>
      <c r="Y22" s="195"/>
      <c r="Z22" s="187"/>
      <c r="AA22" s="187"/>
      <c r="AB22" s="189"/>
      <c r="AC22" s="183"/>
      <c r="AD22" s="103"/>
      <c r="AE22" s="9"/>
      <c r="AF22" s="11" t="s">
        <v>105</v>
      </c>
      <c r="AG22" s="1"/>
      <c r="AH22" s="1"/>
    </row>
    <row r="23" spans="1:34" ht="16.5" customHeight="1">
      <c r="A23" s="1"/>
      <c r="B23" s="87" t="str">
        <f t="shared" si="5"/>
        <v/>
      </c>
      <c r="C23" s="88" t="str">
        <f>IF('11'!K$1="","",'11'!K$1)</f>
        <v/>
      </c>
      <c r="D23" s="89" t="str">
        <f>IF('11'!D$6="","",'11'!D$6)</f>
        <v/>
      </c>
      <c r="E23" s="90" t="str">
        <f>IF('11'!E$5="","",'11'!E$5)</f>
        <v/>
      </c>
      <c r="F23" s="91">
        <f>COUNTA('11'!B$15:B$54)</f>
        <v>0</v>
      </c>
      <c r="G23" s="92">
        <f>COUNTIF('11'!C$15:C$54,"да")</f>
        <v>0</v>
      </c>
      <c r="H23" s="94">
        <f>COUNTIF('11'!D$15:D$54,"&gt;0")</f>
        <v>0</v>
      </c>
      <c r="I23" s="95">
        <f>COUNTIF('11'!E$15:E$54,I$9)</f>
        <v>0</v>
      </c>
      <c r="J23" s="97">
        <f>COUNTIF('11'!F$15:F$54,J$9)</f>
        <v>0</v>
      </c>
      <c r="K23" s="97">
        <f>COUNTIF('11'!G$15:G$54,K$9)</f>
        <v>0</v>
      </c>
      <c r="L23" s="97">
        <f>COUNTIF('11'!H$15:H$54,L$9)</f>
        <v>0</v>
      </c>
      <c r="M23" s="97">
        <f>COUNTIF('11'!I$15:I$54,M$9)</f>
        <v>0</v>
      </c>
      <c r="N23" s="97">
        <f>COUNTIF('11'!J$15:J$54,N$9)</f>
        <v>0</v>
      </c>
      <c r="O23" s="97">
        <f>COUNTIF('11'!K$15:K$54,O$9)</f>
        <v>0</v>
      </c>
      <c r="P23" s="97">
        <f>COUNTIF('11'!L$15:L$54,P$9)</f>
        <v>0</v>
      </c>
      <c r="Q23" s="97">
        <f>COUNTIF('11'!L$15:L$54,Q$9)</f>
        <v>0</v>
      </c>
      <c r="R23" s="91">
        <f>COUNTIF('11'!$N$15:$N$54,R$9)</f>
        <v>0</v>
      </c>
      <c r="S23" s="98">
        <f>COUNTIF('11'!$N$15:$N$54,S$9)</f>
        <v>0</v>
      </c>
      <c r="T23" s="98">
        <f>COUNTIF('11'!$N$15:$N$54,T$9)</f>
        <v>0</v>
      </c>
      <c r="U23" s="99">
        <f>COUNTIF('11'!$N$15:$N$54,U$9)</f>
        <v>0</v>
      </c>
      <c r="V23" s="100" t="str">
        <f>IF($H23=0,"",SUM('11'!$M$15:$M$54)/$H23)</f>
        <v/>
      </c>
      <c r="W23" s="101" t="str">
        <f>IF($H23=0,"",SUMSQ('11'!$M$15:$M$54)/$H23)</f>
        <v/>
      </c>
      <c r="X23" s="102">
        <f>COUNTIF('11'!P$15:P$54,1)</f>
        <v>0</v>
      </c>
      <c r="Y23" s="193" t="e">
        <f>SUM(R23:R27)/SUM($H23:$H27)*100</f>
        <v>#DIV/0!</v>
      </c>
      <c r="Z23" s="191" t="e">
        <f>SUM(S23:S27)/SUM($H23:$H27)*100</f>
        <v>#DIV/0!</v>
      </c>
      <c r="AA23" s="191" t="e">
        <f>SUM(T23:T27)/SUM($H23:$H27)*100</f>
        <v>#DIV/0!</v>
      </c>
      <c r="AB23" s="204" t="e">
        <f>SUM(U23:U27)/SUM($H23:$H27)*100</f>
        <v>#DIV/0!</v>
      </c>
      <c r="AC23" s="231" t="e">
        <f>SUM(Y23:AB27)</f>
        <v>#DIV/0!</v>
      </c>
      <c r="AD23" s="103"/>
      <c r="AE23" s="9"/>
      <c r="AF23" s="11" t="s">
        <v>106</v>
      </c>
      <c r="AG23" s="1"/>
      <c r="AH23" s="1"/>
    </row>
    <row r="24" spans="1:34" ht="16.5" customHeight="1">
      <c r="A24" s="1"/>
      <c r="B24" s="104" t="str">
        <f t="shared" si="5"/>
        <v/>
      </c>
      <c r="C24" s="105" t="str">
        <f>IF('12'!K$1="","",'12'!K$1)</f>
        <v/>
      </c>
      <c r="D24" s="89" t="str">
        <f>IF('12'!D$6="","",'12'!D$6)</f>
        <v/>
      </c>
      <c r="E24" s="106" t="str">
        <f>IF('12'!E$5="","",'12'!E$5)</f>
        <v/>
      </c>
      <c r="F24" s="107">
        <f>COUNTA('12'!B$15:B$54)</f>
        <v>0</v>
      </c>
      <c r="G24" s="108">
        <f>COUNTIF('12'!C$15:C$54,"да")</f>
        <v>0</v>
      </c>
      <c r="H24" s="109">
        <f>COUNTIF('12'!D$15:D$54,"&gt;0")</f>
        <v>0</v>
      </c>
      <c r="I24" s="110">
        <f>COUNTIF('12'!E$15:E$54,I$9)</f>
        <v>0</v>
      </c>
      <c r="J24" s="111">
        <f>COUNTIF('12'!F$15:F$54,J$9)</f>
        <v>0</v>
      </c>
      <c r="K24" s="111">
        <f>COUNTIF('12'!G$15:G$54,K$9)</f>
        <v>0</v>
      </c>
      <c r="L24" s="111">
        <f>COUNTIF('12'!H$15:H$54,L$9)</f>
        <v>0</v>
      </c>
      <c r="M24" s="111">
        <f>COUNTIF('12'!I$15:I$54,M$9)</f>
        <v>0</v>
      </c>
      <c r="N24" s="111">
        <f>COUNTIF('12'!J$15:J$54,N$9)</f>
        <v>0</v>
      </c>
      <c r="O24" s="111">
        <f>COUNTIF('12'!K$15:K$54,O$9)</f>
        <v>0</v>
      </c>
      <c r="P24" s="111">
        <f>COUNTIF('12'!L$15:L$54,P$9)</f>
        <v>0</v>
      </c>
      <c r="Q24" s="111">
        <f>COUNTIF('12'!L$15:L$54,Q$9)</f>
        <v>0</v>
      </c>
      <c r="R24" s="107">
        <f>COUNTIF('12'!$N$15:$N$54,R$9)</f>
        <v>0</v>
      </c>
      <c r="S24" s="112">
        <f>COUNTIF('12'!$N$15:$N$54,S$9)</f>
        <v>0</v>
      </c>
      <c r="T24" s="112">
        <f>COUNTIF('12'!$N$15:$N$54,T$9)</f>
        <v>0</v>
      </c>
      <c r="U24" s="113">
        <f>COUNTIF('12'!$N$15:$N$54,U$9)</f>
        <v>0</v>
      </c>
      <c r="V24" s="114" t="str">
        <f>IF($H24=0,"",SUM('12'!$M$15:$M$54)/$H24)</f>
        <v/>
      </c>
      <c r="W24" s="115" t="str">
        <f>IF($H24=0,"",SUMSQ('12'!$M$15:$M$54)/$H24)</f>
        <v/>
      </c>
      <c r="X24" s="116">
        <f>COUNTIF('12'!P$15:P$54,1)</f>
        <v>0</v>
      </c>
      <c r="Y24" s="194"/>
      <c r="Z24" s="192"/>
      <c r="AA24" s="192"/>
      <c r="AB24" s="205"/>
      <c r="AC24" s="202"/>
      <c r="AD24" s="103"/>
      <c r="AE24" s="9"/>
      <c r="AF24" s="11" t="s">
        <v>107</v>
      </c>
      <c r="AG24" s="1"/>
      <c r="AH24" s="1"/>
    </row>
    <row r="25" spans="1:34" ht="16.5" customHeight="1">
      <c r="A25" s="1"/>
      <c r="B25" s="104" t="str">
        <f t="shared" si="5"/>
        <v/>
      </c>
      <c r="C25" s="105" t="str">
        <f>IF('13'!K$1="","",'13'!K$1)</f>
        <v/>
      </c>
      <c r="D25" s="89" t="str">
        <f>IF('13'!D$6="","",'13'!D$6)</f>
        <v/>
      </c>
      <c r="E25" s="106" t="str">
        <f>IF('13'!E$5="","",'13'!E$5)</f>
        <v/>
      </c>
      <c r="F25" s="107">
        <f>COUNTA('13'!B$15:B$54)</f>
        <v>0</v>
      </c>
      <c r="G25" s="108">
        <f>COUNTIF('13'!C$15:C$54,"да")</f>
        <v>0</v>
      </c>
      <c r="H25" s="109">
        <f>COUNTIF('13'!D$15:D$54,"&gt;0")</f>
        <v>0</v>
      </c>
      <c r="I25" s="110">
        <f>COUNTIF('13'!E$15:E$54,I$9)</f>
        <v>0</v>
      </c>
      <c r="J25" s="111">
        <f>COUNTIF('13'!F$15:F$54,J$9)</f>
        <v>0</v>
      </c>
      <c r="K25" s="111">
        <f>COUNTIF('13'!G$15:G$54,K$9)</f>
        <v>0</v>
      </c>
      <c r="L25" s="111">
        <f>COUNTIF('13'!H$15:H$54,L$9)</f>
        <v>0</v>
      </c>
      <c r="M25" s="111">
        <f>COUNTIF('13'!I$15:I$54,M$9)</f>
        <v>0</v>
      </c>
      <c r="N25" s="111">
        <f>COUNTIF('13'!J$15:J$54,N$9)</f>
        <v>0</v>
      </c>
      <c r="O25" s="111">
        <f>COUNTIF('13'!K$15:K$54,O$9)</f>
        <v>0</v>
      </c>
      <c r="P25" s="111">
        <f>COUNTIF('13'!L$15:L$54,P$9)</f>
        <v>0</v>
      </c>
      <c r="Q25" s="111">
        <f>COUNTIF('13'!L$15:L$54,Q$9)</f>
        <v>0</v>
      </c>
      <c r="R25" s="107">
        <f>COUNTIF('13'!$N$15:$N$54,R$9)</f>
        <v>0</v>
      </c>
      <c r="S25" s="112">
        <f>COUNTIF('13'!$N$15:$N$54,S$9)</f>
        <v>0</v>
      </c>
      <c r="T25" s="112">
        <f>COUNTIF('13'!$N$15:$N$54,T$9)</f>
        <v>0</v>
      </c>
      <c r="U25" s="113">
        <f>COUNTIF('13'!$N$15:$N$54,U$9)</f>
        <v>0</v>
      </c>
      <c r="V25" s="114" t="str">
        <f>IF($H25=0,"",SUM('13'!$M$15:$M$54)/$H25)</f>
        <v/>
      </c>
      <c r="W25" s="115" t="str">
        <f>IF($H25=0,"",SUMSQ('13'!$M$15:$M$54)/$H25)</f>
        <v/>
      </c>
      <c r="X25" s="116">
        <f>COUNTIF('13'!P$15:P$54,1)</f>
        <v>0</v>
      </c>
      <c r="Y25" s="194"/>
      <c r="Z25" s="192"/>
      <c r="AA25" s="192"/>
      <c r="AB25" s="205"/>
      <c r="AC25" s="202"/>
      <c r="AD25" s="103"/>
      <c r="AE25" s="9"/>
      <c r="AF25" s="11" t="s">
        <v>108</v>
      </c>
      <c r="AG25" s="1"/>
      <c r="AH25" s="1"/>
    </row>
    <row r="26" spans="1:34" ht="16.5" customHeight="1">
      <c r="A26" s="1"/>
      <c r="B26" s="104" t="str">
        <f t="shared" si="5"/>
        <v/>
      </c>
      <c r="C26" s="105" t="str">
        <f>IF('14'!K$1="","",'14'!K$1)</f>
        <v/>
      </c>
      <c r="D26" s="89" t="str">
        <f>IF('14'!D$6="","",'14'!D$6)</f>
        <v/>
      </c>
      <c r="E26" s="106" t="str">
        <f>IF('14'!E$5="","",'14'!E$5)</f>
        <v/>
      </c>
      <c r="F26" s="107">
        <f>COUNTA('14'!B$15:B$54)</f>
        <v>0</v>
      </c>
      <c r="G26" s="108">
        <f>COUNTIF('14'!C$15:C$54,"да")</f>
        <v>0</v>
      </c>
      <c r="H26" s="109">
        <f>COUNTIF('14'!D$15:D$54,"&gt;0")</f>
        <v>0</v>
      </c>
      <c r="I26" s="110">
        <f>COUNTIF('14'!E$15:E$54,I$9)</f>
        <v>0</v>
      </c>
      <c r="J26" s="111">
        <f>COUNTIF('14'!F$15:F$54,J$9)</f>
        <v>0</v>
      </c>
      <c r="K26" s="111">
        <f>COUNTIF('14'!G$15:G$54,K$9)</f>
        <v>0</v>
      </c>
      <c r="L26" s="111">
        <f>COUNTIF('14'!H$15:H$54,L$9)</f>
        <v>0</v>
      </c>
      <c r="M26" s="111">
        <f>COUNTIF('14'!I$15:I$54,M$9)</f>
        <v>0</v>
      </c>
      <c r="N26" s="111">
        <f>COUNTIF('14'!J$15:J$54,N$9)</f>
        <v>0</v>
      </c>
      <c r="O26" s="111">
        <f>COUNTIF('14'!K$15:K$54,O$9)</f>
        <v>0</v>
      </c>
      <c r="P26" s="111">
        <f>COUNTIF('14'!L$15:L$54,P$9)</f>
        <v>0</v>
      </c>
      <c r="Q26" s="111">
        <f>COUNTIF('14'!L$15:L$54,Q$9)</f>
        <v>0</v>
      </c>
      <c r="R26" s="107">
        <f>COUNTIF('14'!$N$15:$N$54,R$9)</f>
        <v>0</v>
      </c>
      <c r="S26" s="112">
        <f>COUNTIF('14'!$N$15:$N$54,S$9)</f>
        <v>0</v>
      </c>
      <c r="T26" s="112">
        <f>COUNTIF('14'!$N$15:$N$54,T$9)</f>
        <v>0</v>
      </c>
      <c r="U26" s="113">
        <f>COUNTIF('14'!$N$15:$N$54,U$9)</f>
        <v>0</v>
      </c>
      <c r="V26" s="114" t="str">
        <f>IF($H26=0,"",SUM('14'!$M$15:$M$54)/$H26)</f>
        <v/>
      </c>
      <c r="W26" s="115" t="str">
        <f>IF($H26=0,"",SUMSQ('14'!$M$15:$M$54)/$H26)</f>
        <v/>
      </c>
      <c r="X26" s="116">
        <f>COUNTIF('14'!P$15:P$54,1)</f>
        <v>0</v>
      </c>
      <c r="Y26" s="194"/>
      <c r="Z26" s="192"/>
      <c r="AA26" s="192"/>
      <c r="AB26" s="205"/>
      <c r="AC26" s="202"/>
      <c r="AD26" s="103"/>
      <c r="AE26" s="9"/>
      <c r="AF26" s="11" t="s">
        <v>109</v>
      </c>
      <c r="AG26" s="1"/>
      <c r="AH26" s="1"/>
    </row>
    <row r="27" spans="1:34" ht="16.5" customHeight="1" thickBot="1">
      <c r="A27" s="1"/>
      <c r="B27" s="117" t="str">
        <f t="shared" si="5"/>
        <v/>
      </c>
      <c r="C27" s="118" t="str">
        <f>IF('15'!K$1="","",'15'!K$1)</f>
        <v/>
      </c>
      <c r="D27" s="119" t="str">
        <f>IF('15'!D$6="","",'15'!D$6)</f>
        <v/>
      </c>
      <c r="E27" s="120" t="str">
        <f>IF('15'!E$5="","",'15'!E$5)</f>
        <v/>
      </c>
      <c r="F27" s="121">
        <f>COUNTA('15'!B$15:B$54)</f>
        <v>0</v>
      </c>
      <c r="G27" s="122">
        <f>COUNTIF('15'!C$15:C$54,"да")</f>
        <v>0</v>
      </c>
      <c r="H27" s="123">
        <f>COUNTIF('15'!D$15:D$54,"&gt;0")</f>
        <v>0</v>
      </c>
      <c r="I27" s="124">
        <f>COUNTIF('15'!E$15:E$54,I$9)</f>
        <v>0</v>
      </c>
      <c r="J27" s="125">
        <f>COUNTIF('15'!F$15:F$54,J$9)</f>
        <v>0</v>
      </c>
      <c r="K27" s="125">
        <f>COUNTIF('15'!G$15:G$54,K$9)</f>
        <v>0</v>
      </c>
      <c r="L27" s="125">
        <f>COUNTIF('15'!H$15:H$54,L$9)</f>
        <v>0</v>
      </c>
      <c r="M27" s="125">
        <f>COUNTIF('15'!I$15:I$54,M$9)</f>
        <v>0</v>
      </c>
      <c r="N27" s="125">
        <f>COUNTIF('15'!J$15:J$54,N$9)</f>
        <v>0</v>
      </c>
      <c r="O27" s="125">
        <f>COUNTIF('15'!K$15:K$54,O$9)</f>
        <v>0</v>
      </c>
      <c r="P27" s="125">
        <f>COUNTIF('15'!L$15:L$54,P$9)</f>
        <v>0</v>
      </c>
      <c r="Q27" s="125">
        <f>COUNTIF('15'!L$15:L$54,Q$9)</f>
        <v>0</v>
      </c>
      <c r="R27" s="121">
        <f>COUNTIF('15'!$N$15:$N$54,R$9)</f>
        <v>0</v>
      </c>
      <c r="S27" s="127">
        <f>COUNTIF('15'!$N$15:$N$54,S$9)</f>
        <v>0</v>
      </c>
      <c r="T27" s="127">
        <f>COUNTIF('15'!$N$15:$N$54,T$9)</f>
        <v>0</v>
      </c>
      <c r="U27" s="128">
        <f>COUNTIF('15'!$N$15:$N$54,U$9)</f>
        <v>0</v>
      </c>
      <c r="V27" s="129" t="str">
        <f>IF($H27=0,"",SUM('15'!$M$15:$M$54)/$H27)</f>
        <v/>
      </c>
      <c r="W27" s="130" t="str">
        <f>IF($H27=0,"",SUMSQ('15'!$M$15:$M$54)/$H27)</f>
        <v/>
      </c>
      <c r="X27" s="131">
        <f>COUNTIF('15'!P$15:P$54,1)</f>
        <v>0</v>
      </c>
      <c r="Y27" s="195"/>
      <c r="Z27" s="187"/>
      <c r="AA27" s="187"/>
      <c r="AB27" s="189"/>
      <c r="AC27" s="183"/>
      <c r="AD27" s="103"/>
      <c r="AE27" s="9"/>
      <c r="AF27" s="11" t="s">
        <v>110</v>
      </c>
      <c r="AG27" s="1"/>
      <c r="AH27" s="1"/>
    </row>
    <row r="28" spans="1:34" ht="16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9"/>
      <c r="AF28" s="11" t="s">
        <v>111</v>
      </c>
      <c r="AG28" s="1"/>
      <c r="AH28" s="1"/>
    </row>
    <row r="29" spans="1:34" ht="16.5" customHeight="1">
      <c r="A29" s="1"/>
      <c r="B29" s="135" t="s">
        <v>112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9"/>
      <c r="AF29" s="11" t="s">
        <v>113</v>
      </c>
      <c r="AG29" s="1"/>
      <c r="AH29" s="1"/>
    </row>
    <row r="30" spans="1:34" ht="16.5" customHeight="1">
      <c r="A30" s="1"/>
      <c r="B30" s="1" t="s">
        <v>114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9"/>
      <c r="AF30" s="11" t="s">
        <v>115</v>
      </c>
      <c r="AG30" s="1"/>
      <c r="AH30" s="1"/>
    </row>
    <row r="31" spans="1:34" ht="16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9"/>
      <c r="AF31" s="11" t="s">
        <v>116</v>
      </c>
      <c r="AG31" s="1"/>
      <c r="AH31" s="1"/>
    </row>
    <row r="32" spans="1:34" ht="16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9"/>
      <c r="AF32" s="11" t="s">
        <v>117</v>
      </c>
      <c r="AG32" s="1"/>
      <c r="AH32" s="1"/>
    </row>
    <row r="33" spans="1:34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9"/>
      <c r="AF33" s="11" t="s">
        <v>118</v>
      </c>
      <c r="AG33" s="1"/>
      <c r="AH33" s="1"/>
    </row>
    <row r="34" spans="1:34" ht="16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9"/>
      <c r="AF34" s="11" t="s">
        <v>119</v>
      </c>
      <c r="AG34" s="1"/>
      <c r="AH34" s="1"/>
    </row>
    <row r="35" spans="1:34" ht="16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9"/>
      <c r="AF35" s="11" t="s">
        <v>120</v>
      </c>
      <c r="AG35" s="1"/>
      <c r="AH35" s="1"/>
    </row>
    <row r="36" spans="1:34" ht="16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9"/>
      <c r="AF36" s="11" t="s">
        <v>121</v>
      </c>
      <c r="AG36" s="1"/>
      <c r="AH36" s="1"/>
    </row>
    <row r="37" spans="1:34" ht="16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9"/>
      <c r="AF37" s="11" t="s">
        <v>122</v>
      </c>
      <c r="AG37" s="1"/>
      <c r="AH37" s="1"/>
    </row>
    <row r="38" spans="1:34" ht="16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9"/>
      <c r="AF38" s="11" t="s">
        <v>123</v>
      </c>
      <c r="AG38" s="1"/>
      <c r="AH38" s="1"/>
    </row>
    <row r="39" spans="1:34" ht="16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9"/>
      <c r="AF39" s="11" t="s">
        <v>124</v>
      </c>
      <c r="AG39" s="1"/>
      <c r="AH39" s="1"/>
    </row>
    <row r="40" spans="1:34" ht="16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9"/>
      <c r="AF40" s="11" t="s">
        <v>125</v>
      </c>
      <c r="AG40" s="1"/>
      <c r="AH40" s="1"/>
    </row>
    <row r="41" spans="1:34" ht="16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9"/>
      <c r="AF41" s="11" t="s">
        <v>126</v>
      </c>
      <c r="AG41" s="1"/>
      <c r="AH41" s="1"/>
    </row>
    <row r="42" spans="1:34" ht="16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9"/>
      <c r="AF42" s="11" t="s">
        <v>127</v>
      </c>
      <c r="AG42" s="1"/>
      <c r="AH42" s="1"/>
    </row>
    <row r="43" spans="1:34" ht="16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9"/>
      <c r="AF43" s="11" t="s">
        <v>128</v>
      </c>
      <c r="AG43" s="1"/>
      <c r="AH43" s="1"/>
    </row>
    <row r="44" spans="1:34" ht="16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9"/>
      <c r="AF44" s="11" t="s">
        <v>129</v>
      </c>
      <c r="AG44" s="1"/>
      <c r="AH44" s="1"/>
    </row>
    <row r="45" spans="1:34" ht="16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9"/>
      <c r="AF45" s="11" t="s">
        <v>130</v>
      </c>
      <c r="AG45" s="1"/>
      <c r="AH45" s="1"/>
    </row>
    <row r="46" spans="1:34" ht="16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9"/>
      <c r="AF46" s="1"/>
      <c r="AG46" s="1"/>
      <c r="AH46" s="1"/>
    </row>
    <row r="47" spans="1:34" ht="16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ht="16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ht="16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ht="16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ht="16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ht="16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  <row r="406" spans="1:34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</row>
    <row r="407" spans="1:34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</row>
    <row r="408" spans="1:34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</row>
    <row r="409" spans="1:34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</row>
    <row r="410" spans="1:34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</row>
    <row r="411" spans="1:34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</row>
    <row r="412" spans="1:34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</row>
    <row r="413" spans="1:34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</row>
    <row r="414" spans="1:3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</row>
    <row r="415" spans="1:34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</row>
    <row r="416" spans="1:34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</row>
    <row r="417" spans="1:34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</row>
    <row r="418" spans="1:34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</row>
    <row r="419" spans="1:34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</row>
    <row r="420" spans="1:34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</row>
    <row r="421" spans="1:34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</row>
    <row r="422" spans="1:34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</row>
    <row r="423" spans="1:34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</row>
    <row r="424" spans="1:3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</row>
    <row r="425" spans="1:34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</row>
    <row r="426" spans="1:34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</row>
    <row r="427" spans="1:34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</row>
    <row r="428" spans="1:34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</row>
    <row r="429" spans="1:34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</row>
    <row r="430" spans="1:34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</row>
    <row r="431" spans="1:34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</row>
    <row r="432" spans="1:34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</row>
    <row r="433" spans="1:34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</row>
    <row r="434" spans="1: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</row>
    <row r="435" spans="1:34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</row>
    <row r="436" spans="1:34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</row>
    <row r="437" spans="1:34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</row>
    <row r="438" spans="1:34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</row>
    <row r="439" spans="1:34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</row>
    <row r="440" spans="1:34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</row>
    <row r="441" spans="1:34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</row>
    <row r="442" spans="1:34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</row>
    <row r="443" spans="1:34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</row>
    <row r="444" spans="1:3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</row>
    <row r="445" spans="1:34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</row>
    <row r="446" spans="1:34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</row>
    <row r="447" spans="1:34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</row>
    <row r="448" spans="1:34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</row>
    <row r="449" spans="1:34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</row>
    <row r="450" spans="1:34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</row>
    <row r="451" spans="1:34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</row>
    <row r="452" spans="1:34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</row>
    <row r="453" spans="1:34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</row>
    <row r="454" spans="1:3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</row>
    <row r="455" spans="1:34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</row>
    <row r="456" spans="1:34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</row>
    <row r="457" spans="1:34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</row>
    <row r="458" spans="1:34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</row>
    <row r="459" spans="1:34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</row>
    <row r="460" spans="1:34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</row>
    <row r="461" spans="1:34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</row>
    <row r="462" spans="1:34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</row>
    <row r="463" spans="1:34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</row>
    <row r="464" spans="1:3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</row>
    <row r="465" spans="1:34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</row>
    <row r="466" spans="1:34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</row>
    <row r="467" spans="1:34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</row>
    <row r="468" spans="1:34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</row>
    <row r="469" spans="1:34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</row>
    <row r="470" spans="1:34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</row>
    <row r="471" spans="1:34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</row>
    <row r="472" spans="1:34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</row>
    <row r="473" spans="1:34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</row>
    <row r="474" spans="1:3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</row>
    <row r="475" spans="1:34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</row>
    <row r="476" spans="1:34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</row>
    <row r="477" spans="1:34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</row>
    <row r="478" spans="1:34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</row>
    <row r="479" spans="1:34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</row>
    <row r="480" spans="1:34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</row>
    <row r="481" spans="1:34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</row>
    <row r="482" spans="1:34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</row>
    <row r="483" spans="1:34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</row>
    <row r="484" spans="1:3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</row>
    <row r="485" spans="1:34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</row>
    <row r="486" spans="1:34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</row>
    <row r="487" spans="1:34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</row>
    <row r="488" spans="1:34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</row>
    <row r="489" spans="1:34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</row>
    <row r="490" spans="1:34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</row>
    <row r="491" spans="1:34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</row>
    <row r="492" spans="1:34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</row>
    <row r="493" spans="1:34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</row>
    <row r="494" spans="1:3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</row>
    <row r="495" spans="1:34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</row>
    <row r="496" spans="1:34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</row>
    <row r="497" spans="1:34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</row>
    <row r="498" spans="1:34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</row>
    <row r="499" spans="1:34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</row>
    <row r="500" spans="1:34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</row>
    <row r="501" spans="1:34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</row>
    <row r="502" spans="1:34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</row>
    <row r="503" spans="1:34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</row>
    <row r="504" spans="1:3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</row>
    <row r="505" spans="1:34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</row>
    <row r="506" spans="1:34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</row>
    <row r="507" spans="1:34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</row>
    <row r="508" spans="1:34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</row>
    <row r="509" spans="1:34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</row>
    <row r="510" spans="1:34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</row>
    <row r="511" spans="1:34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</row>
    <row r="512" spans="1:34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</row>
    <row r="513" spans="1:34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</row>
    <row r="514" spans="1:3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</row>
    <row r="515" spans="1:34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</row>
    <row r="516" spans="1:34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</row>
    <row r="517" spans="1:34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</row>
    <row r="518" spans="1:34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</row>
    <row r="519" spans="1:34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</row>
    <row r="520" spans="1:34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</row>
    <row r="521" spans="1:34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</row>
    <row r="522" spans="1:34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</row>
    <row r="523" spans="1:34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</row>
    <row r="524" spans="1:3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</row>
    <row r="525" spans="1:34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</row>
    <row r="526" spans="1:34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</row>
    <row r="527" spans="1:34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</row>
    <row r="528" spans="1:34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</row>
    <row r="529" spans="1:34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</row>
    <row r="530" spans="1:34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</row>
    <row r="531" spans="1:34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</row>
    <row r="532" spans="1:34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</row>
    <row r="533" spans="1:34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</row>
    <row r="534" spans="1: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</row>
    <row r="535" spans="1:34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</row>
    <row r="536" spans="1:34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</row>
    <row r="537" spans="1:34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</row>
    <row r="538" spans="1:34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</row>
    <row r="539" spans="1:34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</row>
    <row r="540" spans="1:34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</row>
    <row r="541" spans="1:34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</row>
    <row r="542" spans="1:34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</row>
    <row r="543" spans="1:34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</row>
    <row r="544" spans="1:3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</row>
    <row r="545" spans="1:34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</row>
    <row r="546" spans="1:34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</row>
    <row r="547" spans="1:34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</row>
    <row r="548" spans="1:34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</row>
    <row r="549" spans="1:34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</row>
    <row r="550" spans="1:34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</row>
    <row r="551" spans="1:34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</row>
    <row r="552" spans="1:34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</row>
    <row r="553" spans="1:34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</row>
    <row r="554" spans="1:3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</row>
    <row r="555" spans="1:34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</row>
    <row r="556" spans="1:34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</row>
    <row r="557" spans="1:34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</row>
    <row r="558" spans="1:34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</row>
    <row r="559" spans="1:34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</row>
    <row r="560" spans="1:34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</row>
    <row r="561" spans="1:34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</row>
    <row r="562" spans="1:34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</row>
    <row r="563" spans="1:34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</row>
    <row r="564" spans="1:3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</row>
    <row r="565" spans="1:34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</row>
    <row r="566" spans="1:34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</row>
    <row r="567" spans="1:34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</row>
    <row r="568" spans="1:34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</row>
    <row r="569" spans="1:34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</row>
    <row r="570" spans="1:34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</row>
    <row r="571" spans="1:34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</row>
    <row r="572" spans="1:34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</row>
    <row r="573" spans="1:34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</row>
    <row r="574" spans="1:3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</row>
    <row r="575" spans="1:34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</row>
    <row r="576" spans="1:34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</row>
    <row r="577" spans="1:34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</row>
    <row r="578" spans="1:34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</row>
    <row r="579" spans="1:34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</row>
    <row r="580" spans="1:34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</row>
    <row r="581" spans="1:34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</row>
    <row r="582" spans="1:34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</row>
    <row r="583" spans="1:34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</row>
    <row r="584" spans="1:3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</row>
    <row r="585" spans="1:34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</row>
    <row r="586" spans="1:34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</row>
    <row r="587" spans="1:34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</row>
    <row r="588" spans="1:34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</row>
    <row r="589" spans="1:34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</row>
    <row r="590" spans="1:34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</row>
    <row r="591" spans="1:34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</row>
    <row r="592" spans="1:34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</row>
    <row r="593" spans="1:34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</row>
    <row r="594" spans="1:3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</row>
    <row r="595" spans="1:34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</row>
    <row r="596" spans="1:34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</row>
    <row r="597" spans="1:34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</row>
    <row r="598" spans="1:34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</row>
    <row r="599" spans="1:34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</row>
    <row r="600" spans="1:34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</row>
    <row r="601" spans="1:34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</row>
    <row r="602" spans="1:34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</row>
    <row r="603" spans="1:34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</row>
    <row r="604" spans="1:3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</row>
    <row r="605" spans="1:34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</row>
    <row r="606" spans="1:34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</row>
    <row r="607" spans="1:34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</row>
    <row r="608" spans="1:34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</row>
    <row r="609" spans="1:34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</row>
    <row r="610" spans="1:34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</row>
    <row r="611" spans="1:34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</row>
    <row r="612" spans="1:34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</row>
    <row r="613" spans="1:34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</row>
    <row r="614" spans="1:3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</row>
    <row r="615" spans="1:34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</row>
    <row r="616" spans="1:34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</row>
    <row r="617" spans="1:34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</row>
    <row r="618" spans="1:34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</row>
    <row r="619" spans="1:34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</row>
    <row r="620" spans="1:34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</row>
    <row r="621" spans="1:34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</row>
    <row r="622" spans="1:34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</row>
    <row r="623" spans="1:34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</row>
    <row r="624" spans="1:3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</row>
    <row r="625" spans="1:34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</row>
    <row r="626" spans="1:34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</row>
    <row r="627" spans="1:34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</row>
    <row r="628" spans="1:34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</row>
    <row r="629" spans="1:34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</row>
    <row r="630" spans="1:34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</row>
    <row r="631" spans="1:34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</row>
    <row r="632" spans="1:34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</row>
    <row r="633" spans="1:34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</row>
    <row r="634" spans="1: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</row>
    <row r="635" spans="1:34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</row>
    <row r="636" spans="1:34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</row>
    <row r="637" spans="1:34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</row>
    <row r="638" spans="1:34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</row>
    <row r="639" spans="1:34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</row>
    <row r="640" spans="1:34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</row>
    <row r="641" spans="1:34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</row>
    <row r="642" spans="1:34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</row>
    <row r="643" spans="1:34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</row>
    <row r="644" spans="1:3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</row>
    <row r="645" spans="1:34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</row>
    <row r="646" spans="1:34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</row>
    <row r="647" spans="1:34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</row>
    <row r="648" spans="1:34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</row>
    <row r="649" spans="1:34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</row>
    <row r="650" spans="1:34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</row>
    <row r="651" spans="1:34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</row>
    <row r="652" spans="1:34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</row>
    <row r="653" spans="1:34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</row>
    <row r="654" spans="1:3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</row>
    <row r="655" spans="1:34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</row>
    <row r="656" spans="1:34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</row>
    <row r="657" spans="1:34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</row>
    <row r="658" spans="1:34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</row>
    <row r="659" spans="1:34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</row>
    <row r="660" spans="1:34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</row>
    <row r="661" spans="1:34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</row>
    <row r="662" spans="1:34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</row>
    <row r="663" spans="1:34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</row>
    <row r="664" spans="1:3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</row>
    <row r="665" spans="1:34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</row>
    <row r="666" spans="1:34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</row>
    <row r="667" spans="1:34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</row>
    <row r="668" spans="1:34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</row>
    <row r="669" spans="1:34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</row>
    <row r="670" spans="1:34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</row>
    <row r="671" spans="1:34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</row>
    <row r="672" spans="1:34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</row>
    <row r="673" spans="1:34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</row>
    <row r="674" spans="1:3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</row>
    <row r="675" spans="1:34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</row>
    <row r="676" spans="1:34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</row>
    <row r="677" spans="1:34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</row>
    <row r="678" spans="1:34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</row>
    <row r="679" spans="1:34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</row>
    <row r="680" spans="1:34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</row>
    <row r="681" spans="1:34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</row>
    <row r="682" spans="1:34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</row>
    <row r="683" spans="1:34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</row>
    <row r="684" spans="1:3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</row>
    <row r="685" spans="1:34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</row>
    <row r="686" spans="1:34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</row>
    <row r="687" spans="1:34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</row>
    <row r="688" spans="1:34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</row>
    <row r="689" spans="1:34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</row>
    <row r="690" spans="1:34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</row>
    <row r="691" spans="1:34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</row>
    <row r="692" spans="1:34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</row>
    <row r="693" spans="1:34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</row>
    <row r="694" spans="1:3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</row>
    <row r="695" spans="1:34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</row>
    <row r="696" spans="1:34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</row>
    <row r="697" spans="1:34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</row>
    <row r="698" spans="1:34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</row>
    <row r="699" spans="1:34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</row>
    <row r="700" spans="1:34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</row>
    <row r="701" spans="1:34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</row>
    <row r="702" spans="1:34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</row>
    <row r="703" spans="1:34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</row>
    <row r="704" spans="1:3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</row>
    <row r="705" spans="1:34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</row>
    <row r="706" spans="1:34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</row>
    <row r="707" spans="1:34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</row>
    <row r="708" spans="1:34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</row>
    <row r="709" spans="1:34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</row>
    <row r="710" spans="1:34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</row>
    <row r="711" spans="1:34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</row>
    <row r="712" spans="1:34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</row>
    <row r="713" spans="1:34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</row>
    <row r="714" spans="1:3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</row>
    <row r="715" spans="1:34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</row>
    <row r="716" spans="1:34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</row>
    <row r="717" spans="1:34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</row>
    <row r="718" spans="1:34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</row>
    <row r="719" spans="1:34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</row>
    <row r="720" spans="1:34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</row>
    <row r="721" spans="1:34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</row>
    <row r="722" spans="1:34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</row>
    <row r="723" spans="1:34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</row>
    <row r="724" spans="1:3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</row>
    <row r="725" spans="1:34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</row>
    <row r="726" spans="1:34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</row>
    <row r="727" spans="1:34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</row>
    <row r="728" spans="1:34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</row>
    <row r="729" spans="1:34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</row>
    <row r="730" spans="1:34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</row>
    <row r="731" spans="1:34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</row>
    <row r="732" spans="1:34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</row>
    <row r="733" spans="1:34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</row>
    <row r="734" spans="1: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</row>
    <row r="735" spans="1:34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</row>
    <row r="736" spans="1:34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</row>
    <row r="737" spans="1:34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</row>
    <row r="738" spans="1:34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</row>
    <row r="739" spans="1:34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</row>
    <row r="740" spans="1:34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</row>
    <row r="741" spans="1:34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</row>
    <row r="742" spans="1:34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</row>
    <row r="743" spans="1:34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</row>
    <row r="744" spans="1:3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</row>
    <row r="745" spans="1:34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</row>
    <row r="746" spans="1:34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</row>
    <row r="747" spans="1:34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</row>
    <row r="748" spans="1:34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</row>
    <row r="749" spans="1:34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</row>
    <row r="750" spans="1:34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</row>
    <row r="751" spans="1:34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</row>
    <row r="752" spans="1:34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</row>
    <row r="753" spans="1:34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</row>
    <row r="754" spans="1:3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</row>
    <row r="755" spans="1:34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</row>
    <row r="756" spans="1:34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</row>
    <row r="757" spans="1:34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</row>
    <row r="758" spans="1:34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</row>
    <row r="759" spans="1:34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</row>
    <row r="760" spans="1:34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</row>
    <row r="761" spans="1:34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</row>
    <row r="762" spans="1:34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</row>
    <row r="763" spans="1:34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</row>
    <row r="764" spans="1:3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</row>
    <row r="765" spans="1:34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</row>
    <row r="766" spans="1:34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</row>
    <row r="767" spans="1:34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</row>
    <row r="768" spans="1:34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</row>
    <row r="769" spans="1:34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</row>
    <row r="770" spans="1:34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</row>
    <row r="771" spans="1:34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</row>
    <row r="772" spans="1:34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</row>
    <row r="773" spans="1:34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</row>
    <row r="774" spans="1:3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</row>
    <row r="775" spans="1:34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</row>
    <row r="776" spans="1:34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</row>
    <row r="777" spans="1:34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</row>
    <row r="778" spans="1:34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</row>
    <row r="779" spans="1:34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</row>
    <row r="780" spans="1:34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</row>
    <row r="781" spans="1:34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</row>
    <row r="782" spans="1:34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</row>
    <row r="783" spans="1:34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</row>
    <row r="784" spans="1:3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</row>
    <row r="785" spans="1:34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</row>
    <row r="786" spans="1:34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</row>
    <row r="787" spans="1:34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</row>
    <row r="788" spans="1:34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</row>
    <row r="789" spans="1:34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</row>
    <row r="790" spans="1:34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</row>
    <row r="791" spans="1:34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</row>
    <row r="792" spans="1:34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</row>
    <row r="793" spans="1:34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</row>
    <row r="794" spans="1:3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</row>
    <row r="795" spans="1:34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</row>
    <row r="796" spans="1:34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</row>
    <row r="797" spans="1:34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</row>
    <row r="798" spans="1:34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</row>
    <row r="799" spans="1:34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</row>
    <row r="800" spans="1:34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</row>
    <row r="801" spans="1:34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</row>
    <row r="802" spans="1:34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</row>
    <row r="803" spans="1:34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</row>
    <row r="804" spans="1:3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</row>
    <row r="805" spans="1:34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</row>
    <row r="806" spans="1:34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</row>
    <row r="807" spans="1:34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</row>
    <row r="808" spans="1:34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</row>
    <row r="809" spans="1:34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</row>
    <row r="810" spans="1:34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</row>
    <row r="811" spans="1:34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</row>
    <row r="812" spans="1:34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</row>
    <row r="813" spans="1:34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</row>
    <row r="814" spans="1:3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</row>
    <row r="815" spans="1:34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</row>
    <row r="816" spans="1:34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</row>
    <row r="817" spans="1:34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</row>
    <row r="818" spans="1:34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</row>
    <row r="819" spans="1:34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</row>
    <row r="820" spans="1:34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</row>
    <row r="821" spans="1:34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</row>
    <row r="822" spans="1:34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</row>
    <row r="823" spans="1:34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</row>
    <row r="824" spans="1:3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</row>
    <row r="825" spans="1:34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</row>
    <row r="826" spans="1:34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</row>
    <row r="827" spans="1:34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</row>
    <row r="828" spans="1:34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</row>
    <row r="829" spans="1:34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</row>
    <row r="830" spans="1:34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</row>
    <row r="831" spans="1:34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</row>
    <row r="832" spans="1:34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</row>
    <row r="833" spans="1:34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</row>
    <row r="834" spans="1: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</row>
    <row r="835" spans="1:34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</row>
    <row r="836" spans="1:34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</row>
    <row r="837" spans="1:34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</row>
    <row r="838" spans="1:34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</row>
    <row r="839" spans="1:34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</row>
    <row r="840" spans="1:34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</row>
    <row r="841" spans="1:34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</row>
    <row r="842" spans="1:34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</row>
    <row r="843" spans="1:34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</row>
    <row r="844" spans="1:3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</row>
    <row r="845" spans="1:34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</row>
    <row r="846" spans="1:34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</row>
    <row r="847" spans="1:34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</row>
    <row r="848" spans="1:34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</row>
    <row r="849" spans="1:34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</row>
    <row r="850" spans="1:34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</row>
    <row r="851" spans="1:34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</row>
    <row r="852" spans="1:34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</row>
    <row r="853" spans="1:34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</row>
    <row r="854" spans="1:3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</row>
    <row r="855" spans="1:34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</row>
    <row r="856" spans="1:34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</row>
    <row r="857" spans="1:34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</row>
    <row r="858" spans="1:34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</row>
    <row r="859" spans="1:34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</row>
    <row r="860" spans="1:34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</row>
    <row r="861" spans="1:34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</row>
    <row r="862" spans="1:34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</row>
    <row r="863" spans="1:34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</row>
    <row r="864" spans="1:3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</row>
    <row r="865" spans="1:34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</row>
    <row r="866" spans="1:34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</row>
    <row r="867" spans="1:34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</row>
    <row r="868" spans="1:34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</row>
    <row r="869" spans="1:34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</row>
    <row r="870" spans="1:34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</row>
    <row r="871" spans="1:34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</row>
    <row r="872" spans="1:34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</row>
    <row r="873" spans="1:34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</row>
    <row r="874" spans="1:3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</row>
    <row r="875" spans="1:34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</row>
    <row r="876" spans="1:34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</row>
    <row r="877" spans="1:34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</row>
    <row r="878" spans="1:34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</row>
    <row r="879" spans="1:34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</row>
    <row r="880" spans="1:34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</row>
    <row r="881" spans="1:34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</row>
    <row r="882" spans="1:34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</row>
    <row r="883" spans="1:34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</row>
    <row r="884" spans="1:3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</row>
    <row r="885" spans="1:34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</row>
    <row r="886" spans="1:34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</row>
    <row r="887" spans="1:34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</row>
    <row r="888" spans="1:34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</row>
    <row r="889" spans="1:34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</row>
    <row r="890" spans="1:34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</row>
    <row r="891" spans="1:34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</row>
    <row r="892" spans="1:34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</row>
    <row r="893" spans="1:34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</row>
    <row r="894" spans="1:3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</row>
    <row r="895" spans="1:34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</row>
    <row r="896" spans="1:34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</row>
    <row r="897" spans="1:34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</row>
    <row r="898" spans="1:34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</row>
    <row r="899" spans="1:34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</row>
    <row r="900" spans="1:34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</row>
    <row r="901" spans="1:34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</row>
    <row r="902" spans="1:34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</row>
    <row r="903" spans="1:34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</row>
    <row r="904" spans="1:3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</row>
    <row r="905" spans="1:34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</row>
    <row r="906" spans="1:34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</row>
    <row r="907" spans="1:34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</row>
    <row r="908" spans="1:34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</row>
    <row r="909" spans="1:34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</row>
    <row r="910" spans="1:34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</row>
    <row r="911" spans="1:34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</row>
    <row r="912" spans="1:34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</row>
    <row r="913" spans="1:34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</row>
    <row r="914" spans="1:3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</row>
    <row r="915" spans="1:34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</row>
    <row r="916" spans="1:34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</row>
    <row r="917" spans="1:34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</row>
    <row r="918" spans="1:34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</row>
    <row r="919" spans="1:34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</row>
    <row r="920" spans="1:34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</row>
    <row r="921" spans="1:34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</row>
    <row r="922" spans="1:34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</row>
    <row r="923" spans="1:34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</row>
    <row r="924" spans="1:3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</row>
    <row r="925" spans="1:34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</row>
    <row r="926" spans="1:34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</row>
    <row r="927" spans="1:34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</row>
    <row r="928" spans="1:34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</row>
    <row r="929" spans="1:34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</row>
    <row r="930" spans="1:34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</row>
    <row r="931" spans="1:34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</row>
    <row r="932" spans="1:34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</row>
    <row r="933" spans="1:34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</row>
    <row r="934" spans="1: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</row>
    <row r="935" spans="1:34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</row>
    <row r="936" spans="1:34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</row>
    <row r="937" spans="1:34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</row>
    <row r="938" spans="1:34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</row>
    <row r="939" spans="1:34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</row>
    <row r="940" spans="1:34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</row>
    <row r="941" spans="1:34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</row>
    <row r="942" spans="1:34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</row>
    <row r="943" spans="1:34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</row>
    <row r="944" spans="1:3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</row>
    <row r="945" spans="1:34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</row>
    <row r="946" spans="1:34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</row>
    <row r="947" spans="1:34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</row>
    <row r="948" spans="1:34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</row>
    <row r="949" spans="1:34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</row>
    <row r="950" spans="1:34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</row>
    <row r="951" spans="1:34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</row>
    <row r="952" spans="1:34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</row>
    <row r="953" spans="1:34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</row>
    <row r="954" spans="1:3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</row>
    <row r="955" spans="1:34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</row>
    <row r="956" spans="1:34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</row>
    <row r="957" spans="1:34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</row>
    <row r="958" spans="1:34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</row>
    <row r="959" spans="1:34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</row>
    <row r="960" spans="1:34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</row>
    <row r="961" spans="1:34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</row>
    <row r="962" spans="1:34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</row>
    <row r="963" spans="1:34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</row>
    <row r="964" spans="1:3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</row>
    <row r="965" spans="1:34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</row>
    <row r="966" spans="1:34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</row>
    <row r="967" spans="1:34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</row>
    <row r="968" spans="1:34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</row>
    <row r="969" spans="1:34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</row>
    <row r="970" spans="1:34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</row>
    <row r="971" spans="1:34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</row>
    <row r="972" spans="1:34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</row>
    <row r="973" spans="1:34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</row>
    <row r="974" spans="1:3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</row>
    <row r="975" spans="1:34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</row>
    <row r="976" spans="1:34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</row>
    <row r="977" spans="1:34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</row>
    <row r="978" spans="1:34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</row>
    <row r="979" spans="1:34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</row>
    <row r="980" spans="1:34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</row>
    <row r="981" spans="1:34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</row>
    <row r="982" spans="1:34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</row>
    <row r="983" spans="1:34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</row>
    <row r="984" spans="1:3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</row>
    <row r="985" spans="1:34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</row>
    <row r="986" spans="1:34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</row>
    <row r="987" spans="1:34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</row>
    <row r="988" spans="1:34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</row>
    <row r="989" spans="1:34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</row>
    <row r="990" spans="1:34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</row>
    <row r="991" spans="1:34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</row>
    <row r="992" spans="1:34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</row>
    <row r="993" spans="1:34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</row>
    <row r="994" spans="1:3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</row>
    <row r="995" spans="1:34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</row>
    <row r="996" spans="1:34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</row>
    <row r="997" spans="1:34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</row>
    <row r="998" spans="1:34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</row>
    <row r="999" spans="1:34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</row>
    <row r="1000" spans="1:34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</row>
  </sheetData>
  <sheetProtection password="9004" sheet="1" formatColumns="0" formatRows="0"/>
  <mergeCells count="52">
    <mergeCell ref="AC3:AD4"/>
    <mergeCell ref="AD5:AD7"/>
    <mergeCell ref="AC5:AC7"/>
    <mergeCell ref="AC23:AC27"/>
    <mergeCell ref="Y23:Y27"/>
    <mergeCell ref="Z23:Z27"/>
    <mergeCell ref="AC18:AC22"/>
    <mergeCell ref="AB23:AB27"/>
    <mergeCell ref="AA23:AA27"/>
    <mergeCell ref="AC13:AC17"/>
    <mergeCell ref="R3:AB3"/>
    <mergeCell ref="B5:E8"/>
    <mergeCell ref="U4:AB4"/>
    <mergeCell ref="Y5:AB7"/>
    <mergeCell ref="X5:X7"/>
    <mergeCell ref="W5:W7"/>
    <mergeCell ref="V5:V7"/>
    <mergeCell ref="B4:D4"/>
    <mergeCell ref="R4:T4"/>
    <mergeCell ref="F5:F7"/>
    <mergeCell ref="G5:G7"/>
    <mergeCell ref="I7:Q7"/>
    <mergeCell ref="R5:U7"/>
    <mergeCell ref="I5:Q5"/>
    <mergeCell ref="H5:H7"/>
    <mergeCell ref="I4:Q4"/>
    <mergeCell ref="E4:H4"/>
    <mergeCell ref="B1:AB1"/>
    <mergeCell ref="B2:Q2"/>
    <mergeCell ref="R2:AB2"/>
    <mergeCell ref="I3:Q3"/>
    <mergeCell ref="B3:D3"/>
    <mergeCell ref="E3:H3"/>
    <mergeCell ref="H11:H12"/>
    <mergeCell ref="G11:G12"/>
    <mergeCell ref="Z13:Z17"/>
    <mergeCell ref="Y13:Y17"/>
    <mergeCell ref="Y18:Y22"/>
    <mergeCell ref="Z18:Z22"/>
    <mergeCell ref="I11:Q11"/>
    <mergeCell ref="R11:U11"/>
    <mergeCell ref="X11:X12"/>
    <mergeCell ref="Y11:AB11"/>
    <mergeCell ref="AA13:AA17"/>
    <mergeCell ref="AB13:AB17"/>
    <mergeCell ref="AA18:AA22"/>
    <mergeCell ref="AB18:AB22"/>
    <mergeCell ref="B11:B12"/>
    <mergeCell ref="C11:C12"/>
    <mergeCell ref="D11:D12"/>
    <mergeCell ref="E11:E12"/>
    <mergeCell ref="F11:F12"/>
  </mergeCells>
  <conditionalFormatting sqref="Y13:AB27">
    <cfRule type="cellIs" dxfId="123" priority="2" stopIfTrue="1" operator="greaterThan">
      <formula>100</formula>
    </cfRule>
  </conditionalFormatting>
  <conditionalFormatting sqref="AC13:AC27">
    <cfRule type="cellIs" dxfId="122" priority="3" stopIfTrue="1" operator="notEqual">
      <formula>100</formula>
    </cfRule>
  </conditionalFormatting>
  <conditionalFormatting sqref="X13:X27 I13:U27">
    <cfRule type="cellIs" dxfId="121" priority="4" stopIfTrue="1" operator="greaterThan">
      <formula>$H13</formula>
    </cfRule>
  </conditionalFormatting>
  <conditionalFormatting sqref="F8">
    <cfRule type="expression" dxfId="120" priority="5" stopIfTrue="1">
      <formula>OR($F8&lt;$G8,$F8&lt;$H8)</formula>
    </cfRule>
  </conditionalFormatting>
  <conditionalFormatting sqref="R3 U4:W4 AH3">
    <cfRule type="containsBlanks" dxfId="119" priority="6" stopIfTrue="1">
      <formula>LEN(TRIM(AS3))=0</formula>
    </cfRule>
  </conditionalFormatting>
  <conditionalFormatting sqref="G8">
    <cfRule type="cellIs" dxfId="118" priority="7" stopIfTrue="1" operator="lessThan">
      <formula>$H8</formula>
    </cfRule>
  </conditionalFormatting>
  <conditionalFormatting sqref="X13:X27">
    <cfRule type="cellIs" dxfId="117" priority="8" stopIfTrue="1" operator="greaterThan">
      <formula>0</formula>
    </cfRule>
  </conditionalFormatting>
  <conditionalFormatting sqref="B13:B27">
    <cfRule type="expression" dxfId="116" priority="9" stopIfTrue="1">
      <formula>OR(AND(B13&lt;&gt;"",$B13&lt;&gt;$E$4,$B$4="Название ОО"),AND(B13="",SUM($F13,$H13)&gt;0))</formula>
    </cfRule>
  </conditionalFormatting>
  <conditionalFormatting sqref="F13:F27">
    <cfRule type="expression" dxfId="115" priority="10" stopIfTrue="1">
      <formula>OR($F13&lt;$G13,$F13&lt;$H13)</formula>
    </cfRule>
  </conditionalFormatting>
  <conditionalFormatting sqref="D13:D27">
    <cfRule type="expression" dxfId="114" priority="11" stopIfTrue="1">
      <formula>AND($C13&lt;&gt;"",$D13="")</formula>
    </cfRule>
  </conditionalFormatting>
  <conditionalFormatting sqref="W13:W27">
    <cfRule type="expression" dxfId="113" priority="12" stopIfTrue="1">
      <formula>W13&lt;(V13*V13)</formula>
    </cfRule>
  </conditionalFormatting>
  <conditionalFormatting sqref="I12:Q12">
    <cfRule type="expression" dxfId="112" priority="13" stopIfTrue="1">
      <formula>MOD(COUNTIF($I$9:I$9,1),2)=0</formula>
    </cfRule>
  </conditionalFormatting>
  <conditionalFormatting sqref="E4">
    <cfRule type="cellIs" dxfId="111" priority="14" stopIfTrue="1" operator="equal">
      <formula>"Введите название ОО в эту ячейку"</formula>
    </cfRule>
  </conditionalFormatting>
  <conditionalFormatting sqref="E4">
    <cfRule type="containsBlanks" dxfId="110" priority="15" stopIfTrue="1">
      <formula>LEN(TRIM(E4))=0</formula>
    </cfRule>
  </conditionalFormatting>
  <conditionalFormatting sqref="V13:V27">
    <cfRule type="expression" dxfId="109" priority="16" stopIfTrue="1">
      <formula>AND($H13&gt;0,V13="")</formula>
    </cfRule>
  </conditionalFormatting>
  <conditionalFormatting sqref="V13:V27">
    <cfRule type="expression" dxfId="108" priority="17" stopIfTrue="1">
      <formula>IF($H13=0,0,ABS(V13-SUMPRODUCT($I13:Q13,$I$9:Q$9)/$H13)&gt;0.5)</formula>
    </cfRule>
  </conditionalFormatting>
  <conditionalFormatting sqref="E3">
    <cfRule type="containsBlanks" dxfId="107" priority="22" stopIfTrue="1">
      <formula>LEN(TRIM(R3))=0</formula>
    </cfRule>
  </conditionalFormatting>
  <conditionalFormatting sqref="V13:W27">
    <cfRule type="expression" dxfId="106" priority="37" stopIfTrue="1">
      <formula>AND(COUNTIF($C13:$E13,"")=3,SUM($F13:$Q13)=0)</formula>
    </cfRule>
  </conditionalFormatting>
  <conditionalFormatting sqref="X13:X27 C13:U27">
    <cfRule type="expression" dxfId="105" priority="38" stopIfTrue="1">
      <formula>AND(COUNTIF($C13:$E13,"")=3,SUM($F13:$X13)=0)</formula>
    </cfRule>
  </conditionalFormatting>
  <conditionalFormatting sqref="I12:Q12">
    <cfRule type="expression" dxfId="104" priority="1" stopIfTrue="1">
      <formula>MOD(COUNTIF($I$9:I$9,1),2)=0</formula>
    </cfRule>
  </conditionalFormatting>
  <dataValidations count="4">
    <dataValidation type="decimal" operator="greaterThanOrEqual" allowBlank="1" showErrorMessage="1" sqref="V13:W27">
      <formula1>0</formula1>
    </dataValidation>
    <dataValidation type="decimal" operator="greaterThanOrEqual" allowBlank="1" showInputMessage="1" showErrorMessage="1" prompt="Введите целое число" sqref="X13:X27 F13:U27">
      <formula1>0</formula1>
    </dataValidation>
    <dataValidation type="list" allowBlank="1" showErrorMessage="1" sqref="E3">
      <formula1>$AF$1:$AF$45</formula1>
    </dataValidation>
    <dataValidation type="list" allowBlank="1" showInputMessage="1" prompt="Выберите тип класса из списка" sqref="D13:D27">
      <formula1>$AG$3:$AG$9</formula1>
    </dataValidation>
  </dataValidations>
  <pageMargins left="0.70866141732283472" right="0.70866141732283472" top="0.74803149606299213" bottom="0.74803149606299213" header="0" footer="0"/>
  <pageSetup paperSize="9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155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48" priority="4" stopIfTrue="1">
      <formula>E15&gt;E$11</formula>
    </cfRule>
  </conditionalFormatting>
  <conditionalFormatting sqref="K1 M1">
    <cfRule type="containsBlanks" dxfId="47" priority="5" stopIfTrue="1">
      <formula>LEN(TRIM(AG1))=0</formula>
    </cfRule>
  </conditionalFormatting>
  <conditionalFormatting sqref="D15:L54">
    <cfRule type="expression" dxfId="46" priority="7" stopIfTrue="1">
      <formula>AND($B15&lt;&gt;"",$C15="да",$D15="")</formula>
    </cfRule>
  </conditionalFormatting>
  <conditionalFormatting sqref="E5 D6">
    <cfRule type="containsBlanks" dxfId="45" priority="17" stopIfTrue="1">
      <formula>LEN(TRIM(K5))=0</formula>
    </cfRule>
  </conditionalFormatting>
  <conditionalFormatting sqref="C15:C54">
    <cfRule type="expression" dxfId="44" priority="34">
      <formula>AND(SUM($D15:$L15)&lt;&gt;0,$C15="")</formula>
    </cfRule>
  </conditionalFormatting>
  <conditionalFormatting sqref="D15:L54">
    <cfRule type="expression" dxfId="43" priority="35" stopIfTrue="1">
      <formula>AND(SUM($D15)=0,COUNTA($E15:$L15)&gt;0)</formula>
    </cfRule>
  </conditionalFormatting>
  <conditionalFormatting sqref="E15:L54">
    <cfRule type="expression" dxfId="42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41" priority="4" stopIfTrue="1">
      <formula>E15&gt;E$11</formula>
    </cfRule>
  </conditionalFormatting>
  <conditionalFormatting sqref="K1 M1">
    <cfRule type="containsBlanks" dxfId="40" priority="5" stopIfTrue="1">
      <formula>LEN(TRIM(AG1))=0</formula>
    </cfRule>
  </conditionalFormatting>
  <conditionalFormatting sqref="D15:L54">
    <cfRule type="expression" dxfId="39" priority="7" stopIfTrue="1">
      <formula>AND($B15&lt;&gt;"",$C15="да",$D15="")</formula>
    </cfRule>
  </conditionalFormatting>
  <conditionalFormatting sqref="E5 D6">
    <cfRule type="containsBlanks" dxfId="38" priority="17" stopIfTrue="1">
      <formula>LEN(TRIM(K5))=0</formula>
    </cfRule>
  </conditionalFormatting>
  <conditionalFormatting sqref="C15:C54">
    <cfRule type="expression" dxfId="37" priority="34">
      <formula>AND(SUM($D15:$L15)&lt;&gt;0,$C15="")</formula>
    </cfRule>
  </conditionalFormatting>
  <conditionalFormatting sqref="D15:L54">
    <cfRule type="expression" dxfId="36" priority="35" stopIfTrue="1">
      <formula>AND(SUM($D15)=0,COUNTA($E15:$L15)&gt;0)</formula>
    </cfRule>
  </conditionalFormatting>
  <conditionalFormatting sqref="E15:L54">
    <cfRule type="expression" dxfId="35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34" priority="4" stopIfTrue="1">
      <formula>E15&gt;E$11</formula>
    </cfRule>
  </conditionalFormatting>
  <conditionalFormatting sqref="K1 M1">
    <cfRule type="containsBlanks" dxfId="33" priority="5" stopIfTrue="1">
      <formula>LEN(TRIM(AG1))=0</formula>
    </cfRule>
  </conditionalFormatting>
  <conditionalFormatting sqref="D15:L54">
    <cfRule type="expression" dxfId="32" priority="7" stopIfTrue="1">
      <formula>AND($B15&lt;&gt;"",$C15="да",$D15="")</formula>
    </cfRule>
  </conditionalFormatting>
  <conditionalFormatting sqref="E5 D6">
    <cfRule type="containsBlanks" dxfId="31" priority="17" stopIfTrue="1">
      <formula>LEN(TRIM(K5))=0</formula>
    </cfRule>
  </conditionalFormatting>
  <conditionalFormatting sqref="C15:C54">
    <cfRule type="expression" dxfId="30" priority="34">
      <formula>AND(SUM($D15:$L15)&lt;&gt;0,$C15="")</formula>
    </cfRule>
  </conditionalFormatting>
  <conditionalFormatting sqref="D15:L54">
    <cfRule type="expression" dxfId="29" priority="35" stopIfTrue="1">
      <formula>AND(SUM($D15)=0,COUNTA($E15:$L15)&gt;0)</formula>
    </cfRule>
  </conditionalFormatting>
  <conditionalFormatting sqref="E15:L54">
    <cfRule type="expression" dxfId="28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27" priority="4" stopIfTrue="1">
      <formula>E15&gt;E$11</formula>
    </cfRule>
  </conditionalFormatting>
  <conditionalFormatting sqref="K1 M1">
    <cfRule type="containsBlanks" dxfId="26" priority="5" stopIfTrue="1">
      <formula>LEN(TRIM(AG1))=0</formula>
    </cfRule>
  </conditionalFormatting>
  <conditionalFormatting sqref="D15:L54">
    <cfRule type="expression" dxfId="25" priority="7" stopIfTrue="1">
      <formula>AND($B15&lt;&gt;"",$C15="да",$D15="")</formula>
    </cfRule>
  </conditionalFormatting>
  <conditionalFormatting sqref="E5 D6">
    <cfRule type="containsBlanks" dxfId="24" priority="17" stopIfTrue="1">
      <formula>LEN(TRIM(K5))=0</formula>
    </cfRule>
  </conditionalFormatting>
  <conditionalFormatting sqref="C15:C54">
    <cfRule type="expression" dxfId="23" priority="34">
      <formula>AND(SUM($D15:$L15)&lt;&gt;0,$C15="")</formula>
    </cfRule>
  </conditionalFormatting>
  <conditionalFormatting sqref="D15:L54">
    <cfRule type="expression" dxfId="22" priority="35" stopIfTrue="1">
      <formula>AND(SUM($D15)=0,COUNTA($E15:$L15)&gt;0)</formula>
    </cfRule>
  </conditionalFormatting>
  <conditionalFormatting sqref="E15:L54">
    <cfRule type="expression" dxfId="21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155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20" priority="4" stopIfTrue="1">
      <formula>E15&gt;E$11</formula>
    </cfRule>
  </conditionalFormatting>
  <conditionalFormatting sqref="K1 M1">
    <cfRule type="containsBlanks" dxfId="19" priority="5" stopIfTrue="1">
      <formula>LEN(TRIM(AG1))=0</formula>
    </cfRule>
  </conditionalFormatting>
  <conditionalFormatting sqref="D15:L54">
    <cfRule type="expression" dxfId="18" priority="7" stopIfTrue="1">
      <formula>AND($B15&lt;&gt;"",$C15="да",$D15="")</formula>
    </cfRule>
  </conditionalFormatting>
  <conditionalFormatting sqref="E5 D6">
    <cfRule type="containsBlanks" dxfId="17" priority="17" stopIfTrue="1">
      <formula>LEN(TRIM(K5))=0</formula>
    </cfRule>
  </conditionalFormatting>
  <conditionalFormatting sqref="C15:C54">
    <cfRule type="expression" dxfId="16" priority="34">
      <formula>AND(SUM($D15:$L15)&lt;&gt;0,$C15="")</formula>
    </cfRule>
  </conditionalFormatting>
  <conditionalFormatting sqref="D15:L54">
    <cfRule type="expression" dxfId="15" priority="35" stopIfTrue="1">
      <formula>AND(SUM($D15)=0,COUNTA($E15:$L15)&gt;0)</formula>
    </cfRule>
  </conditionalFormatting>
  <conditionalFormatting sqref="E15:L54">
    <cfRule type="expression" dxfId="14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155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155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13" priority="4" stopIfTrue="1">
      <formula>E15&gt;E$11</formula>
    </cfRule>
  </conditionalFormatting>
  <conditionalFormatting sqref="K1 M1">
    <cfRule type="containsBlanks" dxfId="12" priority="5" stopIfTrue="1">
      <formula>LEN(TRIM(AG1))=0</formula>
    </cfRule>
  </conditionalFormatting>
  <conditionalFormatting sqref="D15:L54">
    <cfRule type="expression" dxfId="11" priority="7" stopIfTrue="1">
      <formula>AND($B15&lt;&gt;"",$C15="да",$D15="")</formula>
    </cfRule>
  </conditionalFormatting>
  <conditionalFormatting sqref="E5 D6">
    <cfRule type="containsBlanks" dxfId="10" priority="17" stopIfTrue="1">
      <formula>LEN(TRIM(K5))=0</formula>
    </cfRule>
  </conditionalFormatting>
  <conditionalFormatting sqref="C15:C54">
    <cfRule type="expression" dxfId="9" priority="34">
      <formula>AND(SUM($D15:$L15)&lt;&gt;0,$C15="")</formula>
    </cfRule>
  </conditionalFormatting>
  <conditionalFormatting sqref="D15:L54">
    <cfRule type="expression" dxfId="8" priority="35" stopIfTrue="1">
      <formula>AND(SUM($D15)=0,COUNTA($E15:$L15)&gt;0)</formula>
    </cfRule>
  </conditionalFormatting>
  <conditionalFormatting sqref="E15:L54">
    <cfRule type="expression" dxfId="7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I12" sqref="I12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157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6" priority="4" stopIfTrue="1">
      <formula>E15&gt;E$11</formula>
    </cfRule>
  </conditionalFormatting>
  <conditionalFormatting sqref="K1 M1">
    <cfRule type="containsBlanks" dxfId="5" priority="5" stopIfTrue="1">
      <formula>LEN(TRIM(AG1))=0</formula>
    </cfRule>
  </conditionalFormatting>
  <conditionalFormatting sqref="D15:L54">
    <cfRule type="expression" dxfId="4" priority="7" stopIfTrue="1">
      <formula>AND($B15&lt;&gt;"",$C15="да",$D15="")</formula>
    </cfRule>
  </conditionalFormatting>
  <conditionalFormatting sqref="E5 D6">
    <cfRule type="containsBlanks" dxfId="3" priority="17" stopIfTrue="1">
      <formula>LEN(TRIM(K5))=0</formula>
    </cfRule>
  </conditionalFormatting>
  <conditionalFormatting sqref="C15:C54">
    <cfRule type="expression" dxfId="2" priority="34">
      <formula>AND(SUM($D15:$L15)&lt;&gt;0,$C15="")</formula>
    </cfRule>
  </conditionalFormatting>
  <conditionalFormatting sqref="D15:L54">
    <cfRule type="expression" dxfId="1" priority="35" stopIfTrue="1">
      <formula>AND(SUM($D15)=0,COUNTA($E15:$L15)&gt;0)</formula>
    </cfRule>
  </conditionalFormatting>
  <conditionalFormatting sqref="E15:L54">
    <cfRule type="expression" dxfId="0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abSelected="1" topLeftCell="A13" workbookViewId="0">
      <selection activeCell="B15" sqref="B15:B37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 ht="30">
      <c r="A1" s="2"/>
      <c r="B1" s="2"/>
      <c r="C1" s="2"/>
      <c r="D1" s="2"/>
      <c r="E1" s="2"/>
      <c r="F1" s="2"/>
      <c r="G1" s="2"/>
      <c r="H1" s="2"/>
      <c r="I1" s="2"/>
      <c r="J1" s="3" t="s">
        <v>134</v>
      </c>
      <c r="K1" s="155" t="s">
        <v>141</v>
      </c>
      <c r="L1" s="2" t="s">
        <v>3</v>
      </c>
      <c r="M1" s="156" t="s">
        <v>142</v>
      </c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 t="s">
        <v>143</v>
      </c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 t="s">
        <v>7</v>
      </c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>
        <f t="shared" ref="E12:L12" si="0">IF(COUNTIF($D$15:$D$54,"&gt;0")=0,"",SUMIFS(E$15:E$54,$D$15:$D$54,"&gt;0")/COUNTIF($D$15:$D$54,"&gt;0"))</f>
        <v>1</v>
      </c>
      <c r="F12" s="20">
        <f t="shared" si="0"/>
        <v>0.95454545454545459</v>
      </c>
      <c r="G12" s="20">
        <f t="shared" si="0"/>
        <v>0.90909090909090906</v>
      </c>
      <c r="H12" s="20">
        <f t="shared" si="0"/>
        <v>0.90909090909090906</v>
      </c>
      <c r="I12" s="20">
        <f t="shared" si="0"/>
        <v>0.72727272727272729</v>
      </c>
      <c r="J12" s="20">
        <f t="shared" si="0"/>
        <v>0.36363636363636365</v>
      </c>
      <c r="K12" s="20">
        <f t="shared" si="0"/>
        <v>0.72727272727272729</v>
      </c>
      <c r="L12" s="20">
        <f t="shared" si="0"/>
        <v>0.27272727272727271</v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>
        <f t="shared" ref="E13:L13" si="1">IF(COUNTIF($D$15:$D$54,"&gt;0")=0,"",E12/E11)</f>
        <v>1</v>
      </c>
      <c r="F13" s="23">
        <f t="shared" si="1"/>
        <v>0.95454545454545459</v>
      </c>
      <c r="G13" s="23">
        <f t="shared" si="1"/>
        <v>0.90909090909090906</v>
      </c>
      <c r="H13" s="23">
        <f t="shared" si="1"/>
        <v>0.90909090909090906</v>
      </c>
      <c r="I13" s="23">
        <f t="shared" si="1"/>
        <v>0.72727272727272729</v>
      </c>
      <c r="J13" s="23">
        <f t="shared" si="1"/>
        <v>0.36363636363636365</v>
      </c>
      <c r="K13" s="23">
        <f t="shared" si="1"/>
        <v>0.72727272727272729</v>
      </c>
      <c r="L13" s="23">
        <f t="shared" si="1"/>
        <v>0.13636363636363635</v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7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2" t="s">
        <v>50</v>
      </c>
      <c r="N14" s="34" t="str">
        <f>N5</f>
        <v>Оценка</v>
      </c>
      <c r="O14" s="35" t="s">
        <v>56</v>
      </c>
      <c r="P14" s="38" t="s">
        <v>58</v>
      </c>
    </row>
    <row r="15" spans="1:16" ht="15.75" thickBot="1">
      <c r="A15" s="40">
        <v>1</v>
      </c>
      <c r="B15" s="179"/>
      <c r="C15" s="137"/>
      <c r="D15" s="138">
        <v>3</v>
      </c>
      <c r="E15" s="139">
        <v>1</v>
      </c>
      <c r="F15" s="140">
        <v>1</v>
      </c>
      <c r="G15" s="141">
        <v>1</v>
      </c>
      <c r="H15" s="163">
        <v>1</v>
      </c>
      <c r="I15" s="159">
        <v>1</v>
      </c>
      <c r="J15" s="163">
        <v>1</v>
      </c>
      <c r="K15" s="159">
        <v>1</v>
      </c>
      <c r="L15" s="167">
        <v>2</v>
      </c>
      <c r="M15" s="44">
        <f t="shared" ref="M15:M54" si="2">IF(SUM(D15)&gt;0,SUM(E15:L15),"")</f>
        <v>9</v>
      </c>
      <c r="N15" s="170" t="str">
        <f t="shared" ref="N15:N54" si="3">IF(SUM(D15)&gt;0,IF(M15&gt;=$M$7,$N$7,IF(M15&gt;=$M$8,$N$8,IF(M15&gt;=$M$9,$N$9,$N$10))),"")</f>
        <v>"5"</v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1" t="str">
        <f t="shared" ref="P15:P54" si="4">IF(O15="","",IF(O15="нет",0,1))</f>
        <v/>
      </c>
    </row>
    <row r="16" spans="1:16" ht="15.75" thickBot="1">
      <c r="A16" s="52">
        <v>2</v>
      </c>
      <c r="B16" s="180"/>
      <c r="C16" s="143"/>
      <c r="D16" s="144">
        <v>1</v>
      </c>
      <c r="E16" s="145">
        <v>1</v>
      </c>
      <c r="F16" s="146">
        <v>1</v>
      </c>
      <c r="G16" s="147">
        <v>0</v>
      </c>
      <c r="H16" s="164">
        <v>1</v>
      </c>
      <c r="I16" s="160">
        <v>0</v>
      </c>
      <c r="J16" s="164">
        <v>0</v>
      </c>
      <c r="K16" s="160">
        <v>1</v>
      </c>
      <c r="L16" s="168">
        <v>0</v>
      </c>
      <c r="M16" s="64">
        <f t="shared" si="2"/>
        <v>4</v>
      </c>
      <c r="N16" s="171" t="str">
        <f t="shared" si="3"/>
        <v>"3"</v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71" t="str">
        <f t="shared" si="4"/>
        <v/>
      </c>
    </row>
    <row r="17" spans="1:16" ht="15.75" thickBot="1">
      <c r="A17" s="52">
        <v>3</v>
      </c>
      <c r="B17" s="180"/>
      <c r="C17" s="143"/>
      <c r="D17" s="144">
        <v>4</v>
      </c>
      <c r="E17" s="145">
        <v>1</v>
      </c>
      <c r="F17" s="146">
        <v>0</v>
      </c>
      <c r="G17" s="147">
        <v>0</v>
      </c>
      <c r="H17" s="164">
        <v>0</v>
      </c>
      <c r="I17" s="160">
        <v>0</v>
      </c>
      <c r="J17" s="164"/>
      <c r="K17" s="160">
        <v>0</v>
      </c>
      <c r="L17" s="168">
        <v>0</v>
      </c>
      <c r="M17" s="64">
        <f t="shared" si="2"/>
        <v>1</v>
      </c>
      <c r="N17" s="171" t="str">
        <f t="shared" si="3"/>
        <v>"2"</v>
      </c>
      <c r="O17" s="174" t="str">
        <f t="shared" si="5"/>
        <v/>
      </c>
      <c r="P17" s="71" t="str">
        <f t="shared" si="4"/>
        <v/>
      </c>
    </row>
    <row r="18" spans="1:16" ht="15.75" thickBot="1">
      <c r="A18" s="52">
        <v>4</v>
      </c>
      <c r="B18" s="180"/>
      <c r="C18" s="143"/>
      <c r="D18" s="144">
        <v>1</v>
      </c>
      <c r="E18" s="145">
        <v>1</v>
      </c>
      <c r="F18" s="146">
        <v>1</v>
      </c>
      <c r="G18" s="147">
        <v>1</v>
      </c>
      <c r="H18" s="164">
        <v>1</v>
      </c>
      <c r="I18" s="160">
        <v>1</v>
      </c>
      <c r="J18" s="164">
        <v>0</v>
      </c>
      <c r="K18" s="160">
        <v>1</v>
      </c>
      <c r="L18" s="168">
        <v>0</v>
      </c>
      <c r="M18" s="64">
        <f t="shared" si="2"/>
        <v>6</v>
      </c>
      <c r="N18" s="171" t="str">
        <f t="shared" si="3"/>
        <v>"3"</v>
      </c>
      <c r="O18" s="174" t="str">
        <f t="shared" si="5"/>
        <v/>
      </c>
      <c r="P18" s="71" t="str">
        <f t="shared" si="4"/>
        <v/>
      </c>
    </row>
    <row r="19" spans="1:16" ht="15.75" thickBot="1">
      <c r="A19" s="72">
        <v>5</v>
      </c>
      <c r="B19" s="180"/>
      <c r="C19" s="149"/>
      <c r="D19" s="150">
        <v>3</v>
      </c>
      <c r="E19" s="151">
        <v>1</v>
      </c>
      <c r="F19" s="152">
        <v>1</v>
      </c>
      <c r="G19" s="153">
        <v>1</v>
      </c>
      <c r="H19" s="165">
        <v>1</v>
      </c>
      <c r="I19" s="161">
        <v>1</v>
      </c>
      <c r="J19" s="165">
        <v>1</v>
      </c>
      <c r="K19" s="161">
        <v>1</v>
      </c>
      <c r="L19" s="169">
        <v>0</v>
      </c>
      <c r="M19" s="74">
        <f t="shared" si="2"/>
        <v>7</v>
      </c>
      <c r="N19" s="172" t="str">
        <f t="shared" si="3"/>
        <v>"4"</v>
      </c>
      <c r="O19" s="175" t="str">
        <f t="shared" si="5"/>
        <v/>
      </c>
      <c r="P19" s="76" t="str">
        <f t="shared" si="4"/>
        <v/>
      </c>
    </row>
    <row r="20" spans="1:16" ht="15.75" thickBot="1">
      <c r="A20" s="77">
        <v>6</v>
      </c>
      <c r="B20" s="180"/>
      <c r="C20" s="137"/>
      <c r="D20" s="138">
        <v>2</v>
      </c>
      <c r="E20" s="139">
        <v>1</v>
      </c>
      <c r="F20" s="140">
        <v>1</v>
      </c>
      <c r="G20" s="141">
        <v>1</v>
      </c>
      <c r="H20" s="163">
        <v>1</v>
      </c>
      <c r="I20" s="159">
        <v>0</v>
      </c>
      <c r="J20" s="163">
        <v>0</v>
      </c>
      <c r="K20" s="159">
        <v>0</v>
      </c>
      <c r="L20" s="167">
        <v>2</v>
      </c>
      <c r="M20" s="80">
        <f t="shared" si="2"/>
        <v>6</v>
      </c>
      <c r="N20" s="170" t="str">
        <f t="shared" si="3"/>
        <v>"3"</v>
      </c>
      <c r="O20" s="173" t="str">
        <f t="shared" si="5"/>
        <v/>
      </c>
      <c r="P20" s="51" t="str">
        <f t="shared" si="4"/>
        <v/>
      </c>
    </row>
    <row r="21" spans="1:16" ht="15.75" customHeight="1" thickBot="1">
      <c r="A21" s="52">
        <v>7</v>
      </c>
      <c r="B21" s="180"/>
      <c r="C21" s="143"/>
      <c r="D21" s="144">
        <v>3</v>
      </c>
      <c r="E21" s="145">
        <v>1</v>
      </c>
      <c r="F21" s="146">
        <v>1</v>
      </c>
      <c r="G21" s="147">
        <v>1</v>
      </c>
      <c r="H21" s="164">
        <v>1</v>
      </c>
      <c r="I21" s="160">
        <v>1</v>
      </c>
      <c r="J21" s="164">
        <v>1</v>
      </c>
      <c r="K21" s="160">
        <v>1</v>
      </c>
      <c r="L21" s="168">
        <v>0</v>
      </c>
      <c r="M21" s="62">
        <f t="shared" si="2"/>
        <v>7</v>
      </c>
      <c r="N21" s="171" t="str">
        <f t="shared" si="3"/>
        <v>"4"</v>
      </c>
      <c r="O21" s="174" t="str">
        <f t="shared" si="5"/>
        <v/>
      </c>
      <c r="P21" s="71" t="str">
        <f t="shared" si="4"/>
        <v/>
      </c>
    </row>
    <row r="22" spans="1:16" ht="15.75" customHeight="1" thickBot="1">
      <c r="A22" s="52">
        <v>8</v>
      </c>
      <c r="B22" s="180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171" t="str">
        <f t="shared" si="3"/>
        <v/>
      </c>
      <c r="O22" s="174" t="str">
        <f t="shared" si="5"/>
        <v/>
      </c>
      <c r="P22" s="71" t="str">
        <f t="shared" si="4"/>
        <v/>
      </c>
    </row>
    <row r="23" spans="1:16" ht="15.75" customHeight="1" thickBot="1">
      <c r="A23" s="52">
        <v>9</v>
      </c>
      <c r="B23" s="180"/>
      <c r="C23" s="143"/>
      <c r="D23" s="144">
        <v>2</v>
      </c>
      <c r="E23" s="145">
        <v>1</v>
      </c>
      <c r="F23" s="146">
        <v>1</v>
      </c>
      <c r="G23" s="147">
        <v>1</v>
      </c>
      <c r="H23" s="164">
        <v>1</v>
      </c>
      <c r="I23" s="160">
        <v>1</v>
      </c>
      <c r="J23" s="164">
        <v>0</v>
      </c>
      <c r="K23" s="160">
        <v>1</v>
      </c>
      <c r="L23" s="168">
        <v>2</v>
      </c>
      <c r="M23" s="62">
        <f t="shared" si="2"/>
        <v>8</v>
      </c>
      <c r="N23" s="171" t="str">
        <f t="shared" si="3"/>
        <v>"4"</v>
      </c>
      <c r="O23" s="174" t="str">
        <f t="shared" si="5"/>
        <v/>
      </c>
      <c r="P23" s="71" t="str">
        <f t="shared" si="4"/>
        <v/>
      </c>
    </row>
    <row r="24" spans="1:16" ht="15.75" customHeight="1" thickBot="1">
      <c r="A24" s="93">
        <v>10</v>
      </c>
      <c r="B24" s="180"/>
      <c r="C24" s="149"/>
      <c r="D24" s="150">
        <v>1</v>
      </c>
      <c r="E24" s="151">
        <v>1</v>
      </c>
      <c r="F24" s="152">
        <v>1</v>
      </c>
      <c r="G24" s="153">
        <v>1</v>
      </c>
      <c r="H24" s="165">
        <v>1</v>
      </c>
      <c r="I24" s="161">
        <v>0</v>
      </c>
      <c r="J24" s="165">
        <v>0</v>
      </c>
      <c r="K24" s="161">
        <v>1</v>
      </c>
      <c r="L24" s="169">
        <v>0</v>
      </c>
      <c r="M24" s="96">
        <f t="shared" si="2"/>
        <v>5</v>
      </c>
      <c r="N24" s="172" t="str">
        <f t="shared" si="3"/>
        <v>"3"</v>
      </c>
      <c r="O24" s="175" t="str">
        <f t="shared" si="5"/>
        <v/>
      </c>
      <c r="P24" s="76" t="str">
        <f t="shared" si="4"/>
        <v/>
      </c>
    </row>
    <row r="25" spans="1:16" ht="15.75" customHeight="1" thickBot="1">
      <c r="A25" s="40">
        <v>11</v>
      </c>
      <c r="B25" s="180"/>
      <c r="C25" s="137"/>
      <c r="D25" s="138">
        <v>1</v>
      </c>
      <c r="E25" s="139">
        <v>1</v>
      </c>
      <c r="F25" s="140">
        <v>1</v>
      </c>
      <c r="G25" s="141">
        <v>1</v>
      </c>
      <c r="H25" s="163">
        <v>1</v>
      </c>
      <c r="I25" s="159">
        <v>1</v>
      </c>
      <c r="J25" s="163">
        <v>0</v>
      </c>
      <c r="K25" s="159">
        <v>1</v>
      </c>
      <c r="L25" s="167">
        <v>0</v>
      </c>
      <c r="M25" s="45">
        <f t="shared" si="2"/>
        <v>6</v>
      </c>
      <c r="N25" s="170" t="str">
        <f t="shared" si="3"/>
        <v>"3"</v>
      </c>
      <c r="O25" s="173" t="str">
        <f t="shared" si="5"/>
        <v/>
      </c>
      <c r="P25" s="51" t="str">
        <f t="shared" si="4"/>
        <v/>
      </c>
    </row>
    <row r="26" spans="1:16" ht="15.75" customHeight="1" thickBot="1">
      <c r="A26" s="52">
        <v>12</v>
      </c>
      <c r="B26" s="180"/>
      <c r="C26" s="143"/>
      <c r="D26" s="144">
        <v>2</v>
      </c>
      <c r="E26" s="145">
        <v>1</v>
      </c>
      <c r="F26" s="146">
        <v>1</v>
      </c>
      <c r="G26" s="147">
        <v>1</v>
      </c>
      <c r="H26" s="164">
        <v>1</v>
      </c>
      <c r="I26" s="160">
        <v>1</v>
      </c>
      <c r="J26" s="164">
        <v>0</v>
      </c>
      <c r="K26" s="160">
        <v>0</v>
      </c>
      <c r="L26" s="168">
        <v>0</v>
      </c>
      <c r="M26" s="62">
        <f t="shared" si="2"/>
        <v>5</v>
      </c>
      <c r="N26" s="171" t="str">
        <f t="shared" si="3"/>
        <v>"3"</v>
      </c>
      <c r="O26" s="174" t="str">
        <f t="shared" si="5"/>
        <v/>
      </c>
      <c r="P26" s="71" t="str">
        <f t="shared" si="4"/>
        <v/>
      </c>
    </row>
    <row r="27" spans="1:16" ht="15.75" customHeight="1" thickBot="1">
      <c r="A27" s="52">
        <v>13</v>
      </c>
      <c r="B27" s="180"/>
      <c r="C27" s="143"/>
      <c r="D27" s="144">
        <v>1</v>
      </c>
      <c r="E27" s="145">
        <v>1</v>
      </c>
      <c r="F27" s="146">
        <v>1</v>
      </c>
      <c r="G27" s="147">
        <v>1</v>
      </c>
      <c r="H27" s="164">
        <v>1</v>
      </c>
      <c r="I27" s="160">
        <v>0</v>
      </c>
      <c r="J27" s="164">
        <v>0</v>
      </c>
      <c r="K27" s="160">
        <v>1</v>
      </c>
      <c r="L27" s="168">
        <v>0</v>
      </c>
      <c r="M27" s="62">
        <f t="shared" si="2"/>
        <v>5</v>
      </c>
      <c r="N27" s="171" t="str">
        <f t="shared" si="3"/>
        <v>"3"</v>
      </c>
      <c r="O27" s="174" t="str">
        <f t="shared" si="5"/>
        <v/>
      </c>
      <c r="P27" s="71" t="str">
        <f t="shared" si="4"/>
        <v/>
      </c>
    </row>
    <row r="28" spans="1:16" ht="15.75" customHeight="1" thickBot="1">
      <c r="A28" s="52">
        <v>14</v>
      </c>
      <c r="B28" s="180"/>
      <c r="C28" s="143"/>
      <c r="D28" s="144">
        <v>4</v>
      </c>
      <c r="E28" s="145">
        <v>1</v>
      </c>
      <c r="F28" s="146">
        <v>1</v>
      </c>
      <c r="G28" s="147">
        <v>1</v>
      </c>
      <c r="H28" s="164">
        <v>1</v>
      </c>
      <c r="I28" s="160">
        <v>1</v>
      </c>
      <c r="J28" s="164">
        <v>0</v>
      </c>
      <c r="K28" s="160">
        <v>0</v>
      </c>
      <c r="L28" s="168">
        <v>0</v>
      </c>
      <c r="M28" s="62">
        <f t="shared" si="2"/>
        <v>5</v>
      </c>
      <c r="N28" s="171" t="str">
        <f t="shared" si="3"/>
        <v>"3"</v>
      </c>
      <c r="O28" s="174" t="str">
        <f t="shared" si="5"/>
        <v/>
      </c>
      <c r="P28" s="71" t="str">
        <f t="shared" si="4"/>
        <v/>
      </c>
    </row>
    <row r="29" spans="1:16" ht="15.75" customHeight="1" thickBot="1">
      <c r="A29" s="72">
        <v>15</v>
      </c>
      <c r="B29" s="180"/>
      <c r="C29" s="149"/>
      <c r="D29" s="150">
        <v>3</v>
      </c>
      <c r="E29" s="151">
        <v>1</v>
      </c>
      <c r="F29" s="152">
        <v>1</v>
      </c>
      <c r="G29" s="153">
        <v>1</v>
      </c>
      <c r="H29" s="165">
        <v>1</v>
      </c>
      <c r="I29" s="161">
        <v>1</v>
      </c>
      <c r="J29" s="165">
        <v>0</v>
      </c>
      <c r="K29" s="161">
        <v>1</v>
      </c>
      <c r="L29" s="169">
        <v>0</v>
      </c>
      <c r="M29" s="73">
        <f t="shared" si="2"/>
        <v>6</v>
      </c>
      <c r="N29" s="172" t="str">
        <f t="shared" si="3"/>
        <v>"3"</v>
      </c>
      <c r="O29" s="175" t="str">
        <f t="shared" si="5"/>
        <v/>
      </c>
      <c r="P29" s="76" t="str">
        <f t="shared" si="4"/>
        <v/>
      </c>
    </row>
    <row r="30" spans="1:16" ht="15.75" customHeight="1" thickBot="1">
      <c r="A30" s="77">
        <v>16</v>
      </c>
      <c r="B30" s="180"/>
      <c r="C30" s="137"/>
      <c r="D30" s="138">
        <v>1</v>
      </c>
      <c r="E30" s="139">
        <v>1</v>
      </c>
      <c r="F30" s="140">
        <v>1</v>
      </c>
      <c r="G30" s="141">
        <v>1</v>
      </c>
      <c r="H30" s="163">
        <v>1</v>
      </c>
      <c r="I30" s="159">
        <v>0</v>
      </c>
      <c r="J30" s="163">
        <v>0</v>
      </c>
      <c r="K30" s="159">
        <v>1</v>
      </c>
      <c r="L30" s="167">
        <v>0</v>
      </c>
      <c r="M30" s="80">
        <f t="shared" si="2"/>
        <v>5</v>
      </c>
      <c r="N30" s="170" t="str">
        <f t="shared" si="3"/>
        <v>"3"</v>
      </c>
      <c r="O30" s="173" t="str">
        <f t="shared" si="5"/>
        <v/>
      </c>
      <c r="P30" s="51" t="str">
        <f t="shared" si="4"/>
        <v/>
      </c>
    </row>
    <row r="31" spans="1:16" ht="15.75" customHeight="1" thickBot="1">
      <c r="A31" s="52">
        <v>17</v>
      </c>
      <c r="B31" s="180"/>
      <c r="C31" s="143"/>
      <c r="D31" s="144">
        <v>4</v>
      </c>
      <c r="E31" s="145">
        <v>1</v>
      </c>
      <c r="F31" s="146">
        <v>1</v>
      </c>
      <c r="G31" s="147">
        <v>1</v>
      </c>
      <c r="H31" s="164">
        <v>1</v>
      </c>
      <c r="I31" s="160">
        <v>1</v>
      </c>
      <c r="J31" s="164">
        <v>1</v>
      </c>
      <c r="K31" s="160">
        <v>1</v>
      </c>
      <c r="L31" s="168">
        <v>0</v>
      </c>
      <c r="M31" s="62">
        <f t="shared" si="2"/>
        <v>7</v>
      </c>
      <c r="N31" s="171" t="str">
        <f t="shared" si="3"/>
        <v>"4"</v>
      </c>
      <c r="O31" s="174" t="str">
        <f t="shared" si="5"/>
        <v/>
      </c>
      <c r="P31" s="71" t="str">
        <f t="shared" si="4"/>
        <v/>
      </c>
    </row>
    <row r="32" spans="1:16" ht="15.75" customHeight="1" thickBot="1">
      <c r="A32" s="52">
        <v>18</v>
      </c>
      <c r="B32" s="180"/>
      <c r="C32" s="143"/>
      <c r="D32" s="144">
        <v>4</v>
      </c>
      <c r="E32" s="145">
        <v>1</v>
      </c>
      <c r="F32" s="146">
        <v>1</v>
      </c>
      <c r="G32" s="147">
        <v>1</v>
      </c>
      <c r="H32" s="164">
        <v>1</v>
      </c>
      <c r="I32" s="160">
        <v>1</v>
      </c>
      <c r="J32" s="164">
        <v>1</v>
      </c>
      <c r="K32" s="160">
        <v>1</v>
      </c>
      <c r="L32" s="168">
        <v>0</v>
      </c>
      <c r="M32" s="62">
        <f t="shared" si="2"/>
        <v>7</v>
      </c>
      <c r="N32" s="171" t="str">
        <f t="shared" si="3"/>
        <v>"4"</v>
      </c>
      <c r="O32" s="174" t="str">
        <f t="shared" si="5"/>
        <v/>
      </c>
      <c r="P32" s="71" t="str">
        <f t="shared" si="4"/>
        <v/>
      </c>
    </row>
    <row r="33" spans="1:16" ht="15.75" customHeight="1" thickBot="1">
      <c r="A33" s="52">
        <v>19</v>
      </c>
      <c r="B33" s="180"/>
      <c r="C33" s="143"/>
      <c r="D33" s="144">
        <v>2</v>
      </c>
      <c r="E33" s="145">
        <v>1</v>
      </c>
      <c r="F33" s="146">
        <v>1</v>
      </c>
      <c r="G33" s="147">
        <v>1</v>
      </c>
      <c r="H33" s="164">
        <v>1</v>
      </c>
      <c r="I33" s="160">
        <v>1</v>
      </c>
      <c r="J33" s="164">
        <v>0</v>
      </c>
      <c r="K33" s="160">
        <v>1</v>
      </c>
      <c r="L33" s="168">
        <v>0</v>
      </c>
      <c r="M33" s="62">
        <f t="shared" si="2"/>
        <v>6</v>
      </c>
      <c r="N33" s="171" t="str">
        <f t="shared" si="3"/>
        <v>"3"</v>
      </c>
      <c r="O33" s="174" t="str">
        <f t="shared" si="5"/>
        <v/>
      </c>
      <c r="P33" s="71" t="str">
        <f t="shared" si="4"/>
        <v/>
      </c>
    </row>
    <row r="34" spans="1:16" ht="15.75" customHeight="1" thickBot="1">
      <c r="A34" s="93">
        <v>20</v>
      </c>
      <c r="B34" s="180"/>
      <c r="C34" s="149"/>
      <c r="D34" s="150">
        <v>2</v>
      </c>
      <c r="E34" s="151">
        <v>1</v>
      </c>
      <c r="F34" s="152">
        <v>1</v>
      </c>
      <c r="G34" s="153">
        <v>1</v>
      </c>
      <c r="H34" s="165">
        <v>1</v>
      </c>
      <c r="I34" s="161">
        <v>1</v>
      </c>
      <c r="J34" s="165">
        <v>0</v>
      </c>
      <c r="K34" s="161">
        <v>0</v>
      </c>
      <c r="L34" s="169">
        <v>0</v>
      </c>
      <c r="M34" s="96">
        <f t="shared" si="2"/>
        <v>5</v>
      </c>
      <c r="N34" s="172" t="str">
        <f t="shared" si="3"/>
        <v>"3"</v>
      </c>
      <c r="O34" s="175" t="str">
        <f t="shared" si="5"/>
        <v/>
      </c>
      <c r="P34" s="76" t="str">
        <f t="shared" si="4"/>
        <v/>
      </c>
    </row>
    <row r="35" spans="1:16" ht="15.75" customHeight="1" thickBot="1">
      <c r="A35" s="40">
        <v>21</v>
      </c>
      <c r="B35" s="180"/>
      <c r="C35" s="137"/>
      <c r="D35" s="138">
        <v>4</v>
      </c>
      <c r="E35" s="139">
        <v>1</v>
      </c>
      <c r="F35" s="140">
        <v>1</v>
      </c>
      <c r="G35" s="141">
        <v>1</v>
      </c>
      <c r="H35" s="163">
        <v>1</v>
      </c>
      <c r="I35" s="159">
        <v>1</v>
      </c>
      <c r="J35" s="163">
        <v>1</v>
      </c>
      <c r="K35" s="159">
        <v>1</v>
      </c>
      <c r="L35" s="167">
        <v>0</v>
      </c>
      <c r="M35" s="45">
        <f t="shared" si="2"/>
        <v>7</v>
      </c>
      <c r="N35" s="170" t="str">
        <f t="shared" si="3"/>
        <v>"4"</v>
      </c>
      <c r="O35" s="173" t="str">
        <f t="shared" si="5"/>
        <v/>
      </c>
      <c r="P35" s="51" t="str">
        <f t="shared" si="4"/>
        <v/>
      </c>
    </row>
    <row r="36" spans="1:16" ht="15.75" customHeight="1" thickBot="1">
      <c r="A36" s="52">
        <v>22</v>
      </c>
      <c r="B36" s="180"/>
      <c r="C36" s="143"/>
      <c r="D36" s="144">
        <v>3</v>
      </c>
      <c r="E36" s="145">
        <v>1</v>
      </c>
      <c r="F36" s="146">
        <v>1</v>
      </c>
      <c r="G36" s="147">
        <v>1</v>
      </c>
      <c r="H36" s="164">
        <v>1</v>
      </c>
      <c r="I36" s="160">
        <v>1</v>
      </c>
      <c r="J36" s="164">
        <v>1</v>
      </c>
      <c r="K36" s="160">
        <v>1</v>
      </c>
      <c r="L36" s="168">
        <v>0</v>
      </c>
      <c r="M36" s="62">
        <f t="shared" si="2"/>
        <v>7</v>
      </c>
      <c r="N36" s="171" t="str">
        <f t="shared" si="3"/>
        <v>"4"</v>
      </c>
      <c r="O36" s="174" t="str">
        <f t="shared" si="5"/>
        <v/>
      </c>
      <c r="P36" s="71" t="str">
        <f t="shared" si="4"/>
        <v/>
      </c>
    </row>
    <row r="37" spans="1:16" ht="15.75" customHeight="1">
      <c r="A37" s="52">
        <v>23</v>
      </c>
      <c r="B37" s="181"/>
      <c r="C37" s="143"/>
      <c r="D37" s="144">
        <v>2</v>
      </c>
      <c r="E37" s="145">
        <v>1</v>
      </c>
      <c r="F37" s="146">
        <v>1</v>
      </c>
      <c r="G37" s="147">
        <v>1</v>
      </c>
      <c r="H37" s="164">
        <v>0</v>
      </c>
      <c r="I37" s="160">
        <v>1</v>
      </c>
      <c r="J37" s="164">
        <v>1</v>
      </c>
      <c r="K37" s="160">
        <v>0</v>
      </c>
      <c r="L37" s="168">
        <v>0</v>
      </c>
      <c r="M37" s="62">
        <f t="shared" si="2"/>
        <v>5</v>
      </c>
      <c r="N37" s="171" t="str">
        <f t="shared" si="3"/>
        <v>"3"</v>
      </c>
      <c r="O37" s="174" t="str">
        <f t="shared" si="5"/>
        <v/>
      </c>
      <c r="P37" s="71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171" t="str">
        <f t="shared" si="3"/>
        <v/>
      </c>
      <c r="O38" s="174" t="str">
        <f t="shared" si="5"/>
        <v/>
      </c>
      <c r="P38" s="71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172" t="str">
        <f t="shared" si="3"/>
        <v/>
      </c>
      <c r="O39" s="175" t="str">
        <f t="shared" si="5"/>
        <v/>
      </c>
      <c r="P39" s="76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170" t="str">
        <f t="shared" si="3"/>
        <v/>
      </c>
      <c r="O40" s="173" t="str">
        <f t="shared" si="5"/>
        <v/>
      </c>
      <c r="P40" s="51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171" t="str">
        <f t="shared" si="3"/>
        <v/>
      </c>
      <c r="O41" s="174" t="str">
        <f t="shared" si="5"/>
        <v/>
      </c>
      <c r="P41" s="71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171" t="str">
        <f t="shared" si="3"/>
        <v/>
      </c>
      <c r="O42" s="174" t="str">
        <f t="shared" si="5"/>
        <v/>
      </c>
      <c r="P42" s="71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171" t="str">
        <f t="shared" si="3"/>
        <v/>
      </c>
      <c r="O43" s="174" t="str">
        <f t="shared" si="5"/>
        <v/>
      </c>
      <c r="P43" s="71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172" t="str">
        <f t="shared" si="3"/>
        <v/>
      </c>
      <c r="O44" s="175" t="str">
        <f t="shared" si="5"/>
        <v/>
      </c>
      <c r="P44" s="76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170" t="str">
        <f t="shared" si="3"/>
        <v/>
      </c>
      <c r="O45" s="173" t="str">
        <f t="shared" si="5"/>
        <v/>
      </c>
      <c r="P45" s="51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171" t="str">
        <f t="shared" si="3"/>
        <v/>
      </c>
      <c r="O46" s="174" t="str">
        <f t="shared" si="5"/>
        <v/>
      </c>
      <c r="P46" s="71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171" t="str">
        <f t="shared" si="3"/>
        <v/>
      </c>
      <c r="O47" s="174" t="str">
        <f t="shared" si="5"/>
        <v/>
      </c>
      <c r="P47" s="71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171" t="str">
        <f t="shared" si="3"/>
        <v/>
      </c>
      <c r="O48" s="174" t="str">
        <f t="shared" si="5"/>
        <v/>
      </c>
      <c r="P48" s="71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172" t="str">
        <f t="shared" si="3"/>
        <v/>
      </c>
      <c r="O49" s="175" t="str">
        <f t="shared" si="5"/>
        <v/>
      </c>
      <c r="P49" s="76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170" t="str">
        <f t="shared" si="3"/>
        <v/>
      </c>
      <c r="O50" s="173" t="str">
        <f t="shared" si="5"/>
        <v/>
      </c>
      <c r="P50" s="51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171" t="str">
        <f t="shared" si="3"/>
        <v/>
      </c>
      <c r="O51" s="174" t="str">
        <f t="shared" si="5"/>
        <v/>
      </c>
      <c r="P51" s="71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171" t="str">
        <f t="shared" si="3"/>
        <v/>
      </c>
      <c r="O52" s="174" t="str">
        <f t="shared" si="5"/>
        <v/>
      </c>
      <c r="P52" s="71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171" t="str">
        <f t="shared" si="3"/>
        <v/>
      </c>
      <c r="O53" s="174" t="str">
        <f t="shared" si="5"/>
        <v/>
      </c>
      <c r="P53" s="71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172" t="str">
        <f t="shared" si="3"/>
        <v/>
      </c>
      <c r="O54" s="175" t="str">
        <f t="shared" si="5"/>
        <v/>
      </c>
      <c r="P54" s="76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103" priority="1" stopIfTrue="1">
      <formula>E15&gt;E$11</formula>
    </cfRule>
  </conditionalFormatting>
  <conditionalFormatting sqref="K1 M1">
    <cfRule type="containsBlanks" dxfId="102" priority="2" stopIfTrue="1">
      <formula>LEN(TRIM(AG1))=0</formula>
    </cfRule>
  </conditionalFormatting>
  <conditionalFormatting sqref="D15:L54">
    <cfRule type="expression" dxfId="101" priority="4" stopIfTrue="1">
      <formula>AND($B15&lt;&gt;"",$C15="да",$D15="")</formula>
    </cfRule>
  </conditionalFormatting>
  <conditionalFormatting sqref="E5 D6">
    <cfRule type="containsBlanks" dxfId="100" priority="8" stopIfTrue="1">
      <formula>LEN(TRIM(K5))=0</formula>
    </cfRule>
  </conditionalFormatting>
  <conditionalFormatting sqref="C15:C54">
    <cfRule type="expression" dxfId="99" priority="19">
      <formula>AND(SUM($D15:$L15)&lt;&gt;0,$C15="")</formula>
    </cfRule>
  </conditionalFormatting>
  <conditionalFormatting sqref="D15:L54">
    <cfRule type="expression" dxfId="98" priority="20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157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97" priority="4" stopIfTrue="1">
      <formula>E15&gt;E$11</formula>
    </cfRule>
  </conditionalFormatting>
  <conditionalFormatting sqref="K1 M1">
    <cfRule type="containsBlanks" dxfId="96" priority="5" stopIfTrue="1">
      <formula>LEN(TRIM(AG1))=0</formula>
    </cfRule>
  </conditionalFormatting>
  <conditionalFormatting sqref="D15:L54">
    <cfRule type="expression" dxfId="95" priority="7" stopIfTrue="1">
      <formula>AND($B15&lt;&gt;"",$C15="да",$D15="")</formula>
    </cfRule>
  </conditionalFormatting>
  <conditionalFormatting sqref="E5 D6">
    <cfRule type="containsBlanks" dxfId="94" priority="17" stopIfTrue="1">
      <formula>LEN(TRIM(K5))=0</formula>
    </cfRule>
  </conditionalFormatting>
  <conditionalFormatting sqref="C15:C54">
    <cfRule type="expression" dxfId="93" priority="34">
      <formula>AND(SUM($D15:$L15)&lt;&gt;0,$C15="")</formula>
    </cfRule>
  </conditionalFormatting>
  <conditionalFormatting sqref="D15:L54">
    <cfRule type="expression" dxfId="92" priority="35" stopIfTrue="1">
      <formula>AND(SUM($D15)=0,COUNTA($E15:$L15)&gt;0)</formula>
    </cfRule>
  </conditionalFormatting>
  <conditionalFormatting sqref="E15:L54">
    <cfRule type="expression" dxfId="91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E16" sqref="E1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90" priority="4" stopIfTrue="1">
      <formula>E15&gt;E$11</formula>
    </cfRule>
  </conditionalFormatting>
  <conditionalFormatting sqref="K1 M1">
    <cfRule type="containsBlanks" dxfId="89" priority="5" stopIfTrue="1">
      <formula>LEN(TRIM(AG1))=0</formula>
    </cfRule>
  </conditionalFormatting>
  <conditionalFormatting sqref="D15:L54">
    <cfRule type="expression" dxfId="88" priority="7" stopIfTrue="1">
      <formula>AND($B15&lt;&gt;"",$C15="да",$D15="")</formula>
    </cfRule>
  </conditionalFormatting>
  <conditionalFormatting sqref="E5 D6">
    <cfRule type="containsBlanks" dxfId="87" priority="17" stopIfTrue="1">
      <formula>LEN(TRIM(K5))=0</formula>
    </cfRule>
  </conditionalFormatting>
  <conditionalFormatting sqref="C15:C54">
    <cfRule type="expression" dxfId="86" priority="34">
      <formula>AND(SUM($D15:$L15)&lt;&gt;0,$C15="")</formula>
    </cfRule>
  </conditionalFormatting>
  <conditionalFormatting sqref="D15:L54">
    <cfRule type="expression" dxfId="85" priority="35" stopIfTrue="1">
      <formula>AND(SUM($D15)=0,COUNTA($E15:$L15)&gt;0)</formula>
    </cfRule>
  </conditionalFormatting>
  <conditionalFormatting sqref="E15:L54">
    <cfRule type="expression" dxfId="84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155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83" priority="4" stopIfTrue="1">
      <formula>E15&gt;E$11</formula>
    </cfRule>
  </conditionalFormatting>
  <conditionalFormatting sqref="K1 M1">
    <cfRule type="containsBlanks" dxfId="82" priority="5" stopIfTrue="1">
      <formula>LEN(TRIM(AG1))=0</formula>
    </cfRule>
  </conditionalFormatting>
  <conditionalFormatting sqref="D15:L54">
    <cfRule type="expression" dxfId="81" priority="7" stopIfTrue="1">
      <formula>AND($B15&lt;&gt;"",$C15="да",$D15="")</formula>
    </cfRule>
  </conditionalFormatting>
  <conditionalFormatting sqref="E5 D6">
    <cfRule type="containsBlanks" dxfId="80" priority="17" stopIfTrue="1">
      <formula>LEN(TRIM(K5))=0</formula>
    </cfRule>
  </conditionalFormatting>
  <conditionalFormatting sqref="C15:C54">
    <cfRule type="expression" dxfId="79" priority="34">
      <formula>AND(SUM($D15:$L15)&lt;&gt;0,$C15="")</formula>
    </cfRule>
  </conditionalFormatting>
  <conditionalFormatting sqref="D15:L54">
    <cfRule type="expression" dxfId="78" priority="35" stopIfTrue="1">
      <formula>AND(SUM($D15)=0,COUNTA($E15:$L15)&gt;0)</formula>
    </cfRule>
  </conditionalFormatting>
  <conditionalFormatting sqref="E15:L54">
    <cfRule type="expression" dxfId="77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155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76" priority="4" stopIfTrue="1">
      <formula>E15&gt;E$11</formula>
    </cfRule>
  </conditionalFormatting>
  <conditionalFormatting sqref="K1 M1">
    <cfRule type="containsBlanks" dxfId="75" priority="5" stopIfTrue="1">
      <formula>LEN(TRIM(AG1))=0</formula>
    </cfRule>
  </conditionalFormatting>
  <conditionalFormatting sqref="D15:L54">
    <cfRule type="expression" dxfId="74" priority="7" stopIfTrue="1">
      <formula>AND($B15&lt;&gt;"",$C15="да",$D15="")</formula>
    </cfRule>
  </conditionalFormatting>
  <conditionalFormatting sqref="E5 D6">
    <cfRule type="containsBlanks" dxfId="73" priority="17" stopIfTrue="1">
      <formula>LEN(TRIM(K5))=0</formula>
    </cfRule>
  </conditionalFormatting>
  <conditionalFormatting sqref="C15:C54">
    <cfRule type="expression" dxfId="72" priority="34">
      <formula>AND(SUM($D15:$L15)&lt;&gt;0,$C15="")</formula>
    </cfRule>
  </conditionalFormatting>
  <conditionalFormatting sqref="D15:L54">
    <cfRule type="expression" dxfId="71" priority="35" stopIfTrue="1">
      <formula>AND(SUM($D15)=0,COUNTA($E15:$L15)&gt;0)</formula>
    </cfRule>
  </conditionalFormatting>
  <conditionalFormatting sqref="E15:L54">
    <cfRule type="expression" dxfId="70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69" priority="4" stopIfTrue="1">
      <formula>E15&gt;E$11</formula>
    </cfRule>
  </conditionalFormatting>
  <conditionalFormatting sqref="K1 M1">
    <cfRule type="containsBlanks" dxfId="68" priority="5" stopIfTrue="1">
      <formula>LEN(TRIM(AG1))=0</formula>
    </cfRule>
  </conditionalFormatting>
  <conditionalFormatting sqref="D15:L54">
    <cfRule type="expression" dxfId="67" priority="7" stopIfTrue="1">
      <formula>AND($B15&lt;&gt;"",$C15="да",$D15="")</formula>
    </cfRule>
  </conditionalFormatting>
  <conditionalFormatting sqref="E5 D6">
    <cfRule type="containsBlanks" dxfId="66" priority="17" stopIfTrue="1">
      <formula>LEN(TRIM(K5))=0</formula>
    </cfRule>
  </conditionalFormatting>
  <conditionalFormatting sqref="C15:C54">
    <cfRule type="expression" dxfId="65" priority="34">
      <formula>AND(SUM($D15:$L15)&lt;&gt;0,$C15="")</formula>
    </cfRule>
  </conditionalFormatting>
  <conditionalFormatting sqref="D15:L54">
    <cfRule type="expression" dxfId="64" priority="35" stopIfTrue="1">
      <formula>AND(SUM($D15)=0,COUNTA($E15:$L15)&gt;0)</formula>
    </cfRule>
  </conditionalFormatting>
  <conditionalFormatting sqref="E15:L54">
    <cfRule type="expression" dxfId="63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155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62" priority="4" stopIfTrue="1">
      <formula>E15&gt;E$11</formula>
    </cfRule>
  </conditionalFormatting>
  <conditionalFormatting sqref="K1 M1">
    <cfRule type="containsBlanks" dxfId="61" priority="5" stopIfTrue="1">
      <formula>LEN(TRIM(AG1))=0</formula>
    </cfRule>
  </conditionalFormatting>
  <conditionalFormatting sqref="D15:L54">
    <cfRule type="expression" dxfId="60" priority="7" stopIfTrue="1">
      <formula>AND($B15&lt;&gt;"",$C15="да",$D15="")</formula>
    </cfRule>
  </conditionalFormatting>
  <conditionalFormatting sqref="E5 D6">
    <cfRule type="containsBlanks" dxfId="59" priority="17" stopIfTrue="1">
      <formula>LEN(TRIM(K5))=0</formula>
    </cfRule>
  </conditionalFormatting>
  <conditionalFormatting sqref="C15:C54">
    <cfRule type="expression" dxfId="58" priority="34">
      <formula>AND(SUM($D15:$L15)&lt;&gt;0,$C15="")</formula>
    </cfRule>
  </conditionalFormatting>
  <conditionalFormatting sqref="D15:L54">
    <cfRule type="expression" dxfId="57" priority="35" stopIfTrue="1">
      <formula>AND(SUM($D15)=0,COUNTA($E15:$L15)&gt;0)</formula>
    </cfRule>
  </conditionalFormatting>
  <conditionalFormatting sqref="E15:L54">
    <cfRule type="expression" dxfId="56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000"/>
  <sheetViews>
    <sheetView topLeftCell="A3" workbookViewId="0">
      <selection activeCell="C3" sqref="C1:C1048576"/>
    </sheetView>
  </sheetViews>
  <sheetFormatPr defaultColWidth="14.42578125" defaultRowHeight="15" customHeight="1"/>
  <cols>
    <col min="1" max="1" width="9.140625" customWidth="1"/>
    <col min="2" max="2" width="19.140625" customWidth="1"/>
    <col min="3" max="3" width="9.7109375" hidden="1" customWidth="1"/>
    <col min="4" max="4" width="7.5703125" customWidth="1"/>
    <col min="5" max="12" width="6.140625" customWidth="1"/>
    <col min="13" max="13" width="6.5703125" customWidth="1"/>
    <col min="14" max="14" width="12.5703125" customWidth="1"/>
    <col min="15" max="15" width="17.7109375" customWidth="1"/>
    <col min="16" max="16" width="12.7109375" hidden="1" customWidth="1"/>
  </cols>
  <sheetData>
    <row r="1" spans="1:16">
      <c r="A1" s="2"/>
      <c r="B1" s="2"/>
      <c r="C1" s="2"/>
      <c r="D1" s="2"/>
      <c r="E1" s="2"/>
      <c r="F1" s="2"/>
      <c r="G1" s="2"/>
      <c r="H1" s="2"/>
      <c r="I1" s="2"/>
      <c r="J1" s="3" t="s">
        <v>1</v>
      </c>
      <c r="K1" s="155"/>
      <c r="L1" s="2" t="s">
        <v>3</v>
      </c>
      <c r="M1" s="156"/>
      <c r="N1" s="2"/>
      <c r="O1" s="4" t="s">
        <v>4</v>
      </c>
      <c r="P1" s="2"/>
    </row>
    <row r="2" spans="1:16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2</v>
      </c>
    </row>
    <row r="3" spans="1:16">
      <c r="A3" s="2"/>
      <c r="B3" s="2"/>
      <c r="C3" s="4"/>
      <c r="D3" s="4" t="s">
        <v>5</v>
      </c>
      <c r="E3" s="6" t="s">
        <v>131</v>
      </c>
      <c r="F3" s="6"/>
      <c r="G3" s="6"/>
      <c r="H3" s="6"/>
      <c r="I3" s="6"/>
      <c r="J3" s="2"/>
      <c r="K3" s="2"/>
      <c r="L3" s="2"/>
      <c r="M3" s="2"/>
      <c r="N3" s="2"/>
      <c r="O3" s="2"/>
      <c r="P3" s="2" t="s">
        <v>6</v>
      </c>
    </row>
    <row r="4" spans="1:16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 t="s">
        <v>7</v>
      </c>
    </row>
    <row r="5" spans="1:16">
      <c r="A5" s="7"/>
      <c r="B5" s="7"/>
      <c r="C5" s="7"/>
      <c r="D5" s="4" t="s">
        <v>9</v>
      </c>
      <c r="E5" s="154"/>
      <c r="F5" s="6"/>
      <c r="G5" s="6"/>
      <c r="H5" s="6"/>
      <c r="I5" s="6"/>
      <c r="J5" s="2"/>
      <c r="K5" s="2"/>
      <c r="L5" s="2"/>
      <c r="M5" s="8" t="s">
        <v>10</v>
      </c>
      <c r="N5" s="8" t="s">
        <v>11</v>
      </c>
      <c r="O5" s="2"/>
      <c r="P5" s="2" t="s">
        <v>12</v>
      </c>
    </row>
    <row r="6" spans="1:16">
      <c r="A6" s="10"/>
      <c r="B6" s="3" t="s">
        <v>2</v>
      </c>
      <c r="C6" s="2"/>
      <c r="D6" s="154"/>
      <c r="E6" s="6"/>
      <c r="F6" s="6"/>
      <c r="G6" s="2"/>
      <c r="H6" s="2"/>
      <c r="I6" s="2"/>
      <c r="J6" s="2"/>
      <c r="K6" s="2"/>
      <c r="L6" s="3"/>
      <c r="M6" s="13"/>
      <c r="N6" s="13"/>
      <c r="O6" s="2"/>
      <c r="P6" s="2" t="s">
        <v>16</v>
      </c>
    </row>
    <row r="7" spans="1:16">
      <c r="A7" s="14"/>
      <c r="B7" s="2" t="s">
        <v>18</v>
      </c>
      <c r="C7" s="2"/>
      <c r="D7" s="2"/>
      <c r="E7" s="2"/>
      <c r="F7" s="2"/>
      <c r="G7" s="2"/>
      <c r="H7" s="2"/>
      <c r="I7" s="2"/>
      <c r="J7" s="2"/>
      <c r="K7" s="2"/>
      <c r="L7" s="15"/>
      <c r="M7" s="16">
        <v>9</v>
      </c>
      <c r="N7" s="13" t="s">
        <v>19</v>
      </c>
      <c r="O7" s="2"/>
      <c r="P7" s="2" t="s">
        <v>20</v>
      </c>
    </row>
    <row r="8" spans="1:16">
      <c r="A8" s="14"/>
      <c r="B8" s="2" t="s">
        <v>21</v>
      </c>
      <c r="C8" s="2"/>
      <c r="D8" s="2"/>
      <c r="E8" s="2"/>
      <c r="F8" s="2"/>
      <c r="G8" s="2"/>
      <c r="H8" s="2"/>
      <c r="I8" s="2"/>
      <c r="J8" s="2"/>
      <c r="K8" s="2"/>
      <c r="L8" s="15"/>
      <c r="M8" s="16">
        <v>7</v>
      </c>
      <c r="N8" s="13" t="s">
        <v>22</v>
      </c>
      <c r="O8" s="2"/>
      <c r="P8" s="2" t="s">
        <v>23</v>
      </c>
    </row>
    <row r="9" spans="1:16">
      <c r="A9" s="14"/>
      <c r="B9" s="17" t="s">
        <v>24</v>
      </c>
      <c r="C9" s="2"/>
      <c r="D9" s="2"/>
      <c r="E9" s="2"/>
      <c r="F9" s="2"/>
      <c r="G9" s="2"/>
      <c r="H9" s="2"/>
      <c r="I9" s="2"/>
      <c r="J9" s="2"/>
      <c r="K9" s="2"/>
      <c r="L9" s="15"/>
      <c r="M9" s="16">
        <v>4</v>
      </c>
      <c r="N9" s="13" t="s">
        <v>26</v>
      </c>
      <c r="O9" s="2"/>
      <c r="P9" s="2" t="s">
        <v>27</v>
      </c>
    </row>
    <row r="10" spans="1:16">
      <c r="A10" s="14"/>
      <c r="B10" s="2" t="s">
        <v>28</v>
      </c>
      <c r="C10" s="2"/>
      <c r="D10" s="2"/>
      <c r="E10" s="2"/>
      <c r="F10" s="2"/>
      <c r="G10" s="2"/>
      <c r="H10" s="2"/>
      <c r="I10" s="2"/>
      <c r="J10" s="2"/>
      <c r="K10" s="2"/>
      <c r="L10" s="15"/>
      <c r="M10" s="16">
        <v>0</v>
      </c>
      <c r="N10" s="13" t="s">
        <v>29</v>
      </c>
      <c r="O10" s="15"/>
      <c r="P10" s="15"/>
    </row>
    <row r="11" spans="1:16">
      <c r="A11" s="10"/>
      <c r="B11" s="13"/>
      <c r="C11" s="13"/>
      <c r="D11" s="8" t="s">
        <v>30</v>
      </c>
      <c r="E11" s="18">
        <v>1</v>
      </c>
      <c r="F11" s="18">
        <v>1</v>
      </c>
      <c r="G11" s="18">
        <v>1</v>
      </c>
      <c r="H11" s="18">
        <v>1</v>
      </c>
      <c r="I11" s="18">
        <v>1</v>
      </c>
      <c r="J11" s="18">
        <v>1</v>
      </c>
      <c r="K11" s="18">
        <v>1</v>
      </c>
      <c r="L11" s="18">
        <v>2</v>
      </c>
      <c r="M11" s="2"/>
      <c r="N11" s="2"/>
      <c r="O11" s="15"/>
      <c r="P11" s="19" t="s">
        <v>32</v>
      </c>
    </row>
    <row r="12" spans="1:16">
      <c r="A12" s="10"/>
      <c r="B12" s="13"/>
      <c r="C12" s="13"/>
      <c r="D12" s="8" t="s">
        <v>34</v>
      </c>
      <c r="E12" s="20" t="str">
        <f t="shared" ref="E12:L12" si="0">IF(COUNTIF($D$15:$D$54,"&gt;0")=0,"",SUMIFS(E$15:E$54,$D$15:$D$54,"&gt;0")/COUNTIF($D$15:$D$54,"&gt;0"))</f>
        <v/>
      </c>
      <c r="F12" s="20" t="str">
        <f t="shared" si="0"/>
        <v/>
      </c>
      <c r="G12" s="20" t="str">
        <f t="shared" si="0"/>
        <v/>
      </c>
      <c r="H12" s="20" t="str">
        <f t="shared" si="0"/>
        <v/>
      </c>
      <c r="I12" s="20" t="str">
        <f t="shared" si="0"/>
        <v/>
      </c>
      <c r="J12" s="20" t="str">
        <f t="shared" si="0"/>
        <v/>
      </c>
      <c r="K12" s="20" t="str">
        <f t="shared" si="0"/>
        <v/>
      </c>
      <c r="L12" s="20" t="str">
        <f t="shared" si="0"/>
        <v/>
      </c>
      <c r="M12" s="2"/>
      <c r="N12" s="2"/>
      <c r="O12" s="15"/>
      <c r="P12" s="19"/>
    </row>
    <row r="13" spans="1:16" ht="15.75" thickBot="1">
      <c r="A13" s="10"/>
      <c r="B13" s="21"/>
      <c r="C13" s="21"/>
      <c r="D13" s="22" t="s">
        <v>36</v>
      </c>
      <c r="E13" s="23" t="str">
        <f t="shared" ref="E13:L13" si="1">IF(COUNTIF($D$15:$D$54,"&gt;0")=0,"",E12/E11)</f>
        <v/>
      </c>
      <c r="F13" s="23" t="str">
        <f t="shared" si="1"/>
        <v/>
      </c>
      <c r="G13" s="23" t="str">
        <f t="shared" si="1"/>
        <v/>
      </c>
      <c r="H13" s="23" t="str">
        <f t="shared" si="1"/>
        <v/>
      </c>
      <c r="I13" s="23" t="str">
        <f t="shared" si="1"/>
        <v/>
      </c>
      <c r="J13" s="23" t="str">
        <f t="shared" si="1"/>
        <v/>
      </c>
      <c r="K13" s="23" t="str">
        <f t="shared" si="1"/>
        <v/>
      </c>
      <c r="L13" s="23" t="str">
        <f t="shared" si="1"/>
        <v/>
      </c>
      <c r="M13" s="2"/>
      <c r="N13" s="2"/>
      <c r="O13" s="15"/>
      <c r="P13" s="19"/>
    </row>
    <row r="14" spans="1:16" ht="60.75" thickBot="1">
      <c r="A14" s="24" t="s">
        <v>42</v>
      </c>
      <c r="B14" s="25" t="s">
        <v>45</v>
      </c>
      <c r="C14" s="26" t="s">
        <v>46</v>
      </c>
      <c r="D14" s="28" t="s">
        <v>47</v>
      </c>
      <c r="E14" s="25">
        <v>1</v>
      </c>
      <c r="F14" s="29">
        <v>2</v>
      </c>
      <c r="G14" s="26">
        <v>3</v>
      </c>
      <c r="H14" s="162">
        <v>4</v>
      </c>
      <c r="I14" s="158">
        <v>5</v>
      </c>
      <c r="J14" s="162">
        <v>6</v>
      </c>
      <c r="K14" s="158">
        <v>7</v>
      </c>
      <c r="L14" s="166">
        <v>8</v>
      </c>
      <c r="M14" s="31" t="s">
        <v>50</v>
      </c>
      <c r="N14" s="33" t="str">
        <f>N5</f>
        <v>Оценка</v>
      </c>
      <c r="O14" s="36" t="s">
        <v>56</v>
      </c>
      <c r="P14" s="39" t="s">
        <v>58</v>
      </c>
    </row>
    <row r="15" spans="1:16">
      <c r="A15" s="40">
        <v>1</v>
      </c>
      <c r="B15" s="136"/>
      <c r="C15" s="137"/>
      <c r="D15" s="138"/>
      <c r="E15" s="139"/>
      <c r="F15" s="140"/>
      <c r="G15" s="141"/>
      <c r="H15" s="163"/>
      <c r="I15" s="159"/>
      <c r="J15" s="163"/>
      <c r="K15" s="159"/>
      <c r="L15" s="167"/>
      <c r="M15" s="45" t="str">
        <f t="shared" ref="M15:M54" si="2">IF(SUM(D15)&gt;0,SUM(E15:L15),"")</f>
        <v/>
      </c>
      <c r="N15" s="47" t="str">
        <f t="shared" ref="N15:N54" si="3">IF(SUM(D15)&gt;0,IF(M15&gt;=$M$7,$N$7,IF(M15&gt;=$M$8,$N$8,IF(M15&gt;=$M$9,$N$9,$N$10))),"")</f>
        <v/>
      </c>
      <c r="O15" s="173" t="str">
        <f>IF(B15="","",IF(AND(SUM($D15)=0,COUNTA($E15:$L15)&gt;0),$D$57,IF(OR(E15&gt;E$11,F15&gt;F$11,G15&gt;G$11,H15&gt;H$11,I15&gt;I$11,J15&gt;J$11,K15&gt;K$11,L15&gt;L$11),$D$58,"нет")))</f>
        <v/>
      </c>
      <c r="P15" s="50" t="str">
        <f t="shared" ref="P15:P54" si="4">IF(O15="","",IF(O15="нет",0,1))</f>
        <v/>
      </c>
    </row>
    <row r="16" spans="1:16">
      <c r="A16" s="52">
        <v>2</v>
      </c>
      <c r="B16" s="142"/>
      <c r="C16" s="143"/>
      <c r="D16" s="144"/>
      <c r="E16" s="145"/>
      <c r="F16" s="146"/>
      <c r="G16" s="147"/>
      <c r="H16" s="164"/>
      <c r="I16" s="160"/>
      <c r="J16" s="164"/>
      <c r="K16" s="160"/>
      <c r="L16" s="168"/>
      <c r="M16" s="62" t="str">
        <f t="shared" si="2"/>
        <v/>
      </c>
      <c r="N16" s="66" t="str">
        <f t="shared" si="3"/>
        <v/>
      </c>
      <c r="O16" s="174" t="str">
        <f t="shared" ref="O16:O54" si="5">IF(B16="","",IF(AND(SUM($D16)=0,COUNTA($E16:$L16)&gt;0),$D$57,IF(OR(E16&gt;E$11,F16&gt;F$11,G16&gt;G$11,H16&gt;H$11,I16&gt;I$11,J16&gt;J$11,K16&gt;K$11,L16&gt;L$11),$D$58,"нет")))</f>
        <v/>
      </c>
      <c r="P16" s="68" t="str">
        <f t="shared" si="4"/>
        <v/>
      </c>
    </row>
    <row r="17" spans="1:16">
      <c r="A17" s="52">
        <v>3</v>
      </c>
      <c r="B17" s="142"/>
      <c r="C17" s="143"/>
      <c r="D17" s="144"/>
      <c r="E17" s="145"/>
      <c r="F17" s="146"/>
      <c r="G17" s="147"/>
      <c r="H17" s="164"/>
      <c r="I17" s="160"/>
      <c r="J17" s="164"/>
      <c r="K17" s="160"/>
      <c r="L17" s="168"/>
      <c r="M17" s="62" t="str">
        <f t="shared" si="2"/>
        <v/>
      </c>
      <c r="N17" s="66" t="str">
        <f t="shared" si="3"/>
        <v/>
      </c>
      <c r="O17" s="174" t="str">
        <f t="shared" si="5"/>
        <v/>
      </c>
      <c r="P17" s="68" t="str">
        <f t="shared" si="4"/>
        <v/>
      </c>
    </row>
    <row r="18" spans="1:16">
      <c r="A18" s="52">
        <v>4</v>
      </c>
      <c r="B18" s="142"/>
      <c r="C18" s="143"/>
      <c r="D18" s="144"/>
      <c r="E18" s="145"/>
      <c r="F18" s="146"/>
      <c r="G18" s="147"/>
      <c r="H18" s="164"/>
      <c r="I18" s="160"/>
      <c r="J18" s="164"/>
      <c r="K18" s="160"/>
      <c r="L18" s="168"/>
      <c r="M18" s="62" t="str">
        <f t="shared" si="2"/>
        <v/>
      </c>
      <c r="N18" s="66" t="str">
        <f t="shared" si="3"/>
        <v/>
      </c>
      <c r="O18" s="174" t="str">
        <f t="shared" si="5"/>
        <v/>
      </c>
      <c r="P18" s="68" t="str">
        <f t="shared" si="4"/>
        <v/>
      </c>
    </row>
    <row r="19" spans="1:16" ht="15.75" thickBot="1">
      <c r="A19" s="72">
        <v>5</v>
      </c>
      <c r="B19" s="148"/>
      <c r="C19" s="149"/>
      <c r="D19" s="150"/>
      <c r="E19" s="151"/>
      <c r="F19" s="152"/>
      <c r="G19" s="153"/>
      <c r="H19" s="165"/>
      <c r="I19" s="161"/>
      <c r="J19" s="165"/>
      <c r="K19" s="161"/>
      <c r="L19" s="169"/>
      <c r="M19" s="73" t="str">
        <f t="shared" si="2"/>
        <v/>
      </c>
      <c r="N19" s="75" t="str">
        <f t="shared" si="3"/>
        <v/>
      </c>
      <c r="O19" s="175" t="str">
        <f t="shared" si="5"/>
        <v/>
      </c>
      <c r="P19" s="78" t="str">
        <f t="shared" si="4"/>
        <v/>
      </c>
    </row>
    <row r="20" spans="1:16">
      <c r="A20" s="77">
        <v>6</v>
      </c>
      <c r="B20" s="136"/>
      <c r="C20" s="137"/>
      <c r="D20" s="138"/>
      <c r="E20" s="139"/>
      <c r="F20" s="140"/>
      <c r="G20" s="141"/>
      <c r="H20" s="163"/>
      <c r="I20" s="159"/>
      <c r="J20" s="163"/>
      <c r="K20" s="159"/>
      <c r="L20" s="167"/>
      <c r="M20" s="80" t="str">
        <f t="shared" si="2"/>
        <v/>
      </c>
      <c r="N20" s="47" t="str">
        <f t="shared" si="3"/>
        <v/>
      </c>
      <c r="O20" s="173" t="str">
        <f t="shared" si="5"/>
        <v/>
      </c>
      <c r="P20" s="50" t="str">
        <f t="shared" si="4"/>
        <v/>
      </c>
    </row>
    <row r="21" spans="1:16" ht="15.75" customHeight="1">
      <c r="A21" s="52">
        <v>7</v>
      </c>
      <c r="B21" s="142"/>
      <c r="C21" s="143"/>
      <c r="D21" s="144"/>
      <c r="E21" s="145"/>
      <c r="F21" s="146"/>
      <c r="G21" s="147"/>
      <c r="H21" s="164"/>
      <c r="I21" s="160"/>
      <c r="J21" s="164"/>
      <c r="K21" s="160"/>
      <c r="L21" s="168"/>
      <c r="M21" s="62" t="str">
        <f t="shared" si="2"/>
        <v/>
      </c>
      <c r="N21" s="66" t="str">
        <f t="shared" si="3"/>
        <v/>
      </c>
      <c r="O21" s="174" t="str">
        <f t="shared" si="5"/>
        <v/>
      </c>
      <c r="P21" s="68" t="str">
        <f t="shared" si="4"/>
        <v/>
      </c>
    </row>
    <row r="22" spans="1:16" ht="15.75" customHeight="1">
      <c r="A22" s="52">
        <v>8</v>
      </c>
      <c r="B22" s="142"/>
      <c r="C22" s="143"/>
      <c r="D22" s="144"/>
      <c r="E22" s="145"/>
      <c r="F22" s="146"/>
      <c r="G22" s="147"/>
      <c r="H22" s="164"/>
      <c r="I22" s="160"/>
      <c r="J22" s="164"/>
      <c r="K22" s="160"/>
      <c r="L22" s="168"/>
      <c r="M22" s="62" t="str">
        <f t="shared" si="2"/>
        <v/>
      </c>
      <c r="N22" s="66" t="str">
        <f t="shared" si="3"/>
        <v/>
      </c>
      <c r="O22" s="174" t="str">
        <f t="shared" si="5"/>
        <v/>
      </c>
      <c r="P22" s="68" t="str">
        <f t="shared" si="4"/>
        <v/>
      </c>
    </row>
    <row r="23" spans="1:16" ht="15.75" customHeight="1">
      <c r="A23" s="52">
        <v>9</v>
      </c>
      <c r="B23" s="142"/>
      <c r="C23" s="143"/>
      <c r="D23" s="144"/>
      <c r="E23" s="145"/>
      <c r="F23" s="146"/>
      <c r="G23" s="147"/>
      <c r="H23" s="164"/>
      <c r="I23" s="160"/>
      <c r="J23" s="164"/>
      <c r="K23" s="160"/>
      <c r="L23" s="168"/>
      <c r="M23" s="62" t="str">
        <f t="shared" si="2"/>
        <v/>
      </c>
      <c r="N23" s="66" t="str">
        <f t="shared" si="3"/>
        <v/>
      </c>
      <c r="O23" s="174" t="str">
        <f t="shared" si="5"/>
        <v/>
      </c>
      <c r="P23" s="68" t="str">
        <f t="shared" si="4"/>
        <v/>
      </c>
    </row>
    <row r="24" spans="1:16" ht="15.75" customHeight="1" thickBot="1">
      <c r="A24" s="93">
        <v>10</v>
      </c>
      <c r="B24" s="148"/>
      <c r="C24" s="149"/>
      <c r="D24" s="150"/>
      <c r="E24" s="151"/>
      <c r="F24" s="152"/>
      <c r="G24" s="153"/>
      <c r="H24" s="165"/>
      <c r="I24" s="161"/>
      <c r="J24" s="165"/>
      <c r="K24" s="161"/>
      <c r="L24" s="169"/>
      <c r="M24" s="96" t="str">
        <f t="shared" si="2"/>
        <v/>
      </c>
      <c r="N24" s="75" t="str">
        <f t="shared" si="3"/>
        <v/>
      </c>
      <c r="O24" s="175" t="str">
        <f t="shared" si="5"/>
        <v/>
      </c>
      <c r="P24" s="78" t="str">
        <f t="shared" si="4"/>
        <v/>
      </c>
    </row>
    <row r="25" spans="1:16" ht="15.75" customHeight="1">
      <c r="A25" s="40">
        <v>11</v>
      </c>
      <c r="B25" s="136"/>
      <c r="C25" s="137"/>
      <c r="D25" s="138"/>
      <c r="E25" s="139"/>
      <c r="F25" s="140"/>
      <c r="G25" s="141"/>
      <c r="H25" s="163"/>
      <c r="I25" s="159"/>
      <c r="J25" s="163"/>
      <c r="K25" s="159"/>
      <c r="L25" s="167"/>
      <c r="M25" s="45" t="str">
        <f t="shared" si="2"/>
        <v/>
      </c>
      <c r="N25" s="47" t="str">
        <f t="shared" si="3"/>
        <v/>
      </c>
      <c r="O25" s="173" t="str">
        <f t="shared" si="5"/>
        <v/>
      </c>
      <c r="P25" s="50" t="str">
        <f t="shared" si="4"/>
        <v/>
      </c>
    </row>
    <row r="26" spans="1:16" ht="15.75" customHeight="1">
      <c r="A26" s="52">
        <v>12</v>
      </c>
      <c r="B26" s="142"/>
      <c r="C26" s="143"/>
      <c r="D26" s="144"/>
      <c r="E26" s="145"/>
      <c r="F26" s="146"/>
      <c r="G26" s="147"/>
      <c r="H26" s="164"/>
      <c r="I26" s="160"/>
      <c r="J26" s="164"/>
      <c r="K26" s="160"/>
      <c r="L26" s="168"/>
      <c r="M26" s="62" t="str">
        <f t="shared" si="2"/>
        <v/>
      </c>
      <c r="N26" s="66" t="str">
        <f t="shared" si="3"/>
        <v/>
      </c>
      <c r="O26" s="174" t="str">
        <f t="shared" si="5"/>
        <v/>
      </c>
      <c r="P26" s="68" t="str">
        <f t="shared" si="4"/>
        <v/>
      </c>
    </row>
    <row r="27" spans="1:16" ht="15.75" customHeight="1">
      <c r="A27" s="52">
        <v>13</v>
      </c>
      <c r="B27" s="142"/>
      <c r="C27" s="143"/>
      <c r="D27" s="144"/>
      <c r="E27" s="145"/>
      <c r="F27" s="146"/>
      <c r="G27" s="147"/>
      <c r="H27" s="164"/>
      <c r="I27" s="160"/>
      <c r="J27" s="164"/>
      <c r="K27" s="160"/>
      <c r="L27" s="168"/>
      <c r="M27" s="62" t="str">
        <f t="shared" si="2"/>
        <v/>
      </c>
      <c r="N27" s="66" t="str">
        <f t="shared" si="3"/>
        <v/>
      </c>
      <c r="O27" s="174" t="str">
        <f t="shared" si="5"/>
        <v/>
      </c>
      <c r="P27" s="68" t="str">
        <f t="shared" si="4"/>
        <v/>
      </c>
    </row>
    <row r="28" spans="1:16" ht="15.75" customHeight="1">
      <c r="A28" s="52">
        <v>14</v>
      </c>
      <c r="B28" s="142"/>
      <c r="C28" s="143"/>
      <c r="D28" s="144"/>
      <c r="E28" s="145"/>
      <c r="F28" s="146"/>
      <c r="G28" s="147"/>
      <c r="H28" s="164"/>
      <c r="I28" s="160"/>
      <c r="J28" s="164"/>
      <c r="K28" s="160"/>
      <c r="L28" s="168"/>
      <c r="M28" s="62" t="str">
        <f t="shared" si="2"/>
        <v/>
      </c>
      <c r="N28" s="66" t="str">
        <f t="shared" si="3"/>
        <v/>
      </c>
      <c r="O28" s="174" t="str">
        <f t="shared" si="5"/>
        <v/>
      </c>
      <c r="P28" s="68" t="str">
        <f t="shared" si="4"/>
        <v/>
      </c>
    </row>
    <row r="29" spans="1:16" ht="15.75" customHeight="1" thickBot="1">
      <c r="A29" s="72">
        <v>15</v>
      </c>
      <c r="B29" s="148"/>
      <c r="C29" s="149"/>
      <c r="D29" s="150"/>
      <c r="E29" s="151"/>
      <c r="F29" s="152"/>
      <c r="G29" s="153"/>
      <c r="H29" s="165"/>
      <c r="I29" s="161"/>
      <c r="J29" s="165"/>
      <c r="K29" s="161"/>
      <c r="L29" s="169"/>
      <c r="M29" s="73" t="str">
        <f t="shared" si="2"/>
        <v/>
      </c>
      <c r="N29" s="75" t="str">
        <f t="shared" si="3"/>
        <v/>
      </c>
      <c r="O29" s="175" t="str">
        <f t="shared" si="5"/>
        <v/>
      </c>
      <c r="P29" s="78" t="str">
        <f t="shared" si="4"/>
        <v/>
      </c>
    </row>
    <row r="30" spans="1:16" ht="15.75" customHeight="1">
      <c r="A30" s="77">
        <v>16</v>
      </c>
      <c r="B30" s="136"/>
      <c r="C30" s="137"/>
      <c r="D30" s="138"/>
      <c r="E30" s="139"/>
      <c r="F30" s="140"/>
      <c r="G30" s="141"/>
      <c r="H30" s="163"/>
      <c r="I30" s="159"/>
      <c r="J30" s="163"/>
      <c r="K30" s="159"/>
      <c r="L30" s="167"/>
      <c r="M30" s="80" t="str">
        <f t="shared" si="2"/>
        <v/>
      </c>
      <c r="N30" s="47" t="str">
        <f t="shared" si="3"/>
        <v/>
      </c>
      <c r="O30" s="173" t="str">
        <f t="shared" si="5"/>
        <v/>
      </c>
      <c r="P30" s="50" t="str">
        <f t="shared" si="4"/>
        <v/>
      </c>
    </row>
    <row r="31" spans="1:16" ht="15.75" customHeight="1">
      <c r="A31" s="52">
        <v>17</v>
      </c>
      <c r="B31" s="142"/>
      <c r="C31" s="143"/>
      <c r="D31" s="144"/>
      <c r="E31" s="145"/>
      <c r="F31" s="146"/>
      <c r="G31" s="147"/>
      <c r="H31" s="164"/>
      <c r="I31" s="160"/>
      <c r="J31" s="164"/>
      <c r="K31" s="160"/>
      <c r="L31" s="168"/>
      <c r="M31" s="62" t="str">
        <f t="shared" si="2"/>
        <v/>
      </c>
      <c r="N31" s="66" t="str">
        <f t="shared" si="3"/>
        <v/>
      </c>
      <c r="O31" s="174" t="str">
        <f t="shared" si="5"/>
        <v/>
      </c>
      <c r="P31" s="68" t="str">
        <f t="shared" si="4"/>
        <v/>
      </c>
    </row>
    <row r="32" spans="1:16" ht="15.75" customHeight="1">
      <c r="A32" s="52">
        <v>18</v>
      </c>
      <c r="B32" s="142"/>
      <c r="C32" s="143"/>
      <c r="D32" s="144"/>
      <c r="E32" s="145"/>
      <c r="F32" s="146"/>
      <c r="G32" s="147"/>
      <c r="H32" s="164"/>
      <c r="I32" s="160"/>
      <c r="J32" s="164"/>
      <c r="K32" s="160"/>
      <c r="L32" s="168"/>
      <c r="M32" s="62" t="str">
        <f t="shared" si="2"/>
        <v/>
      </c>
      <c r="N32" s="66" t="str">
        <f t="shared" si="3"/>
        <v/>
      </c>
      <c r="O32" s="174" t="str">
        <f t="shared" si="5"/>
        <v/>
      </c>
      <c r="P32" s="68" t="str">
        <f t="shared" si="4"/>
        <v/>
      </c>
    </row>
    <row r="33" spans="1:16" ht="15.75" customHeight="1">
      <c r="A33" s="52">
        <v>19</v>
      </c>
      <c r="B33" s="142"/>
      <c r="C33" s="143"/>
      <c r="D33" s="144"/>
      <c r="E33" s="145"/>
      <c r="F33" s="146"/>
      <c r="G33" s="147"/>
      <c r="H33" s="164"/>
      <c r="I33" s="160"/>
      <c r="J33" s="164"/>
      <c r="K33" s="160"/>
      <c r="L33" s="168"/>
      <c r="M33" s="62" t="str">
        <f t="shared" si="2"/>
        <v/>
      </c>
      <c r="N33" s="66" t="str">
        <f t="shared" si="3"/>
        <v/>
      </c>
      <c r="O33" s="174" t="str">
        <f t="shared" si="5"/>
        <v/>
      </c>
      <c r="P33" s="68" t="str">
        <f t="shared" si="4"/>
        <v/>
      </c>
    </row>
    <row r="34" spans="1:16" ht="15.75" customHeight="1" thickBot="1">
      <c r="A34" s="93">
        <v>20</v>
      </c>
      <c r="B34" s="148"/>
      <c r="C34" s="149"/>
      <c r="D34" s="150"/>
      <c r="E34" s="151"/>
      <c r="F34" s="152"/>
      <c r="G34" s="153"/>
      <c r="H34" s="165"/>
      <c r="I34" s="161"/>
      <c r="J34" s="165"/>
      <c r="K34" s="161"/>
      <c r="L34" s="169"/>
      <c r="M34" s="96" t="str">
        <f t="shared" si="2"/>
        <v/>
      </c>
      <c r="N34" s="75" t="str">
        <f t="shared" si="3"/>
        <v/>
      </c>
      <c r="O34" s="175" t="str">
        <f t="shared" si="5"/>
        <v/>
      </c>
      <c r="P34" s="78" t="str">
        <f t="shared" si="4"/>
        <v/>
      </c>
    </row>
    <row r="35" spans="1:16" ht="15.75" customHeight="1">
      <c r="A35" s="40">
        <v>21</v>
      </c>
      <c r="B35" s="136"/>
      <c r="C35" s="137"/>
      <c r="D35" s="138"/>
      <c r="E35" s="139"/>
      <c r="F35" s="140"/>
      <c r="G35" s="141"/>
      <c r="H35" s="163"/>
      <c r="I35" s="159"/>
      <c r="J35" s="163"/>
      <c r="K35" s="159"/>
      <c r="L35" s="167"/>
      <c r="M35" s="45" t="str">
        <f t="shared" si="2"/>
        <v/>
      </c>
      <c r="N35" s="47" t="str">
        <f t="shared" si="3"/>
        <v/>
      </c>
      <c r="O35" s="173" t="str">
        <f t="shared" si="5"/>
        <v/>
      </c>
      <c r="P35" s="50" t="str">
        <f t="shared" si="4"/>
        <v/>
      </c>
    </row>
    <row r="36" spans="1:16" ht="15.75" customHeight="1">
      <c r="A36" s="52">
        <v>22</v>
      </c>
      <c r="B36" s="142"/>
      <c r="C36" s="143"/>
      <c r="D36" s="144"/>
      <c r="E36" s="145"/>
      <c r="F36" s="146"/>
      <c r="G36" s="147"/>
      <c r="H36" s="164"/>
      <c r="I36" s="160"/>
      <c r="J36" s="164"/>
      <c r="K36" s="160"/>
      <c r="L36" s="168"/>
      <c r="M36" s="62" t="str">
        <f t="shared" si="2"/>
        <v/>
      </c>
      <c r="N36" s="66" t="str">
        <f t="shared" si="3"/>
        <v/>
      </c>
      <c r="O36" s="174" t="str">
        <f t="shared" si="5"/>
        <v/>
      </c>
      <c r="P36" s="68" t="str">
        <f t="shared" si="4"/>
        <v/>
      </c>
    </row>
    <row r="37" spans="1:16" ht="15.75" customHeight="1">
      <c r="A37" s="52">
        <v>23</v>
      </c>
      <c r="B37" s="142"/>
      <c r="C37" s="143"/>
      <c r="D37" s="144"/>
      <c r="E37" s="145"/>
      <c r="F37" s="146"/>
      <c r="G37" s="147"/>
      <c r="H37" s="164"/>
      <c r="I37" s="160"/>
      <c r="J37" s="164"/>
      <c r="K37" s="160"/>
      <c r="L37" s="168"/>
      <c r="M37" s="62" t="str">
        <f t="shared" si="2"/>
        <v/>
      </c>
      <c r="N37" s="66" t="str">
        <f t="shared" si="3"/>
        <v/>
      </c>
      <c r="O37" s="174" t="str">
        <f t="shared" si="5"/>
        <v/>
      </c>
      <c r="P37" s="68" t="str">
        <f t="shared" si="4"/>
        <v/>
      </c>
    </row>
    <row r="38" spans="1:16" ht="15.75" customHeight="1">
      <c r="A38" s="52">
        <v>24</v>
      </c>
      <c r="B38" s="142"/>
      <c r="C38" s="143"/>
      <c r="D38" s="144"/>
      <c r="E38" s="145"/>
      <c r="F38" s="146"/>
      <c r="G38" s="147"/>
      <c r="H38" s="164"/>
      <c r="I38" s="160"/>
      <c r="J38" s="164"/>
      <c r="K38" s="160"/>
      <c r="L38" s="168"/>
      <c r="M38" s="62" t="str">
        <f t="shared" si="2"/>
        <v/>
      </c>
      <c r="N38" s="66" t="str">
        <f t="shared" si="3"/>
        <v/>
      </c>
      <c r="O38" s="174" t="str">
        <f t="shared" si="5"/>
        <v/>
      </c>
      <c r="P38" s="68" t="str">
        <f t="shared" si="4"/>
        <v/>
      </c>
    </row>
    <row r="39" spans="1:16" ht="15.75" customHeight="1" thickBot="1">
      <c r="A39" s="72">
        <v>25</v>
      </c>
      <c r="B39" s="148"/>
      <c r="C39" s="149"/>
      <c r="D39" s="150"/>
      <c r="E39" s="151"/>
      <c r="F39" s="152"/>
      <c r="G39" s="153"/>
      <c r="H39" s="165"/>
      <c r="I39" s="161"/>
      <c r="J39" s="165"/>
      <c r="K39" s="161"/>
      <c r="L39" s="169"/>
      <c r="M39" s="73" t="str">
        <f t="shared" si="2"/>
        <v/>
      </c>
      <c r="N39" s="75" t="str">
        <f t="shared" si="3"/>
        <v/>
      </c>
      <c r="O39" s="175" t="str">
        <f t="shared" si="5"/>
        <v/>
      </c>
      <c r="P39" s="78" t="str">
        <f t="shared" si="4"/>
        <v/>
      </c>
    </row>
    <row r="40" spans="1:16" ht="15.75" customHeight="1">
      <c r="A40" s="40">
        <v>26</v>
      </c>
      <c r="B40" s="136"/>
      <c r="C40" s="137"/>
      <c r="D40" s="138"/>
      <c r="E40" s="139"/>
      <c r="F40" s="140"/>
      <c r="G40" s="141"/>
      <c r="H40" s="163"/>
      <c r="I40" s="159"/>
      <c r="J40" s="163"/>
      <c r="K40" s="159"/>
      <c r="L40" s="167"/>
      <c r="M40" s="45" t="str">
        <f t="shared" si="2"/>
        <v/>
      </c>
      <c r="N40" s="47" t="str">
        <f t="shared" si="3"/>
        <v/>
      </c>
      <c r="O40" s="173" t="str">
        <f t="shared" si="5"/>
        <v/>
      </c>
      <c r="P40" s="50" t="str">
        <f t="shared" si="4"/>
        <v/>
      </c>
    </row>
    <row r="41" spans="1:16" ht="15.75" customHeight="1">
      <c r="A41" s="52">
        <v>27</v>
      </c>
      <c r="B41" s="142"/>
      <c r="C41" s="143"/>
      <c r="D41" s="144"/>
      <c r="E41" s="145"/>
      <c r="F41" s="146"/>
      <c r="G41" s="147"/>
      <c r="H41" s="164"/>
      <c r="I41" s="160"/>
      <c r="J41" s="164"/>
      <c r="K41" s="160"/>
      <c r="L41" s="168"/>
      <c r="M41" s="62" t="str">
        <f t="shared" si="2"/>
        <v/>
      </c>
      <c r="N41" s="66" t="str">
        <f t="shared" si="3"/>
        <v/>
      </c>
      <c r="O41" s="174" t="str">
        <f t="shared" si="5"/>
        <v/>
      </c>
      <c r="P41" s="68" t="str">
        <f t="shared" si="4"/>
        <v/>
      </c>
    </row>
    <row r="42" spans="1:16" ht="15.75" customHeight="1">
      <c r="A42" s="52">
        <v>28</v>
      </c>
      <c r="B42" s="142"/>
      <c r="C42" s="143"/>
      <c r="D42" s="144"/>
      <c r="E42" s="145"/>
      <c r="F42" s="146"/>
      <c r="G42" s="147"/>
      <c r="H42" s="164"/>
      <c r="I42" s="160"/>
      <c r="J42" s="164"/>
      <c r="K42" s="160"/>
      <c r="L42" s="168"/>
      <c r="M42" s="62" t="str">
        <f t="shared" si="2"/>
        <v/>
      </c>
      <c r="N42" s="66" t="str">
        <f t="shared" si="3"/>
        <v/>
      </c>
      <c r="O42" s="174" t="str">
        <f t="shared" si="5"/>
        <v/>
      </c>
      <c r="P42" s="68" t="str">
        <f t="shared" si="4"/>
        <v/>
      </c>
    </row>
    <row r="43" spans="1:16" ht="15.75" customHeight="1">
      <c r="A43" s="52">
        <v>29</v>
      </c>
      <c r="B43" s="142"/>
      <c r="C43" s="143"/>
      <c r="D43" s="144"/>
      <c r="E43" s="145"/>
      <c r="F43" s="146"/>
      <c r="G43" s="147"/>
      <c r="H43" s="164"/>
      <c r="I43" s="160"/>
      <c r="J43" s="164"/>
      <c r="K43" s="160"/>
      <c r="L43" s="168"/>
      <c r="M43" s="62" t="str">
        <f t="shared" si="2"/>
        <v/>
      </c>
      <c r="N43" s="66" t="str">
        <f t="shared" si="3"/>
        <v/>
      </c>
      <c r="O43" s="174" t="str">
        <f t="shared" si="5"/>
        <v/>
      </c>
      <c r="P43" s="68" t="str">
        <f t="shared" si="4"/>
        <v/>
      </c>
    </row>
    <row r="44" spans="1:16" ht="15.75" customHeight="1" thickBot="1">
      <c r="A44" s="72">
        <v>30</v>
      </c>
      <c r="B44" s="148"/>
      <c r="C44" s="149"/>
      <c r="D44" s="150"/>
      <c r="E44" s="151"/>
      <c r="F44" s="152"/>
      <c r="G44" s="153"/>
      <c r="H44" s="165"/>
      <c r="I44" s="161"/>
      <c r="J44" s="165"/>
      <c r="K44" s="161"/>
      <c r="L44" s="169"/>
      <c r="M44" s="73" t="str">
        <f t="shared" si="2"/>
        <v/>
      </c>
      <c r="N44" s="75" t="str">
        <f t="shared" si="3"/>
        <v/>
      </c>
      <c r="O44" s="175" t="str">
        <f t="shared" si="5"/>
        <v/>
      </c>
      <c r="P44" s="78" t="str">
        <f t="shared" si="4"/>
        <v/>
      </c>
    </row>
    <row r="45" spans="1:16" ht="15.75" customHeight="1">
      <c r="A45" s="40">
        <v>31</v>
      </c>
      <c r="B45" s="136"/>
      <c r="C45" s="137"/>
      <c r="D45" s="138"/>
      <c r="E45" s="139"/>
      <c r="F45" s="140"/>
      <c r="G45" s="141"/>
      <c r="H45" s="163"/>
      <c r="I45" s="159"/>
      <c r="J45" s="163"/>
      <c r="K45" s="159"/>
      <c r="L45" s="167"/>
      <c r="M45" s="45" t="str">
        <f t="shared" si="2"/>
        <v/>
      </c>
      <c r="N45" s="47" t="str">
        <f t="shared" si="3"/>
        <v/>
      </c>
      <c r="O45" s="173" t="str">
        <f t="shared" si="5"/>
        <v/>
      </c>
      <c r="P45" s="50" t="str">
        <f t="shared" si="4"/>
        <v/>
      </c>
    </row>
    <row r="46" spans="1:16" ht="15.75" customHeight="1">
      <c r="A46" s="52">
        <v>32</v>
      </c>
      <c r="B46" s="142"/>
      <c r="C46" s="143"/>
      <c r="D46" s="144"/>
      <c r="E46" s="145"/>
      <c r="F46" s="146"/>
      <c r="G46" s="147"/>
      <c r="H46" s="164"/>
      <c r="I46" s="160"/>
      <c r="J46" s="164"/>
      <c r="K46" s="160"/>
      <c r="L46" s="168"/>
      <c r="M46" s="62" t="str">
        <f t="shared" si="2"/>
        <v/>
      </c>
      <c r="N46" s="66" t="str">
        <f t="shared" si="3"/>
        <v/>
      </c>
      <c r="O46" s="174" t="str">
        <f t="shared" si="5"/>
        <v/>
      </c>
      <c r="P46" s="68" t="str">
        <f t="shared" si="4"/>
        <v/>
      </c>
    </row>
    <row r="47" spans="1:16" ht="15.75" customHeight="1">
      <c r="A47" s="52">
        <v>33</v>
      </c>
      <c r="B47" s="142"/>
      <c r="C47" s="143"/>
      <c r="D47" s="144"/>
      <c r="E47" s="145"/>
      <c r="F47" s="146"/>
      <c r="G47" s="147"/>
      <c r="H47" s="164"/>
      <c r="I47" s="160"/>
      <c r="J47" s="164"/>
      <c r="K47" s="160"/>
      <c r="L47" s="168"/>
      <c r="M47" s="62" t="str">
        <f t="shared" si="2"/>
        <v/>
      </c>
      <c r="N47" s="66" t="str">
        <f t="shared" si="3"/>
        <v/>
      </c>
      <c r="O47" s="174" t="str">
        <f t="shared" si="5"/>
        <v/>
      </c>
      <c r="P47" s="68" t="str">
        <f t="shared" si="4"/>
        <v/>
      </c>
    </row>
    <row r="48" spans="1:16" ht="15.75" customHeight="1">
      <c r="A48" s="52">
        <v>34</v>
      </c>
      <c r="B48" s="142"/>
      <c r="C48" s="143"/>
      <c r="D48" s="144"/>
      <c r="E48" s="145"/>
      <c r="F48" s="146"/>
      <c r="G48" s="147"/>
      <c r="H48" s="164"/>
      <c r="I48" s="160"/>
      <c r="J48" s="164"/>
      <c r="K48" s="160"/>
      <c r="L48" s="168"/>
      <c r="M48" s="62" t="str">
        <f t="shared" si="2"/>
        <v/>
      </c>
      <c r="N48" s="66" t="str">
        <f t="shared" si="3"/>
        <v/>
      </c>
      <c r="O48" s="174" t="str">
        <f t="shared" si="5"/>
        <v/>
      </c>
      <c r="P48" s="68" t="str">
        <f t="shared" si="4"/>
        <v/>
      </c>
    </row>
    <row r="49" spans="1:16" ht="15.75" customHeight="1" thickBot="1">
      <c r="A49" s="72">
        <v>35</v>
      </c>
      <c r="B49" s="148"/>
      <c r="C49" s="149"/>
      <c r="D49" s="150"/>
      <c r="E49" s="151"/>
      <c r="F49" s="152"/>
      <c r="G49" s="153"/>
      <c r="H49" s="165"/>
      <c r="I49" s="161"/>
      <c r="J49" s="165"/>
      <c r="K49" s="161"/>
      <c r="L49" s="169"/>
      <c r="M49" s="73" t="str">
        <f t="shared" si="2"/>
        <v/>
      </c>
      <c r="N49" s="75" t="str">
        <f t="shared" si="3"/>
        <v/>
      </c>
      <c r="O49" s="175" t="str">
        <f t="shared" si="5"/>
        <v/>
      </c>
      <c r="P49" s="78" t="str">
        <f t="shared" si="4"/>
        <v/>
      </c>
    </row>
    <row r="50" spans="1:16" ht="15.75" customHeight="1">
      <c r="A50" s="40">
        <v>36</v>
      </c>
      <c r="B50" s="136"/>
      <c r="C50" s="137"/>
      <c r="D50" s="138"/>
      <c r="E50" s="139"/>
      <c r="F50" s="140"/>
      <c r="G50" s="141"/>
      <c r="H50" s="163"/>
      <c r="I50" s="159"/>
      <c r="J50" s="163"/>
      <c r="K50" s="159"/>
      <c r="L50" s="167"/>
      <c r="M50" s="45" t="str">
        <f t="shared" si="2"/>
        <v/>
      </c>
      <c r="N50" s="47" t="str">
        <f t="shared" si="3"/>
        <v/>
      </c>
      <c r="O50" s="173" t="str">
        <f t="shared" si="5"/>
        <v/>
      </c>
      <c r="P50" s="50" t="str">
        <f t="shared" si="4"/>
        <v/>
      </c>
    </row>
    <row r="51" spans="1:16" ht="15.75" customHeight="1">
      <c r="A51" s="52">
        <v>37</v>
      </c>
      <c r="B51" s="142"/>
      <c r="C51" s="143"/>
      <c r="D51" s="144"/>
      <c r="E51" s="145"/>
      <c r="F51" s="146"/>
      <c r="G51" s="147"/>
      <c r="H51" s="164"/>
      <c r="I51" s="160"/>
      <c r="J51" s="164"/>
      <c r="K51" s="160"/>
      <c r="L51" s="168"/>
      <c r="M51" s="62" t="str">
        <f t="shared" si="2"/>
        <v/>
      </c>
      <c r="N51" s="66" t="str">
        <f t="shared" si="3"/>
        <v/>
      </c>
      <c r="O51" s="174" t="str">
        <f t="shared" si="5"/>
        <v/>
      </c>
      <c r="P51" s="68" t="str">
        <f t="shared" si="4"/>
        <v/>
      </c>
    </row>
    <row r="52" spans="1:16" ht="15.75" customHeight="1">
      <c r="A52" s="52">
        <v>38</v>
      </c>
      <c r="B52" s="142"/>
      <c r="C52" s="143"/>
      <c r="D52" s="144"/>
      <c r="E52" s="145"/>
      <c r="F52" s="146"/>
      <c r="G52" s="147"/>
      <c r="H52" s="164"/>
      <c r="I52" s="160"/>
      <c r="J52" s="164"/>
      <c r="K52" s="160"/>
      <c r="L52" s="168"/>
      <c r="M52" s="62" t="str">
        <f t="shared" si="2"/>
        <v/>
      </c>
      <c r="N52" s="66" t="str">
        <f t="shared" si="3"/>
        <v/>
      </c>
      <c r="O52" s="174" t="str">
        <f t="shared" si="5"/>
        <v/>
      </c>
      <c r="P52" s="68" t="str">
        <f t="shared" si="4"/>
        <v/>
      </c>
    </row>
    <row r="53" spans="1:16" ht="15.75" customHeight="1">
      <c r="A53" s="52">
        <v>39</v>
      </c>
      <c r="B53" s="142"/>
      <c r="C53" s="143"/>
      <c r="D53" s="144"/>
      <c r="E53" s="145"/>
      <c r="F53" s="146"/>
      <c r="G53" s="147"/>
      <c r="H53" s="164"/>
      <c r="I53" s="160"/>
      <c r="J53" s="164"/>
      <c r="K53" s="160"/>
      <c r="L53" s="168"/>
      <c r="M53" s="62" t="str">
        <f t="shared" si="2"/>
        <v/>
      </c>
      <c r="N53" s="66" t="str">
        <f t="shared" si="3"/>
        <v/>
      </c>
      <c r="O53" s="174" t="str">
        <f t="shared" si="5"/>
        <v/>
      </c>
      <c r="P53" s="68" t="str">
        <f t="shared" si="4"/>
        <v/>
      </c>
    </row>
    <row r="54" spans="1:16" ht="15.75" customHeight="1" thickBot="1">
      <c r="A54" s="72">
        <v>40</v>
      </c>
      <c r="B54" s="148"/>
      <c r="C54" s="149"/>
      <c r="D54" s="150"/>
      <c r="E54" s="151"/>
      <c r="F54" s="152"/>
      <c r="G54" s="153"/>
      <c r="H54" s="165"/>
      <c r="I54" s="161"/>
      <c r="J54" s="165"/>
      <c r="K54" s="161"/>
      <c r="L54" s="169"/>
      <c r="M54" s="73" t="str">
        <f t="shared" si="2"/>
        <v/>
      </c>
      <c r="N54" s="75" t="str">
        <f t="shared" si="3"/>
        <v/>
      </c>
      <c r="O54" s="175" t="str">
        <f t="shared" si="5"/>
        <v/>
      </c>
      <c r="P54" s="78" t="str">
        <f t="shared" si="4"/>
        <v/>
      </c>
    </row>
    <row r="55" spans="1:1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5.75" customHeight="1">
      <c r="A56" s="2"/>
      <c r="B56" s="2" t="s">
        <v>94</v>
      </c>
      <c r="C56" s="2"/>
      <c r="D56" s="2" t="s">
        <v>95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ht="15.75" customHeight="1">
      <c r="A57" s="2"/>
      <c r="B57" s="2">
        <v>1</v>
      </c>
      <c r="C57" s="2"/>
      <c r="D57" s="2" t="s">
        <v>96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ht="15.75" customHeight="1">
      <c r="A58" s="2"/>
      <c r="B58" s="2">
        <v>2</v>
      </c>
      <c r="C58" s="2"/>
      <c r="D58" s="2" t="s">
        <v>97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15.75" customHeight="1">
      <c r="A59" s="126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1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</row>
    <row r="1000" spans="1:1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</row>
  </sheetData>
  <sheetProtection password="9004" sheet="1" formatColumns="0" formatRows="0"/>
  <conditionalFormatting sqref="E15:L54">
    <cfRule type="expression" dxfId="55" priority="4" stopIfTrue="1">
      <formula>E15&gt;E$11</formula>
    </cfRule>
  </conditionalFormatting>
  <conditionalFormatting sqref="K1 M1">
    <cfRule type="containsBlanks" dxfId="54" priority="5" stopIfTrue="1">
      <formula>LEN(TRIM(AG1))=0</formula>
    </cfRule>
  </conditionalFormatting>
  <conditionalFormatting sqref="D15:L54">
    <cfRule type="expression" dxfId="53" priority="7" stopIfTrue="1">
      <formula>AND($B15&lt;&gt;"",$C15="да",$D15="")</formula>
    </cfRule>
  </conditionalFormatting>
  <conditionalFormatting sqref="E5 D6">
    <cfRule type="containsBlanks" dxfId="52" priority="17" stopIfTrue="1">
      <formula>LEN(TRIM(K5))=0</formula>
    </cfRule>
  </conditionalFormatting>
  <conditionalFormatting sqref="C15:C54">
    <cfRule type="expression" dxfId="51" priority="34">
      <formula>AND(SUM($D15:$L15)&lt;&gt;0,$C15="")</formula>
    </cfRule>
  </conditionalFormatting>
  <conditionalFormatting sqref="D15:L54">
    <cfRule type="expression" dxfId="50" priority="35" stopIfTrue="1">
      <formula>AND(SUM($D15)=0,COUNTA($E15:$L15)&gt;0)</formula>
    </cfRule>
  </conditionalFormatting>
  <conditionalFormatting sqref="E15:L54">
    <cfRule type="expression" dxfId="49" priority="37" stopIfTrue="1">
      <formula>AND(SUM($D15)=0,COUNTA($E15:$L15)&gt;0)</formula>
    </cfRule>
  </conditionalFormatting>
  <dataValidations count="3">
    <dataValidation type="decimal" allowBlank="1" showErrorMessage="1" sqref="E15:L54">
      <formula1>0</formula1>
      <formula2>E$11</formula2>
    </dataValidation>
    <dataValidation type="list" allowBlank="1" showInputMessage="1" showErrorMessage="1" promptTitle="Введите тип класса - общ" prompt="общеобразовательный класс;_x000a_про - профильный по предмету данной КДР;_x000a_лиц - лицейский класс;_x000a_лицпро - лицейский класс с профилем по предмету КДР;_x000a_гим - гимназический класс;_x000a_гимпро - гимназический класс с профилем по предмету КД" sqref="D6">
      <formula1>$P$3:$P$9</formula1>
    </dataValidation>
    <dataValidation type="list" allowBlank="1" sqref="C15:C54">
      <formula1>"да,нет"</formula1>
    </dataValidation>
  </dataValidations>
  <pageMargins left="0.70866141732283472" right="0.70866141732283472" top="0.74803149606299213" bottom="0.74803149606299213" header="0" footer="0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Диаграммы</vt:lpstr>
      </vt:variant>
      <vt:variant>
        <vt:i4>2</vt:i4>
      </vt:variant>
    </vt:vector>
  </HeadingPairs>
  <TitlesOfParts>
    <vt:vector size="18" baseType="lpstr">
      <vt:lpstr>Форма2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Диаграмма1</vt:lpstr>
      <vt:lpstr>Диаграмма2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Владимир Ю. Бочко</dc:creator>
  <cp:lastModifiedBy>Библиотека</cp:lastModifiedBy>
  <dcterms:created xsi:type="dcterms:W3CDTF">2019-04-11T10:11:02Z</dcterms:created>
  <dcterms:modified xsi:type="dcterms:W3CDTF">2019-04-18T09:02:41Z</dcterms:modified>
</cp:coreProperties>
</file>