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540" windowWidth="18855" windowHeight="11190" activeTab="2"/>
  </bookViews>
  <sheets>
    <sheet name="Форма2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Диаграмма1" sheetId="17" r:id="rId17"/>
    <sheet name="Диаграмма2" sheetId="18" r:id="rId18"/>
  </sheets>
  <calcPr calcId="144525"/>
</workbook>
</file>

<file path=xl/calcChain.xml><?xml version="1.0" encoding="utf-8"?>
<calcChain xmlns="http://schemas.openxmlformats.org/spreadsheetml/2006/main">
  <c r="W19" i="2" l="1"/>
  <c r="W18" i="2"/>
  <c r="W16" i="2"/>
  <c r="W15" i="2"/>
  <c r="T13" i="16" l="1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T12" i="3"/>
  <c r="T13" i="3" s="1"/>
  <c r="S12" i="3"/>
  <c r="S13" i="3" s="1"/>
  <c r="R12" i="3"/>
  <c r="R13" i="3" s="1"/>
  <c r="Q12" i="3"/>
  <c r="Q13" i="3" s="1"/>
  <c r="P12" i="3"/>
  <c r="P13" i="3" s="1"/>
  <c r="O12" i="3"/>
  <c r="O13" i="3" s="1"/>
  <c r="N12" i="3"/>
  <c r="N13" i="3" s="1"/>
  <c r="M12" i="3"/>
  <c r="M13" i="3" s="1"/>
  <c r="L12" i="3"/>
  <c r="L13" i="3" s="1"/>
  <c r="K12" i="3"/>
  <c r="K13" i="3" s="1"/>
  <c r="J12" i="3"/>
  <c r="J13" i="3" s="1"/>
  <c r="I12" i="3"/>
  <c r="I13" i="3" s="1"/>
  <c r="H12" i="3"/>
  <c r="H13" i="3" s="1"/>
  <c r="G12" i="3"/>
  <c r="G13" i="3" s="1"/>
  <c r="F12" i="3"/>
  <c r="F13" i="3" s="1"/>
  <c r="E12" i="3"/>
  <c r="E13" i="3" s="1"/>
  <c r="W53" i="16"/>
  <c r="W54" i="16"/>
  <c r="W52" i="16"/>
  <c r="W51" i="16"/>
  <c r="W50" i="16"/>
  <c r="W49" i="16"/>
  <c r="W48" i="16"/>
  <c r="W47" i="16"/>
  <c r="W46" i="16"/>
  <c r="W45" i="16"/>
  <c r="W44" i="16"/>
  <c r="W43" i="16"/>
  <c r="W42" i="16"/>
  <c r="W41" i="16"/>
  <c r="W40" i="16"/>
  <c r="W39" i="16"/>
  <c r="W38" i="16"/>
  <c r="W37" i="16"/>
  <c r="W36" i="16"/>
  <c r="W35" i="16"/>
  <c r="W34" i="16"/>
  <c r="W33" i="16"/>
  <c r="W32" i="16"/>
  <c r="W31" i="16"/>
  <c r="W30" i="16"/>
  <c r="W29" i="16"/>
  <c r="W28" i="16"/>
  <c r="W27" i="16"/>
  <c r="W26" i="16"/>
  <c r="W25" i="16"/>
  <c r="W24" i="16"/>
  <c r="W23" i="16"/>
  <c r="W22" i="16"/>
  <c r="W21" i="16"/>
  <c r="W20" i="16"/>
  <c r="W19" i="16"/>
  <c r="W18" i="16"/>
  <c r="W17" i="16"/>
  <c r="W16" i="16"/>
  <c r="W15" i="16"/>
  <c r="W54" i="15"/>
  <c r="W53" i="15"/>
  <c r="W52" i="15"/>
  <c r="W51" i="15"/>
  <c r="W50" i="15"/>
  <c r="W49" i="15"/>
  <c r="W48" i="15"/>
  <c r="W47" i="15"/>
  <c r="W46" i="15"/>
  <c r="W45" i="15"/>
  <c r="W44" i="15"/>
  <c r="W43" i="15"/>
  <c r="W42" i="15"/>
  <c r="W41" i="15"/>
  <c r="W40" i="15"/>
  <c r="W39" i="15"/>
  <c r="W38" i="15"/>
  <c r="W37" i="15"/>
  <c r="W36" i="15"/>
  <c r="W35" i="15"/>
  <c r="W34" i="15"/>
  <c r="W33" i="15"/>
  <c r="W32" i="15"/>
  <c r="W31" i="15"/>
  <c r="W30" i="15"/>
  <c r="W29" i="15"/>
  <c r="W28" i="15"/>
  <c r="W27" i="15"/>
  <c r="W26" i="15"/>
  <c r="W25" i="15"/>
  <c r="W24" i="15"/>
  <c r="W23" i="15"/>
  <c r="W22" i="15"/>
  <c r="W21" i="15"/>
  <c r="W20" i="15"/>
  <c r="W19" i="15"/>
  <c r="W18" i="15"/>
  <c r="W17" i="15"/>
  <c r="W16" i="15"/>
  <c r="W15" i="15"/>
  <c r="W54" i="14"/>
  <c r="W53" i="14"/>
  <c r="W52" i="14"/>
  <c r="W51" i="14"/>
  <c r="W50" i="14"/>
  <c r="W49" i="14"/>
  <c r="W48" i="14"/>
  <c r="W47" i="14"/>
  <c r="W46" i="14"/>
  <c r="W45" i="14"/>
  <c r="W44" i="14"/>
  <c r="W43" i="14"/>
  <c r="W42" i="14"/>
  <c r="W41" i="14"/>
  <c r="W40" i="14"/>
  <c r="W39" i="14"/>
  <c r="W38" i="14"/>
  <c r="W37" i="14"/>
  <c r="W36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54" i="13"/>
  <c r="W53" i="13"/>
  <c r="W52" i="13"/>
  <c r="W51" i="13"/>
  <c r="W50" i="13"/>
  <c r="W49" i="13"/>
  <c r="W48" i="13"/>
  <c r="W47" i="13"/>
  <c r="W46" i="13"/>
  <c r="W45" i="13"/>
  <c r="W44" i="13"/>
  <c r="W43" i="13"/>
  <c r="W42" i="13"/>
  <c r="W41" i="13"/>
  <c r="W40" i="13"/>
  <c r="W39" i="13"/>
  <c r="W38" i="13"/>
  <c r="W37" i="13"/>
  <c r="W36" i="13"/>
  <c r="W35" i="13"/>
  <c r="W34" i="13"/>
  <c r="W33" i="13"/>
  <c r="W32" i="13"/>
  <c r="W31" i="13"/>
  <c r="W30" i="13"/>
  <c r="W29" i="13"/>
  <c r="W28" i="13"/>
  <c r="W27" i="13"/>
  <c r="W26" i="13"/>
  <c r="W25" i="13"/>
  <c r="W24" i="13"/>
  <c r="W23" i="13"/>
  <c r="W22" i="13"/>
  <c r="W21" i="13"/>
  <c r="W20" i="13"/>
  <c r="W19" i="13"/>
  <c r="W18" i="13"/>
  <c r="W17" i="13"/>
  <c r="W16" i="13"/>
  <c r="W15" i="13"/>
  <c r="W54" i="12"/>
  <c r="W53" i="12"/>
  <c r="W52" i="12"/>
  <c r="W51" i="12"/>
  <c r="W50" i="12"/>
  <c r="W49" i="12"/>
  <c r="W48" i="12"/>
  <c r="W47" i="12"/>
  <c r="W46" i="12"/>
  <c r="W45" i="12"/>
  <c r="W44" i="12"/>
  <c r="W43" i="12"/>
  <c r="W42" i="12"/>
  <c r="W41" i="12"/>
  <c r="W40" i="12"/>
  <c r="W39" i="12"/>
  <c r="W38" i="12"/>
  <c r="W37" i="12"/>
  <c r="W36" i="12"/>
  <c r="W35" i="12"/>
  <c r="W34" i="12"/>
  <c r="W33" i="12"/>
  <c r="W32" i="12"/>
  <c r="W31" i="12"/>
  <c r="W30" i="12"/>
  <c r="W29" i="12"/>
  <c r="W28" i="12"/>
  <c r="W27" i="12"/>
  <c r="W26" i="12"/>
  <c r="W25" i="12"/>
  <c r="W24" i="12"/>
  <c r="W23" i="12"/>
  <c r="W22" i="12"/>
  <c r="W21" i="12"/>
  <c r="W20" i="12"/>
  <c r="W19" i="12"/>
  <c r="W18" i="12"/>
  <c r="W17" i="12"/>
  <c r="W16" i="12"/>
  <c r="W15" i="12"/>
  <c r="W54" i="11"/>
  <c r="W53" i="11"/>
  <c r="W52" i="11"/>
  <c r="W51" i="11"/>
  <c r="W50" i="11"/>
  <c r="W49" i="11"/>
  <c r="W48" i="11"/>
  <c r="W47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W29" i="11"/>
  <c r="W28" i="11"/>
  <c r="W27" i="11"/>
  <c r="W26" i="11"/>
  <c r="W25" i="11"/>
  <c r="W24" i="11"/>
  <c r="W23" i="11"/>
  <c r="W22" i="11"/>
  <c r="W21" i="11"/>
  <c r="W20" i="11"/>
  <c r="W19" i="11"/>
  <c r="W18" i="11"/>
  <c r="W17" i="11"/>
  <c r="W16" i="11"/>
  <c r="W15" i="11"/>
  <c r="W54" i="10"/>
  <c r="W53" i="10"/>
  <c r="W52" i="10"/>
  <c r="W51" i="10"/>
  <c r="W50" i="10"/>
  <c r="W49" i="10"/>
  <c r="W48" i="10"/>
  <c r="W47" i="10"/>
  <c r="W46" i="10"/>
  <c r="W45" i="10"/>
  <c r="W44" i="10"/>
  <c r="W43" i="10"/>
  <c r="W42" i="10"/>
  <c r="W41" i="10"/>
  <c r="W40" i="10"/>
  <c r="W39" i="10"/>
  <c r="W38" i="10"/>
  <c r="W37" i="10"/>
  <c r="W36" i="10"/>
  <c r="W35" i="10"/>
  <c r="W34" i="10"/>
  <c r="W33" i="10"/>
  <c r="W32" i="10"/>
  <c r="W31" i="10"/>
  <c r="W30" i="10"/>
  <c r="W29" i="10"/>
  <c r="W28" i="10"/>
  <c r="W27" i="10"/>
  <c r="W26" i="10"/>
  <c r="W25" i="10"/>
  <c r="W24" i="10"/>
  <c r="W23" i="10"/>
  <c r="W22" i="10"/>
  <c r="W21" i="10"/>
  <c r="W20" i="10"/>
  <c r="W19" i="10"/>
  <c r="W18" i="10"/>
  <c r="W17" i="10"/>
  <c r="W16" i="10"/>
  <c r="W15" i="10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54" i="8"/>
  <c r="W53" i="8"/>
  <c r="W52" i="8"/>
  <c r="W51" i="8"/>
  <c r="W50" i="8"/>
  <c r="W49" i="8"/>
  <c r="W48" i="8"/>
  <c r="W47" i="8"/>
  <c r="W46" i="8"/>
  <c r="W45" i="8"/>
  <c r="W44" i="8"/>
  <c r="W43" i="8"/>
  <c r="W42" i="8"/>
  <c r="W41" i="8"/>
  <c r="W40" i="8"/>
  <c r="W39" i="8"/>
  <c r="W38" i="8"/>
  <c r="W37" i="8"/>
  <c r="W36" i="8"/>
  <c r="W35" i="8"/>
  <c r="W34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8" i="8"/>
  <c r="W17" i="8"/>
  <c r="W16" i="8"/>
  <c r="W15" i="8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7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Q9" i="1" l="1"/>
  <c r="R9" i="1"/>
  <c r="S9" i="1"/>
  <c r="S13" i="1" s="1"/>
  <c r="T9" i="1"/>
  <c r="T13" i="1" s="1"/>
  <c r="U9" i="1"/>
  <c r="V9" i="1"/>
  <c r="W9" i="1"/>
  <c r="W13" i="1" s="1"/>
  <c r="X9" i="1"/>
  <c r="X13" i="1" s="1"/>
  <c r="Y9" i="1"/>
  <c r="Z9" i="1"/>
  <c r="Q10" i="1"/>
  <c r="R10" i="1"/>
  <c r="S10" i="1"/>
  <c r="T10" i="1"/>
  <c r="U10" i="1"/>
  <c r="V10" i="1"/>
  <c r="W10" i="1"/>
  <c r="X10" i="1"/>
  <c r="Y10" i="1"/>
  <c r="Z10" i="1"/>
  <c r="Q13" i="1"/>
  <c r="R13" i="1"/>
  <c r="U13" i="1"/>
  <c r="V13" i="1"/>
  <c r="Y13" i="1"/>
  <c r="Z13" i="1"/>
  <c r="Q14" i="1"/>
  <c r="R14" i="1"/>
  <c r="S14" i="1"/>
  <c r="U14" i="1"/>
  <c r="V14" i="1"/>
  <c r="W14" i="1"/>
  <c r="Y14" i="1"/>
  <c r="Z14" i="1"/>
  <c r="Q15" i="1"/>
  <c r="R15" i="1"/>
  <c r="T15" i="1"/>
  <c r="U15" i="1"/>
  <c r="V15" i="1"/>
  <c r="Y15" i="1"/>
  <c r="Z15" i="1"/>
  <c r="Q16" i="1"/>
  <c r="R16" i="1"/>
  <c r="S16" i="1"/>
  <c r="U16" i="1"/>
  <c r="V16" i="1"/>
  <c r="W16" i="1"/>
  <c r="Y16" i="1"/>
  <c r="Z16" i="1"/>
  <c r="Q17" i="1"/>
  <c r="R17" i="1"/>
  <c r="U17" i="1"/>
  <c r="V17" i="1"/>
  <c r="Y17" i="1"/>
  <c r="Z17" i="1"/>
  <c r="Q18" i="1"/>
  <c r="R18" i="1"/>
  <c r="S18" i="1"/>
  <c r="U18" i="1"/>
  <c r="V18" i="1"/>
  <c r="W18" i="1"/>
  <c r="Y18" i="1"/>
  <c r="Z18" i="1"/>
  <c r="Q19" i="1"/>
  <c r="R19" i="1"/>
  <c r="U19" i="1"/>
  <c r="V19" i="1"/>
  <c r="Y19" i="1"/>
  <c r="Z19" i="1"/>
  <c r="AC19" i="1"/>
  <c r="Q20" i="1"/>
  <c r="R20" i="1"/>
  <c r="S20" i="1"/>
  <c r="T20" i="1"/>
  <c r="U20" i="1"/>
  <c r="V20" i="1"/>
  <c r="W20" i="1"/>
  <c r="X20" i="1"/>
  <c r="Y20" i="1"/>
  <c r="Z20" i="1"/>
  <c r="Q21" i="1"/>
  <c r="R21" i="1"/>
  <c r="U21" i="1"/>
  <c r="V21" i="1"/>
  <c r="X21" i="1"/>
  <c r="Y21" i="1"/>
  <c r="Z21" i="1"/>
  <c r="Q22" i="1"/>
  <c r="R22" i="1"/>
  <c r="S22" i="1"/>
  <c r="U22" i="1"/>
  <c r="V22" i="1"/>
  <c r="W22" i="1"/>
  <c r="Y22" i="1"/>
  <c r="Z22" i="1"/>
  <c r="Q23" i="1"/>
  <c r="R23" i="1"/>
  <c r="T23" i="1"/>
  <c r="U23" i="1"/>
  <c r="V23" i="1"/>
  <c r="Y23" i="1"/>
  <c r="Z23" i="1"/>
  <c r="Q24" i="1"/>
  <c r="R24" i="1"/>
  <c r="S24" i="1"/>
  <c r="U24" i="1"/>
  <c r="V24" i="1"/>
  <c r="W24" i="1"/>
  <c r="Y24" i="1"/>
  <c r="Z24" i="1"/>
  <c r="Q25" i="1"/>
  <c r="R25" i="1"/>
  <c r="U25" i="1"/>
  <c r="V25" i="1"/>
  <c r="Y25" i="1"/>
  <c r="Z25" i="1"/>
  <c r="Q26" i="1"/>
  <c r="R26" i="1"/>
  <c r="S26" i="1"/>
  <c r="U26" i="1"/>
  <c r="V26" i="1"/>
  <c r="W26" i="1"/>
  <c r="Y26" i="1"/>
  <c r="Z26" i="1"/>
  <c r="Q27" i="1"/>
  <c r="R27" i="1"/>
  <c r="U27" i="1"/>
  <c r="V27" i="1"/>
  <c r="Y27" i="1"/>
  <c r="Z27" i="1"/>
  <c r="AC27" i="1"/>
  <c r="O15" i="1"/>
  <c r="N14" i="1"/>
  <c r="M13" i="1"/>
  <c r="X54" i="16"/>
  <c r="V54" i="16"/>
  <c r="U54" i="16"/>
  <c r="X53" i="16"/>
  <c r="V53" i="16"/>
  <c r="U53" i="16"/>
  <c r="X52" i="16"/>
  <c r="V52" i="16"/>
  <c r="U52" i="16"/>
  <c r="X51" i="16"/>
  <c r="V51" i="16"/>
  <c r="U51" i="16"/>
  <c r="X50" i="16"/>
  <c r="V50" i="16"/>
  <c r="U50" i="16"/>
  <c r="X49" i="16"/>
  <c r="V49" i="16"/>
  <c r="U49" i="16"/>
  <c r="X48" i="16"/>
  <c r="V48" i="16"/>
  <c r="U48" i="16"/>
  <c r="X47" i="16"/>
  <c r="V47" i="16"/>
  <c r="U47" i="16"/>
  <c r="X46" i="16"/>
  <c r="V46" i="16"/>
  <c r="U46" i="16"/>
  <c r="X45" i="16"/>
  <c r="V45" i="16"/>
  <c r="U45" i="16"/>
  <c r="X44" i="16"/>
  <c r="V44" i="16"/>
  <c r="U44" i="16"/>
  <c r="X43" i="16"/>
  <c r="V43" i="16"/>
  <c r="U43" i="16"/>
  <c r="X42" i="16"/>
  <c r="V42" i="16"/>
  <c r="U42" i="16"/>
  <c r="X41" i="16"/>
  <c r="V41" i="16"/>
  <c r="U41" i="16"/>
  <c r="X40" i="16"/>
  <c r="V40" i="16"/>
  <c r="U40" i="16"/>
  <c r="X39" i="16"/>
  <c r="V39" i="16"/>
  <c r="U39" i="16"/>
  <c r="X38" i="16"/>
  <c r="V38" i="16"/>
  <c r="U38" i="16"/>
  <c r="X37" i="16"/>
  <c r="V37" i="16"/>
  <c r="U37" i="16"/>
  <c r="X36" i="16"/>
  <c r="V36" i="16"/>
  <c r="U36" i="16"/>
  <c r="X35" i="16"/>
  <c r="V35" i="16"/>
  <c r="U35" i="16"/>
  <c r="X34" i="16"/>
  <c r="V34" i="16"/>
  <c r="U34" i="16"/>
  <c r="X33" i="16"/>
  <c r="V33" i="16"/>
  <c r="U33" i="16"/>
  <c r="X32" i="16"/>
  <c r="V32" i="16"/>
  <c r="U32" i="16"/>
  <c r="X31" i="16"/>
  <c r="V31" i="16"/>
  <c r="U31" i="16"/>
  <c r="X30" i="16"/>
  <c r="V30" i="16"/>
  <c r="U30" i="16"/>
  <c r="X29" i="16"/>
  <c r="V29" i="16"/>
  <c r="U29" i="16"/>
  <c r="X28" i="16"/>
  <c r="V28" i="16"/>
  <c r="U28" i="16"/>
  <c r="X27" i="16"/>
  <c r="V27" i="16"/>
  <c r="U27" i="16"/>
  <c r="X26" i="16"/>
  <c r="V26" i="16"/>
  <c r="U26" i="16"/>
  <c r="X25" i="16"/>
  <c r="V25" i="16"/>
  <c r="U25" i="16"/>
  <c r="X24" i="16"/>
  <c r="V24" i="16"/>
  <c r="U24" i="16"/>
  <c r="X23" i="16"/>
  <c r="V23" i="16"/>
  <c r="U23" i="16"/>
  <c r="X22" i="16"/>
  <c r="V22" i="16"/>
  <c r="U22" i="16"/>
  <c r="X21" i="16"/>
  <c r="V21" i="16"/>
  <c r="U21" i="16"/>
  <c r="X20" i="16"/>
  <c r="V20" i="16"/>
  <c r="U20" i="16"/>
  <c r="X19" i="16"/>
  <c r="V19" i="16"/>
  <c r="U19" i="16"/>
  <c r="X18" i="16"/>
  <c r="V18" i="16"/>
  <c r="U18" i="16"/>
  <c r="X17" i="16"/>
  <c r="V17" i="16"/>
  <c r="U17" i="16"/>
  <c r="X16" i="16"/>
  <c r="V16" i="16"/>
  <c r="U16" i="16"/>
  <c r="X15" i="16"/>
  <c r="V15" i="16"/>
  <c r="U15" i="16"/>
  <c r="V14" i="16"/>
  <c r="X54" i="15"/>
  <c r="V54" i="15"/>
  <c r="U54" i="15"/>
  <c r="X53" i="15"/>
  <c r="V53" i="15"/>
  <c r="U53" i="15"/>
  <c r="X52" i="15"/>
  <c r="V52" i="15"/>
  <c r="U52" i="15"/>
  <c r="X51" i="15"/>
  <c r="V51" i="15"/>
  <c r="U51" i="15"/>
  <c r="X50" i="15"/>
  <c r="V50" i="15"/>
  <c r="U50" i="15"/>
  <c r="X49" i="15"/>
  <c r="V49" i="15"/>
  <c r="U49" i="15"/>
  <c r="X48" i="15"/>
  <c r="V48" i="15"/>
  <c r="U48" i="15"/>
  <c r="X47" i="15"/>
  <c r="V47" i="15"/>
  <c r="U47" i="15"/>
  <c r="X46" i="15"/>
  <c r="V46" i="15"/>
  <c r="U46" i="15"/>
  <c r="X45" i="15"/>
  <c r="V45" i="15"/>
  <c r="U45" i="15"/>
  <c r="X44" i="15"/>
  <c r="V44" i="15"/>
  <c r="U44" i="15"/>
  <c r="X43" i="15"/>
  <c r="V43" i="15"/>
  <c r="U43" i="15"/>
  <c r="X42" i="15"/>
  <c r="V42" i="15"/>
  <c r="U42" i="15"/>
  <c r="X41" i="15"/>
  <c r="V41" i="15"/>
  <c r="U41" i="15"/>
  <c r="X40" i="15"/>
  <c r="V40" i="15"/>
  <c r="U40" i="15"/>
  <c r="X39" i="15"/>
  <c r="V39" i="15"/>
  <c r="U39" i="15"/>
  <c r="X38" i="15"/>
  <c r="V38" i="15"/>
  <c r="U38" i="15"/>
  <c r="X37" i="15"/>
  <c r="V37" i="15"/>
  <c r="U37" i="15"/>
  <c r="X36" i="15"/>
  <c r="V36" i="15"/>
  <c r="U36" i="15"/>
  <c r="X35" i="15"/>
  <c r="V35" i="15"/>
  <c r="U35" i="15"/>
  <c r="X34" i="15"/>
  <c r="V34" i="15"/>
  <c r="U34" i="15"/>
  <c r="X33" i="15"/>
  <c r="V33" i="15"/>
  <c r="U33" i="15"/>
  <c r="X32" i="15"/>
  <c r="V32" i="15"/>
  <c r="U32" i="15"/>
  <c r="X31" i="15"/>
  <c r="V31" i="15"/>
  <c r="U31" i="15"/>
  <c r="X30" i="15"/>
  <c r="V30" i="15"/>
  <c r="U30" i="15"/>
  <c r="X29" i="15"/>
  <c r="V29" i="15"/>
  <c r="U29" i="15"/>
  <c r="X28" i="15"/>
  <c r="V28" i="15"/>
  <c r="U28" i="15"/>
  <c r="X27" i="15"/>
  <c r="V27" i="15"/>
  <c r="U27" i="15"/>
  <c r="X26" i="15"/>
  <c r="V26" i="15"/>
  <c r="U26" i="15"/>
  <c r="X25" i="15"/>
  <c r="V25" i="15"/>
  <c r="U25" i="15"/>
  <c r="X24" i="15"/>
  <c r="V24" i="15"/>
  <c r="U24" i="15"/>
  <c r="X23" i="15"/>
  <c r="V23" i="15"/>
  <c r="U23" i="15"/>
  <c r="X22" i="15"/>
  <c r="V22" i="15"/>
  <c r="U22" i="15"/>
  <c r="X21" i="15"/>
  <c r="V21" i="15"/>
  <c r="U21" i="15"/>
  <c r="X20" i="15"/>
  <c r="V20" i="15"/>
  <c r="U20" i="15"/>
  <c r="X19" i="15"/>
  <c r="V19" i="15"/>
  <c r="U19" i="15"/>
  <c r="X18" i="15"/>
  <c r="V18" i="15"/>
  <c r="U18" i="15"/>
  <c r="X17" i="15"/>
  <c r="V17" i="15"/>
  <c r="U17" i="15"/>
  <c r="X16" i="15"/>
  <c r="V16" i="15"/>
  <c r="U16" i="15"/>
  <c r="X15" i="15"/>
  <c r="V15" i="15"/>
  <c r="U15" i="15"/>
  <c r="V14" i="15"/>
  <c r="X54" i="14"/>
  <c r="V54" i="14"/>
  <c r="U54" i="14"/>
  <c r="X53" i="14"/>
  <c r="V53" i="14"/>
  <c r="U53" i="14"/>
  <c r="X52" i="14"/>
  <c r="V52" i="14"/>
  <c r="U52" i="14"/>
  <c r="X51" i="14"/>
  <c r="V51" i="14"/>
  <c r="U51" i="14"/>
  <c r="X50" i="14"/>
  <c r="V50" i="14"/>
  <c r="U50" i="14"/>
  <c r="X49" i="14"/>
  <c r="V49" i="14"/>
  <c r="U49" i="14"/>
  <c r="X48" i="14"/>
  <c r="V48" i="14"/>
  <c r="U48" i="14"/>
  <c r="X47" i="14"/>
  <c r="V47" i="14"/>
  <c r="U47" i="14"/>
  <c r="X46" i="14"/>
  <c r="V46" i="14"/>
  <c r="U46" i="14"/>
  <c r="X45" i="14"/>
  <c r="V45" i="14"/>
  <c r="U45" i="14"/>
  <c r="X44" i="14"/>
  <c r="V44" i="14"/>
  <c r="U44" i="14"/>
  <c r="X43" i="14"/>
  <c r="V43" i="14"/>
  <c r="U43" i="14"/>
  <c r="X42" i="14"/>
  <c r="V42" i="14"/>
  <c r="U42" i="14"/>
  <c r="X41" i="14"/>
  <c r="V41" i="14"/>
  <c r="U41" i="14"/>
  <c r="X40" i="14"/>
  <c r="V40" i="14"/>
  <c r="U40" i="14"/>
  <c r="X39" i="14"/>
  <c r="V39" i="14"/>
  <c r="U39" i="14"/>
  <c r="X38" i="14"/>
  <c r="V38" i="14"/>
  <c r="U38" i="14"/>
  <c r="X37" i="14"/>
  <c r="V37" i="14"/>
  <c r="U37" i="14"/>
  <c r="X36" i="14"/>
  <c r="V36" i="14"/>
  <c r="U36" i="14"/>
  <c r="X35" i="14"/>
  <c r="V35" i="14"/>
  <c r="U35" i="14"/>
  <c r="X34" i="14"/>
  <c r="V34" i="14"/>
  <c r="U34" i="14"/>
  <c r="X33" i="14"/>
  <c r="V33" i="14"/>
  <c r="U33" i="14"/>
  <c r="X32" i="14"/>
  <c r="V32" i="14"/>
  <c r="U32" i="14"/>
  <c r="X31" i="14"/>
  <c r="V31" i="14"/>
  <c r="U31" i="14"/>
  <c r="X30" i="14"/>
  <c r="V30" i="14"/>
  <c r="U30" i="14"/>
  <c r="X29" i="14"/>
  <c r="V29" i="14"/>
  <c r="U29" i="14"/>
  <c r="X28" i="14"/>
  <c r="V28" i="14"/>
  <c r="U28" i="14"/>
  <c r="X27" i="14"/>
  <c r="V27" i="14"/>
  <c r="U27" i="14"/>
  <c r="X26" i="14"/>
  <c r="V26" i="14"/>
  <c r="U26" i="14"/>
  <c r="X25" i="14"/>
  <c r="V25" i="14"/>
  <c r="U25" i="14"/>
  <c r="X24" i="14"/>
  <c r="V24" i="14"/>
  <c r="U24" i="14"/>
  <c r="X23" i="14"/>
  <c r="V23" i="14"/>
  <c r="U23" i="14"/>
  <c r="X22" i="14"/>
  <c r="V22" i="14"/>
  <c r="U22" i="14"/>
  <c r="X21" i="14"/>
  <c r="V21" i="14"/>
  <c r="U21" i="14"/>
  <c r="X20" i="14"/>
  <c r="V20" i="14"/>
  <c r="U20" i="14"/>
  <c r="X19" i="14"/>
  <c r="V19" i="14"/>
  <c r="U19" i="14"/>
  <c r="X18" i="14"/>
  <c r="V18" i="14"/>
  <c r="U18" i="14"/>
  <c r="X17" i="14"/>
  <c r="V17" i="14"/>
  <c r="U17" i="14"/>
  <c r="X16" i="14"/>
  <c r="V16" i="14"/>
  <c r="U16" i="14"/>
  <c r="X15" i="14"/>
  <c r="V15" i="14"/>
  <c r="U15" i="14"/>
  <c r="V14" i="14"/>
  <c r="X54" i="13"/>
  <c r="V54" i="13"/>
  <c r="U54" i="13"/>
  <c r="X53" i="13"/>
  <c r="V53" i="13"/>
  <c r="U53" i="13"/>
  <c r="X52" i="13"/>
  <c r="V52" i="13"/>
  <c r="U52" i="13"/>
  <c r="X51" i="13"/>
  <c r="V51" i="13"/>
  <c r="U51" i="13"/>
  <c r="X50" i="13"/>
  <c r="V50" i="13"/>
  <c r="U50" i="13"/>
  <c r="X49" i="13"/>
  <c r="V49" i="13"/>
  <c r="U49" i="13"/>
  <c r="X48" i="13"/>
  <c r="V48" i="13"/>
  <c r="U48" i="13"/>
  <c r="X47" i="13"/>
  <c r="V47" i="13"/>
  <c r="U47" i="13"/>
  <c r="X46" i="13"/>
  <c r="V46" i="13"/>
  <c r="U46" i="13"/>
  <c r="X45" i="13"/>
  <c r="V45" i="13"/>
  <c r="U45" i="13"/>
  <c r="X44" i="13"/>
  <c r="V44" i="13"/>
  <c r="U44" i="13"/>
  <c r="X43" i="13"/>
  <c r="V43" i="13"/>
  <c r="U43" i="13"/>
  <c r="X42" i="13"/>
  <c r="V42" i="13"/>
  <c r="U42" i="13"/>
  <c r="X41" i="13"/>
  <c r="V41" i="13"/>
  <c r="U41" i="13"/>
  <c r="X40" i="13"/>
  <c r="V40" i="13"/>
  <c r="U40" i="13"/>
  <c r="X39" i="13"/>
  <c r="V39" i="13"/>
  <c r="U39" i="13"/>
  <c r="X38" i="13"/>
  <c r="V38" i="13"/>
  <c r="U38" i="13"/>
  <c r="X37" i="13"/>
  <c r="V37" i="13"/>
  <c r="U37" i="13"/>
  <c r="X36" i="13"/>
  <c r="V36" i="13"/>
  <c r="U36" i="13"/>
  <c r="X35" i="13"/>
  <c r="V35" i="13"/>
  <c r="U35" i="13"/>
  <c r="X34" i="13"/>
  <c r="V34" i="13"/>
  <c r="U34" i="13"/>
  <c r="X33" i="13"/>
  <c r="V33" i="13"/>
  <c r="U33" i="13"/>
  <c r="X32" i="13"/>
  <c r="V32" i="13"/>
  <c r="U32" i="13"/>
  <c r="X31" i="13"/>
  <c r="V31" i="13"/>
  <c r="U31" i="13"/>
  <c r="X30" i="13"/>
  <c r="V30" i="13"/>
  <c r="U30" i="13"/>
  <c r="X29" i="13"/>
  <c r="V29" i="13"/>
  <c r="U29" i="13"/>
  <c r="X28" i="13"/>
  <c r="V28" i="13"/>
  <c r="U28" i="13"/>
  <c r="X27" i="13"/>
  <c r="V27" i="13"/>
  <c r="U27" i="13"/>
  <c r="X26" i="13"/>
  <c r="V26" i="13"/>
  <c r="U26" i="13"/>
  <c r="X25" i="13"/>
  <c r="V25" i="13"/>
  <c r="U25" i="13"/>
  <c r="X24" i="13"/>
  <c r="V24" i="13"/>
  <c r="U24" i="13"/>
  <c r="X23" i="13"/>
  <c r="V23" i="13"/>
  <c r="U23" i="13"/>
  <c r="X22" i="13"/>
  <c r="V22" i="13"/>
  <c r="U22" i="13"/>
  <c r="X21" i="13"/>
  <c r="V21" i="13"/>
  <c r="U21" i="13"/>
  <c r="X20" i="13"/>
  <c r="V20" i="13"/>
  <c r="U20" i="13"/>
  <c r="X19" i="13"/>
  <c r="V19" i="13"/>
  <c r="U19" i="13"/>
  <c r="X18" i="13"/>
  <c r="V18" i="13"/>
  <c r="U18" i="13"/>
  <c r="X17" i="13"/>
  <c r="V17" i="13"/>
  <c r="U17" i="13"/>
  <c r="X16" i="13"/>
  <c r="V16" i="13"/>
  <c r="U16" i="13"/>
  <c r="X15" i="13"/>
  <c r="V15" i="13"/>
  <c r="U15" i="13"/>
  <c r="V14" i="13"/>
  <c r="X54" i="12"/>
  <c r="V54" i="12"/>
  <c r="U54" i="12"/>
  <c r="X53" i="12"/>
  <c r="V53" i="12"/>
  <c r="U53" i="12"/>
  <c r="X52" i="12"/>
  <c r="V52" i="12"/>
  <c r="U52" i="12"/>
  <c r="X51" i="12"/>
  <c r="V51" i="12"/>
  <c r="U51" i="12"/>
  <c r="X50" i="12"/>
  <c r="V50" i="12"/>
  <c r="U50" i="12"/>
  <c r="X49" i="12"/>
  <c r="V49" i="12"/>
  <c r="U49" i="12"/>
  <c r="X48" i="12"/>
  <c r="V48" i="12"/>
  <c r="U48" i="12"/>
  <c r="X47" i="12"/>
  <c r="V47" i="12"/>
  <c r="U47" i="12"/>
  <c r="X46" i="12"/>
  <c r="V46" i="12"/>
  <c r="U46" i="12"/>
  <c r="X45" i="12"/>
  <c r="V45" i="12"/>
  <c r="U45" i="12"/>
  <c r="X44" i="12"/>
  <c r="V44" i="12"/>
  <c r="U44" i="12"/>
  <c r="X43" i="12"/>
  <c r="V43" i="12"/>
  <c r="U43" i="12"/>
  <c r="X42" i="12"/>
  <c r="V42" i="12"/>
  <c r="U42" i="12"/>
  <c r="X41" i="12"/>
  <c r="V41" i="12"/>
  <c r="U41" i="12"/>
  <c r="X40" i="12"/>
  <c r="V40" i="12"/>
  <c r="U40" i="12"/>
  <c r="X39" i="12"/>
  <c r="V39" i="12"/>
  <c r="U39" i="12"/>
  <c r="X38" i="12"/>
  <c r="V38" i="12"/>
  <c r="U38" i="12"/>
  <c r="X37" i="12"/>
  <c r="V37" i="12"/>
  <c r="U37" i="12"/>
  <c r="X36" i="12"/>
  <c r="V36" i="12"/>
  <c r="U36" i="12"/>
  <c r="X35" i="12"/>
  <c r="V35" i="12"/>
  <c r="U35" i="12"/>
  <c r="X34" i="12"/>
  <c r="V34" i="12"/>
  <c r="U34" i="12"/>
  <c r="X33" i="12"/>
  <c r="V33" i="12"/>
  <c r="U33" i="12"/>
  <c r="X32" i="12"/>
  <c r="V32" i="12"/>
  <c r="U32" i="12"/>
  <c r="X31" i="12"/>
  <c r="V31" i="12"/>
  <c r="U31" i="12"/>
  <c r="X30" i="12"/>
  <c r="V30" i="12"/>
  <c r="U30" i="12"/>
  <c r="X29" i="12"/>
  <c r="V29" i="12"/>
  <c r="U29" i="12"/>
  <c r="X28" i="12"/>
  <c r="V28" i="12"/>
  <c r="U28" i="12"/>
  <c r="X27" i="12"/>
  <c r="V27" i="12"/>
  <c r="U27" i="12"/>
  <c r="X26" i="12"/>
  <c r="V26" i="12"/>
  <c r="U26" i="12"/>
  <c r="X25" i="12"/>
  <c r="V25" i="12"/>
  <c r="U25" i="12"/>
  <c r="X24" i="12"/>
  <c r="V24" i="12"/>
  <c r="U24" i="12"/>
  <c r="X23" i="12"/>
  <c r="V23" i="12"/>
  <c r="U23" i="12"/>
  <c r="X22" i="12"/>
  <c r="V22" i="12"/>
  <c r="U22" i="12"/>
  <c r="X21" i="12"/>
  <c r="V21" i="12"/>
  <c r="U21" i="12"/>
  <c r="X20" i="12"/>
  <c r="V20" i="12"/>
  <c r="U20" i="12"/>
  <c r="X19" i="12"/>
  <c r="V19" i="12"/>
  <c r="U19" i="12"/>
  <c r="X18" i="12"/>
  <c r="V18" i="12"/>
  <c r="U18" i="12"/>
  <c r="X17" i="12"/>
  <c r="V17" i="12"/>
  <c r="U17" i="12"/>
  <c r="X16" i="12"/>
  <c r="V16" i="12"/>
  <c r="U16" i="12"/>
  <c r="X15" i="12"/>
  <c r="V15" i="12"/>
  <c r="U15" i="12"/>
  <c r="V14" i="12"/>
  <c r="X54" i="11"/>
  <c r="V54" i="11"/>
  <c r="U54" i="11"/>
  <c r="X53" i="11"/>
  <c r="V53" i="11"/>
  <c r="U53" i="11"/>
  <c r="X52" i="11"/>
  <c r="V52" i="11"/>
  <c r="U52" i="11"/>
  <c r="X51" i="11"/>
  <c r="V51" i="11"/>
  <c r="U51" i="11"/>
  <c r="X50" i="11"/>
  <c r="V50" i="11"/>
  <c r="U50" i="11"/>
  <c r="X49" i="11"/>
  <c r="V49" i="11"/>
  <c r="U49" i="11"/>
  <c r="X48" i="11"/>
  <c r="V48" i="11"/>
  <c r="U48" i="11"/>
  <c r="X47" i="11"/>
  <c r="V47" i="11"/>
  <c r="U47" i="11"/>
  <c r="X46" i="11"/>
  <c r="V46" i="11"/>
  <c r="U46" i="11"/>
  <c r="X45" i="11"/>
  <c r="V45" i="11"/>
  <c r="U45" i="11"/>
  <c r="X44" i="11"/>
  <c r="V44" i="11"/>
  <c r="U44" i="11"/>
  <c r="X43" i="11"/>
  <c r="V43" i="11"/>
  <c r="U43" i="11"/>
  <c r="X42" i="11"/>
  <c r="V42" i="11"/>
  <c r="U42" i="11"/>
  <c r="X41" i="11"/>
  <c r="V41" i="11"/>
  <c r="U41" i="11"/>
  <c r="X40" i="11"/>
  <c r="V40" i="11"/>
  <c r="U40" i="11"/>
  <c r="X39" i="11"/>
  <c r="V39" i="11"/>
  <c r="U39" i="11"/>
  <c r="X38" i="11"/>
  <c r="V38" i="11"/>
  <c r="U38" i="11"/>
  <c r="X37" i="11"/>
  <c r="V37" i="11"/>
  <c r="U37" i="11"/>
  <c r="X36" i="11"/>
  <c r="V36" i="11"/>
  <c r="U36" i="11"/>
  <c r="X35" i="11"/>
  <c r="V35" i="11"/>
  <c r="U35" i="11"/>
  <c r="X34" i="11"/>
  <c r="V34" i="11"/>
  <c r="U34" i="11"/>
  <c r="X33" i="11"/>
  <c r="V33" i="11"/>
  <c r="U33" i="11"/>
  <c r="X32" i="11"/>
  <c r="V32" i="11"/>
  <c r="U32" i="11"/>
  <c r="X31" i="11"/>
  <c r="V31" i="11"/>
  <c r="U31" i="11"/>
  <c r="X30" i="11"/>
  <c r="V30" i="11"/>
  <c r="U30" i="11"/>
  <c r="X29" i="11"/>
  <c r="V29" i="11"/>
  <c r="U29" i="11"/>
  <c r="X28" i="11"/>
  <c r="V28" i="11"/>
  <c r="U28" i="11"/>
  <c r="X27" i="11"/>
  <c r="V27" i="11"/>
  <c r="U27" i="11"/>
  <c r="X26" i="11"/>
  <c r="V26" i="11"/>
  <c r="U26" i="11"/>
  <c r="X25" i="11"/>
  <c r="V25" i="11"/>
  <c r="U25" i="11"/>
  <c r="X24" i="11"/>
  <c r="V24" i="11"/>
  <c r="U24" i="11"/>
  <c r="X23" i="11"/>
  <c r="V23" i="11"/>
  <c r="U23" i="11"/>
  <c r="X22" i="11"/>
  <c r="V22" i="11"/>
  <c r="U22" i="11"/>
  <c r="X21" i="11"/>
  <c r="V21" i="11"/>
  <c r="U21" i="11"/>
  <c r="X20" i="11"/>
  <c r="V20" i="11"/>
  <c r="U20" i="11"/>
  <c r="X19" i="11"/>
  <c r="V19" i="11"/>
  <c r="U19" i="11"/>
  <c r="X18" i="11"/>
  <c r="V18" i="11"/>
  <c r="U18" i="11"/>
  <c r="X17" i="11"/>
  <c r="V17" i="11"/>
  <c r="U17" i="11"/>
  <c r="X16" i="11"/>
  <c r="V16" i="11"/>
  <c r="U16" i="11"/>
  <c r="X15" i="11"/>
  <c r="V15" i="11"/>
  <c r="U15" i="11"/>
  <c r="V14" i="11"/>
  <c r="X54" i="10"/>
  <c r="V54" i="10"/>
  <c r="U54" i="10"/>
  <c r="X53" i="10"/>
  <c r="V53" i="10"/>
  <c r="U53" i="10"/>
  <c r="X52" i="10"/>
  <c r="V52" i="10"/>
  <c r="U52" i="10"/>
  <c r="X51" i="10"/>
  <c r="V51" i="10"/>
  <c r="U51" i="10"/>
  <c r="X50" i="10"/>
  <c r="V50" i="10"/>
  <c r="U50" i="10"/>
  <c r="X49" i="10"/>
  <c r="V49" i="10"/>
  <c r="U49" i="10"/>
  <c r="X48" i="10"/>
  <c r="V48" i="10"/>
  <c r="U48" i="10"/>
  <c r="X47" i="10"/>
  <c r="V47" i="10"/>
  <c r="U47" i="10"/>
  <c r="X46" i="10"/>
  <c r="V46" i="10"/>
  <c r="U46" i="10"/>
  <c r="X45" i="10"/>
  <c r="V45" i="10"/>
  <c r="U45" i="10"/>
  <c r="X44" i="10"/>
  <c r="V44" i="10"/>
  <c r="U44" i="10"/>
  <c r="X43" i="10"/>
  <c r="V43" i="10"/>
  <c r="U43" i="10"/>
  <c r="X42" i="10"/>
  <c r="V42" i="10"/>
  <c r="U42" i="10"/>
  <c r="X41" i="10"/>
  <c r="V41" i="10"/>
  <c r="U41" i="10"/>
  <c r="X40" i="10"/>
  <c r="V40" i="10"/>
  <c r="U40" i="10"/>
  <c r="X39" i="10"/>
  <c r="V39" i="10"/>
  <c r="U39" i="10"/>
  <c r="X38" i="10"/>
  <c r="V38" i="10"/>
  <c r="U38" i="10"/>
  <c r="X37" i="10"/>
  <c r="V37" i="10"/>
  <c r="U37" i="10"/>
  <c r="X36" i="10"/>
  <c r="V36" i="10"/>
  <c r="U36" i="10"/>
  <c r="X35" i="10"/>
  <c r="V35" i="10"/>
  <c r="U35" i="10"/>
  <c r="X34" i="10"/>
  <c r="V34" i="10"/>
  <c r="U34" i="10"/>
  <c r="X33" i="10"/>
  <c r="V33" i="10"/>
  <c r="U33" i="10"/>
  <c r="X32" i="10"/>
  <c r="V32" i="10"/>
  <c r="U32" i="10"/>
  <c r="X31" i="10"/>
  <c r="V31" i="10"/>
  <c r="U31" i="10"/>
  <c r="X30" i="10"/>
  <c r="V30" i="10"/>
  <c r="U30" i="10"/>
  <c r="X29" i="10"/>
  <c r="V29" i="10"/>
  <c r="U29" i="10"/>
  <c r="X28" i="10"/>
  <c r="V28" i="10"/>
  <c r="U28" i="10"/>
  <c r="X27" i="10"/>
  <c r="V27" i="10"/>
  <c r="U27" i="10"/>
  <c r="X26" i="10"/>
  <c r="V26" i="10"/>
  <c r="U26" i="10"/>
  <c r="X25" i="10"/>
  <c r="V25" i="10"/>
  <c r="U25" i="10"/>
  <c r="X24" i="10"/>
  <c r="V24" i="10"/>
  <c r="U24" i="10"/>
  <c r="X23" i="10"/>
  <c r="V23" i="10"/>
  <c r="U23" i="10"/>
  <c r="X22" i="10"/>
  <c r="V22" i="10"/>
  <c r="U22" i="10"/>
  <c r="X21" i="10"/>
  <c r="V21" i="10"/>
  <c r="U21" i="10"/>
  <c r="X20" i="10"/>
  <c r="V20" i="10"/>
  <c r="U20" i="10"/>
  <c r="X19" i="10"/>
  <c r="V19" i="10"/>
  <c r="U19" i="10"/>
  <c r="X18" i="10"/>
  <c r="V18" i="10"/>
  <c r="U18" i="10"/>
  <c r="X17" i="10"/>
  <c r="V17" i="10"/>
  <c r="U17" i="10"/>
  <c r="X16" i="10"/>
  <c r="V16" i="10"/>
  <c r="U16" i="10"/>
  <c r="X15" i="10"/>
  <c r="V15" i="10"/>
  <c r="U15" i="10"/>
  <c r="V14" i="10"/>
  <c r="X54" i="9"/>
  <c r="V54" i="9"/>
  <c r="U54" i="9"/>
  <c r="X53" i="9"/>
  <c r="V53" i="9"/>
  <c r="U53" i="9"/>
  <c r="X52" i="9"/>
  <c r="V52" i="9"/>
  <c r="U52" i="9"/>
  <c r="X51" i="9"/>
  <c r="V51" i="9"/>
  <c r="U51" i="9"/>
  <c r="X50" i="9"/>
  <c r="V50" i="9"/>
  <c r="U50" i="9"/>
  <c r="X49" i="9"/>
  <c r="V49" i="9"/>
  <c r="U49" i="9"/>
  <c r="X48" i="9"/>
  <c r="V48" i="9"/>
  <c r="U48" i="9"/>
  <c r="X47" i="9"/>
  <c r="V47" i="9"/>
  <c r="U47" i="9"/>
  <c r="X46" i="9"/>
  <c r="V46" i="9"/>
  <c r="U46" i="9"/>
  <c r="X45" i="9"/>
  <c r="V45" i="9"/>
  <c r="U45" i="9"/>
  <c r="X44" i="9"/>
  <c r="V44" i="9"/>
  <c r="U44" i="9"/>
  <c r="X43" i="9"/>
  <c r="V43" i="9"/>
  <c r="U43" i="9"/>
  <c r="X42" i="9"/>
  <c r="V42" i="9"/>
  <c r="U42" i="9"/>
  <c r="X41" i="9"/>
  <c r="V41" i="9"/>
  <c r="U41" i="9"/>
  <c r="X40" i="9"/>
  <c r="V40" i="9"/>
  <c r="U40" i="9"/>
  <c r="X39" i="9"/>
  <c r="V39" i="9"/>
  <c r="U39" i="9"/>
  <c r="X38" i="9"/>
  <c r="V38" i="9"/>
  <c r="U38" i="9"/>
  <c r="X37" i="9"/>
  <c r="V37" i="9"/>
  <c r="U37" i="9"/>
  <c r="X36" i="9"/>
  <c r="V36" i="9"/>
  <c r="U36" i="9"/>
  <c r="X35" i="9"/>
  <c r="V35" i="9"/>
  <c r="U35" i="9"/>
  <c r="X34" i="9"/>
  <c r="V34" i="9"/>
  <c r="U34" i="9"/>
  <c r="X33" i="9"/>
  <c r="V33" i="9"/>
  <c r="U33" i="9"/>
  <c r="X32" i="9"/>
  <c r="V32" i="9"/>
  <c r="U32" i="9"/>
  <c r="X31" i="9"/>
  <c r="V31" i="9"/>
  <c r="U31" i="9"/>
  <c r="X30" i="9"/>
  <c r="V30" i="9"/>
  <c r="U30" i="9"/>
  <c r="X29" i="9"/>
  <c r="V29" i="9"/>
  <c r="U29" i="9"/>
  <c r="X28" i="9"/>
  <c r="V28" i="9"/>
  <c r="U28" i="9"/>
  <c r="X27" i="9"/>
  <c r="V27" i="9"/>
  <c r="U27" i="9"/>
  <c r="X26" i="9"/>
  <c r="V26" i="9"/>
  <c r="U26" i="9"/>
  <c r="X25" i="9"/>
  <c r="V25" i="9"/>
  <c r="U25" i="9"/>
  <c r="X24" i="9"/>
  <c r="V24" i="9"/>
  <c r="U24" i="9"/>
  <c r="X23" i="9"/>
  <c r="V23" i="9"/>
  <c r="U23" i="9"/>
  <c r="X22" i="9"/>
  <c r="V22" i="9"/>
  <c r="U22" i="9"/>
  <c r="X21" i="9"/>
  <c r="V21" i="9"/>
  <c r="U21" i="9"/>
  <c r="X20" i="9"/>
  <c r="V20" i="9"/>
  <c r="U20" i="9"/>
  <c r="X19" i="9"/>
  <c r="V19" i="9"/>
  <c r="U19" i="9"/>
  <c r="X18" i="9"/>
  <c r="V18" i="9"/>
  <c r="U18" i="9"/>
  <c r="X17" i="9"/>
  <c r="V17" i="9"/>
  <c r="U17" i="9"/>
  <c r="X16" i="9"/>
  <c r="V16" i="9"/>
  <c r="U16" i="9"/>
  <c r="X15" i="9"/>
  <c r="V15" i="9"/>
  <c r="U15" i="9"/>
  <c r="V14" i="9"/>
  <c r="X54" i="8"/>
  <c r="V54" i="8"/>
  <c r="U54" i="8"/>
  <c r="X53" i="8"/>
  <c r="V53" i="8"/>
  <c r="U53" i="8"/>
  <c r="X52" i="8"/>
  <c r="V52" i="8"/>
  <c r="U52" i="8"/>
  <c r="X51" i="8"/>
  <c r="V51" i="8"/>
  <c r="U51" i="8"/>
  <c r="X50" i="8"/>
  <c r="V50" i="8"/>
  <c r="U50" i="8"/>
  <c r="X49" i="8"/>
  <c r="V49" i="8"/>
  <c r="U49" i="8"/>
  <c r="X48" i="8"/>
  <c r="V48" i="8"/>
  <c r="U48" i="8"/>
  <c r="X47" i="8"/>
  <c r="V47" i="8"/>
  <c r="U47" i="8"/>
  <c r="X46" i="8"/>
  <c r="V46" i="8"/>
  <c r="U46" i="8"/>
  <c r="X45" i="8"/>
  <c r="V45" i="8"/>
  <c r="U45" i="8"/>
  <c r="X44" i="8"/>
  <c r="V44" i="8"/>
  <c r="U44" i="8"/>
  <c r="X43" i="8"/>
  <c r="V43" i="8"/>
  <c r="U43" i="8"/>
  <c r="X42" i="8"/>
  <c r="V42" i="8"/>
  <c r="U42" i="8"/>
  <c r="X41" i="8"/>
  <c r="V41" i="8"/>
  <c r="U41" i="8"/>
  <c r="X40" i="8"/>
  <c r="V40" i="8"/>
  <c r="U40" i="8"/>
  <c r="X39" i="8"/>
  <c r="V39" i="8"/>
  <c r="U39" i="8"/>
  <c r="X38" i="8"/>
  <c r="V38" i="8"/>
  <c r="U38" i="8"/>
  <c r="X37" i="8"/>
  <c r="V37" i="8"/>
  <c r="U37" i="8"/>
  <c r="X36" i="8"/>
  <c r="V36" i="8"/>
  <c r="U36" i="8"/>
  <c r="X35" i="8"/>
  <c r="V35" i="8"/>
  <c r="U35" i="8"/>
  <c r="X34" i="8"/>
  <c r="V34" i="8"/>
  <c r="U34" i="8"/>
  <c r="X33" i="8"/>
  <c r="V33" i="8"/>
  <c r="U33" i="8"/>
  <c r="X32" i="8"/>
  <c r="V32" i="8"/>
  <c r="U32" i="8"/>
  <c r="X31" i="8"/>
  <c r="V31" i="8"/>
  <c r="U31" i="8"/>
  <c r="X30" i="8"/>
  <c r="V30" i="8"/>
  <c r="U30" i="8"/>
  <c r="X29" i="8"/>
  <c r="V29" i="8"/>
  <c r="U29" i="8"/>
  <c r="X28" i="8"/>
  <c r="V28" i="8"/>
  <c r="U28" i="8"/>
  <c r="X27" i="8"/>
  <c r="V27" i="8"/>
  <c r="U27" i="8"/>
  <c r="X26" i="8"/>
  <c r="V26" i="8"/>
  <c r="U26" i="8"/>
  <c r="X25" i="8"/>
  <c r="V25" i="8"/>
  <c r="U25" i="8"/>
  <c r="X24" i="8"/>
  <c r="V24" i="8"/>
  <c r="U24" i="8"/>
  <c r="X23" i="8"/>
  <c r="V23" i="8"/>
  <c r="U23" i="8"/>
  <c r="X22" i="8"/>
  <c r="V22" i="8"/>
  <c r="U22" i="8"/>
  <c r="X21" i="8"/>
  <c r="V21" i="8"/>
  <c r="U21" i="8"/>
  <c r="X20" i="8"/>
  <c r="V20" i="8"/>
  <c r="U20" i="8"/>
  <c r="X19" i="8"/>
  <c r="V19" i="8"/>
  <c r="U19" i="8"/>
  <c r="X18" i="8"/>
  <c r="V18" i="8"/>
  <c r="U18" i="8"/>
  <c r="X17" i="8"/>
  <c r="V17" i="8"/>
  <c r="U17" i="8"/>
  <c r="X16" i="8"/>
  <c r="V16" i="8"/>
  <c r="U16" i="8"/>
  <c r="X15" i="8"/>
  <c r="V15" i="8"/>
  <c r="U15" i="8"/>
  <c r="V14" i="8"/>
  <c r="X54" i="7"/>
  <c r="V54" i="7"/>
  <c r="U54" i="7"/>
  <c r="X53" i="7"/>
  <c r="V53" i="7"/>
  <c r="U53" i="7"/>
  <c r="X52" i="7"/>
  <c r="V52" i="7"/>
  <c r="U52" i="7"/>
  <c r="X51" i="7"/>
  <c r="V51" i="7"/>
  <c r="U51" i="7"/>
  <c r="X50" i="7"/>
  <c r="V50" i="7"/>
  <c r="U50" i="7"/>
  <c r="X49" i="7"/>
  <c r="V49" i="7"/>
  <c r="U49" i="7"/>
  <c r="X48" i="7"/>
  <c r="V48" i="7"/>
  <c r="U48" i="7"/>
  <c r="X47" i="7"/>
  <c r="V47" i="7"/>
  <c r="U47" i="7"/>
  <c r="X46" i="7"/>
  <c r="V46" i="7"/>
  <c r="U46" i="7"/>
  <c r="X45" i="7"/>
  <c r="V45" i="7"/>
  <c r="U45" i="7"/>
  <c r="X44" i="7"/>
  <c r="V44" i="7"/>
  <c r="U44" i="7"/>
  <c r="X43" i="7"/>
  <c r="V43" i="7"/>
  <c r="U43" i="7"/>
  <c r="X42" i="7"/>
  <c r="V42" i="7"/>
  <c r="U42" i="7"/>
  <c r="X41" i="7"/>
  <c r="V41" i="7"/>
  <c r="U41" i="7"/>
  <c r="X40" i="7"/>
  <c r="V40" i="7"/>
  <c r="U40" i="7"/>
  <c r="X39" i="7"/>
  <c r="V39" i="7"/>
  <c r="U39" i="7"/>
  <c r="X38" i="7"/>
  <c r="V38" i="7"/>
  <c r="U38" i="7"/>
  <c r="X37" i="7"/>
  <c r="V37" i="7"/>
  <c r="U37" i="7"/>
  <c r="X36" i="7"/>
  <c r="V36" i="7"/>
  <c r="U36" i="7"/>
  <c r="X35" i="7"/>
  <c r="V35" i="7"/>
  <c r="U35" i="7"/>
  <c r="X34" i="7"/>
  <c r="V34" i="7"/>
  <c r="U34" i="7"/>
  <c r="X33" i="7"/>
  <c r="V33" i="7"/>
  <c r="U33" i="7"/>
  <c r="X32" i="7"/>
  <c r="V32" i="7"/>
  <c r="U32" i="7"/>
  <c r="X31" i="7"/>
  <c r="V31" i="7"/>
  <c r="U31" i="7"/>
  <c r="X30" i="7"/>
  <c r="V30" i="7"/>
  <c r="U30" i="7"/>
  <c r="X29" i="7"/>
  <c r="V29" i="7"/>
  <c r="U29" i="7"/>
  <c r="X28" i="7"/>
  <c r="V28" i="7"/>
  <c r="U28" i="7"/>
  <c r="X27" i="7"/>
  <c r="V27" i="7"/>
  <c r="U27" i="7"/>
  <c r="X26" i="7"/>
  <c r="V26" i="7"/>
  <c r="U26" i="7"/>
  <c r="X25" i="7"/>
  <c r="V25" i="7"/>
  <c r="U25" i="7"/>
  <c r="X24" i="7"/>
  <c r="V24" i="7"/>
  <c r="U24" i="7"/>
  <c r="X23" i="7"/>
  <c r="V23" i="7"/>
  <c r="U23" i="7"/>
  <c r="X22" i="7"/>
  <c r="V22" i="7"/>
  <c r="U22" i="7"/>
  <c r="X21" i="7"/>
  <c r="V21" i="7"/>
  <c r="U21" i="7"/>
  <c r="X20" i="7"/>
  <c r="V20" i="7"/>
  <c r="U20" i="7"/>
  <c r="X19" i="7"/>
  <c r="V19" i="7"/>
  <c r="U19" i="7"/>
  <c r="X18" i="7"/>
  <c r="V18" i="7"/>
  <c r="U18" i="7"/>
  <c r="X17" i="7"/>
  <c r="V17" i="7"/>
  <c r="U17" i="7"/>
  <c r="X16" i="7"/>
  <c r="V16" i="7"/>
  <c r="U16" i="7"/>
  <c r="X15" i="7"/>
  <c r="V15" i="7"/>
  <c r="U15" i="7"/>
  <c r="V14" i="7"/>
  <c r="X54" i="6"/>
  <c r="V54" i="6"/>
  <c r="U54" i="6"/>
  <c r="X53" i="6"/>
  <c r="V53" i="6"/>
  <c r="U53" i="6"/>
  <c r="X52" i="6"/>
  <c r="V52" i="6"/>
  <c r="U52" i="6"/>
  <c r="X51" i="6"/>
  <c r="V51" i="6"/>
  <c r="U51" i="6"/>
  <c r="X50" i="6"/>
  <c r="V50" i="6"/>
  <c r="U50" i="6"/>
  <c r="X49" i="6"/>
  <c r="V49" i="6"/>
  <c r="U49" i="6"/>
  <c r="X48" i="6"/>
  <c r="V48" i="6"/>
  <c r="U48" i="6"/>
  <c r="X47" i="6"/>
  <c r="V47" i="6"/>
  <c r="U47" i="6"/>
  <c r="X46" i="6"/>
  <c r="V46" i="6"/>
  <c r="U46" i="6"/>
  <c r="X45" i="6"/>
  <c r="V45" i="6"/>
  <c r="U45" i="6"/>
  <c r="X44" i="6"/>
  <c r="V44" i="6"/>
  <c r="U44" i="6"/>
  <c r="X43" i="6"/>
  <c r="V43" i="6"/>
  <c r="U43" i="6"/>
  <c r="X42" i="6"/>
  <c r="V42" i="6"/>
  <c r="U42" i="6"/>
  <c r="X41" i="6"/>
  <c r="V41" i="6"/>
  <c r="U41" i="6"/>
  <c r="X40" i="6"/>
  <c r="V40" i="6"/>
  <c r="U40" i="6"/>
  <c r="X39" i="6"/>
  <c r="V39" i="6"/>
  <c r="U39" i="6"/>
  <c r="X38" i="6"/>
  <c r="V38" i="6"/>
  <c r="U38" i="6"/>
  <c r="X37" i="6"/>
  <c r="V37" i="6"/>
  <c r="U37" i="6"/>
  <c r="X36" i="6"/>
  <c r="V36" i="6"/>
  <c r="U36" i="6"/>
  <c r="X35" i="6"/>
  <c r="V35" i="6"/>
  <c r="U35" i="6"/>
  <c r="X34" i="6"/>
  <c r="V34" i="6"/>
  <c r="U34" i="6"/>
  <c r="X33" i="6"/>
  <c r="V33" i="6"/>
  <c r="U33" i="6"/>
  <c r="X32" i="6"/>
  <c r="V32" i="6"/>
  <c r="U32" i="6"/>
  <c r="X31" i="6"/>
  <c r="V31" i="6"/>
  <c r="U31" i="6"/>
  <c r="X30" i="6"/>
  <c r="V30" i="6"/>
  <c r="U30" i="6"/>
  <c r="X29" i="6"/>
  <c r="V29" i="6"/>
  <c r="U29" i="6"/>
  <c r="X28" i="6"/>
  <c r="V28" i="6"/>
  <c r="U28" i="6"/>
  <c r="X27" i="6"/>
  <c r="V27" i="6"/>
  <c r="U27" i="6"/>
  <c r="X26" i="6"/>
  <c r="V26" i="6"/>
  <c r="U26" i="6"/>
  <c r="X25" i="6"/>
  <c r="V25" i="6"/>
  <c r="U25" i="6"/>
  <c r="X24" i="6"/>
  <c r="V24" i="6"/>
  <c r="U24" i="6"/>
  <c r="X23" i="6"/>
  <c r="V23" i="6"/>
  <c r="U23" i="6"/>
  <c r="X22" i="6"/>
  <c r="V22" i="6"/>
  <c r="U22" i="6"/>
  <c r="X21" i="6"/>
  <c r="V21" i="6"/>
  <c r="U21" i="6"/>
  <c r="X20" i="6"/>
  <c r="V20" i="6"/>
  <c r="U20" i="6"/>
  <c r="X19" i="6"/>
  <c r="V19" i="6"/>
  <c r="U19" i="6"/>
  <c r="X18" i="6"/>
  <c r="V18" i="6"/>
  <c r="U18" i="6"/>
  <c r="X17" i="6"/>
  <c r="V17" i="6"/>
  <c r="U17" i="6"/>
  <c r="X16" i="6"/>
  <c r="V16" i="6"/>
  <c r="U16" i="6"/>
  <c r="X15" i="6"/>
  <c r="V15" i="6"/>
  <c r="U15" i="6"/>
  <c r="V14" i="6"/>
  <c r="X54" i="5"/>
  <c r="V54" i="5"/>
  <c r="U54" i="5"/>
  <c r="X53" i="5"/>
  <c r="V53" i="5"/>
  <c r="U53" i="5"/>
  <c r="X52" i="5"/>
  <c r="V52" i="5"/>
  <c r="U52" i="5"/>
  <c r="X51" i="5"/>
  <c r="V51" i="5"/>
  <c r="U51" i="5"/>
  <c r="X50" i="5"/>
  <c r="V50" i="5"/>
  <c r="U50" i="5"/>
  <c r="X49" i="5"/>
  <c r="V49" i="5"/>
  <c r="U49" i="5"/>
  <c r="X48" i="5"/>
  <c r="V48" i="5"/>
  <c r="U48" i="5"/>
  <c r="X47" i="5"/>
  <c r="V47" i="5"/>
  <c r="U47" i="5"/>
  <c r="X46" i="5"/>
  <c r="V46" i="5"/>
  <c r="U46" i="5"/>
  <c r="X45" i="5"/>
  <c r="V45" i="5"/>
  <c r="U45" i="5"/>
  <c r="X44" i="5"/>
  <c r="V44" i="5"/>
  <c r="U44" i="5"/>
  <c r="X43" i="5"/>
  <c r="V43" i="5"/>
  <c r="U43" i="5"/>
  <c r="X42" i="5"/>
  <c r="V42" i="5"/>
  <c r="U42" i="5"/>
  <c r="X41" i="5"/>
  <c r="V41" i="5"/>
  <c r="U41" i="5"/>
  <c r="X40" i="5"/>
  <c r="V40" i="5"/>
  <c r="U40" i="5"/>
  <c r="X39" i="5"/>
  <c r="V39" i="5"/>
  <c r="U39" i="5"/>
  <c r="X38" i="5"/>
  <c r="V38" i="5"/>
  <c r="U38" i="5"/>
  <c r="X37" i="5"/>
  <c r="V37" i="5"/>
  <c r="U37" i="5"/>
  <c r="X36" i="5"/>
  <c r="V36" i="5"/>
  <c r="U36" i="5"/>
  <c r="X35" i="5"/>
  <c r="V35" i="5"/>
  <c r="U35" i="5"/>
  <c r="X34" i="5"/>
  <c r="V34" i="5"/>
  <c r="U34" i="5"/>
  <c r="X33" i="5"/>
  <c r="V33" i="5"/>
  <c r="U33" i="5"/>
  <c r="X32" i="5"/>
  <c r="V32" i="5"/>
  <c r="U32" i="5"/>
  <c r="X31" i="5"/>
  <c r="V31" i="5"/>
  <c r="U31" i="5"/>
  <c r="X30" i="5"/>
  <c r="V30" i="5"/>
  <c r="U30" i="5"/>
  <c r="X29" i="5"/>
  <c r="V29" i="5"/>
  <c r="U29" i="5"/>
  <c r="X28" i="5"/>
  <c r="V28" i="5"/>
  <c r="U28" i="5"/>
  <c r="X27" i="5"/>
  <c r="V27" i="5"/>
  <c r="U27" i="5"/>
  <c r="X26" i="5"/>
  <c r="V26" i="5"/>
  <c r="U26" i="5"/>
  <c r="X25" i="5"/>
  <c r="V25" i="5"/>
  <c r="U25" i="5"/>
  <c r="X24" i="5"/>
  <c r="V24" i="5"/>
  <c r="U24" i="5"/>
  <c r="X23" i="5"/>
  <c r="V23" i="5"/>
  <c r="U23" i="5"/>
  <c r="X22" i="5"/>
  <c r="V22" i="5"/>
  <c r="U22" i="5"/>
  <c r="X21" i="5"/>
  <c r="V21" i="5"/>
  <c r="U21" i="5"/>
  <c r="X20" i="5"/>
  <c r="V20" i="5"/>
  <c r="U20" i="5"/>
  <c r="X19" i="5"/>
  <c r="V19" i="5"/>
  <c r="U19" i="5"/>
  <c r="X18" i="5"/>
  <c r="V18" i="5"/>
  <c r="U18" i="5"/>
  <c r="X17" i="5"/>
  <c r="V17" i="5"/>
  <c r="U17" i="5"/>
  <c r="X16" i="5"/>
  <c r="V16" i="5"/>
  <c r="U16" i="5"/>
  <c r="X15" i="5"/>
  <c r="V15" i="5"/>
  <c r="U15" i="5"/>
  <c r="V14" i="5"/>
  <c r="X54" i="4"/>
  <c r="V54" i="4"/>
  <c r="U54" i="4"/>
  <c r="X53" i="4"/>
  <c r="V53" i="4"/>
  <c r="U53" i="4"/>
  <c r="X52" i="4"/>
  <c r="V52" i="4"/>
  <c r="U52" i="4"/>
  <c r="X51" i="4"/>
  <c r="V51" i="4"/>
  <c r="U51" i="4"/>
  <c r="X50" i="4"/>
  <c r="V50" i="4"/>
  <c r="U50" i="4"/>
  <c r="X49" i="4"/>
  <c r="V49" i="4"/>
  <c r="U49" i="4"/>
  <c r="X48" i="4"/>
  <c r="V48" i="4"/>
  <c r="U48" i="4"/>
  <c r="X47" i="4"/>
  <c r="V47" i="4"/>
  <c r="U47" i="4"/>
  <c r="X46" i="4"/>
  <c r="V46" i="4"/>
  <c r="U46" i="4"/>
  <c r="X45" i="4"/>
  <c r="V45" i="4"/>
  <c r="U45" i="4"/>
  <c r="X44" i="4"/>
  <c r="V44" i="4"/>
  <c r="U44" i="4"/>
  <c r="X43" i="4"/>
  <c r="V43" i="4"/>
  <c r="U43" i="4"/>
  <c r="X42" i="4"/>
  <c r="V42" i="4"/>
  <c r="U42" i="4"/>
  <c r="X41" i="4"/>
  <c r="V41" i="4"/>
  <c r="U41" i="4"/>
  <c r="X40" i="4"/>
  <c r="V40" i="4"/>
  <c r="U40" i="4"/>
  <c r="X39" i="4"/>
  <c r="V39" i="4"/>
  <c r="U39" i="4"/>
  <c r="X38" i="4"/>
  <c r="V38" i="4"/>
  <c r="U38" i="4"/>
  <c r="X37" i="4"/>
  <c r="V37" i="4"/>
  <c r="U37" i="4"/>
  <c r="X36" i="4"/>
  <c r="V36" i="4"/>
  <c r="U36" i="4"/>
  <c r="X35" i="4"/>
  <c r="V35" i="4"/>
  <c r="U35" i="4"/>
  <c r="X34" i="4"/>
  <c r="V34" i="4"/>
  <c r="U34" i="4"/>
  <c r="X33" i="4"/>
  <c r="V33" i="4"/>
  <c r="U33" i="4"/>
  <c r="X32" i="4"/>
  <c r="V32" i="4"/>
  <c r="U32" i="4"/>
  <c r="X31" i="4"/>
  <c r="V31" i="4"/>
  <c r="U31" i="4"/>
  <c r="X30" i="4"/>
  <c r="V30" i="4"/>
  <c r="U30" i="4"/>
  <c r="X29" i="4"/>
  <c r="V29" i="4"/>
  <c r="U29" i="4"/>
  <c r="X28" i="4"/>
  <c r="V28" i="4"/>
  <c r="U28" i="4"/>
  <c r="X27" i="4"/>
  <c r="V27" i="4"/>
  <c r="U27" i="4"/>
  <c r="X26" i="4"/>
  <c r="V26" i="4"/>
  <c r="U26" i="4"/>
  <c r="X25" i="4"/>
  <c r="V25" i="4"/>
  <c r="U25" i="4"/>
  <c r="X24" i="4"/>
  <c r="V24" i="4"/>
  <c r="U24" i="4"/>
  <c r="X23" i="4"/>
  <c r="V23" i="4"/>
  <c r="U23" i="4"/>
  <c r="X22" i="4"/>
  <c r="V22" i="4"/>
  <c r="U22" i="4"/>
  <c r="X21" i="4"/>
  <c r="V21" i="4"/>
  <c r="U21" i="4"/>
  <c r="X20" i="4"/>
  <c r="V20" i="4"/>
  <c r="U20" i="4"/>
  <c r="X19" i="4"/>
  <c r="V19" i="4"/>
  <c r="U19" i="4"/>
  <c r="X18" i="4"/>
  <c r="V18" i="4"/>
  <c r="U18" i="4"/>
  <c r="X17" i="4"/>
  <c r="V17" i="4"/>
  <c r="U17" i="4"/>
  <c r="X16" i="4"/>
  <c r="V16" i="4"/>
  <c r="U16" i="4"/>
  <c r="X15" i="4"/>
  <c r="V15" i="4"/>
  <c r="U15" i="4"/>
  <c r="V14" i="4"/>
  <c r="X54" i="3"/>
  <c r="V54" i="3"/>
  <c r="U54" i="3"/>
  <c r="X53" i="3"/>
  <c r="V53" i="3"/>
  <c r="U53" i="3"/>
  <c r="X52" i="3"/>
  <c r="V52" i="3"/>
  <c r="U52" i="3"/>
  <c r="X51" i="3"/>
  <c r="V51" i="3"/>
  <c r="U51" i="3"/>
  <c r="X50" i="3"/>
  <c r="V50" i="3"/>
  <c r="U50" i="3"/>
  <c r="X49" i="3"/>
  <c r="V49" i="3"/>
  <c r="U49" i="3"/>
  <c r="X48" i="3"/>
  <c r="V48" i="3"/>
  <c r="U48" i="3"/>
  <c r="X47" i="3"/>
  <c r="V47" i="3"/>
  <c r="U47" i="3"/>
  <c r="X46" i="3"/>
  <c r="V46" i="3"/>
  <c r="U46" i="3"/>
  <c r="X45" i="3"/>
  <c r="V45" i="3"/>
  <c r="U45" i="3"/>
  <c r="X44" i="3"/>
  <c r="V44" i="3"/>
  <c r="U44" i="3"/>
  <c r="X43" i="3"/>
  <c r="V43" i="3"/>
  <c r="U43" i="3"/>
  <c r="X42" i="3"/>
  <c r="U42" i="3"/>
  <c r="V42" i="3" s="1"/>
  <c r="X41" i="3"/>
  <c r="U41" i="3"/>
  <c r="V41" i="3" s="1"/>
  <c r="X40" i="3"/>
  <c r="U40" i="3"/>
  <c r="V40" i="3" s="1"/>
  <c r="X39" i="3"/>
  <c r="U39" i="3"/>
  <c r="V39" i="3" s="1"/>
  <c r="X38" i="3"/>
  <c r="U38" i="3"/>
  <c r="V38" i="3" s="1"/>
  <c r="X37" i="3"/>
  <c r="U37" i="3"/>
  <c r="V37" i="3" s="1"/>
  <c r="X36" i="3"/>
  <c r="U36" i="3"/>
  <c r="V36" i="3" s="1"/>
  <c r="X35" i="3"/>
  <c r="U35" i="3"/>
  <c r="V35" i="3" s="1"/>
  <c r="X34" i="3"/>
  <c r="U34" i="3"/>
  <c r="V34" i="3" s="1"/>
  <c r="X33" i="3"/>
  <c r="U33" i="3"/>
  <c r="V33" i="3" s="1"/>
  <c r="X32" i="3"/>
  <c r="U32" i="3"/>
  <c r="V32" i="3" s="1"/>
  <c r="X31" i="3"/>
  <c r="U31" i="3"/>
  <c r="V31" i="3" s="1"/>
  <c r="X30" i="3"/>
  <c r="U30" i="3"/>
  <c r="V30" i="3" s="1"/>
  <c r="X29" i="3"/>
  <c r="U29" i="3"/>
  <c r="V29" i="3" s="1"/>
  <c r="X28" i="3"/>
  <c r="U28" i="3"/>
  <c r="V28" i="3" s="1"/>
  <c r="X27" i="3"/>
  <c r="U27" i="3"/>
  <c r="V27" i="3" s="1"/>
  <c r="X26" i="3"/>
  <c r="U26" i="3"/>
  <c r="V26" i="3" s="1"/>
  <c r="X25" i="3"/>
  <c r="U25" i="3"/>
  <c r="V25" i="3" s="1"/>
  <c r="X24" i="3"/>
  <c r="U24" i="3"/>
  <c r="V24" i="3" s="1"/>
  <c r="X23" i="3"/>
  <c r="U23" i="3"/>
  <c r="V23" i="3" s="1"/>
  <c r="X22" i="3"/>
  <c r="U22" i="3"/>
  <c r="V22" i="3" s="1"/>
  <c r="X21" i="3"/>
  <c r="U21" i="3"/>
  <c r="V21" i="3" s="1"/>
  <c r="X20" i="3"/>
  <c r="U20" i="3"/>
  <c r="V20" i="3" s="1"/>
  <c r="X19" i="3"/>
  <c r="V19" i="3"/>
  <c r="U19" i="3"/>
  <c r="X18" i="3"/>
  <c r="U18" i="3"/>
  <c r="V18" i="3" s="1"/>
  <c r="X17" i="3"/>
  <c r="U17" i="3"/>
  <c r="V17" i="3" s="1"/>
  <c r="X16" i="3"/>
  <c r="U16" i="3"/>
  <c r="V16" i="3" s="1"/>
  <c r="X15" i="3"/>
  <c r="U15" i="3"/>
  <c r="V15" i="3" s="1"/>
  <c r="V14" i="3"/>
  <c r="X54" i="2"/>
  <c r="V54" i="2"/>
  <c r="U54" i="2"/>
  <c r="X53" i="2"/>
  <c r="V53" i="2"/>
  <c r="U53" i="2"/>
  <c r="X52" i="2"/>
  <c r="V52" i="2"/>
  <c r="U52" i="2"/>
  <c r="X51" i="2"/>
  <c r="V51" i="2"/>
  <c r="U51" i="2"/>
  <c r="X50" i="2"/>
  <c r="V50" i="2"/>
  <c r="U50" i="2"/>
  <c r="X49" i="2"/>
  <c r="V49" i="2"/>
  <c r="U49" i="2"/>
  <c r="X48" i="2"/>
  <c r="V48" i="2"/>
  <c r="U48" i="2"/>
  <c r="X47" i="2"/>
  <c r="V47" i="2"/>
  <c r="U47" i="2"/>
  <c r="X46" i="2"/>
  <c r="V46" i="2"/>
  <c r="U46" i="2"/>
  <c r="X45" i="2"/>
  <c r="V45" i="2"/>
  <c r="U45" i="2"/>
  <c r="X44" i="2"/>
  <c r="V44" i="2"/>
  <c r="U44" i="2"/>
  <c r="X43" i="2"/>
  <c r="V43" i="2"/>
  <c r="U43" i="2"/>
  <c r="X42" i="2"/>
  <c r="V42" i="2"/>
  <c r="U42" i="2"/>
  <c r="X41" i="2"/>
  <c r="V41" i="2"/>
  <c r="U41" i="2"/>
  <c r="X40" i="2"/>
  <c r="U40" i="2"/>
  <c r="V40" i="2" s="1"/>
  <c r="X39" i="2"/>
  <c r="U39" i="2"/>
  <c r="V39" i="2" s="1"/>
  <c r="X38" i="2"/>
  <c r="U38" i="2"/>
  <c r="V38" i="2" s="1"/>
  <c r="X37" i="2"/>
  <c r="U37" i="2"/>
  <c r="V37" i="2" s="1"/>
  <c r="X36" i="2"/>
  <c r="U36" i="2"/>
  <c r="V36" i="2" s="1"/>
  <c r="X35" i="2"/>
  <c r="U35" i="2"/>
  <c r="V35" i="2" s="1"/>
  <c r="X34" i="2"/>
  <c r="U34" i="2"/>
  <c r="V34" i="2" s="1"/>
  <c r="X33" i="2"/>
  <c r="U33" i="2"/>
  <c r="V33" i="2" s="1"/>
  <c r="X32" i="2"/>
  <c r="V32" i="2"/>
  <c r="U32" i="2"/>
  <c r="X31" i="2"/>
  <c r="U31" i="2"/>
  <c r="V31" i="2" s="1"/>
  <c r="X30" i="2"/>
  <c r="U30" i="2"/>
  <c r="V30" i="2" s="1"/>
  <c r="X29" i="2"/>
  <c r="U29" i="2"/>
  <c r="V29" i="2" s="1"/>
  <c r="X28" i="2"/>
  <c r="U28" i="2"/>
  <c r="V28" i="2" s="1"/>
  <c r="X27" i="2"/>
  <c r="U27" i="2"/>
  <c r="V27" i="2" s="1"/>
  <c r="X26" i="2"/>
  <c r="U26" i="2"/>
  <c r="V26" i="2" s="1"/>
  <c r="X25" i="2"/>
  <c r="U25" i="2"/>
  <c r="V25" i="2" s="1"/>
  <c r="X24" i="2"/>
  <c r="U24" i="2"/>
  <c r="V24" i="2" s="1"/>
  <c r="X23" i="2"/>
  <c r="U23" i="2"/>
  <c r="V23" i="2" s="1"/>
  <c r="X22" i="2"/>
  <c r="U22" i="2"/>
  <c r="V22" i="2" s="1"/>
  <c r="X21" i="2"/>
  <c r="U21" i="2"/>
  <c r="V21" i="2" s="1"/>
  <c r="X20" i="2"/>
  <c r="U20" i="2"/>
  <c r="V20" i="2" s="1"/>
  <c r="X19" i="2"/>
  <c r="U19" i="2"/>
  <c r="V19" i="2" s="1"/>
  <c r="X18" i="2"/>
  <c r="U18" i="2"/>
  <c r="V18" i="2" s="1"/>
  <c r="X17" i="2"/>
  <c r="U17" i="2"/>
  <c r="V17" i="2" s="1"/>
  <c r="X16" i="2"/>
  <c r="U16" i="2"/>
  <c r="V16" i="2" s="1"/>
  <c r="X15" i="2"/>
  <c r="U15" i="2"/>
  <c r="V15" i="2" s="1"/>
  <c r="V14" i="2"/>
  <c r="T12" i="2"/>
  <c r="T13" i="2" s="1"/>
  <c r="S12" i="2"/>
  <c r="S13" i="2" s="1"/>
  <c r="R12" i="2"/>
  <c r="R13" i="2" s="1"/>
  <c r="Q12" i="2"/>
  <c r="Q13" i="2" s="1"/>
  <c r="P12" i="2"/>
  <c r="P13" i="2" s="1"/>
  <c r="O12" i="2"/>
  <c r="O13" i="2" s="1"/>
  <c r="N12" i="2"/>
  <c r="N13" i="2" s="1"/>
  <c r="M12" i="2"/>
  <c r="M13" i="2" s="1"/>
  <c r="L12" i="2"/>
  <c r="L13" i="2" s="1"/>
  <c r="K12" i="2"/>
  <c r="K13" i="2" s="1"/>
  <c r="J12" i="2"/>
  <c r="J13" i="2" s="1"/>
  <c r="I12" i="2"/>
  <c r="I13" i="2" s="1"/>
  <c r="H12" i="2"/>
  <c r="H13" i="2" s="1"/>
  <c r="G12" i="2"/>
  <c r="G13" i="2" s="1"/>
  <c r="F12" i="2"/>
  <c r="F13" i="2" s="1"/>
  <c r="E12" i="2"/>
  <c r="E13" i="2" s="1"/>
  <c r="H27" i="1"/>
  <c r="AI27" i="1" s="1"/>
  <c r="G27" i="1"/>
  <c r="F27" i="1"/>
  <c r="E27" i="1"/>
  <c r="D27" i="1"/>
  <c r="C27" i="1"/>
  <c r="H26" i="1"/>
  <c r="AJ26" i="1" s="1"/>
  <c r="G26" i="1"/>
  <c r="F26" i="1"/>
  <c r="E26" i="1"/>
  <c r="D26" i="1"/>
  <c r="C26" i="1"/>
  <c r="B26" i="1"/>
  <c r="H25" i="1"/>
  <c r="AI25" i="1" s="1"/>
  <c r="G25" i="1"/>
  <c r="F25" i="1"/>
  <c r="B25" i="1" s="1"/>
  <c r="E25" i="1"/>
  <c r="D25" i="1"/>
  <c r="C25" i="1"/>
  <c r="H24" i="1"/>
  <c r="AJ24" i="1" s="1"/>
  <c r="G24" i="1"/>
  <c r="F24" i="1"/>
  <c r="E24" i="1"/>
  <c r="D24" i="1"/>
  <c r="C24" i="1"/>
  <c r="B24" i="1"/>
  <c r="H23" i="1"/>
  <c r="AJ23" i="1" s="1"/>
  <c r="G23" i="1"/>
  <c r="F23" i="1"/>
  <c r="E23" i="1"/>
  <c r="D23" i="1"/>
  <c r="C23" i="1"/>
  <c r="H22" i="1"/>
  <c r="AI22" i="1" s="1"/>
  <c r="G22" i="1"/>
  <c r="F22" i="1"/>
  <c r="E22" i="1"/>
  <c r="D22" i="1"/>
  <c r="C22" i="1"/>
  <c r="H21" i="1"/>
  <c r="AJ21" i="1" s="1"/>
  <c r="G21" i="1"/>
  <c r="F21" i="1"/>
  <c r="E21" i="1"/>
  <c r="D21" i="1"/>
  <c r="C21" i="1"/>
  <c r="H20" i="1"/>
  <c r="AI20" i="1" s="1"/>
  <c r="G20" i="1"/>
  <c r="F20" i="1"/>
  <c r="E20" i="1"/>
  <c r="D20" i="1"/>
  <c r="C20" i="1"/>
  <c r="H19" i="1"/>
  <c r="AJ19" i="1" s="1"/>
  <c r="G19" i="1"/>
  <c r="F19" i="1"/>
  <c r="E19" i="1"/>
  <c r="D19" i="1"/>
  <c r="C19" i="1"/>
  <c r="H18" i="1"/>
  <c r="AJ18" i="1" s="1"/>
  <c r="G18" i="1"/>
  <c r="F18" i="1"/>
  <c r="E18" i="1"/>
  <c r="D18" i="1"/>
  <c r="C18" i="1"/>
  <c r="H17" i="1"/>
  <c r="AI17" i="1" s="1"/>
  <c r="G17" i="1"/>
  <c r="F17" i="1"/>
  <c r="B17" i="1" s="1"/>
  <c r="E17" i="1"/>
  <c r="D17" i="1"/>
  <c r="C17" i="1"/>
  <c r="H16" i="1"/>
  <c r="AJ16" i="1" s="1"/>
  <c r="G16" i="1"/>
  <c r="F16" i="1"/>
  <c r="E16" i="1"/>
  <c r="D16" i="1"/>
  <c r="C16" i="1"/>
  <c r="H15" i="1"/>
  <c r="AI15" i="1" s="1"/>
  <c r="G15" i="1"/>
  <c r="F15" i="1"/>
  <c r="E15" i="1"/>
  <c r="D15" i="1"/>
  <c r="C15" i="1"/>
  <c r="H14" i="1"/>
  <c r="G14" i="1"/>
  <c r="F14" i="1"/>
  <c r="E14" i="1"/>
  <c r="D14" i="1"/>
  <c r="C14" i="1"/>
  <c r="H13" i="1"/>
  <c r="G13" i="1"/>
  <c r="F13" i="1"/>
  <c r="E13" i="1"/>
  <c r="D13" i="1"/>
  <c r="C13" i="1"/>
  <c r="AH12" i="1"/>
  <c r="AO12" i="1" s="1"/>
  <c r="AG12" i="1"/>
  <c r="AF12" i="1"/>
  <c r="AM12" i="1" s="1"/>
  <c r="AE12" i="1"/>
  <c r="AL12" i="1" s="1"/>
  <c r="E11" i="1"/>
  <c r="AD10" i="1"/>
  <c r="AC10" i="1"/>
  <c r="AB10" i="1"/>
  <c r="AA10" i="1"/>
  <c r="P10" i="1"/>
  <c r="O10" i="1"/>
  <c r="N10" i="1"/>
  <c r="M10" i="1"/>
  <c r="L10" i="1"/>
  <c r="K10" i="1"/>
  <c r="J10" i="1"/>
  <c r="I10" i="1"/>
  <c r="AJ9" i="1"/>
  <c r="AI9" i="1"/>
  <c r="AH9" i="1"/>
  <c r="AD9" i="1"/>
  <c r="AD13" i="1" s="1"/>
  <c r="AC9" i="1"/>
  <c r="AC14" i="1" s="1"/>
  <c r="AB9" i="1"/>
  <c r="AB14" i="1" s="1"/>
  <c r="AA9" i="1"/>
  <c r="P9" i="1"/>
  <c r="O9" i="1"/>
  <c r="O26" i="1" s="1"/>
  <c r="N9" i="1"/>
  <c r="N25" i="1" s="1"/>
  <c r="M9" i="1"/>
  <c r="M24" i="1" s="1"/>
  <c r="L9" i="1"/>
  <c r="K9" i="1"/>
  <c r="K26" i="1" s="1"/>
  <c r="J9" i="1"/>
  <c r="J27" i="1" s="1"/>
  <c r="I9" i="1"/>
  <c r="I26" i="1" s="1"/>
  <c r="AU3" i="1"/>
  <c r="I4" i="1" s="1"/>
  <c r="AJ13" i="1" l="1"/>
  <c r="R8" i="1"/>
  <c r="AJ14" i="1"/>
  <c r="AK25" i="1"/>
  <c r="AK21" i="1"/>
  <c r="AK19" i="1"/>
  <c r="AK18" i="1"/>
  <c r="AK17" i="1"/>
  <c r="AK16" i="1"/>
  <c r="AK13" i="1"/>
  <c r="AE9" i="1"/>
  <c r="AE26" i="1" s="1"/>
  <c r="M17" i="1"/>
  <c r="N18" i="1"/>
  <c r="O19" i="1"/>
  <c r="T25" i="1"/>
  <c r="X23" i="1"/>
  <c r="X22" i="1"/>
  <c r="T22" i="1"/>
  <c r="AC21" i="1"/>
  <c r="T17" i="1"/>
  <c r="X15" i="1"/>
  <c r="X14" i="1"/>
  <c r="T14" i="1"/>
  <c r="AC13" i="1"/>
  <c r="B19" i="1"/>
  <c r="M21" i="1"/>
  <c r="N22" i="1"/>
  <c r="O23" i="1"/>
  <c r="T27" i="1"/>
  <c r="X25" i="1"/>
  <c r="X24" i="1"/>
  <c r="T24" i="1"/>
  <c r="AC23" i="1"/>
  <c r="T19" i="1"/>
  <c r="X17" i="1"/>
  <c r="X16" i="1"/>
  <c r="T16" i="1"/>
  <c r="AC15" i="1"/>
  <c r="B18" i="1"/>
  <c r="M25" i="1"/>
  <c r="N26" i="1"/>
  <c r="O27" i="1"/>
  <c r="X27" i="1"/>
  <c r="X26" i="1"/>
  <c r="T26" i="1"/>
  <c r="AC25" i="1"/>
  <c r="T21" i="1"/>
  <c r="X19" i="1"/>
  <c r="X18" i="1"/>
  <c r="T18" i="1"/>
  <c r="AC17" i="1"/>
  <c r="Q8" i="1"/>
  <c r="AK27" i="1"/>
  <c r="P27" i="1"/>
  <c r="P23" i="1"/>
  <c r="P19" i="1"/>
  <c r="P15" i="1"/>
  <c r="P26" i="1"/>
  <c r="P22" i="1"/>
  <c r="P18" i="1"/>
  <c r="P14" i="1"/>
  <c r="P20" i="1"/>
  <c r="P16" i="1"/>
  <c r="P25" i="1"/>
  <c r="P21" i="1"/>
  <c r="P17" i="1"/>
  <c r="P13" i="1"/>
  <c r="P24" i="1"/>
  <c r="L27" i="1"/>
  <c r="L23" i="1"/>
  <c r="L19" i="1"/>
  <c r="L15" i="1"/>
  <c r="L26" i="1"/>
  <c r="L22" i="1"/>
  <c r="L18" i="1"/>
  <c r="L14" i="1"/>
  <c r="L20" i="1"/>
  <c r="L25" i="1"/>
  <c r="L21" i="1"/>
  <c r="L17" i="1"/>
  <c r="L13" i="1"/>
  <c r="L24" i="1"/>
  <c r="L16" i="1"/>
  <c r="AA20" i="1"/>
  <c r="AA13" i="1"/>
  <c r="AA15" i="1"/>
  <c r="AA17" i="1"/>
  <c r="AA19" i="1"/>
  <c r="AA21" i="1"/>
  <c r="AA23" i="1"/>
  <c r="AA25" i="1"/>
  <c r="AA27" i="1"/>
  <c r="AA14" i="1"/>
  <c r="AA24" i="1"/>
  <c r="AA26" i="1"/>
  <c r="AA16" i="1"/>
  <c r="AA18" i="1"/>
  <c r="AA22" i="1"/>
  <c r="AN12" i="1"/>
  <c r="AG9" i="1"/>
  <c r="AG19" i="1" s="1"/>
  <c r="AF9" i="1"/>
  <c r="AF26" i="1" s="1"/>
  <c r="B13" i="1"/>
  <c r="B16" i="1"/>
  <c r="B23" i="1"/>
  <c r="M14" i="1"/>
  <c r="M18" i="1"/>
  <c r="M22" i="1"/>
  <c r="M26" i="1"/>
  <c r="N15" i="1"/>
  <c r="N19" i="1"/>
  <c r="N23" i="1"/>
  <c r="N27" i="1"/>
  <c r="O16" i="1"/>
  <c r="O20" i="1"/>
  <c r="O24" i="1"/>
  <c r="AB27" i="1"/>
  <c r="AD26" i="1"/>
  <c r="AB25" i="1"/>
  <c r="AD24" i="1"/>
  <c r="AB23" i="1"/>
  <c r="AD22" i="1"/>
  <c r="AB21" i="1"/>
  <c r="AD20" i="1"/>
  <c r="AB19" i="1"/>
  <c r="AD18" i="1"/>
  <c r="AB17" i="1"/>
  <c r="AD16" i="1"/>
  <c r="AB15" i="1"/>
  <c r="AD14" i="1"/>
  <c r="AB13" i="1"/>
  <c r="B15" i="1"/>
  <c r="B21" i="1"/>
  <c r="B22" i="1"/>
  <c r="B27" i="1"/>
  <c r="AK22" i="1"/>
  <c r="AK23" i="1"/>
  <c r="M15" i="1"/>
  <c r="M19" i="1"/>
  <c r="M23" i="1"/>
  <c r="M27" i="1"/>
  <c r="N16" i="1"/>
  <c r="N20" i="1"/>
  <c r="N24" i="1"/>
  <c r="O13" i="1"/>
  <c r="O17" i="1"/>
  <c r="O21" i="1"/>
  <c r="O25" i="1"/>
  <c r="W27" i="1"/>
  <c r="S27" i="1"/>
  <c r="AC26" i="1"/>
  <c r="W25" i="1"/>
  <c r="S25" i="1"/>
  <c r="AC24" i="1"/>
  <c r="W23" i="1"/>
  <c r="S23" i="1"/>
  <c r="AC22" i="1"/>
  <c r="W21" i="1"/>
  <c r="S21" i="1"/>
  <c r="AC20" i="1"/>
  <c r="W19" i="1"/>
  <c r="S19" i="1"/>
  <c r="AC18" i="1"/>
  <c r="W17" i="1"/>
  <c r="S17" i="1"/>
  <c r="AC16" i="1"/>
  <c r="W15" i="1"/>
  <c r="S15" i="1"/>
  <c r="AH26" i="1"/>
  <c r="M16" i="1"/>
  <c r="M20" i="1"/>
  <c r="N13" i="1"/>
  <c r="N17" i="1"/>
  <c r="N21" i="1"/>
  <c r="O14" i="1"/>
  <c r="O18" i="1"/>
  <c r="O22" i="1"/>
  <c r="AD27" i="1"/>
  <c r="AB26" i="1"/>
  <c r="AD25" i="1"/>
  <c r="AB24" i="1"/>
  <c r="AD23" i="1"/>
  <c r="AB22" i="1"/>
  <c r="AD21" i="1"/>
  <c r="AB20" i="1"/>
  <c r="AD19" i="1"/>
  <c r="AB18" i="1"/>
  <c r="AD17" i="1"/>
  <c r="AB16" i="1"/>
  <c r="AD15" i="1"/>
  <c r="AK15" i="1"/>
  <c r="AK26" i="1"/>
  <c r="AK24" i="1"/>
  <c r="AK20" i="1"/>
  <c r="J14" i="1"/>
  <c r="J16" i="1"/>
  <c r="J18" i="1"/>
  <c r="J20" i="1"/>
  <c r="J22" i="1"/>
  <c r="J24" i="1"/>
  <c r="J26" i="1"/>
  <c r="K13" i="1"/>
  <c r="K15" i="1"/>
  <c r="K17" i="1"/>
  <c r="K19" i="1"/>
  <c r="K21" i="1"/>
  <c r="K23" i="1"/>
  <c r="K25" i="1"/>
  <c r="K27" i="1"/>
  <c r="J13" i="1"/>
  <c r="J15" i="1"/>
  <c r="J17" i="1"/>
  <c r="J19" i="1"/>
  <c r="J21" i="1"/>
  <c r="J23" i="1"/>
  <c r="J25" i="1"/>
  <c r="K14" i="1"/>
  <c r="K16" i="1"/>
  <c r="K18" i="1"/>
  <c r="K20" i="1"/>
  <c r="K22" i="1"/>
  <c r="K24" i="1"/>
  <c r="I15" i="1"/>
  <c r="I17" i="1"/>
  <c r="I20" i="1"/>
  <c r="I22" i="1"/>
  <c r="I25" i="1"/>
  <c r="B14" i="1"/>
  <c r="B20" i="1"/>
  <c r="AJ15" i="1"/>
  <c r="AJ25" i="1"/>
  <c r="AJ22" i="1"/>
  <c r="AJ20" i="1"/>
  <c r="AJ17" i="1"/>
  <c r="F8" i="1"/>
  <c r="AK14" i="1"/>
  <c r="H8" i="1"/>
  <c r="AH15" i="1"/>
  <c r="AH17" i="1"/>
  <c r="AF20" i="1"/>
  <c r="AH22" i="1"/>
  <c r="AF25" i="1"/>
  <c r="G8" i="1"/>
  <c r="AF15" i="1"/>
  <c r="AF17" i="1"/>
  <c r="AH20" i="1"/>
  <c r="AF22" i="1"/>
  <c r="AH25" i="1"/>
  <c r="AE13" i="1"/>
  <c r="AI13" i="1"/>
  <c r="AE14" i="1"/>
  <c r="AI14" i="1"/>
  <c r="AE16" i="1"/>
  <c r="AI16" i="1"/>
  <c r="AG18" i="1"/>
  <c r="AE21" i="1"/>
  <c r="AI21" i="1"/>
  <c r="AG23" i="1"/>
  <c r="AI26" i="1"/>
  <c r="AE27" i="1"/>
  <c r="AE25" i="1"/>
  <c r="AE22" i="1"/>
  <c r="AE20" i="1"/>
  <c r="AE17" i="1"/>
  <c r="AE15" i="1"/>
  <c r="AG27" i="1"/>
  <c r="AG17" i="1"/>
  <c r="AG14" i="1"/>
  <c r="AE18" i="1"/>
  <c r="AI18" i="1"/>
  <c r="AE19" i="1"/>
  <c r="AI19" i="1"/>
  <c r="AE23" i="1"/>
  <c r="AI23" i="1"/>
  <c r="AE24" i="1"/>
  <c r="AI24" i="1"/>
  <c r="I27" i="1"/>
  <c r="AF27" i="1"/>
  <c r="AH27" i="1"/>
  <c r="AJ27" i="1"/>
  <c r="I13" i="1"/>
  <c r="AF13" i="1"/>
  <c r="AH13" i="1"/>
  <c r="I14" i="1"/>
  <c r="AF14" i="1"/>
  <c r="AH14" i="1"/>
  <c r="I16" i="1"/>
  <c r="AF16" i="1"/>
  <c r="AH16" i="1"/>
  <c r="I18" i="1"/>
  <c r="AF18" i="1"/>
  <c r="AH18" i="1"/>
  <c r="I19" i="1"/>
  <c r="AF19" i="1"/>
  <c r="AH19" i="1"/>
  <c r="I21" i="1"/>
  <c r="AF21" i="1"/>
  <c r="AH21" i="1"/>
  <c r="I23" i="1"/>
  <c r="AF23" i="1"/>
  <c r="AH23" i="1"/>
  <c r="I24" i="1"/>
  <c r="AF24" i="1"/>
  <c r="AH24" i="1"/>
  <c r="AJ8" i="1" l="1"/>
  <c r="AG26" i="1"/>
  <c r="AG13" i="1"/>
  <c r="AG20" i="1"/>
  <c r="AG24" i="1"/>
  <c r="AG22" i="1"/>
  <c r="R6" i="1"/>
  <c r="AG21" i="1"/>
  <c r="AG16" i="1"/>
  <c r="AG15" i="1"/>
  <c r="AG25" i="1"/>
  <c r="Q6" i="1"/>
  <c r="AK8" i="1"/>
  <c r="AI8" i="1"/>
  <c r="AL18" i="1"/>
  <c r="AP18" i="1" s="1"/>
  <c r="AH8" i="1"/>
  <c r="AO8" i="1" s="1"/>
  <c r="AO13" i="1"/>
  <c r="AL13" i="1"/>
  <c r="AE8" i="1"/>
  <c r="AL8" i="1" s="1"/>
  <c r="AO23" i="1"/>
  <c r="AO18" i="1"/>
  <c r="AD8" i="1"/>
  <c r="AD6" i="1" s="1"/>
  <c r="Z8" i="1"/>
  <c r="Z6" i="1" s="1"/>
  <c r="V8" i="1"/>
  <c r="V6" i="1" s="1"/>
  <c r="O8" i="1"/>
  <c r="O6" i="1" s="1"/>
  <c r="K8" i="1"/>
  <c r="K6" i="1" s="1"/>
  <c r="AL23" i="1"/>
  <c r="AP23" i="1" s="1"/>
  <c r="AC8" i="1"/>
  <c r="AC6" i="1" s="1"/>
  <c r="U8" i="1"/>
  <c r="U6" i="1" s="1"/>
  <c r="N8" i="1"/>
  <c r="N6" i="1" s="1"/>
  <c r="W8" i="1"/>
  <c r="W6" i="1" s="1"/>
  <c r="P8" i="1"/>
  <c r="P6" i="1" s="1"/>
  <c r="AF8" i="1"/>
  <c r="AM8" i="1" s="1"/>
  <c r="AM13" i="1"/>
  <c r="AM23" i="1"/>
  <c r="AM18" i="1"/>
  <c r="AB8" i="1"/>
  <c r="AB6" i="1" s="1"/>
  <c r="X8" i="1"/>
  <c r="X6" i="1" s="1"/>
  <c r="T8" i="1"/>
  <c r="T6" i="1" s="1"/>
  <c r="M8" i="1"/>
  <c r="M6" i="1" s="1"/>
  <c r="I8" i="1"/>
  <c r="I6" i="1" s="1"/>
  <c r="Y8" i="1"/>
  <c r="Y6" i="1" s="1"/>
  <c r="J8" i="1"/>
  <c r="J6" i="1" s="1"/>
  <c r="AA8" i="1"/>
  <c r="AA6" i="1" s="1"/>
  <c r="S8" i="1"/>
  <c r="S6" i="1" s="1"/>
  <c r="L8" i="1"/>
  <c r="L6" i="1" s="1"/>
  <c r="AQ8" i="1" l="1"/>
  <c r="AP8" i="1"/>
  <c r="AN23" i="1"/>
  <c r="AN18" i="1"/>
  <c r="AN13" i="1"/>
  <c r="AP13" i="1" s="1"/>
  <c r="AG8" i="1"/>
  <c r="AN8" i="1" s="1"/>
</calcChain>
</file>

<file path=xl/comments1.xml><?xml version="1.0" encoding="utf-8"?>
<comments xmlns="http://schemas.openxmlformats.org/spreadsheetml/2006/main">
  <authors>
    <author/>
  </authors>
  <commentList>
    <comment ref="D11" authorId="0">
      <text>
        <r>
          <rPr>
            <sz val="11"/>
            <color rgb="FF000000"/>
            <rFont val="Calibri"/>
            <family val="2"/>
            <charset val="204"/>
          </rPr>
          <t xml:space="preserve">Тип класса выбирается на листе класса:
общ - общеобразовательный класс
про - профильный по предмету данной КДР;
лиц - лицейский класс;
лицпро - лицейский класс с профилем по предмету КДР;
гим - гимназический класс;
гимпро - гимназический класс с профилем по предмету КДР
веч - вечерний класс 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14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15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16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S1" authorId="0">
      <text>
        <r>
          <rPr>
            <sz val="11"/>
            <color rgb="FF000000"/>
            <rFont val="Calibri"/>
            <family val="2"/>
            <charset val="204"/>
          </rPr>
          <t>укажите класс с литерой (если есть), например, 9а</t>
        </r>
      </text>
    </comment>
    <comment ref="U1" authorId="0">
      <text>
        <r>
          <rPr>
            <sz val="11"/>
            <color rgb="FF000000"/>
            <rFont val="Calibri"/>
            <family val="2"/>
            <charset val="204"/>
          </rPr>
          <t>укажите наименование образовательной организации, например, СОШ №3</t>
        </r>
      </text>
    </comment>
  </commentList>
</comments>
</file>

<file path=xl/sharedStrings.xml><?xml version="1.0" encoding="utf-8"?>
<sst xmlns="http://schemas.openxmlformats.org/spreadsheetml/2006/main" count="776" uniqueCount="150">
  <si>
    <t xml:space="preserve"> классе  </t>
  </si>
  <si>
    <t>Форма № 2 ( Все классы )</t>
  </si>
  <si>
    <t>Форма № 1</t>
  </si>
  <si>
    <t>Тип класса</t>
  </si>
  <si>
    <t>Дата  проведения</t>
  </si>
  <si>
    <t>общ</t>
  </si>
  <si>
    <t>про</t>
  </si>
  <si>
    <t>Ф.И.О.  учителя</t>
  </si>
  <si>
    <t>ФИО ответственного в ОО</t>
  </si>
  <si>
    <t>Минимальный балл</t>
  </si>
  <si>
    <t>Оценка</t>
  </si>
  <si>
    <t>лиц</t>
  </si>
  <si>
    <t>лицпро</t>
  </si>
  <si>
    <t>г.Анапа</t>
  </si>
  <si>
    <t>Заполните баллы каждого учащегося. Незаполненные ячейки считаются как 0 б.</t>
  </si>
  <si>
    <t>Название файла</t>
  </si>
  <si>
    <t>ВЫБЕРИТЕ РАЙОН</t>
  </si>
  <si>
    <t>"5"</t>
  </si>
  <si>
    <t>гим</t>
  </si>
  <si>
    <t>Обязательно укажите вариант работы (только число без дополнительных символов)!</t>
  </si>
  <si>
    <t>"4"</t>
  </si>
  <si>
    <t>гимпро</t>
  </si>
  <si>
    <t>Ячейки выделенные таким фоном заполняются автоматически</t>
  </si>
  <si>
    <t>Переименуйте этот файл так, как указано в следующей строке:</t>
  </si>
  <si>
    <t>"3"</t>
  </si>
  <si>
    <t>веч</t>
  </si>
  <si>
    <t>В столбце "Ошибки" должно быть "нет"</t>
  </si>
  <si>
    <t>"2"</t>
  </si>
  <si>
    <t>Максимальные баллы за задание</t>
  </si>
  <si>
    <t>Скрытый столбец</t>
  </si>
  <si>
    <t>Средние баллы за задание</t>
  </si>
  <si>
    <t>Доверительный интервал для ОО</t>
  </si>
  <si>
    <t>г.Армавир</t>
  </si>
  <si>
    <t>Название ОО</t>
  </si>
  <si>
    <t>% успешности (от макс.балла)</t>
  </si>
  <si>
    <t>№  телефона</t>
  </si>
  <si>
    <t>№</t>
  </si>
  <si>
    <t>г.Геленджик</t>
  </si>
  <si>
    <t>Параллель (число)</t>
  </si>
  <si>
    <t>Итоги:</t>
  </si>
  <si>
    <t>Фамилия, Имя</t>
  </si>
  <si>
    <t>Выбрал предмет (да/нет)</t>
  </si>
  <si>
    <t>Вариант</t>
  </si>
  <si>
    <t>Кол-во
обуч-ся в ОО</t>
  </si>
  <si>
    <t>Баллы</t>
  </si>
  <si>
    <t>Кол-во
выбр-х в
ОО</t>
  </si>
  <si>
    <t>Кол-во
пис-х в
ОО</t>
  </si>
  <si>
    <t>Процент обучающихся получивших баллы в ОО</t>
  </si>
  <si>
    <t>Ошибки</t>
  </si>
  <si>
    <t>количество полученных оценок в ОО</t>
  </si>
  <si>
    <t>Средний балл ОО</t>
  </si>
  <si>
    <t>Индикатор ошибки (1 - ошибка есть)</t>
  </si>
  <si>
    <t>Среднеквадратический балл ОО</t>
  </si>
  <si>
    <t>Кол. ошибок в ОО (должно быть 0)</t>
  </si>
  <si>
    <t>процент полученных оценок в ОО</t>
  </si>
  <si>
    <t>левый конец</t>
  </si>
  <si>
    <t>правый конец</t>
  </si>
  <si>
    <t>г.Горячий Ключ</t>
  </si>
  <si>
    <t>г.Краснодар</t>
  </si>
  <si>
    <t>Краткое название работы</t>
  </si>
  <si>
    <t>Количество обучающихся получивших баллы в ОО</t>
  </si>
  <si>
    <t>г.Новороссийск</t>
  </si>
  <si>
    <t>г.Сочи</t>
  </si>
  <si>
    <t>Дата</t>
  </si>
  <si>
    <t>Набранный балл (по столбцам)</t>
  </si>
  <si>
    <t>нет</t>
  </si>
  <si>
    <t>Абинский р-н</t>
  </si>
  <si>
    <t>№ задания</t>
  </si>
  <si>
    <t>Апшеронский р-н</t>
  </si>
  <si>
    <t xml:space="preserve">ОО </t>
  </si>
  <si>
    <t>Класс с литерой</t>
  </si>
  <si>
    <t xml:space="preserve">Кол-во
обуч-ся в
классе </t>
  </si>
  <si>
    <t xml:space="preserve">Кол-во
выбр-х в
классе  </t>
  </si>
  <si>
    <t xml:space="preserve">Кол-во 
пис-х в
классе </t>
  </si>
  <si>
    <r>
      <rPr>
        <b/>
        <u/>
        <sz val="10"/>
        <rFont val="Arial"/>
        <family val="2"/>
        <charset val="204"/>
      </rPr>
      <t xml:space="preserve">Количество обучающихся </t>
    </r>
    <r>
      <rPr>
        <b/>
        <sz val="10"/>
        <rFont val="Arial"/>
        <family val="2"/>
        <charset val="204"/>
      </rPr>
      <t>получивших баллы в классе</t>
    </r>
  </si>
  <si>
    <r>
      <rPr>
        <b/>
        <u/>
        <sz val="10"/>
        <rFont val="Arial"/>
        <family val="2"/>
        <charset val="204"/>
      </rPr>
      <t>количество</t>
    </r>
    <r>
      <rPr>
        <b/>
        <sz val="10"/>
        <rFont val="Arial"/>
        <family val="2"/>
        <charset val="204"/>
      </rPr>
      <t xml:space="preserve"> полученных оценок в классах</t>
    </r>
  </si>
  <si>
    <t>Средний балл класса</t>
  </si>
  <si>
    <t>Среднеквадратический балл</t>
  </si>
  <si>
    <t>Кол. ошибок</t>
  </si>
  <si>
    <t>процент оценок в ОО
  (где менее 6 классов)</t>
  </si>
  <si>
    <t>Белоглинский р-н</t>
  </si>
  <si>
    <r>
      <t>х</t>
    </r>
    <r>
      <rPr>
        <b/>
        <vertAlign val="subscript"/>
        <sz val="12"/>
        <rFont val="Arial Cyr"/>
      </rPr>
      <t>ср</t>
    </r>
  </si>
  <si>
    <r>
      <t>(х</t>
    </r>
    <r>
      <rPr>
        <b/>
        <vertAlign val="superscript"/>
        <sz val="12"/>
        <rFont val="Arial Cyr"/>
      </rPr>
      <t>2</t>
    </r>
    <r>
      <rPr>
        <b/>
        <sz val="12"/>
        <rFont val="Arial Cyr"/>
      </rPr>
      <t>)</t>
    </r>
    <r>
      <rPr>
        <b/>
        <vertAlign val="subscript"/>
        <sz val="12"/>
        <rFont val="Arial Cyr"/>
      </rPr>
      <t>ср</t>
    </r>
  </si>
  <si>
    <t>Белореченский р-н</t>
  </si>
  <si>
    <t>О</t>
  </si>
  <si>
    <t>Брюховецкий р-н</t>
  </si>
  <si>
    <t>П</t>
  </si>
  <si>
    <t>Выселковский р-н</t>
  </si>
  <si>
    <t>Л</t>
  </si>
  <si>
    <t>Вид ошибки</t>
  </si>
  <si>
    <t>Описание</t>
  </si>
  <si>
    <t>не указан вариант, но заполнены баллы</t>
  </si>
  <si>
    <t>есть балл выше максимального</t>
  </si>
  <si>
    <t>Гулькевичский р-н</t>
  </si>
  <si>
    <t>ЛП</t>
  </si>
  <si>
    <t>Динской р-н</t>
  </si>
  <si>
    <t>Г</t>
  </si>
  <si>
    <t>Ейский р-н</t>
  </si>
  <si>
    <t>ГП</t>
  </si>
  <si>
    <t>Кавказский р-н</t>
  </si>
  <si>
    <t>в</t>
  </si>
  <si>
    <t>Калининский р-н</t>
  </si>
  <si>
    <t>Каневской р-н</t>
  </si>
  <si>
    <t>Кореновский р-н</t>
  </si>
  <si>
    <t>Красноармейский р-н</t>
  </si>
  <si>
    <t>Крыловский р-н</t>
  </si>
  <si>
    <t>Крымский р-н</t>
  </si>
  <si>
    <t>Курганинский р-н</t>
  </si>
  <si>
    <t>Кущевский р-н</t>
  </si>
  <si>
    <t>Лабинский р-н</t>
  </si>
  <si>
    <t>Ленинградский р-н</t>
  </si>
  <si>
    <t>Заполните поля, выделенные красным фоном.</t>
  </si>
  <si>
    <t>Мостовский р-н</t>
  </si>
  <si>
    <t>Остальные данные заполнятся автоматически информацией с листов 1-15</t>
  </si>
  <si>
    <t>Новокубанский р-н</t>
  </si>
  <si>
    <t>Новопокровский р-н</t>
  </si>
  <si>
    <t>Отрадненский р-н</t>
  </si>
  <si>
    <t>Павловский р-н</t>
  </si>
  <si>
    <t>Приморско-Ахтарский р-н</t>
  </si>
  <si>
    <t>Северский р-н</t>
  </si>
  <si>
    <t>Славянский р-н</t>
  </si>
  <si>
    <t>Староминский р-н</t>
  </si>
  <si>
    <t>Тбилисский р-н</t>
  </si>
  <si>
    <t>Темрюкский р-н</t>
  </si>
  <si>
    <t>Тимашевский р-н</t>
  </si>
  <si>
    <t>Тихорецкий р-н</t>
  </si>
  <si>
    <t>Туапсинский р-н</t>
  </si>
  <si>
    <t>Успенский р-н</t>
  </si>
  <si>
    <t>Усть-Лабинский р-н</t>
  </si>
  <si>
    <t>Щербиновский р-н</t>
  </si>
  <si>
    <t>1
1 б</t>
  </si>
  <si>
    <t>1
2 б</t>
  </si>
  <si>
    <t>1
3 б</t>
  </si>
  <si>
    <t>1
4 б</t>
  </si>
  <si>
    <t>1
5 б</t>
  </si>
  <si>
    <t>1
6 б</t>
  </si>
  <si>
    <t>1
7 б</t>
  </si>
  <si>
    <t>АЯ</t>
  </si>
  <si>
    <t>Результаты проведения краевой диагностической работы по английскому языку в  </t>
  </si>
  <si>
    <t>21 мая 2019 г.</t>
  </si>
  <si>
    <t>Анализ результатов КДР по английскому языку (21.05.2019) обучающихся 8 классов</t>
  </si>
  <si>
    <t>15052019</t>
  </si>
  <si>
    <t>МБОУ СОШ № 7</t>
  </si>
  <si>
    <t>Каретникова Л.Н.</t>
  </si>
  <si>
    <t>8-918-3457146</t>
  </si>
  <si>
    <t>8а</t>
  </si>
  <si>
    <t>СОШ № 7</t>
  </si>
  <si>
    <t>Мкртчян Л.А. Звигунова Ю.А.</t>
  </si>
  <si>
    <t>8б</t>
  </si>
  <si>
    <t>Мкртчян Л.А., Звигунова Ю.А.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</si>
</sst>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5">
    <font>
      <sz val="11"/>
      <color rgb="FF000000"/>
      <name val="Calibri"/>
    </font>
    <font>
      <sz val="11"/>
      <color rgb="FF000000"/>
      <name val="Arial"/>
      <family val="2"/>
      <charset val="204"/>
    </font>
    <font>
      <b/>
      <sz val="16"/>
      <name val="Arial"/>
      <family val="2"/>
      <charset val="204"/>
    </font>
    <font>
      <sz val="11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2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3"/>
      <color rgb="FF000000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1"/>
      <color rgb="FFFFFF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12"/>
      <name val="Arial"/>
      <family val="2"/>
      <charset val="204"/>
    </font>
    <font>
      <b/>
      <sz val="11"/>
      <name val="Calibri"/>
      <family val="2"/>
      <charset val="204"/>
    </font>
    <font>
      <sz val="14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8"/>
      <color rgb="FF000000"/>
      <name val="Times New Roman"/>
      <family val="1"/>
      <charset val="204"/>
    </font>
    <font>
      <b/>
      <sz val="10"/>
      <color rgb="FFFFFFFF"/>
      <name val="Arial"/>
      <family val="2"/>
      <charset val="204"/>
    </font>
    <font>
      <sz val="11"/>
      <color rgb="FFFFFFFF"/>
      <name val="Arial"/>
      <family val="2"/>
      <charset val="204"/>
    </font>
    <font>
      <b/>
      <sz val="10"/>
      <name val="Arimo"/>
    </font>
    <font>
      <b/>
      <u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name val="Arimo"/>
    </font>
    <font>
      <sz val="11"/>
      <name val="Arial"/>
      <family val="2"/>
      <charset val="204"/>
    </font>
    <font>
      <sz val="1"/>
      <color rgb="FF000000"/>
      <name val="Times New Roman"/>
      <family val="1"/>
      <charset val="204"/>
    </font>
    <font>
      <sz val="16"/>
      <color rgb="FF000000"/>
      <name val="Arial"/>
      <family val="2"/>
      <charset val="204"/>
    </font>
    <font>
      <b/>
      <vertAlign val="subscript"/>
      <sz val="12"/>
      <name val="Arial Cyr"/>
    </font>
    <font>
      <b/>
      <vertAlign val="superscript"/>
      <sz val="12"/>
      <name val="Arial Cyr"/>
    </font>
    <font>
      <b/>
      <sz val="12"/>
      <name val="Arial Cyr"/>
    </font>
    <font>
      <sz val="11"/>
      <color rgb="FF000000"/>
      <name val="Calibri"/>
      <family val="2"/>
      <charset val="204"/>
    </font>
    <font>
      <sz val="10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CCFFCC"/>
        <bgColor rgb="FFCCFFCC"/>
      </patternFill>
    </fill>
    <fill>
      <patternFill patternType="solid">
        <fgColor rgb="FF92CDDC"/>
        <bgColor rgb="FF92CDDC"/>
      </patternFill>
    </fill>
    <fill>
      <patternFill patternType="solid">
        <fgColor rgb="FF002060"/>
        <bgColor rgb="FF002060"/>
      </patternFill>
    </fill>
    <fill>
      <patternFill patternType="solid">
        <fgColor rgb="FFE2EFD9"/>
        <bgColor rgb="FFE2EFD9"/>
      </patternFill>
    </fill>
  </fills>
  <borders count="12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61"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horizontal="right"/>
    </xf>
    <xf numFmtId="0" fontId="1" fillId="0" borderId="0" xfId="0" applyFont="1"/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0" fillId="0" borderId="4" xfId="0" applyFont="1" applyBorder="1"/>
    <xf numFmtId="0" fontId="4" fillId="0" borderId="0" xfId="0" applyFont="1" applyAlignment="1">
      <alignment vertical="center"/>
    </xf>
    <xf numFmtId="0" fontId="0" fillId="0" borderId="5" xfId="0" applyFont="1" applyBorder="1" applyAlignment="1">
      <alignment horizontal="right"/>
    </xf>
    <xf numFmtId="0" fontId="4" fillId="0" borderId="0" xfId="0" applyFont="1" applyAlignment="1">
      <alignment horizontal="left" vertical="center"/>
    </xf>
    <xf numFmtId="0" fontId="0" fillId="0" borderId="5" xfId="0" applyFont="1" applyBorder="1"/>
    <xf numFmtId="49" fontId="1" fillId="0" borderId="0" xfId="0" applyNumberFormat="1" applyFont="1"/>
    <xf numFmtId="0" fontId="1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/>
    <xf numFmtId="0" fontId="0" fillId="0" borderId="0" xfId="0" applyFont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4" borderId="6" xfId="0" applyFont="1" applyFill="1" applyBorder="1"/>
    <xf numFmtId="0" fontId="11" fillId="0" borderId="5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2" fontId="12" fillId="0" borderId="5" xfId="0" applyNumberFormat="1" applyFont="1" applyBorder="1" applyAlignment="1">
      <alignment horizontal="center" vertical="center"/>
    </xf>
    <xf numFmtId="0" fontId="0" fillId="0" borderId="13" xfId="0" applyFont="1" applyBorder="1"/>
    <xf numFmtId="0" fontId="0" fillId="0" borderId="13" xfId="0" applyFont="1" applyBorder="1" applyAlignment="1">
      <alignment horizontal="right"/>
    </xf>
    <xf numFmtId="9" fontId="14" fillId="0" borderId="13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 wrapText="1"/>
    </xf>
    <xf numFmtId="0" fontId="17" fillId="4" borderId="23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24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7" fillId="4" borderId="25" xfId="0" applyFont="1" applyFill="1" applyBorder="1" applyAlignment="1">
      <alignment horizontal="center" vertical="center" wrapText="1"/>
    </xf>
    <xf numFmtId="0" fontId="17" fillId="4" borderId="26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164" fontId="1" fillId="0" borderId="30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1" fontId="19" fillId="0" borderId="30" xfId="0" applyNumberFormat="1" applyFont="1" applyBorder="1" applyAlignment="1">
      <alignment horizontal="center" vertical="center"/>
    </xf>
    <xf numFmtId="0" fontId="16" fillId="4" borderId="29" xfId="0" applyFont="1" applyFill="1" applyBorder="1" applyAlignment="1">
      <alignment horizontal="center" vertical="center" wrapText="1"/>
    </xf>
    <xf numFmtId="0" fontId="16" fillId="4" borderId="38" xfId="0" applyFont="1" applyFill="1" applyBorder="1" applyAlignment="1">
      <alignment horizontal="center" vertical="center" wrapText="1"/>
    </xf>
    <xf numFmtId="0" fontId="16" fillId="4" borderId="35" xfId="0" applyFont="1" applyFill="1" applyBorder="1" applyAlignment="1">
      <alignment horizontal="center" vertical="center" wrapText="1"/>
    </xf>
    <xf numFmtId="2" fontId="0" fillId="0" borderId="30" xfId="0" applyNumberFormat="1" applyFont="1" applyBorder="1" applyAlignment="1">
      <alignment horizontal="center" vertical="center"/>
    </xf>
    <xf numFmtId="164" fontId="19" fillId="0" borderId="30" xfId="0" applyNumberFormat="1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/>
    </xf>
    <xf numFmtId="0" fontId="21" fillId="0" borderId="43" xfId="0" applyFont="1" applyBorder="1" applyAlignment="1">
      <alignment vertical="center"/>
    </xf>
    <xf numFmtId="0" fontId="21" fillId="0" borderId="43" xfId="0" applyFont="1" applyBorder="1" applyAlignment="1">
      <alignment horizontal="center" vertical="center"/>
    </xf>
    <xf numFmtId="0" fontId="22" fillId="0" borderId="43" xfId="0" applyFont="1" applyBorder="1" applyAlignment="1">
      <alignment vertical="center"/>
    </xf>
    <xf numFmtId="0" fontId="22" fillId="0" borderId="43" xfId="0" applyFont="1" applyBorder="1" applyAlignment="1">
      <alignment horizontal="right" vertical="center"/>
    </xf>
    <xf numFmtId="0" fontId="16" fillId="4" borderId="47" xfId="0" applyFont="1" applyFill="1" applyBorder="1" applyAlignment="1">
      <alignment horizontal="center" vertical="center" wrapText="1"/>
    </xf>
    <xf numFmtId="0" fontId="16" fillId="4" borderId="44" xfId="0" applyFont="1" applyFill="1" applyBorder="1" applyAlignment="1">
      <alignment horizontal="center" vertical="center" wrapText="1"/>
    </xf>
    <xf numFmtId="0" fontId="16" fillId="4" borderId="48" xfId="0" applyFont="1" applyFill="1" applyBorder="1" applyAlignment="1">
      <alignment horizontal="center" vertical="center" wrapText="1"/>
    </xf>
    <xf numFmtId="0" fontId="23" fillId="0" borderId="43" xfId="0" applyFont="1" applyBorder="1" applyAlignment="1">
      <alignment horizontal="center"/>
    </xf>
    <xf numFmtId="0" fontId="0" fillId="0" borderId="49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21" fillId="0" borderId="51" xfId="0" applyFont="1" applyBorder="1" applyAlignment="1">
      <alignment vertical="center"/>
    </xf>
    <xf numFmtId="0" fontId="21" fillId="0" borderId="52" xfId="0" applyFont="1" applyBorder="1" applyAlignment="1">
      <alignment horizontal="center" vertical="center"/>
    </xf>
    <xf numFmtId="0" fontId="22" fillId="0" borderId="51" xfId="0" applyFont="1" applyBorder="1" applyAlignment="1">
      <alignment vertical="center"/>
    </xf>
    <xf numFmtId="0" fontId="22" fillId="0" borderId="52" xfId="0" applyFont="1" applyBorder="1" applyAlignment="1">
      <alignment horizontal="right" vertical="center"/>
    </xf>
    <xf numFmtId="0" fontId="16" fillId="0" borderId="53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16" fillId="4" borderId="54" xfId="0" applyFont="1" applyFill="1" applyBorder="1" applyAlignment="1">
      <alignment horizontal="center" vertical="center" wrapText="1"/>
    </xf>
    <xf numFmtId="0" fontId="16" fillId="4" borderId="61" xfId="0" applyFont="1" applyFill="1" applyBorder="1" applyAlignment="1">
      <alignment horizontal="center" vertical="center" wrapText="1"/>
    </xf>
    <xf numFmtId="0" fontId="16" fillId="4" borderId="62" xfId="0" applyFont="1" applyFill="1" applyBorder="1" applyAlignment="1">
      <alignment horizontal="center" vertical="center" wrapText="1"/>
    </xf>
    <xf numFmtId="0" fontId="0" fillId="0" borderId="65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 wrapText="1"/>
    </xf>
    <xf numFmtId="0" fontId="0" fillId="0" borderId="68" xfId="0" applyFont="1" applyBorder="1" applyAlignment="1">
      <alignment horizontal="center" vertical="center"/>
    </xf>
    <xf numFmtId="0" fontId="16" fillId="4" borderId="69" xfId="0" applyFont="1" applyFill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6" fillId="0" borderId="71" xfId="0" applyFont="1" applyBorder="1" applyAlignment="1">
      <alignment horizontal="center" vertical="center" wrapText="1"/>
    </xf>
    <xf numFmtId="0" fontId="16" fillId="4" borderId="72" xfId="0" applyFont="1" applyFill="1" applyBorder="1" applyAlignment="1">
      <alignment horizontal="center" vertical="center" wrapText="1"/>
    </xf>
    <xf numFmtId="0" fontId="26" fillId="0" borderId="57" xfId="0" applyFont="1" applyBorder="1" applyAlignment="1">
      <alignment horizontal="center" vertical="center" wrapText="1"/>
    </xf>
    <xf numFmtId="0" fontId="26" fillId="0" borderId="60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" fillId="3" borderId="40" xfId="0" applyFont="1" applyFill="1" applyBorder="1" applyAlignment="1">
      <alignment vertical="center"/>
    </xf>
    <xf numFmtId="0" fontId="1" fillId="3" borderId="38" xfId="0" applyFont="1" applyFill="1" applyBorder="1"/>
    <xf numFmtId="0" fontId="1" fillId="3" borderId="73" xfId="0" applyFont="1" applyFill="1" applyBorder="1"/>
    <xf numFmtId="0" fontId="27" fillId="3" borderId="35" xfId="0" applyFont="1" applyFill="1" applyBorder="1" applyAlignment="1">
      <alignment wrapText="1"/>
    </xf>
    <xf numFmtId="0" fontId="1" fillId="3" borderId="29" xfId="0" applyFont="1" applyFill="1" applyBorder="1" applyAlignment="1">
      <alignment horizontal="center" vertical="center"/>
    </xf>
    <xf numFmtId="0" fontId="1" fillId="3" borderId="39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/>
    </xf>
    <xf numFmtId="0" fontId="1" fillId="3" borderId="74" xfId="0" applyFont="1" applyFill="1" applyBorder="1" applyAlignment="1">
      <alignment horizontal="center" vertical="center"/>
    </xf>
    <xf numFmtId="2" fontId="1" fillId="3" borderId="29" xfId="0" applyNumberFormat="1" applyFont="1" applyFill="1" applyBorder="1" applyAlignment="1">
      <alignment horizontal="center" vertical="center"/>
    </xf>
    <xf numFmtId="2" fontId="1" fillId="3" borderId="74" xfId="0" applyNumberFormat="1" applyFont="1" applyFill="1" applyBorder="1" applyAlignment="1">
      <alignment horizontal="center" vertical="center"/>
    </xf>
    <xf numFmtId="0" fontId="1" fillId="3" borderId="40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3" borderId="49" xfId="0" applyFont="1" applyFill="1" applyBorder="1" applyAlignment="1">
      <alignment vertical="center"/>
    </xf>
    <xf numFmtId="0" fontId="1" fillId="3" borderId="47" xfId="0" applyFont="1" applyFill="1" applyBorder="1"/>
    <xf numFmtId="0" fontId="27" fillId="3" borderId="46" xfId="0" applyFont="1" applyFill="1" applyBorder="1" applyAlignment="1">
      <alignment wrapText="1"/>
    </xf>
    <xf numFmtId="0" fontId="1" fillId="3" borderId="44" xfId="0" applyFont="1" applyFill="1" applyBorder="1" applyAlignment="1">
      <alignment horizontal="center" vertical="center"/>
    </xf>
    <xf numFmtId="0" fontId="1" fillId="3" borderId="7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76" xfId="0" applyFont="1" applyFill="1" applyBorder="1" applyAlignment="1">
      <alignment horizontal="center" vertical="center"/>
    </xf>
    <xf numFmtId="2" fontId="1" fillId="3" borderId="77" xfId="0" applyNumberFormat="1" applyFont="1" applyFill="1" applyBorder="1" applyAlignment="1">
      <alignment horizontal="center" vertical="center"/>
    </xf>
    <xf numFmtId="2" fontId="1" fillId="3" borderId="76" xfId="0" applyNumberFormat="1" applyFont="1" applyFill="1" applyBorder="1" applyAlignment="1">
      <alignment horizontal="center" vertical="center"/>
    </xf>
    <xf numFmtId="0" fontId="1" fillId="3" borderId="49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1" fillId="3" borderId="68" xfId="0" applyFont="1" applyFill="1" applyBorder="1" applyAlignment="1">
      <alignment vertical="center"/>
    </xf>
    <xf numFmtId="0" fontId="1" fillId="3" borderId="61" xfId="0" applyFont="1" applyFill="1" applyBorder="1"/>
    <xf numFmtId="0" fontId="1" fillId="3" borderId="79" xfId="0" applyFont="1" applyFill="1" applyBorder="1"/>
    <xf numFmtId="0" fontId="27" fillId="3" borderId="59" xfId="0" applyFont="1" applyFill="1" applyBorder="1" applyAlignment="1">
      <alignment wrapText="1"/>
    </xf>
    <xf numFmtId="0" fontId="1" fillId="3" borderId="54" xfId="0" applyFont="1" applyFill="1" applyBorder="1" applyAlignment="1">
      <alignment horizontal="center" vertical="center"/>
    </xf>
    <xf numFmtId="0" fontId="1" fillId="3" borderId="79" xfId="0" applyFont="1" applyFill="1" applyBorder="1" applyAlignment="1">
      <alignment horizontal="center" vertical="center"/>
    </xf>
    <xf numFmtId="0" fontId="1" fillId="3" borderId="55" xfId="0" applyFont="1" applyFill="1" applyBorder="1" applyAlignment="1">
      <alignment horizontal="center" vertical="center"/>
    </xf>
    <xf numFmtId="0" fontId="1" fillId="3" borderId="80" xfId="0" applyFont="1" applyFill="1" applyBorder="1" applyAlignment="1">
      <alignment horizontal="center" vertical="center"/>
    </xf>
    <xf numFmtId="2" fontId="1" fillId="3" borderId="81" xfId="0" applyNumberFormat="1" applyFont="1" applyFill="1" applyBorder="1" applyAlignment="1">
      <alignment horizontal="center" vertical="center"/>
    </xf>
    <xf numFmtId="2" fontId="1" fillId="3" borderId="80" xfId="0" applyNumberFormat="1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horizontal="center" vertical="center"/>
    </xf>
    <xf numFmtId="2" fontId="1" fillId="3" borderId="83" xfId="0" applyNumberFormat="1" applyFont="1" applyFill="1" applyBorder="1" applyAlignment="1">
      <alignment horizontal="center" vertical="center"/>
    </xf>
    <xf numFmtId="2" fontId="1" fillId="3" borderId="84" xfId="0" applyNumberFormat="1" applyFont="1" applyFill="1" applyBorder="1" applyAlignment="1">
      <alignment horizontal="center" vertical="center"/>
    </xf>
    <xf numFmtId="2" fontId="1" fillId="3" borderId="85" xfId="0" applyNumberFormat="1" applyFont="1" applyFill="1" applyBorder="1" applyAlignment="1">
      <alignment horizontal="center" vertical="center"/>
    </xf>
    <xf numFmtId="0" fontId="29" fillId="0" borderId="0" xfId="0" applyFont="1"/>
    <xf numFmtId="0" fontId="17" fillId="6" borderId="70" xfId="0" applyFont="1" applyFill="1" applyBorder="1" applyAlignment="1">
      <alignment horizontal="center" vertical="center" wrapText="1"/>
    </xf>
    <xf numFmtId="0" fontId="17" fillId="6" borderId="86" xfId="0" applyFont="1" applyFill="1" applyBorder="1" applyAlignment="1">
      <alignment horizontal="center" vertical="center" wrapText="1"/>
    </xf>
    <xf numFmtId="0" fontId="17" fillId="0" borderId="86" xfId="0" applyFont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0" fillId="0" borderId="4" xfId="0" applyFont="1" applyBorder="1" applyProtection="1">
      <protection locked="0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wrapText="1"/>
      <protection locked="0"/>
    </xf>
    <xf numFmtId="0" fontId="16" fillId="0" borderId="29" xfId="0" applyFont="1" applyBorder="1" applyAlignment="1" applyProtection="1">
      <alignment vertical="center" wrapText="1"/>
      <protection locked="0"/>
    </xf>
    <xf numFmtId="0" fontId="16" fillId="0" borderId="31" xfId="0" applyFont="1" applyBorder="1" applyAlignment="1" applyProtection="1">
      <alignment vertical="center" wrapText="1"/>
      <protection locked="0"/>
    </xf>
    <xf numFmtId="0" fontId="16" fillId="0" borderId="32" xfId="0" applyFont="1" applyBorder="1" applyAlignment="1" applyProtection="1">
      <alignment horizontal="center" vertical="center" wrapText="1"/>
      <protection locked="0"/>
    </xf>
    <xf numFmtId="0" fontId="20" fillId="0" borderId="29" xfId="0" applyFont="1" applyBorder="1" applyAlignment="1" applyProtection="1">
      <alignment horizontal="center" vertical="center" wrapText="1"/>
      <protection locked="0"/>
    </xf>
    <xf numFmtId="0" fontId="20" fillId="6" borderId="31" xfId="0" applyFont="1" applyFill="1" applyBorder="1" applyAlignment="1" applyProtection="1">
      <alignment horizontal="center" vertical="center" wrapText="1"/>
      <protection locked="0"/>
    </xf>
    <xf numFmtId="0" fontId="20" fillId="0" borderId="31" xfId="0" applyFont="1" applyBorder="1" applyAlignment="1" applyProtection="1">
      <alignment horizontal="center" vertical="center" wrapText="1"/>
      <protection locked="0"/>
    </xf>
    <xf numFmtId="0" fontId="20" fillId="6" borderId="87" xfId="0" applyFont="1" applyFill="1" applyBorder="1" applyAlignment="1" applyProtection="1">
      <alignment horizontal="center" vertical="center" wrapText="1"/>
      <protection locked="0"/>
    </xf>
    <xf numFmtId="0" fontId="20" fillId="6" borderId="38" xfId="0" applyFont="1" applyFill="1" applyBorder="1" applyAlignment="1" applyProtection="1">
      <alignment horizontal="center" vertical="center" wrapText="1"/>
      <protection locked="0"/>
    </xf>
    <xf numFmtId="0" fontId="20" fillId="0" borderId="87" xfId="0" applyFont="1" applyBorder="1" applyAlignment="1" applyProtection="1">
      <alignment horizontal="center" vertical="center" wrapText="1"/>
      <protection locked="0"/>
    </xf>
    <xf numFmtId="0" fontId="20" fillId="0" borderId="35" xfId="0" applyFont="1" applyBorder="1" applyAlignment="1" applyProtection="1">
      <alignment horizontal="center" vertical="center" wrapText="1"/>
      <protection locked="0"/>
    </xf>
    <xf numFmtId="0" fontId="16" fillId="0" borderId="44" xfId="0" applyFont="1" applyBorder="1" applyAlignment="1" applyProtection="1">
      <alignment vertical="center" wrapText="1"/>
      <protection locked="0"/>
    </xf>
    <xf numFmtId="0" fontId="16" fillId="0" borderId="5" xfId="0" applyFont="1" applyBorder="1" applyAlignment="1" applyProtection="1">
      <alignment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  <protection locked="0"/>
    </xf>
    <xf numFmtId="0" fontId="20" fillId="0" borderId="44" xfId="0" applyFont="1" applyBorder="1" applyAlignment="1" applyProtection="1">
      <alignment horizontal="center" vertical="center" wrapText="1"/>
      <protection locked="0"/>
    </xf>
    <xf numFmtId="0" fontId="20" fillId="6" borderId="5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Border="1" applyAlignment="1" applyProtection="1">
      <alignment horizontal="center" vertical="center" wrapText="1"/>
      <protection locked="0"/>
    </xf>
    <xf numFmtId="0" fontId="20" fillId="6" borderId="88" xfId="0" applyFont="1" applyFill="1" applyBorder="1" applyAlignment="1" applyProtection="1">
      <alignment horizontal="center" vertical="center" wrapText="1"/>
      <protection locked="0"/>
    </xf>
    <xf numFmtId="0" fontId="20" fillId="6" borderId="47" xfId="0" applyFont="1" applyFill="1" applyBorder="1" applyAlignment="1" applyProtection="1">
      <alignment horizontal="center" vertical="center" wrapText="1"/>
      <protection locked="0"/>
    </xf>
    <xf numFmtId="0" fontId="20" fillId="0" borderId="88" xfId="0" applyFont="1" applyBorder="1" applyAlignment="1" applyProtection="1">
      <alignment horizontal="center" vertical="center" wrapText="1"/>
      <protection locked="0"/>
    </xf>
    <xf numFmtId="0" fontId="20" fillId="0" borderId="46" xfId="0" applyFont="1" applyBorder="1" applyAlignment="1" applyProtection="1">
      <alignment horizontal="center" vertical="center" wrapText="1"/>
      <protection locked="0"/>
    </xf>
    <xf numFmtId="0" fontId="16" fillId="0" borderId="54" xfId="0" applyFont="1" applyBorder="1" applyAlignment="1" applyProtection="1">
      <alignment vertical="center" wrapText="1"/>
      <protection locked="0"/>
    </xf>
    <xf numFmtId="0" fontId="16" fillId="0" borderId="55" xfId="0" applyFont="1" applyBorder="1" applyAlignment="1" applyProtection="1">
      <alignment vertical="center" wrapText="1"/>
      <protection locked="0"/>
    </xf>
    <xf numFmtId="0" fontId="16" fillId="0" borderId="56" xfId="0" applyFont="1" applyBorder="1" applyAlignment="1" applyProtection="1">
      <alignment horizontal="center" vertical="center" wrapText="1"/>
      <protection locked="0"/>
    </xf>
    <xf numFmtId="0" fontId="20" fillId="0" borderId="54" xfId="0" applyFont="1" applyBorder="1" applyAlignment="1" applyProtection="1">
      <alignment horizontal="center" vertical="center" wrapText="1"/>
      <protection locked="0"/>
    </xf>
    <xf numFmtId="0" fontId="20" fillId="6" borderId="55" xfId="0" applyFont="1" applyFill="1" applyBorder="1" applyAlignment="1" applyProtection="1">
      <alignment horizontal="center" vertical="center" wrapText="1"/>
      <protection locked="0"/>
    </xf>
    <xf numFmtId="0" fontId="20" fillId="0" borderId="55" xfId="0" applyFont="1" applyBorder="1" applyAlignment="1" applyProtection="1">
      <alignment horizontal="center" vertical="center" wrapText="1"/>
      <protection locked="0"/>
    </xf>
    <xf numFmtId="0" fontId="20" fillId="6" borderId="89" xfId="0" applyFont="1" applyFill="1" applyBorder="1" applyAlignment="1" applyProtection="1">
      <alignment horizontal="center" vertical="center" wrapText="1"/>
      <protection locked="0"/>
    </xf>
    <xf numFmtId="0" fontId="20" fillId="6" borderId="61" xfId="0" applyFont="1" applyFill="1" applyBorder="1" applyAlignment="1" applyProtection="1">
      <alignment horizontal="center" vertical="center" wrapText="1"/>
      <protection locked="0"/>
    </xf>
    <xf numFmtId="0" fontId="20" fillId="0" borderId="89" xfId="0" applyFont="1" applyBorder="1" applyAlignment="1" applyProtection="1">
      <alignment horizontal="center" vertical="center" wrapText="1"/>
      <protection locked="0"/>
    </xf>
    <xf numFmtId="0" fontId="20" fillId="0" borderId="59" xfId="0" applyFont="1" applyBorder="1" applyAlignment="1" applyProtection="1">
      <alignment horizontal="center" vertical="center" wrapText="1"/>
      <protection locked="0"/>
    </xf>
    <xf numFmtId="0" fontId="1" fillId="0" borderId="76" xfId="0" applyFont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47" xfId="0" applyFont="1" applyFill="1" applyBorder="1" applyAlignment="1">
      <alignment horizontal="center" vertical="center"/>
    </xf>
    <xf numFmtId="0" fontId="1" fillId="3" borderId="61" xfId="0" applyFont="1" applyFill="1" applyBorder="1" applyAlignment="1">
      <alignment horizontal="center" vertical="center"/>
    </xf>
    <xf numFmtId="0" fontId="25" fillId="0" borderId="57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75" xfId="0" applyFont="1" applyBorder="1" applyAlignment="1">
      <alignment horizontal="center" vertical="center" wrapText="1"/>
    </xf>
    <xf numFmtId="0" fontId="1" fillId="0" borderId="9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85" xfId="0" applyFont="1" applyBorder="1" applyAlignment="1">
      <alignment horizontal="center" vertical="center"/>
    </xf>
    <xf numFmtId="0" fontId="1" fillId="0" borderId="91" xfId="0" applyFont="1" applyBorder="1" applyAlignment="1">
      <alignment horizontal="center" vertical="center"/>
    </xf>
    <xf numFmtId="0" fontId="1" fillId="0" borderId="92" xfId="0" applyFont="1" applyBorder="1" applyAlignment="1">
      <alignment horizontal="center" vertical="center"/>
    </xf>
    <xf numFmtId="0" fontId="1" fillId="0" borderId="83" xfId="0" applyFont="1" applyBorder="1" applyAlignment="1">
      <alignment horizontal="center" vertical="center"/>
    </xf>
    <xf numFmtId="0" fontId="1" fillId="0" borderId="93" xfId="0" applyFont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0" fontId="1" fillId="0" borderId="95" xfId="0" applyFont="1" applyBorder="1" applyAlignment="1">
      <alignment horizontal="center" vertical="center"/>
    </xf>
    <xf numFmtId="0" fontId="1" fillId="0" borderId="96" xfId="0" applyFont="1" applyBorder="1" applyAlignment="1">
      <alignment horizontal="center" vertical="center"/>
    </xf>
    <xf numFmtId="0" fontId="1" fillId="0" borderId="97" xfId="0" applyFont="1" applyBorder="1" applyAlignment="1">
      <alignment horizontal="center" vertical="center"/>
    </xf>
    <xf numFmtId="0" fontId="1" fillId="0" borderId="98" xfId="0" applyFont="1" applyBorder="1" applyAlignment="1">
      <alignment horizontal="center" vertical="center"/>
    </xf>
    <xf numFmtId="0" fontId="1" fillId="0" borderId="99" xfId="0" applyFont="1" applyBorder="1" applyAlignment="1">
      <alignment horizontal="center" vertical="center"/>
    </xf>
    <xf numFmtId="0" fontId="1" fillId="0" borderId="100" xfId="0" applyFont="1" applyBorder="1" applyAlignment="1">
      <alignment horizontal="center" vertical="center"/>
    </xf>
    <xf numFmtId="0" fontId="1" fillId="0" borderId="101" xfId="0" applyFont="1" applyBorder="1" applyAlignment="1">
      <alignment horizontal="center" vertical="center"/>
    </xf>
    <xf numFmtId="0" fontId="1" fillId="0" borderId="102" xfId="0" applyFont="1" applyBorder="1" applyAlignment="1">
      <alignment horizontal="center" vertical="center"/>
    </xf>
    <xf numFmtId="0" fontId="1" fillId="0" borderId="103" xfId="0" applyFont="1" applyBorder="1" applyAlignment="1">
      <alignment horizontal="center" vertical="center"/>
    </xf>
    <xf numFmtId="0" fontId="1" fillId="0" borderId="104" xfId="0" applyFont="1" applyBorder="1" applyAlignment="1">
      <alignment horizontal="center" vertical="center"/>
    </xf>
    <xf numFmtId="0" fontId="1" fillId="0" borderId="105" xfId="0" applyFont="1" applyBorder="1" applyAlignment="1">
      <alignment horizontal="center" vertical="center"/>
    </xf>
    <xf numFmtId="0" fontId="1" fillId="0" borderId="106" xfId="0" applyFont="1" applyBorder="1" applyAlignment="1">
      <alignment horizontal="center" vertical="center"/>
    </xf>
    <xf numFmtId="0" fontId="1" fillId="0" borderId="107" xfId="0" applyFont="1" applyBorder="1" applyAlignment="1">
      <alignment horizontal="center" vertical="center"/>
    </xf>
    <xf numFmtId="0" fontId="1" fillId="0" borderId="108" xfId="0" applyFont="1" applyBorder="1" applyAlignment="1">
      <alignment horizontal="center" vertical="center"/>
    </xf>
    <xf numFmtId="0" fontId="1" fillId="0" borderId="109" xfId="0" applyFont="1" applyBorder="1" applyAlignment="1">
      <alignment horizontal="center" vertical="center"/>
    </xf>
    <xf numFmtId="0" fontId="34" fillId="0" borderId="110" xfId="0" applyFont="1" applyBorder="1" applyAlignment="1" applyProtection="1">
      <alignment vertical="center" wrapText="1"/>
      <protection locked="0"/>
    </xf>
    <xf numFmtId="0" fontId="34" fillId="0" borderId="90" xfId="0" applyFont="1" applyBorder="1" applyAlignment="1" applyProtection="1">
      <alignment vertical="center" wrapText="1"/>
      <protection locked="0"/>
    </xf>
    <xf numFmtId="0" fontId="34" fillId="0" borderId="111" xfId="0" applyFont="1" applyBorder="1" applyAlignment="1" applyProtection="1">
      <alignment vertical="center" wrapText="1"/>
      <protection locked="0"/>
    </xf>
    <xf numFmtId="0" fontId="34" fillId="0" borderId="112" xfId="0" applyFont="1" applyBorder="1" applyAlignment="1" applyProtection="1">
      <alignment vertical="center" wrapText="1"/>
      <protection locked="0"/>
    </xf>
    <xf numFmtId="0" fontId="34" fillId="0" borderId="113" xfId="0" applyFont="1" applyBorder="1" applyAlignment="1" applyProtection="1">
      <alignment vertical="center" wrapText="1"/>
      <protection locked="0"/>
    </xf>
    <xf numFmtId="0" fontId="34" fillId="0" borderId="114" xfId="0" applyFont="1" applyBorder="1" applyAlignment="1" applyProtection="1">
      <alignment vertical="center" wrapText="1"/>
      <protection locked="0"/>
    </xf>
    <xf numFmtId="0" fontId="34" fillId="0" borderId="115" xfId="0" applyFont="1" applyBorder="1" applyAlignment="1" applyProtection="1">
      <alignment vertical="center" wrapText="1"/>
      <protection locked="0"/>
    </xf>
    <xf numFmtId="0" fontId="34" fillId="0" borderId="116" xfId="0" applyFont="1" applyBorder="1" applyAlignment="1" applyProtection="1">
      <alignment vertical="center"/>
      <protection locked="0"/>
    </xf>
    <xf numFmtId="0" fontId="34" fillId="0" borderId="117" xfId="0" applyFont="1" applyBorder="1" applyAlignment="1" applyProtection="1">
      <alignment vertical="center" wrapText="1"/>
      <protection locked="0"/>
    </xf>
    <xf numFmtId="0" fontId="34" fillId="0" borderId="116" xfId="0" applyFont="1" applyBorder="1" applyAlignment="1" applyProtection="1">
      <alignment vertical="center" wrapText="1"/>
      <protection locked="0"/>
    </xf>
    <xf numFmtId="0" fontId="34" fillId="0" borderId="118" xfId="0" applyFont="1" applyBorder="1" applyAlignment="1" applyProtection="1">
      <alignment vertical="center" wrapText="1"/>
      <protection locked="0"/>
    </xf>
    <xf numFmtId="0" fontId="34" fillId="0" borderId="119" xfId="0" applyFont="1" applyBorder="1" applyAlignment="1" applyProtection="1">
      <alignment vertical="center" wrapText="1"/>
      <protection locked="0"/>
    </xf>
    <xf numFmtId="0" fontId="34" fillId="0" borderId="120" xfId="0" applyFont="1" applyBorder="1" applyAlignment="1" applyProtection="1">
      <alignment vertical="center" wrapText="1"/>
      <protection locked="0"/>
    </xf>
    <xf numFmtId="0" fontId="34" fillId="0" borderId="121" xfId="0" applyFont="1" applyBorder="1" applyAlignment="1" applyProtection="1">
      <alignment vertical="center"/>
      <protection locked="0"/>
    </xf>
    <xf numFmtId="0" fontId="34" fillId="0" borderId="122" xfId="0" applyFont="1" applyBorder="1" applyAlignment="1" applyProtection="1">
      <alignment vertical="center"/>
      <protection locked="0"/>
    </xf>
    <xf numFmtId="0" fontId="19" fillId="0" borderId="21" xfId="0" applyFont="1" applyBorder="1" applyAlignment="1">
      <alignment horizontal="center" vertical="center" wrapText="1"/>
    </xf>
    <xf numFmtId="0" fontId="3" fillId="0" borderId="33" xfId="0" applyFont="1" applyBorder="1"/>
    <xf numFmtId="0" fontId="18" fillId="0" borderId="57" xfId="0" applyFont="1" applyBorder="1" applyAlignment="1">
      <alignment horizontal="center" vertical="center" wrapText="1"/>
    </xf>
    <xf numFmtId="0" fontId="3" fillId="0" borderId="63" xfId="0" applyFont="1" applyBorder="1"/>
    <xf numFmtId="0" fontId="19" fillId="0" borderId="58" xfId="0" applyFont="1" applyBorder="1" applyAlignment="1">
      <alignment horizontal="center" vertical="center" wrapText="1"/>
    </xf>
    <xf numFmtId="0" fontId="3" fillId="0" borderId="64" xfId="0" applyFont="1" applyBorder="1"/>
    <xf numFmtId="0" fontId="19" fillId="0" borderId="60" xfId="0" applyFont="1" applyBorder="1" applyAlignment="1">
      <alignment horizontal="center" vertical="center" wrapText="1"/>
    </xf>
    <xf numFmtId="0" fontId="3" fillId="0" borderId="66" xfId="0" applyFont="1" applyBorder="1"/>
    <xf numFmtId="0" fontId="19" fillId="0" borderId="57" xfId="0" applyFont="1" applyBorder="1" applyAlignment="1">
      <alignment horizontal="center" vertical="center" wrapText="1"/>
    </xf>
    <xf numFmtId="164" fontId="1" fillId="0" borderId="58" xfId="0" applyNumberFormat="1" applyFont="1" applyBorder="1" applyAlignment="1">
      <alignment horizontal="center" vertical="center"/>
    </xf>
    <xf numFmtId="0" fontId="3" fillId="0" borderId="43" xfId="0" applyFont="1" applyBorder="1"/>
    <xf numFmtId="164" fontId="1" fillId="0" borderId="75" xfId="0" applyNumberFormat="1" applyFont="1" applyBorder="1" applyAlignment="1">
      <alignment horizontal="center" vertical="center"/>
    </xf>
    <xf numFmtId="0" fontId="3" fillId="0" borderId="51" xfId="0" applyFont="1" applyBorder="1"/>
    <xf numFmtId="0" fontId="3" fillId="0" borderId="82" xfId="0" applyFont="1" applyBorder="1"/>
    <xf numFmtId="0" fontId="19" fillId="0" borderId="8" xfId="0" applyFont="1" applyBorder="1" applyAlignment="1">
      <alignment horizontal="center" vertical="center" wrapText="1"/>
    </xf>
    <xf numFmtId="0" fontId="3" fillId="0" borderId="19" xfId="0" applyFont="1" applyBorder="1"/>
    <xf numFmtId="0" fontId="3" fillId="0" borderId="9" xfId="0" applyFont="1" applyBorder="1"/>
    <xf numFmtId="0" fontId="19" fillId="0" borderId="1" xfId="0" applyFont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3" fillId="0" borderId="27" xfId="0" applyFont="1" applyBorder="1"/>
    <xf numFmtId="0" fontId="24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Protection="1">
      <protection locked="0"/>
    </xf>
    <xf numFmtId="0" fontId="3" fillId="0" borderId="3" xfId="0" applyFont="1" applyBorder="1" applyProtection="1">
      <protection locked="0"/>
    </xf>
    <xf numFmtId="0" fontId="1" fillId="0" borderId="1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 wrapText="1"/>
    </xf>
    <xf numFmtId="0" fontId="3" fillId="0" borderId="14" xfId="0" applyFont="1" applyBorder="1"/>
    <xf numFmtId="0" fontId="0" fillId="0" borderId="0" xfId="0" applyFont="1" applyAlignment="1"/>
    <xf numFmtId="0" fontId="3" fillId="0" borderId="15" xfId="0" applyFont="1" applyBorder="1"/>
    <xf numFmtId="0" fontId="3" fillId="0" borderId="34" xfId="0" applyFont="1" applyBorder="1"/>
    <xf numFmtId="0" fontId="3" fillId="0" borderId="36" xfId="0" applyFont="1" applyBorder="1"/>
    <xf numFmtId="0" fontId="3" fillId="0" borderId="37" xfId="0" applyFont="1" applyBorder="1"/>
    <xf numFmtId="0" fontId="6" fillId="0" borderId="8" xfId="0" applyFont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>
      <alignment horizontal="center" vertical="center" wrapText="1"/>
    </xf>
    <xf numFmtId="49" fontId="6" fillId="3" borderId="1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Protection="1">
      <protection locked="0"/>
    </xf>
    <xf numFmtId="0" fontId="3" fillId="0" borderId="12" xfId="0" applyFont="1" applyBorder="1" applyProtection="1">
      <protection locked="0"/>
    </xf>
    <xf numFmtId="0" fontId="11" fillId="0" borderId="8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164" fontId="1" fillId="0" borderId="21" xfId="0" applyNumberFormat="1" applyFont="1" applyBorder="1" applyAlignment="1">
      <alignment horizontal="center" vertical="center"/>
    </xf>
    <xf numFmtId="164" fontId="1" fillId="0" borderId="60" xfId="0" applyNumberFormat="1" applyFont="1" applyBorder="1" applyAlignment="1">
      <alignment horizontal="center" vertical="center"/>
    </xf>
    <xf numFmtId="0" fontId="3" fillId="0" borderId="78" xfId="0" applyFont="1" applyBorder="1"/>
    <xf numFmtId="0" fontId="6" fillId="3" borderId="1" xfId="0" applyFont="1" applyFill="1" applyBorder="1" applyAlignment="1" applyProtection="1">
      <alignment horizontal="center" vertical="center" wrapText="1"/>
      <protection locked="0"/>
    </xf>
  </cellXfs>
  <cellStyles count="1">
    <cellStyle name="Обычный" xfId="0" builtinId="0"/>
  </cellStyles>
  <dxfs count="151"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333333"/>
                </a:solidFill>
                <a:latin typeface="Calibri"/>
              </a:defRPr>
            </a:pPr>
            <a:r>
              <a:t>% успешности решения заданий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333333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Форма2!$I$12:$AD$12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</c:numCache>
            </c:numRef>
          </c:val>
        </c:ser>
        <c:ser>
          <c:idx val="1"/>
          <c:order val="1"/>
          <c:spPr>
            <a:solidFill>
              <a:srgbClr val="DC3912"/>
            </a:solidFill>
          </c:spPr>
          <c:invertIfNegative val="0"/>
          <c:val>
            <c:numRef>
              <c:f>Форма2!$I$6:$AD$6</c:f>
              <c:numCache>
                <c:formatCode>0.0</c:formatCode>
                <c:ptCount val="22"/>
                <c:pt idx="0">
                  <c:v>0</c:v>
                </c:pt>
                <c:pt idx="1">
                  <c:v>3.8461538461538463</c:v>
                </c:pt>
                <c:pt idx="2">
                  <c:v>3.8461538461538463</c:v>
                </c:pt>
                <c:pt idx="3">
                  <c:v>9.6153846153846168</c:v>
                </c:pt>
                <c:pt idx="4">
                  <c:v>15.384615384615385</c:v>
                </c:pt>
                <c:pt idx="5">
                  <c:v>17.307692307692307</c:v>
                </c:pt>
                <c:pt idx="6">
                  <c:v>50</c:v>
                </c:pt>
                <c:pt idx="7">
                  <c:v>94.230769230769226</c:v>
                </c:pt>
                <c:pt idx="8">
                  <c:v>90.384615384615387</c:v>
                </c:pt>
                <c:pt idx="9">
                  <c:v>80.769230769230774</c:v>
                </c:pt>
                <c:pt idx="10">
                  <c:v>80.769230769230774</c:v>
                </c:pt>
                <c:pt idx="11">
                  <c:v>75</c:v>
                </c:pt>
                <c:pt idx="12">
                  <c:v>63.46153846153846</c:v>
                </c:pt>
                <c:pt idx="13">
                  <c:v>51.923076923076927</c:v>
                </c:pt>
                <c:pt idx="14">
                  <c:v>50</c:v>
                </c:pt>
                <c:pt idx="15">
                  <c:v>40.384615384615387</c:v>
                </c:pt>
                <c:pt idx="16">
                  <c:v>28.846153846153843</c:v>
                </c:pt>
                <c:pt idx="17">
                  <c:v>30.76923076923077</c:v>
                </c:pt>
                <c:pt idx="18">
                  <c:v>25</c:v>
                </c:pt>
                <c:pt idx="19">
                  <c:v>25</c:v>
                </c:pt>
                <c:pt idx="20">
                  <c:v>21.153846153846153</c:v>
                </c:pt>
                <c:pt idx="21">
                  <c:v>13.461538461538462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20608"/>
        <c:axId val="127622144"/>
      </c:barChart>
      <c:catAx>
        <c:axId val="127620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/>
          <a:lstStyle/>
          <a:p>
            <a:pPr lvl="0">
              <a:defRPr sz="900" b="0" i="0">
                <a:solidFill>
                  <a:srgbClr val="333333"/>
                </a:solidFill>
                <a:latin typeface="Calibri"/>
              </a:defRPr>
            </a:pPr>
            <a:endParaRPr lang="ru-RU"/>
          </a:p>
        </c:txPr>
        <c:crossAx val="127622144"/>
        <c:crosses val="autoZero"/>
        <c:auto val="0"/>
        <c:lblAlgn val="ctr"/>
        <c:lblOffset val="100"/>
        <c:noMultiLvlLbl val="0"/>
      </c:catAx>
      <c:valAx>
        <c:axId val="127622144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333333"/>
                </a:solidFill>
                <a:latin typeface="Calibri"/>
              </a:defRPr>
            </a:pPr>
            <a:endParaRPr lang="ru-RU"/>
          </a:p>
        </c:txPr>
        <c:crossAx val="12762060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spPr>
    <a:solidFill>
      <a:srgbClr val="FFFFFF"/>
    </a:solidFill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333333"/>
                </a:solidFill>
                <a:latin typeface="Calibri"/>
              </a:defRPr>
            </a:pPr>
            <a:r>
              <a:t>Распределение учащихся по уровням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Форма2!$AE$12:$AH$12</c:f>
              <c:strCache>
                <c:ptCount val="4"/>
                <c:pt idx="0">
                  <c:v>"5"</c:v>
                </c:pt>
                <c:pt idx="1">
                  <c:v>"4"</c:v>
                </c:pt>
                <c:pt idx="2">
                  <c:v>"3"</c:v>
                </c:pt>
                <c:pt idx="3">
                  <c:v>"2"</c:v>
                </c:pt>
              </c:strCache>
            </c:strRef>
          </c:cat>
          <c:val>
            <c:numRef>
              <c:f>Форма2!$AL$8:$AO$8</c:f>
              <c:numCache>
                <c:formatCode>0.0</c:formatCode>
                <c:ptCount val="4"/>
                <c:pt idx="0">
                  <c:v>11.538461538461538</c:v>
                </c:pt>
                <c:pt idx="1">
                  <c:v>17.307692307692307</c:v>
                </c:pt>
                <c:pt idx="2">
                  <c:v>61.53846153846154</c:v>
                </c:pt>
                <c:pt idx="3">
                  <c:v>9.6153846153846168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</c:spPr>
    </c:plotArea>
    <c:plotVisOnly val="1"/>
    <c:dispBlanksAs val="gap"/>
    <c:showDLblsOverMax val="0"/>
  </c:chart>
  <c:spPr>
    <a:solidFill>
      <a:srgbClr val="FFFFFF"/>
    </a:solidFill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1000"/>
  <sheetViews>
    <sheetView topLeftCell="W1" workbookViewId="0">
      <selection activeCell="AH4" sqref="AH4:AO4"/>
    </sheetView>
  </sheetViews>
  <sheetFormatPr defaultColWidth="14.42578125" defaultRowHeight="15" customHeight="1"/>
  <cols>
    <col min="1" max="1" width="8.7109375" hidden="1" customWidth="1"/>
    <col min="2" max="2" width="31.7109375" customWidth="1"/>
    <col min="3" max="3" width="8.5703125" customWidth="1"/>
    <col min="4" max="4" width="7.7109375" customWidth="1"/>
    <col min="5" max="5" width="35" customWidth="1"/>
    <col min="6" max="8" width="8.42578125" customWidth="1"/>
    <col min="9" max="30" width="9.5703125" customWidth="1"/>
    <col min="31" max="34" width="9.7109375" customWidth="1"/>
    <col min="35" max="36" width="10.7109375" customWidth="1"/>
    <col min="37" max="37" width="9.5703125" customWidth="1"/>
    <col min="38" max="38" width="11.7109375" customWidth="1"/>
    <col min="39" max="39" width="12.5703125" customWidth="1"/>
    <col min="40" max="41" width="11.7109375" customWidth="1"/>
    <col min="42" max="43" width="8.7109375" customWidth="1"/>
    <col min="44" max="44" width="3.42578125" customWidth="1"/>
    <col min="45" max="45" width="30.5703125" customWidth="1"/>
    <col min="46" max="46" width="10.5703125" customWidth="1"/>
    <col min="47" max="47" width="13.28515625" customWidth="1"/>
  </cols>
  <sheetData>
    <row r="1" spans="1:47" ht="21.75" customHeight="1" thickBot="1">
      <c r="A1" s="3"/>
      <c r="B1" s="233" t="s">
        <v>1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34"/>
      <c r="R1" s="234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30"/>
      <c r="AP1" s="3"/>
      <c r="AQ1" s="3"/>
      <c r="AR1" s="3"/>
      <c r="AS1" s="3"/>
      <c r="AT1" s="3" t="s">
        <v>3</v>
      </c>
      <c r="AU1" s="3"/>
    </row>
    <row r="2" spans="1:47" ht="33" customHeight="1" thickBot="1">
      <c r="A2" s="3"/>
      <c r="B2" s="235" t="s">
        <v>140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34"/>
      <c r="R2" s="234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6" t="s">
        <v>8</v>
      </c>
      <c r="AF2" s="229"/>
      <c r="AG2" s="229"/>
      <c r="AH2" s="229"/>
      <c r="AI2" s="229"/>
      <c r="AJ2" s="229"/>
      <c r="AK2" s="229"/>
      <c r="AL2" s="229"/>
      <c r="AM2" s="229"/>
      <c r="AN2" s="229"/>
      <c r="AO2" s="230"/>
      <c r="AP2" s="3"/>
      <c r="AQ2" s="3"/>
      <c r="AR2" s="11"/>
      <c r="AS2" s="12" t="s">
        <v>13</v>
      </c>
      <c r="AT2" s="14"/>
      <c r="AU2" s="3" t="s">
        <v>15</v>
      </c>
    </row>
    <row r="3" spans="1:47" ht="21.75" customHeight="1" thickBot="1">
      <c r="A3" s="3"/>
      <c r="B3" s="235" t="s">
        <v>16</v>
      </c>
      <c r="C3" s="229"/>
      <c r="D3" s="230"/>
      <c r="E3" s="238" t="s">
        <v>124</v>
      </c>
      <c r="F3" s="239"/>
      <c r="G3" s="239"/>
      <c r="H3" s="240"/>
      <c r="I3" s="237" t="s">
        <v>23</v>
      </c>
      <c r="J3" s="229"/>
      <c r="K3" s="229"/>
      <c r="L3" s="229"/>
      <c r="M3" s="229"/>
      <c r="N3" s="229"/>
      <c r="O3" s="229"/>
      <c r="P3" s="229"/>
      <c r="Q3" s="234"/>
      <c r="R3" s="234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34"/>
      <c r="AE3" s="260" t="s">
        <v>143</v>
      </c>
      <c r="AF3" s="239"/>
      <c r="AG3" s="239"/>
      <c r="AH3" s="239"/>
      <c r="AI3" s="239"/>
      <c r="AJ3" s="239"/>
      <c r="AK3" s="239"/>
      <c r="AL3" s="239"/>
      <c r="AM3" s="239"/>
      <c r="AN3" s="239"/>
      <c r="AO3" s="240"/>
      <c r="AP3" s="255" t="s">
        <v>31</v>
      </c>
      <c r="AQ3" s="227"/>
      <c r="AR3" s="11"/>
      <c r="AS3" s="12" t="s">
        <v>32</v>
      </c>
      <c r="AT3" s="1" t="s">
        <v>5</v>
      </c>
      <c r="AU3" s="3" t="str">
        <f>IF(AND(E3&lt;&gt;"",E4&lt;&gt;"Введите название ОО в эту ячейку"),CONCATENATE("Форма 2 (",E3,", ",E4,") ",AU5," ",AU7," ",AU9,""),"")</f>
        <v>Форма 2 (Тимашевский р-н, МБОУ СОШ № 7) 8 АЯ 15052019</v>
      </c>
    </row>
    <row r="4" spans="1:47" ht="21.75" customHeight="1" thickBot="1">
      <c r="A4" s="3"/>
      <c r="B4" s="235" t="s">
        <v>33</v>
      </c>
      <c r="C4" s="229"/>
      <c r="D4" s="230"/>
      <c r="E4" s="252" t="s">
        <v>142</v>
      </c>
      <c r="F4" s="253"/>
      <c r="G4" s="253"/>
      <c r="H4" s="254"/>
      <c r="I4" s="251" t="str">
        <f>IF(E3&lt;&gt;"",AU3,"")</f>
        <v>Форма 2 (Тимашевский р-н, МБОУ СОШ № 7) 8 АЯ 15052019</v>
      </c>
      <c r="J4" s="229"/>
      <c r="K4" s="229"/>
      <c r="L4" s="229"/>
      <c r="M4" s="229"/>
      <c r="N4" s="229"/>
      <c r="O4" s="229"/>
      <c r="P4" s="229"/>
      <c r="Q4" s="234"/>
      <c r="R4" s="234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34"/>
      <c r="AE4" s="241" t="s">
        <v>35</v>
      </c>
      <c r="AF4" s="229"/>
      <c r="AG4" s="230"/>
      <c r="AH4" s="250" t="s">
        <v>144</v>
      </c>
      <c r="AI4" s="239"/>
      <c r="AJ4" s="239"/>
      <c r="AK4" s="239"/>
      <c r="AL4" s="239"/>
      <c r="AM4" s="239"/>
      <c r="AN4" s="239"/>
      <c r="AO4" s="240"/>
      <c r="AP4" s="243"/>
      <c r="AQ4" s="245"/>
      <c r="AR4" s="11"/>
      <c r="AS4" s="12" t="s">
        <v>37</v>
      </c>
      <c r="AT4" s="1" t="s">
        <v>6</v>
      </c>
      <c r="AU4" s="3" t="s">
        <v>38</v>
      </c>
    </row>
    <row r="5" spans="1:47" ht="24.75" customHeight="1" thickBot="1">
      <c r="A5" s="3"/>
      <c r="B5" s="249" t="s">
        <v>39</v>
      </c>
      <c r="C5" s="226"/>
      <c r="D5" s="226"/>
      <c r="E5" s="227"/>
      <c r="F5" s="242" t="s">
        <v>43</v>
      </c>
      <c r="G5" s="242" t="s">
        <v>45</v>
      </c>
      <c r="H5" s="242" t="s">
        <v>46</v>
      </c>
      <c r="I5" s="228" t="s">
        <v>47</v>
      </c>
      <c r="J5" s="229"/>
      <c r="K5" s="229"/>
      <c r="L5" s="229"/>
      <c r="M5" s="229"/>
      <c r="N5" s="229"/>
      <c r="O5" s="229"/>
      <c r="P5" s="229"/>
      <c r="Q5" s="234"/>
      <c r="R5" s="234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5" t="s">
        <v>49</v>
      </c>
      <c r="AF5" s="226"/>
      <c r="AG5" s="226"/>
      <c r="AH5" s="227"/>
      <c r="AI5" s="211" t="s">
        <v>50</v>
      </c>
      <c r="AJ5" s="211" t="s">
        <v>52</v>
      </c>
      <c r="AK5" s="211" t="s">
        <v>53</v>
      </c>
      <c r="AL5" s="225" t="s">
        <v>54</v>
      </c>
      <c r="AM5" s="226"/>
      <c r="AN5" s="226"/>
      <c r="AO5" s="227"/>
      <c r="AP5" s="255" t="s">
        <v>55</v>
      </c>
      <c r="AQ5" s="256" t="s">
        <v>56</v>
      </c>
      <c r="AR5" s="11"/>
      <c r="AS5" s="12" t="s">
        <v>57</v>
      </c>
      <c r="AT5" s="1" t="s">
        <v>11</v>
      </c>
      <c r="AU5" s="3">
        <v>8</v>
      </c>
    </row>
    <row r="6" spans="1:47" ht="21.75" customHeight="1" thickBot="1">
      <c r="A6" s="3"/>
      <c r="B6" s="243"/>
      <c r="C6" s="244"/>
      <c r="D6" s="244"/>
      <c r="E6" s="245"/>
      <c r="F6" s="231"/>
      <c r="G6" s="231"/>
      <c r="H6" s="231"/>
      <c r="I6" s="40">
        <f t="shared" ref="I6:AD6" si="0">I8/$H$8*100</f>
        <v>0</v>
      </c>
      <c r="J6" s="40">
        <f t="shared" si="0"/>
        <v>3.8461538461538463</v>
      </c>
      <c r="K6" s="40">
        <f t="shared" si="0"/>
        <v>3.8461538461538463</v>
      </c>
      <c r="L6" s="40">
        <f t="shared" si="0"/>
        <v>9.6153846153846168</v>
      </c>
      <c r="M6" s="40">
        <f t="shared" si="0"/>
        <v>15.384615384615385</v>
      </c>
      <c r="N6" s="40">
        <f t="shared" si="0"/>
        <v>17.307692307692307</v>
      </c>
      <c r="O6" s="40">
        <f t="shared" si="0"/>
        <v>50</v>
      </c>
      <c r="P6" s="40">
        <f t="shared" si="0"/>
        <v>94.230769230769226</v>
      </c>
      <c r="Q6" s="40">
        <f t="shared" si="0"/>
        <v>90.384615384615387</v>
      </c>
      <c r="R6" s="40">
        <f t="shared" si="0"/>
        <v>80.769230769230774</v>
      </c>
      <c r="S6" s="40">
        <f t="shared" si="0"/>
        <v>80.769230769230774</v>
      </c>
      <c r="T6" s="40">
        <f t="shared" si="0"/>
        <v>75</v>
      </c>
      <c r="U6" s="40">
        <f t="shared" si="0"/>
        <v>63.46153846153846</v>
      </c>
      <c r="V6" s="40">
        <f t="shared" si="0"/>
        <v>51.923076923076927</v>
      </c>
      <c r="W6" s="40">
        <f t="shared" si="0"/>
        <v>50</v>
      </c>
      <c r="X6" s="40">
        <f t="shared" si="0"/>
        <v>40.384615384615387</v>
      </c>
      <c r="Y6" s="40">
        <f t="shared" si="0"/>
        <v>28.846153846153843</v>
      </c>
      <c r="Z6" s="40">
        <f t="shared" si="0"/>
        <v>30.76923076923077</v>
      </c>
      <c r="AA6" s="40">
        <f t="shared" si="0"/>
        <v>25</v>
      </c>
      <c r="AB6" s="40">
        <f t="shared" si="0"/>
        <v>25</v>
      </c>
      <c r="AC6" s="40">
        <f t="shared" si="0"/>
        <v>21.153846153846153</v>
      </c>
      <c r="AD6" s="40">
        <f t="shared" si="0"/>
        <v>13.461538461538462</v>
      </c>
      <c r="AE6" s="243"/>
      <c r="AF6" s="244"/>
      <c r="AG6" s="244"/>
      <c r="AH6" s="245"/>
      <c r="AI6" s="231"/>
      <c r="AJ6" s="231"/>
      <c r="AK6" s="231"/>
      <c r="AL6" s="243"/>
      <c r="AM6" s="244"/>
      <c r="AN6" s="244"/>
      <c r="AO6" s="245"/>
      <c r="AP6" s="243"/>
      <c r="AQ6" s="231"/>
      <c r="AR6" s="11"/>
      <c r="AS6" s="12" t="s">
        <v>58</v>
      </c>
      <c r="AT6" s="1" t="s">
        <v>12</v>
      </c>
      <c r="AU6" s="3" t="s">
        <v>59</v>
      </c>
    </row>
    <row r="7" spans="1:47" ht="24.75" customHeight="1" thickBot="1">
      <c r="A7" s="3"/>
      <c r="B7" s="243"/>
      <c r="C7" s="244"/>
      <c r="D7" s="244"/>
      <c r="E7" s="245"/>
      <c r="F7" s="212"/>
      <c r="G7" s="212"/>
      <c r="H7" s="212"/>
      <c r="I7" s="228" t="s">
        <v>60</v>
      </c>
      <c r="J7" s="229"/>
      <c r="K7" s="229"/>
      <c r="L7" s="229"/>
      <c r="M7" s="229"/>
      <c r="N7" s="229"/>
      <c r="O7" s="229"/>
      <c r="P7" s="229"/>
      <c r="Q7" s="234"/>
      <c r="R7" s="234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46"/>
      <c r="AF7" s="247"/>
      <c r="AG7" s="247"/>
      <c r="AH7" s="248"/>
      <c r="AI7" s="212"/>
      <c r="AJ7" s="212"/>
      <c r="AK7" s="212"/>
      <c r="AL7" s="246"/>
      <c r="AM7" s="247"/>
      <c r="AN7" s="247"/>
      <c r="AO7" s="248"/>
      <c r="AP7" s="246"/>
      <c r="AQ7" s="212"/>
      <c r="AR7" s="11"/>
      <c r="AS7" s="12" t="s">
        <v>61</v>
      </c>
      <c r="AT7" s="1" t="s">
        <v>18</v>
      </c>
      <c r="AU7" s="3" t="s">
        <v>137</v>
      </c>
    </row>
    <row r="8" spans="1:47" ht="21.75" customHeight="1" thickBot="1">
      <c r="A8" s="3"/>
      <c r="B8" s="246"/>
      <c r="C8" s="247"/>
      <c r="D8" s="247"/>
      <c r="E8" s="248"/>
      <c r="F8" s="41">
        <f t="shared" ref="F8:AH8" si="1">SUM(F13:F5001)</f>
        <v>0</v>
      </c>
      <c r="G8" s="41">
        <f t="shared" si="1"/>
        <v>0</v>
      </c>
      <c r="H8" s="41">
        <f t="shared" si="1"/>
        <v>52</v>
      </c>
      <c r="I8" s="42">
        <f t="shared" si="1"/>
        <v>0</v>
      </c>
      <c r="J8" s="42">
        <f t="shared" si="1"/>
        <v>2</v>
      </c>
      <c r="K8" s="42">
        <f t="shared" si="1"/>
        <v>2</v>
      </c>
      <c r="L8" s="42">
        <f t="shared" si="1"/>
        <v>5</v>
      </c>
      <c r="M8" s="42">
        <f t="shared" si="1"/>
        <v>8</v>
      </c>
      <c r="N8" s="42">
        <f t="shared" si="1"/>
        <v>9</v>
      </c>
      <c r="O8" s="42">
        <f t="shared" si="1"/>
        <v>26</v>
      </c>
      <c r="P8" s="42">
        <f t="shared" si="1"/>
        <v>49</v>
      </c>
      <c r="Q8" s="42">
        <f t="shared" si="1"/>
        <v>47</v>
      </c>
      <c r="R8" s="42">
        <f t="shared" si="1"/>
        <v>42</v>
      </c>
      <c r="S8" s="42">
        <f t="shared" si="1"/>
        <v>42</v>
      </c>
      <c r="T8" s="42">
        <f t="shared" si="1"/>
        <v>39</v>
      </c>
      <c r="U8" s="42">
        <f t="shared" si="1"/>
        <v>33</v>
      </c>
      <c r="V8" s="42">
        <f t="shared" si="1"/>
        <v>27</v>
      </c>
      <c r="W8" s="42">
        <f t="shared" si="1"/>
        <v>26</v>
      </c>
      <c r="X8" s="42">
        <f t="shared" si="1"/>
        <v>21</v>
      </c>
      <c r="Y8" s="42">
        <f t="shared" si="1"/>
        <v>15</v>
      </c>
      <c r="Z8" s="42">
        <f t="shared" si="1"/>
        <v>16</v>
      </c>
      <c r="AA8" s="42">
        <f t="shared" si="1"/>
        <v>13</v>
      </c>
      <c r="AB8" s="42">
        <f t="shared" si="1"/>
        <v>13</v>
      </c>
      <c r="AC8" s="42">
        <f t="shared" si="1"/>
        <v>11</v>
      </c>
      <c r="AD8" s="42">
        <f t="shared" si="1"/>
        <v>7</v>
      </c>
      <c r="AE8" s="41">
        <f t="shared" si="1"/>
        <v>6</v>
      </c>
      <c r="AF8" s="41">
        <f t="shared" si="1"/>
        <v>9</v>
      </c>
      <c r="AG8" s="41">
        <f t="shared" si="1"/>
        <v>32</v>
      </c>
      <c r="AH8" s="41">
        <f t="shared" si="1"/>
        <v>5</v>
      </c>
      <c r="AI8" s="46">
        <f t="shared" ref="AI8:AJ8" si="2">SUMPRODUCT($H$13:$H$27,AI$13:AI$27)/$H$8</f>
        <v>13.596153846153847</v>
      </c>
      <c r="AJ8" s="46">
        <f t="shared" si="2"/>
        <v>202.78846153846155</v>
      </c>
      <c r="AK8" s="41">
        <f>SUM(AK13:AK5001)</f>
        <v>0</v>
      </c>
      <c r="AL8" s="47">
        <f t="shared" ref="AL8:AO8" si="3">AE8/$H$8*100</f>
        <v>11.538461538461538</v>
      </c>
      <c r="AM8" s="47">
        <f t="shared" si="3"/>
        <v>17.307692307692307</v>
      </c>
      <c r="AN8" s="47">
        <f t="shared" si="3"/>
        <v>61.53846153846154</v>
      </c>
      <c r="AO8" s="47">
        <f t="shared" si="3"/>
        <v>9.6153846153846168</v>
      </c>
      <c r="AP8" s="46">
        <f>IF($H8=0,"-",IFERROR(AI8-1.96*SQRT((AJ8-(AI8)^2)*$H8/($H8-1))/SQRT($H8),"не определено"))</f>
        <v>12.433907445569034</v>
      </c>
      <c r="AQ8" s="46">
        <f>IF($H8=0,"-",IFERROR(AI8+1.96*SQRT((AJ8-(AI8)^2)*$H8/($H8-1))/SQRT($H8),"не определено"))</f>
        <v>14.75840024673866</v>
      </c>
      <c r="AR8" s="11"/>
      <c r="AS8" s="12" t="s">
        <v>62</v>
      </c>
      <c r="AT8" s="1" t="s">
        <v>21</v>
      </c>
      <c r="AU8" s="3" t="s">
        <v>63</v>
      </c>
    </row>
    <row r="9" spans="1:47" ht="15" customHeight="1">
      <c r="A9" s="3"/>
      <c r="B9" s="51"/>
      <c r="C9" s="52"/>
      <c r="D9" s="52"/>
      <c r="E9" s="53"/>
      <c r="F9" s="54"/>
      <c r="G9" s="54"/>
      <c r="H9" s="55" t="s">
        <v>64</v>
      </c>
      <c r="I9" s="129">
        <f t="shared" ref="I9:AD9" si="4">IF(LEN(I12)&lt;4,1,1*LEFT(RIGHT(I12,3),1))</f>
        <v>1</v>
      </c>
      <c r="J9" s="129">
        <f t="shared" si="4"/>
        <v>2</v>
      </c>
      <c r="K9" s="129">
        <f t="shared" si="4"/>
        <v>3</v>
      </c>
      <c r="L9" s="129">
        <f t="shared" si="4"/>
        <v>4</v>
      </c>
      <c r="M9" s="129">
        <f t="shared" si="4"/>
        <v>5</v>
      </c>
      <c r="N9" s="129">
        <f t="shared" si="4"/>
        <v>6</v>
      </c>
      <c r="O9" s="129">
        <f t="shared" si="4"/>
        <v>7</v>
      </c>
      <c r="P9" s="129">
        <f t="shared" si="4"/>
        <v>1</v>
      </c>
      <c r="Q9" s="129">
        <f t="shared" ref="Q9:Z9" si="5">IF(LEN(Q12)&lt;4,1,1*LEFT(RIGHT(Q12,3),1))</f>
        <v>1</v>
      </c>
      <c r="R9" s="129">
        <f t="shared" si="5"/>
        <v>1</v>
      </c>
      <c r="S9" s="129">
        <f t="shared" si="5"/>
        <v>1</v>
      </c>
      <c r="T9" s="129">
        <f t="shared" si="5"/>
        <v>1</v>
      </c>
      <c r="U9" s="129">
        <f t="shared" si="5"/>
        <v>1</v>
      </c>
      <c r="V9" s="129">
        <f t="shared" si="5"/>
        <v>1</v>
      </c>
      <c r="W9" s="129">
        <f t="shared" si="5"/>
        <v>1</v>
      </c>
      <c r="X9" s="129">
        <f t="shared" si="5"/>
        <v>1</v>
      </c>
      <c r="Y9" s="129">
        <f t="shared" si="5"/>
        <v>1</v>
      </c>
      <c r="Z9" s="129">
        <f t="shared" si="5"/>
        <v>1</v>
      </c>
      <c r="AA9" s="129">
        <f t="shared" si="4"/>
        <v>1</v>
      </c>
      <c r="AB9" s="129">
        <f t="shared" si="4"/>
        <v>1</v>
      </c>
      <c r="AC9" s="129">
        <f t="shared" si="4"/>
        <v>1</v>
      </c>
      <c r="AD9" s="129">
        <f t="shared" si="4"/>
        <v>1</v>
      </c>
      <c r="AE9" s="51" t="str">
        <f t="shared" ref="AE9:AJ9" si="6">AE12</f>
        <v>"5"</v>
      </c>
      <c r="AF9" s="51" t="str">
        <f t="shared" si="6"/>
        <v>"4"</v>
      </c>
      <c r="AG9" s="51" t="str">
        <f t="shared" si="6"/>
        <v>"3"</v>
      </c>
      <c r="AH9" s="51" t="str">
        <f t="shared" si="6"/>
        <v>"2"</v>
      </c>
      <c r="AI9" s="59" t="str">
        <f t="shared" si="6"/>
        <v>хср</v>
      </c>
      <c r="AJ9" s="59" t="str">
        <f t="shared" si="6"/>
        <v>(х2)ср</v>
      </c>
      <c r="AK9" s="51" t="s">
        <v>65</v>
      </c>
      <c r="AL9" s="61"/>
      <c r="AM9" s="61"/>
      <c r="AN9" s="61"/>
      <c r="AO9" s="61"/>
      <c r="AP9" s="3"/>
      <c r="AQ9" s="3"/>
      <c r="AR9" s="11"/>
      <c r="AS9" s="12" t="s">
        <v>66</v>
      </c>
      <c r="AT9" s="1" t="s">
        <v>25</v>
      </c>
      <c r="AU9" s="11" t="s">
        <v>141</v>
      </c>
    </row>
    <row r="10" spans="1:47" ht="15" customHeight="1" thickBot="1">
      <c r="A10" s="3"/>
      <c r="B10" s="62"/>
      <c r="C10" s="64"/>
      <c r="D10" s="52"/>
      <c r="E10" s="65"/>
      <c r="F10" s="66"/>
      <c r="G10" s="54"/>
      <c r="H10" s="67" t="s">
        <v>67</v>
      </c>
      <c r="I10" s="130" t="str">
        <f t="shared" ref="I10:AD10" si="7">IF(LEN(I12)&lt;4,I12,LEFT(I12,LEN(I12)-4))</f>
        <v>1</v>
      </c>
      <c r="J10" s="130" t="str">
        <f t="shared" si="7"/>
        <v>1</v>
      </c>
      <c r="K10" s="130" t="str">
        <f t="shared" si="7"/>
        <v>1</v>
      </c>
      <c r="L10" s="130" t="str">
        <f t="shared" si="7"/>
        <v>1</v>
      </c>
      <c r="M10" s="130" t="str">
        <f t="shared" si="7"/>
        <v>1</v>
      </c>
      <c r="N10" s="130" t="str">
        <f t="shared" si="7"/>
        <v>1</v>
      </c>
      <c r="O10" s="130" t="str">
        <f t="shared" si="7"/>
        <v>1</v>
      </c>
      <c r="P10" s="130">
        <f t="shared" si="7"/>
        <v>2</v>
      </c>
      <c r="Q10" s="130">
        <f t="shared" ref="Q10:Z10" si="8">IF(LEN(Q12)&lt;4,Q12,LEFT(Q12,LEN(Q12)-4))</f>
        <v>3</v>
      </c>
      <c r="R10" s="130">
        <f t="shared" si="8"/>
        <v>4</v>
      </c>
      <c r="S10" s="130">
        <f t="shared" si="8"/>
        <v>5</v>
      </c>
      <c r="T10" s="130">
        <f t="shared" si="8"/>
        <v>6</v>
      </c>
      <c r="U10" s="130">
        <f t="shared" si="8"/>
        <v>7</v>
      </c>
      <c r="V10" s="130">
        <f t="shared" si="8"/>
        <v>8</v>
      </c>
      <c r="W10" s="130">
        <f t="shared" si="8"/>
        <v>9</v>
      </c>
      <c r="X10" s="130">
        <f t="shared" si="8"/>
        <v>10</v>
      </c>
      <c r="Y10" s="130">
        <f t="shared" si="8"/>
        <v>11</v>
      </c>
      <c r="Z10" s="130">
        <f t="shared" si="8"/>
        <v>12</v>
      </c>
      <c r="AA10" s="130">
        <f t="shared" si="7"/>
        <v>13</v>
      </c>
      <c r="AB10" s="130">
        <f t="shared" si="7"/>
        <v>14</v>
      </c>
      <c r="AC10" s="130">
        <f t="shared" si="7"/>
        <v>15</v>
      </c>
      <c r="AD10" s="130">
        <f t="shared" si="7"/>
        <v>16</v>
      </c>
      <c r="AE10" s="62"/>
      <c r="AF10" s="62"/>
      <c r="AG10" s="62"/>
      <c r="AH10" s="62"/>
      <c r="AI10" s="69"/>
      <c r="AJ10" s="69"/>
      <c r="AK10" s="62"/>
      <c r="AL10" s="70"/>
      <c r="AM10" s="70"/>
      <c r="AN10" s="70"/>
      <c r="AO10" s="70"/>
      <c r="AP10" s="3"/>
      <c r="AQ10" s="3"/>
      <c r="AR10" s="11"/>
      <c r="AS10" s="12" t="s">
        <v>68</v>
      </c>
      <c r="AT10" s="3"/>
      <c r="AU10" s="3"/>
    </row>
    <row r="11" spans="1:47" ht="37.5" customHeight="1" thickBot="1">
      <c r="A11" s="3"/>
      <c r="B11" s="211" t="s">
        <v>69</v>
      </c>
      <c r="C11" s="213" t="s">
        <v>70</v>
      </c>
      <c r="D11" s="215" t="s">
        <v>3</v>
      </c>
      <c r="E11" s="217" t="str">
        <f>'1'!D5</f>
        <v>Ф.И.О.  учителя</v>
      </c>
      <c r="F11" s="219" t="s">
        <v>71</v>
      </c>
      <c r="G11" s="215" t="s">
        <v>72</v>
      </c>
      <c r="H11" s="217" t="s">
        <v>73</v>
      </c>
      <c r="I11" s="225" t="s">
        <v>74</v>
      </c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7"/>
      <c r="AE11" s="228" t="s">
        <v>75</v>
      </c>
      <c r="AF11" s="229"/>
      <c r="AG11" s="229"/>
      <c r="AH11" s="230"/>
      <c r="AI11" s="34" t="s">
        <v>76</v>
      </c>
      <c r="AJ11" s="34" t="s">
        <v>77</v>
      </c>
      <c r="AK11" s="211" t="s">
        <v>78</v>
      </c>
      <c r="AL11" s="232" t="s">
        <v>79</v>
      </c>
      <c r="AM11" s="229"/>
      <c r="AN11" s="229"/>
      <c r="AO11" s="230"/>
      <c r="AP11" s="3"/>
      <c r="AQ11" s="3"/>
      <c r="AR11" s="11"/>
      <c r="AS11" s="12" t="s">
        <v>80</v>
      </c>
      <c r="AT11" s="3"/>
      <c r="AU11" s="3"/>
    </row>
    <row r="12" spans="1:47" ht="26.25" thickBot="1">
      <c r="A12" s="3"/>
      <c r="B12" s="212"/>
      <c r="C12" s="214"/>
      <c r="D12" s="216"/>
      <c r="E12" s="218"/>
      <c r="F12" s="214"/>
      <c r="G12" s="216"/>
      <c r="H12" s="218"/>
      <c r="I12" s="168" t="s">
        <v>130</v>
      </c>
      <c r="J12" s="168" t="s">
        <v>131</v>
      </c>
      <c r="K12" s="168" t="s">
        <v>132</v>
      </c>
      <c r="L12" s="168" t="s">
        <v>133</v>
      </c>
      <c r="M12" s="168" t="s">
        <v>134</v>
      </c>
      <c r="N12" s="168" t="s">
        <v>135</v>
      </c>
      <c r="O12" s="168" t="s">
        <v>136</v>
      </c>
      <c r="P12" s="168">
        <v>2</v>
      </c>
      <c r="Q12" s="169">
        <v>3</v>
      </c>
      <c r="R12" s="169">
        <v>4</v>
      </c>
      <c r="S12" s="169">
        <v>5</v>
      </c>
      <c r="T12" s="169">
        <v>6</v>
      </c>
      <c r="U12" s="169">
        <v>7</v>
      </c>
      <c r="V12" s="169">
        <v>8</v>
      </c>
      <c r="W12" s="170">
        <v>9</v>
      </c>
      <c r="X12" s="171">
        <v>10</v>
      </c>
      <c r="Y12" s="172">
        <v>11</v>
      </c>
      <c r="Z12" s="169">
        <v>12</v>
      </c>
      <c r="AA12" s="170">
        <v>13</v>
      </c>
      <c r="AB12" s="172">
        <v>14</v>
      </c>
      <c r="AC12" s="169">
        <v>15</v>
      </c>
      <c r="AD12" s="170">
        <v>16</v>
      </c>
      <c r="AE12" s="78" t="str">
        <f>'1'!V7</f>
        <v>"5"</v>
      </c>
      <c r="AF12" s="79" t="str">
        <f>'1'!V8</f>
        <v>"4"</v>
      </c>
      <c r="AG12" s="79" t="str">
        <f>'1'!V9</f>
        <v>"3"</v>
      </c>
      <c r="AH12" s="80" t="str">
        <f>'1'!V10</f>
        <v>"2"</v>
      </c>
      <c r="AI12" s="83" t="s">
        <v>81</v>
      </c>
      <c r="AJ12" s="84" t="s">
        <v>82</v>
      </c>
      <c r="AK12" s="231"/>
      <c r="AL12" s="85" t="str">
        <f t="shared" ref="AL12:AO12" si="9">AE12</f>
        <v>"5"</v>
      </c>
      <c r="AM12" s="79" t="str">
        <f t="shared" si="9"/>
        <v>"4"</v>
      </c>
      <c r="AN12" s="79" t="str">
        <f t="shared" si="9"/>
        <v>"3"</v>
      </c>
      <c r="AO12" s="86" t="str">
        <f t="shared" si="9"/>
        <v>"2"</v>
      </c>
      <c r="AP12" s="3"/>
      <c r="AQ12" s="3"/>
      <c r="AR12" s="11"/>
      <c r="AS12" s="12" t="s">
        <v>83</v>
      </c>
      <c r="AT12" s="3" t="s">
        <v>84</v>
      </c>
      <c r="AU12" s="3"/>
    </row>
    <row r="13" spans="1:47" ht="16.5" customHeight="1">
      <c r="A13" s="3"/>
      <c r="B13" s="87" t="str">
        <f t="shared" ref="B13:B27" si="10">IF(SUM($F13,$H13)=0,"",$E$4)</f>
        <v>МБОУ СОШ № 7</v>
      </c>
      <c r="C13" s="88" t="str">
        <f>IF('1'!S$1="","",'1'!S$1)</f>
        <v>8а</v>
      </c>
      <c r="D13" s="89" t="str">
        <f>IF('1'!D$6="","",'1'!D$6)</f>
        <v>общ</v>
      </c>
      <c r="E13" s="90" t="str">
        <f>IF('1'!E$5="","",'1'!E$5)</f>
        <v>Мкртчян Л.А. Звигунова Ю.А.</v>
      </c>
      <c r="F13" s="91">
        <f>COUNTA('1'!B$15:B$54)</f>
        <v>0</v>
      </c>
      <c r="G13" s="92">
        <f>COUNTIF('1'!C$15:C$54,"да")</f>
        <v>0</v>
      </c>
      <c r="H13" s="94">
        <f>COUNTIF('1'!D$15:D$54,"&gt;0")</f>
        <v>25</v>
      </c>
      <c r="I13" s="180">
        <f>COUNTIF('1'!E$15:E$54,I$9)</f>
        <v>0</v>
      </c>
      <c r="J13" s="181">
        <f>COUNTIF('1'!E$15:E$54,J$9)</f>
        <v>1</v>
      </c>
      <c r="K13" s="181">
        <f>COUNTIF('1'!E$15:E$54,K$9)</f>
        <v>2</v>
      </c>
      <c r="L13" s="181">
        <f>COUNTIF('1'!E$15:E$54,L$9)</f>
        <v>1</v>
      </c>
      <c r="M13" s="181">
        <f>COUNTIF('1'!E$15:E$54,M$9)</f>
        <v>5</v>
      </c>
      <c r="N13" s="181">
        <f>COUNTIF('1'!E$15:E$54,N$9)</f>
        <v>5</v>
      </c>
      <c r="O13" s="182">
        <f>COUNTIF('1'!E$15:E$54,O$9)</f>
        <v>11</v>
      </c>
      <c r="P13" s="183">
        <f>COUNTIF('1'!F$15:F$54,P$9)</f>
        <v>24</v>
      </c>
      <c r="Q13" s="183">
        <f>COUNTIF('1'!G$15:G$54,Q$9)</f>
        <v>22</v>
      </c>
      <c r="R13" s="183">
        <f>COUNTIF('1'!H$15:H$54,R$9)</f>
        <v>19</v>
      </c>
      <c r="S13" s="183">
        <f>COUNTIF('1'!I$15:I$54,S$9)</f>
        <v>18</v>
      </c>
      <c r="T13" s="183">
        <f>COUNTIF('1'!J$15:J$54,T$9)</f>
        <v>15</v>
      </c>
      <c r="U13" s="183">
        <f>COUNTIF('1'!K$15:K$54,U$9)</f>
        <v>17</v>
      </c>
      <c r="V13" s="183">
        <f>COUNTIF('1'!L$15:L$54,V$9)</f>
        <v>11</v>
      </c>
      <c r="W13" s="183">
        <f>COUNTIF('1'!M$15:M$54,W$9)</f>
        <v>13</v>
      </c>
      <c r="X13" s="183">
        <f>COUNTIF('1'!N$15:N$54,X$9)</f>
        <v>10</v>
      </c>
      <c r="Y13" s="183">
        <f>COUNTIF('1'!O$15:O$54,Y$9)</f>
        <v>6</v>
      </c>
      <c r="Z13" s="183">
        <f>COUNTIF('1'!P$15:P$54,Z$9)</f>
        <v>5</v>
      </c>
      <c r="AA13" s="183">
        <f>COUNTIF('1'!Q$15:Q$54,AA$9)</f>
        <v>7</v>
      </c>
      <c r="AB13" s="183">
        <f>COUNTIF('1'!R$15:R$54,AB$9)</f>
        <v>4</v>
      </c>
      <c r="AC13" s="183">
        <f>COUNTIF('1'!S$15:S$54,AC$9)</f>
        <v>5</v>
      </c>
      <c r="AD13" s="184">
        <f>COUNTIF('1'!T$15:T$54,AD$9)</f>
        <v>1</v>
      </c>
      <c r="AE13" s="165">
        <f>COUNTIF('1'!$V$15:$V$54,AE$9)</f>
        <v>1</v>
      </c>
      <c r="AF13" s="93">
        <f>COUNTIF('1'!$V$15:$V$54,AF$9)</f>
        <v>4</v>
      </c>
      <c r="AG13" s="93">
        <f>COUNTIF('1'!$V$15:$V$54,AG$9)</f>
        <v>17</v>
      </c>
      <c r="AH13" s="94">
        <f>COUNTIF('1'!$V$15:$V$54,AH$9)</f>
        <v>3</v>
      </c>
      <c r="AI13" s="95">
        <f>IF($H13=0,"",SUM('1'!$U$15:$U$54)/$H13)</f>
        <v>12.84</v>
      </c>
      <c r="AJ13" s="96">
        <f>IF($H13=0,"",SUMSQ('1'!$U$15:$U$54)/$H13)</f>
        <v>180.76</v>
      </c>
      <c r="AK13" s="97">
        <f>COUNTIF('1'!X$15:X$54,1)</f>
        <v>0</v>
      </c>
      <c r="AL13" s="222">
        <f t="shared" ref="AL13:AO13" si="11">SUM(AE13:AE17)/SUM($H13:$H17)*100</f>
        <v>11.538461538461538</v>
      </c>
      <c r="AM13" s="220">
        <f t="shared" si="11"/>
        <v>17.307692307692307</v>
      </c>
      <c r="AN13" s="220">
        <f t="shared" si="11"/>
        <v>61.53846153846154</v>
      </c>
      <c r="AO13" s="258">
        <f t="shared" si="11"/>
        <v>9.6153846153846168</v>
      </c>
      <c r="AP13" s="257">
        <f>SUM(AL13:AO17)</f>
        <v>100</v>
      </c>
      <c r="AQ13" s="98"/>
      <c r="AR13" s="11"/>
      <c r="AS13" s="12" t="s">
        <v>85</v>
      </c>
      <c r="AT13" s="3" t="s">
        <v>86</v>
      </c>
      <c r="AU13" s="3"/>
    </row>
    <row r="14" spans="1:47" ht="16.5" customHeight="1">
      <c r="A14" s="3"/>
      <c r="B14" s="99" t="str">
        <f t="shared" si="10"/>
        <v>МБОУ СОШ № 7</v>
      </c>
      <c r="C14" s="100" t="str">
        <f>IF('2'!S$1="","",'2'!S$1)</f>
        <v>8б</v>
      </c>
      <c r="D14" s="89" t="str">
        <f>IF('2'!D$6="","",'2'!D$6)</f>
        <v>общ</v>
      </c>
      <c r="E14" s="101" t="str">
        <f>IF('2'!E$5="","",'2'!E$5)</f>
        <v>Мкртчян Л.А., Звигунова Ю.А.</v>
      </c>
      <c r="F14" s="102">
        <f>COUNTA('2'!B$15:B$54)</f>
        <v>0</v>
      </c>
      <c r="G14" s="103">
        <f>COUNTIF('2'!C$15:C$54,"да")</f>
        <v>0</v>
      </c>
      <c r="H14" s="106">
        <f>COUNTIF('2'!D$15:D$54,"&gt;0")</f>
        <v>27</v>
      </c>
      <c r="I14" s="185">
        <f>COUNTIF('2'!E$15:E$54,I$9)</f>
        <v>0</v>
      </c>
      <c r="J14" s="104">
        <f>COUNTIF('2'!E$15:E$54,J$9)</f>
        <v>1</v>
      </c>
      <c r="K14" s="104">
        <f>COUNTIF('2'!E$15:E$54,K$9)</f>
        <v>0</v>
      </c>
      <c r="L14" s="104">
        <f>COUNTIF('2'!E$15:E$54,L$9)</f>
        <v>4</v>
      </c>
      <c r="M14" s="104">
        <f>COUNTIF('2'!E$15:E$54,M$9)</f>
        <v>3</v>
      </c>
      <c r="N14" s="104">
        <f>COUNTIF('2'!E$15:E$54,N$9)</f>
        <v>4</v>
      </c>
      <c r="O14" s="164">
        <f>COUNTIF('2'!E$15:E$54,O$9)</f>
        <v>15</v>
      </c>
      <c r="P14" s="173">
        <f>COUNTIF('2'!F$15:F$54,P$9)</f>
        <v>25</v>
      </c>
      <c r="Q14" s="173">
        <f>COUNTIF('2'!G$15:G$54,Q$9)</f>
        <v>25</v>
      </c>
      <c r="R14" s="173">
        <f>COUNTIF('2'!H$15:H$54,R$9)</f>
        <v>23</v>
      </c>
      <c r="S14" s="173">
        <f>COUNTIF('2'!I$15:I$54,S$9)</f>
        <v>24</v>
      </c>
      <c r="T14" s="173">
        <f>COUNTIF('2'!J$15:J$54,T$9)</f>
        <v>24</v>
      </c>
      <c r="U14" s="173">
        <f>COUNTIF('2'!K$15:K$54,U$9)</f>
        <v>16</v>
      </c>
      <c r="V14" s="173">
        <f>COUNTIF('2'!L$15:L$54,V$9)</f>
        <v>16</v>
      </c>
      <c r="W14" s="173">
        <f>COUNTIF('2'!M$15:M$54,W$9)</f>
        <v>13</v>
      </c>
      <c r="X14" s="173">
        <f>COUNTIF('2'!N$15:N$54,X$9)</f>
        <v>11</v>
      </c>
      <c r="Y14" s="173">
        <f>COUNTIF('2'!O$15:O$54,Y$9)</f>
        <v>9</v>
      </c>
      <c r="Z14" s="173">
        <f>COUNTIF('2'!P$15:P$54,Z$9)</f>
        <v>11</v>
      </c>
      <c r="AA14" s="173">
        <f>COUNTIF('2'!Q$15:Q$54,AA$9)</f>
        <v>6</v>
      </c>
      <c r="AB14" s="173">
        <f>COUNTIF('2'!R$15:R$54,AB$9)</f>
        <v>9</v>
      </c>
      <c r="AC14" s="173">
        <f>COUNTIF('2'!S$15:S$54,AC$9)</f>
        <v>6</v>
      </c>
      <c r="AD14" s="186">
        <f>COUNTIF('2'!T$15:T$54,AD$9)</f>
        <v>6</v>
      </c>
      <c r="AE14" s="166">
        <f>COUNTIF('2'!$V$15:$V$54,AE$9)</f>
        <v>5</v>
      </c>
      <c r="AF14" s="105">
        <f>COUNTIF('2'!$V$15:$V$54,AF$9)</f>
        <v>5</v>
      </c>
      <c r="AG14" s="105">
        <f>COUNTIF('2'!$V$15:$V$54,AG$9)</f>
        <v>15</v>
      </c>
      <c r="AH14" s="106">
        <f>COUNTIF('2'!$V$15:$V$54,AH$9)</f>
        <v>2</v>
      </c>
      <c r="AI14" s="107">
        <f>IF($H14=0,"",SUM('2'!$U$15:$U$54)/$H14)</f>
        <v>14.296296296296296</v>
      </c>
      <c r="AJ14" s="108">
        <f>IF($H14=0,"",SUMSQ('2'!$U$15:$U$54)/$H14)</f>
        <v>223.18518518518519</v>
      </c>
      <c r="AK14" s="109">
        <f>COUNTIF('2'!X$15:X$54,1)</f>
        <v>0</v>
      </c>
      <c r="AL14" s="223"/>
      <c r="AM14" s="221"/>
      <c r="AN14" s="221"/>
      <c r="AO14" s="259"/>
      <c r="AP14" s="231"/>
      <c r="AQ14" s="98"/>
      <c r="AR14" s="11"/>
      <c r="AS14" s="12" t="s">
        <v>87</v>
      </c>
      <c r="AT14" s="3" t="s">
        <v>88</v>
      </c>
      <c r="AU14" s="3"/>
    </row>
    <row r="15" spans="1:47" ht="16.5" customHeight="1">
      <c r="A15" s="3"/>
      <c r="B15" s="99" t="str">
        <f t="shared" si="10"/>
        <v/>
      </c>
      <c r="C15" s="100" t="str">
        <f>IF('3'!S$1="","",'3'!S$1)</f>
        <v/>
      </c>
      <c r="D15" s="89" t="str">
        <f>IF('3'!D$6="","",'3'!D$6)</f>
        <v/>
      </c>
      <c r="E15" s="101" t="str">
        <f>IF('3'!E$5="","",'3'!E$5)</f>
        <v/>
      </c>
      <c r="F15" s="102">
        <f>COUNTA('3'!B$15:B$54)</f>
        <v>0</v>
      </c>
      <c r="G15" s="103">
        <f>COUNTIF('3'!C$15:C$54,"да")</f>
        <v>0</v>
      </c>
      <c r="H15" s="106">
        <f>COUNTIF('3'!D$15:D$54,"&gt;0")</f>
        <v>0</v>
      </c>
      <c r="I15" s="185">
        <f>COUNTIF('3'!E$15:E$54,I$9)</f>
        <v>0</v>
      </c>
      <c r="J15" s="104">
        <f>COUNTIF('3'!E$15:E$54,J$9)</f>
        <v>0</v>
      </c>
      <c r="K15" s="104">
        <f>COUNTIF('3'!E$15:E$54,K$9)</f>
        <v>0</v>
      </c>
      <c r="L15" s="104">
        <f>COUNTIF('3'!E$15:E$54,L$9)</f>
        <v>0</v>
      </c>
      <c r="M15" s="104">
        <f>COUNTIF('3'!E$15:E$54,M$9)</f>
        <v>0</v>
      </c>
      <c r="N15" s="104">
        <f>COUNTIF('3'!E$15:E$54,N$9)</f>
        <v>0</v>
      </c>
      <c r="O15" s="164">
        <f>COUNTIF('3'!E$15:E$54,O$9)</f>
        <v>0</v>
      </c>
      <c r="P15" s="173">
        <f>COUNTIF('3'!F$15:F$54,P$9)</f>
        <v>0</v>
      </c>
      <c r="Q15" s="173">
        <f>COUNTIF('3'!G$15:G$54,Q$9)</f>
        <v>0</v>
      </c>
      <c r="R15" s="173">
        <f>COUNTIF('3'!H$15:H$54,R$9)</f>
        <v>0</v>
      </c>
      <c r="S15" s="173">
        <f>COUNTIF('3'!I$15:I$54,S$9)</f>
        <v>0</v>
      </c>
      <c r="T15" s="173">
        <f>COUNTIF('3'!J$15:J$54,T$9)</f>
        <v>0</v>
      </c>
      <c r="U15" s="173">
        <f>COUNTIF('3'!K$15:K$54,U$9)</f>
        <v>0</v>
      </c>
      <c r="V15" s="173">
        <f>COUNTIF('3'!L$15:L$54,V$9)</f>
        <v>0</v>
      </c>
      <c r="W15" s="173">
        <f>COUNTIF('3'!M$15:M$54,W$9)</f>
        <v>0</v>
      </c>
      <c r="X15" s="173">
        <f>COUNTIF('3'!N$15:N$54,X$9)</f>
        <v>0</v>
      </c>
      <c r="Y15" s="173">
        <f>COUNTIF('3'!O$15:O$54,Y$9)</f>
        <v>0</v>
      </c>
      <c r="Z15" s="173">
        <f>COUNTIF('3'!P$15:P$54,Z$9)</f>
        <v>0</v>
      </c>
      <c r="AA15" s="173">
        <f>COUNTIF('3'!Q$15:Q$54,AA$9)</f>
        <v>0</v>
      </c>
      <c r="AB15" s="173">
        <f>COUNTIF('3'!R$15:R$54,AB$9)</f>
        <v>0</v>
      </c>
      <c r="AC15" s="173">
        <f>COUNTIF('3'!S$15:S$54,AC$9)</f>
        <v>0</v>
      </c>
      <c r="AD15" s="186">
        <f>COUNTIF('3'!T$15:T$54,AD$9)</f>
        <v>0</v>
      </c>
      <c r="AE15" s="166">
        <f>COUNTIF('3'!$V$15:$V$54,AE$9)</f>
        <v>0</v>
      </c>
      <c r="AF15" s="105">
        <f>COUNTIF('3'!$V$15:$V$54,AF$9)</f>
        <v>0</v>
      </c>
      <c r="AG15" s="105">
        <f>COUNTIF('3'!$V$15:$V$54,AG$9)</f>
        <v>0</v>
      </c>
      <c r="AH15" s="106">
        <f>COUNTIF('3'!$V$15:$V$54,AH$9)</f>
        <v>0</v>
      </c>
      <c r="AI15" s="107" t="str">
        <f>IF($H15=0,"",SUM('3'!$U$15:$U$54)/$H15)</f>
        <v/>
      </c>
      <c r="AJ15" s="108" t="str">
        <f>IF($H15=0,"",SUMSQ('3'!$U$15:$U$54)/$H15)</f>
        <v/>
      </c>
      <c r="AK15" s="109">
        <f>COUNTIF('3'!X$15:X$54,1)</f>
        <v>0</v>
      </c>
      <c r="AL15" s="223"/>
      <c r="AM15" s="221"/>
      <c r="AN15" s="221"/>
      <c r="AO15" s="259"/>
      <c r="AP15" s="231"/>
      <c r="AQ15" s="98"/>
      <c r="AR15" s="11"/>
      <c r="AS15" s="12" t="s">
        <v>93</v>
      </c>
      <c r="AT15" s="3" t="s">
        <v>94</v>
      </c>
      <c r="AU15" s="3"/>
    </row>
    <row r="16" spans="1:47" ht="16.5" customHeight="1">
      <c r="A16" s="3"/>
      <c r="B16" s="99" t="str">
        <f t="shared" si="10"/>
        <v/>
      </c>
      <c r="C16" s="100" t="str">
        <f>IF('4'!S$1="","",'4'!S$1)</f>
        <v/>
      </c>
      <c r="D16" s="89" t="str">
        <f>IF('4'!D$6="","",'4'!D$6)</f>
        <v/>
      </c>
      <c r="E16" s="101" t="str">
        <f>IF('4'!E$5="","",'4'!E$5)</f>
        <v/>
      </c>
      <c r="F16" s="102">
        <f>COUNTA('4'!B$15:B$54)</f>
        <v>0</v>
      </c>
      <c r="G16" s="103">
        <f>COUNTIF('4'!C$15:C$54,"да")</f>
        <v>0</v>
      </c>
      <c r="H16" s="106">
        <f>COUNTIF('4'!D$15:D$54,"&gt;0")</f>
        <v>0</v>
      </c>
      <c r="I16" s="185">
        <f>COUNTIF('4'!E$15:E$54,I$9)</f>
        <v>0</v>
      </c>
      <c r="J16" s="104">
        <f>COUNTIF('4'!E$15:E$54,J$9)</f>
        <v>0</v>
      </c>
      <c r="K16" s="104">
        <f>COUNTIF('4'!E$15:E$54,K$9)</f>
        <v>0</v>
      </c>
      <c r="L16" s="104">
        <f>COUNTIF('4'!E$15:E$54,L$9)</f>
        <v>0</v>
      </c>
      <c r="M16" s="104">
        <f>COUNTIF('4'!E$15:E$54,M$9)</f>
        <v>0</v>
      </c>
      <c r="N16" s="104">
        <f>COUNTIF('4'!E$15:E$54,N$9)</f>
        <v>0</v>
      </c>
      <c r="O16" s="164">
        <f>COUNTIF('4'!E$15:E$54,O$9)</f>
        <v>0</v>
      </c>
      <c r="P16" s="173">
        <f>COUNTIF('4'!F$15:F$54,P$9)</f>
        <v>0</v>
      </c>
      <c r="Q16" s="173">
        <f>COUNTIF('4'!G$15:G$54,Q$9)</f>
        <v>0</v>
      </c>
      <c r="R16" s="173">
        <f>COUNTIF('4'!H$15:H$54,R$9)</f>
        <v>0</v>
      </c>
      <c r="S16" s="173">
        <f>COUNTIF('4'!I$15:I$54,S$9)</f>
        <v>0</v>
      </c>
      <c r="T16" s="173">
        <f>COUNTIF('4'!J$15:J$54,T$9)</f>
        <v>0</v>
      </c>
      <c r="U16" s="173">
        <f>COUNTIF('4'!K$15:K$54,U$9)</f>
        <v>0</v>
      </c>
      <c r="V16" s="173">
        <f>COUNTIF('4'!L$15:L$54,V$9)</f>
        <v>0</v>
      </c>
      <c r="W16" s="173">
        <f>COUNTIF('4'!M$15:M$54,W$9)</f>
        <v>0</v>
      </c>
      <c r="X16" s="173">
        <f>COUNTIF('4'!N$15:N$54,X$9)</f>
        <v>0</v>
      </c>
      <c r="Y16" s="173">
        <f>COUNTIF('4'!O$15:O$54,Y$9)</f>
        <v>0</v>
      </c>
      <c r="Z16" s="173">
        <f>COUNTIF('4'!P$15:P$54,Z$9)</f>
        <v>0</v>
      </c>
      <c r="AA16" s="173">
        <f>COUNTIF('4'!Q$15:Q$54,AA$9)</f>
        <v>0</v>
      </c>
      <c r="AB16" s="173">
        <f>COUNTIF('4'!R$15:R$54,AB$9)</f>
        <v>0</v>
      </c>
      <c r="AC16" s="173">
        <f>COUNTIF('4'!S$15:S$54,AC$9)</f>
        <v>0</v>
      </c>
      <c r="AD16" s="186">
        <f>COUNTIF('4'!T$15:T$54,AD$9)</f>
        <v>0</v>
      </c>
      <c r="AE16" s="166">
        <f>COUNTIF('4'!$V$15:$V$54,AE$9)</f>
        <v>0</v>
      </c>
      <c r="AF16" s="105">
        <f>COUNTIF('4'!$V$15:$V$54,AF$9)</f>
        <v>0</v>
      </c>
      <c r="AG16" s="105">
        <f>COUNTIF('4'!$V$15:$V$54,AG$9)</f>
        <v>0</v>
      </c>
      <c r="AH16" s="106">
        <f>COUNTIF('4'!$V$15:$V$54,AH$9)</f>
        <v>0</v>
      </c>
      <c r="AI16" s="107" t="str">
        <f>IF($H16=0,"",SUM('4'!$U$15:$U$54)/$H16)</f>
        <v/>
      </c>
      <c r="AJ16" s="108" t="str">
        <f>IF($H16=0,"",SUMSQ('4'!$U$15:$U$54)/$H16)</f>
        <v/>
      </c>
      <c r="AK16" s="109">
        <f>COUNTIF('4'!X$15:X$54,1)</f>
        <v>0</v>
      </c>
      <c r="AL16" s="223"/>
      <c r="AM16" s="221"/>
      <c r="AN16" s="221"/>
      <c r="AO16" s="259"/>
      <c r="AP16" s="231"/>
      <c r="AQ16" s="98"/>
      <c r="AR16" s="11"/>
      <c r="AS16" s="12" t="s">
        <v>95</v>
      </c>
      <c r="AT16" s="3" t="s">
        <v>96</v>
      </c>
      <c r="AU16" s="3"/>
    </row>
    <row r="17" spans="1:47" ht="16.5" customHeight="1" thickBot="1">
      <c r="A17" s="3"/>
      <c r="B17" s="111" t="str">
        <f t="shared" si="10"/>
        <v/>
      </c>
      <c r="C17" s="112" t="str">
        <f>IF('5'!S$1="","",'5'!S$1)</f>
        <v/>
      </c>
      <c r="D17" s="113" t="str">
        <f>IF('5'!D$6="","",'5'!D$6)</f>
        <v/>
      </c>
      <c r="E17" s="114" t="str">
        <f>IF('5'!E$5="","",'5'!E$5)</f>
        <v/>
      </c>
      <c r="F17" s="115">
        <f>COUNTA('5'!B$15:B$54)</f>
        <v>0</v>
      </c>
      <c r="G17" s="116">
        <f>COUNTIF('5'!C$15:C$54,"да")</f>
        <v>0</v>
      </c>
      <c r="H17" s="118">
        <f>COUNTIF('5'!D$15:D$54,"&gt;0")</f>
        <v>0</v>
      </c>
      <c r="I17" s="192">
        <f>COUNTIF('5'!E$15:E$54,I$9)</f>
        <v>0</v>
      </c>
      <c r="J17" s="174">
        <f>COUNTIF('5'!E$15:E$54,J$9)</f>
        <v>0</v>
      </c>
      <c r="K17" s="174">
        <f>COUNTIF('5'!E$15:E$54,K$9)</f>
        <v>0</v>
      </c>
      <c r="L17" s="174">
        <f>COUNTIF('5'!E$15:E$54,L$9)</f>
        <v>0</v>
      </c>
      <c r="M17" s="174">
        <f>COUNTIF('5'!E$15:E$54,M$9)</f>
        <v>0</v>
      </c>
      <c r="N17" s="174">
        <f>COUNTIF('5'!E$15:E$54,N$9)</f>
        <v>0</v>
      </c>
      <c r="O17" s="175">
        <f>COUNTIF('5'!E$15:E$54,O$9)</f>
        <v>0</v>
      </c>
      <c r="P17" s="176">
        <f>COUNTIF('5'!F$15:F$54,P$9)</f>
        <v>0</v>
      </c>
      <c r="Q17" s="176">
        <f>COUNTIF('5'!G$15:G$54,Q$9)</f>
        <v>0</v>
      </c>
      <c r="R17" s="176">
        <f>COUNTIF('5'!H$15:H$54,R$9)</f>
        <v>0</v>
      </c>
      <c r="S17" s="176">
        <f>COUNTIF('5'!I$15:I$54,S$9)</f>
        <v>0</v>
      </c>
      <c r="T17" s="176">
        <f>COUNTIF('5'!J$15:J$54,T$9)</f>
        <v>0</v>
      </c>
      <c r="U17" s="176">
        <f>COUNTIF('5'!K$15:K$54,U$9)</f>
        <v>0</v>
      </c>
      <c r="V17" s="176">
        <f>COUNTIF('5'!L$15:L$54,V$9)</f>
        <v>0</v>
      </c>
      <c r="W17" s="176">
        <f>COUNTIF('5'!M$15:M$54,W$9)</f>
        <v>0</v>
      </c>
      <c r="X17" s="176">
        <f>COUNTIF('5'!N$15:N$54,X$9)</f>
        <v>0</v>
      </c>
      <c r="Y17" s="176">
        <f>COUNTIF('5'!O$15:O$54,Y$9)</f>
        <v>0</v>
      </c>
      <c r="Z17" s="176">
        <f>COUNTIF('5'!P$15:P$54,Z$9)</f>
        <v>0</v>
      </c>
      <c r="AA17" s="176">
        <f>COUNTIF('5'!Q$15:Q$54,AA$9)</f>
        <v>0</v>
      </c>
      <c r="AB17" s="176">
        <f>COUNTIF('5'!R$15:R$54,AB$9)</f>
        <v>0</v>
      </c>
      <c r="AC17" s="176">
        <f>COUNTIF('5'!S$15:S$54,AC$9)</f>
        <v>0</v>
      </c>
      <c r="AD17" s="193">
        <f>COUNTIF('5'!T$15:T$54,AD$9)</f>
        <v>0</v>
      </c>
      <c r="AE17" s="167">
        <f>COUNTIF('5'!$V$15:$V$54,AE$9)</f>
        <v>0</v>
      </c>
      <c r="AF17" s="117">
        <f>COUNTIF('5'!$V$15:$V$54,AF$9)</f>
        <v>0</v>
      </c>
      <c r="AG17" s="117">
        <f>COUNTIF('5'!$V$15:$V$54,AG$9)</f>
        <v>0</v>
      </c>
      <c r="AH17" s="118">
        <f>COUNTIF('5'!$V$15:$V$54,AH$9)</f>
        <v>0</v>
      </c>
      <c r="AI17" s="119" t="str">
        <f>IF($H17=0,"",SUM('5'!$U$15:$U$54)/$H17)</f>
        <v/>
      </c>
      <c r="AJ17" s="120" t="str">
        <f>IF($H17=0,"",SUMSQ('5'!$U$15:$U$54)/$H17)</f>
        <v/>
      </c>
      <c r="AK17" s="121">
        <f>COUNTIF('5'!X$15:X$54,1)</f>
        <v>0</v>
      </c>
      <c r="AL17" s="224"/>
      <c r="AM17" s="216"/>
      <c r="AN17" s="216"/>
      <c r="AO17" s="218"/>
      <c r="AP17" s="212"/>
      <c r="AQ17" s="98"/>
      <c r="AR17" s="11"/>
      <c r="AS17" s="12" t="s">
        <v>97</v>
      </c>
      <c r="AT17" s="3" t="s">
        <v>98</v>
      </c>
      <c r="AU17" s="3"/>
    </row>
    <row r="18" spans="1:47" ht="16.5" customHeight="1">
      <c r="A18" s="3"/>
      <c r="B18" s="87" t="str">
        <f t="shared" si="10"/>
        <v/>
      </c>
      <c r="C18" s="88" t="str">
        <f>IF('6'!S$1="","",'6'!S$1)</f>
        <v/>
      </c>
      <c r="D18" s="89" t="str">
        <f>IF('6'!D$6="","",'6'!D$6)</f>
        <v/>
      </c>
      <c r="E18" s="90" t="str">
        <f>IF('6'!E$5="","",'6'!E$5)</f>
        <v/>
      </c>
      <c r="F18" s="91">
        <f>COUNTA('6'!B$15:B$54)</f>
        <v>0</v>
      </c>
      <c r="G18" s="92">
        <f>COUNTIF('6'!C$15:C$54,"да")</f>
        <v>0</v>
      </c>
      <c r="H18" s="94">
        <f>COUNTIF('6'!D$15:D$54,"&gt;0")</f>
        <v>0</v>
      </c>
      <c r="I18" s="180">
        <f>COUNTIF('6'!E$15:E$54,I$9)</f>
        <v>0</v>
      </c>
      <c r="J18" s="181">
        <f>COUNTIF('6'!E$15:E$54,J$9)</f>
        <v>0</v>
      </c>
      <c r="K18" s="181">
        <f>COUNTIF('6'!E$15:E$54,K$9)</f>
        <v>0</v>
      </c>
      <c r="L18" s="181">
        <f>COUNTIF('6'!E$15:E$54,L$9)</f>
        <v>0</v>
      </c>
      <c r="M18" s="181">
        <f>COUNTIF('6'!E$15:E$54,M$9)</f>
        <v>0</v>
      </c>
      <c r="N18" s="181">
        <f>COUNTIF('6'!E$15:E$54,N$9)</f>
        <v>0</v>
      </c>
      <c r="O18" s="182">
        <f>COUNTIF('6'!E$15:E$54,O$9)</f>
        <v>0</v>
      </c>
      <c r="P18" s="183">
        <f>COUNTIF('6'!F$15:F$54,P$9)</f>
        <v>0</v>
      </c>
      <c r="Q18" s="183">
        <f>COUNTIF('6'!G$15:G$54,Q$9)</f>
        <v>0</v>
      </c>
      <c r="R18" s="183">
        <f>COUNTIF('6'!H$15:H$54,R$9)</f>
        <v>0</v>
      </c>
      <c r="S18" s="183">
        <f>COUNTIF('6'!I$15:I$54,S$9)</f>
        <v>0</v>
      </c>
      <c r="T18" s="183">
        <f>COUNTIF('6'!J$15:J$54,T$9)</f>
        <v>0</v>
      </c>
      <c r="U18" s="183">
        <f>COUNTIF('6'!K$15:K$54,U$9)</f>
        <v>0</v>
      </c>
      <c r="V18" s="183">
        <f>COUNTIF('6'!L$15:L$54,V$9)</f>
        <v>0</v>
      </c>
      <c r="W18" s="183">
        <f>COUNTIF('6'!M$15:M$54,W$9)</f>
        <v>0</v>
      </c>
      <c r="X18" s="183">
        <f>COUNTIF('6'!N$15:N$54,X$9)</f>
        <v>0</v>
      </c>
      <c r="Y18" s="183">
        <f>COUNTIF('6'!O$15:O$54,Y$9)</f>
        <v>0</v>
      </c>
      <c r="Z18" s="183">
        <f>COUNTIF('6'!P$15:P$54,Z$9)</f>
        <v>0</v>
      </c>
      <c r="AA18" s="183">
        <f>COUNTIF('6'!Q$15:Q$54,AA$9)</f>
        <v>0</v>
      </c>
      <c r="AB18" s="183">
        <f>COUNTIF('6'!R$15:R$54,AB$9)</f>
        <v>0</v>
      </c>
      <c r="AC18" s="183">
        <f>COUNTIF('6'!S$15:S$54,AC$9)</f>
        <v>0</v>
      </c>
      <c r="AD18" s="184">
        <f>COUNTIF('6'!T$15:T$54,AD$9)</f>
        <v>0</v>
      </c>
      <c r="AE18" s="165">
        <f>COUNTIF('6'!$V$15:$V$54,AE$9)</f>
        <v>0</v>
      </c>
      <c r="AF18" s="93">
        <f>COUNTIF('6'!$V$15:$V$54,AF$9)</f>
        <v>0</v>
      </c>
      <c r="AG18" s="93">
        <f>COUNTIF('6'!$V$15:$V$54,AG$9)</f>
        <v>0</v>
      </c>
      <c r="AH18" s="94">
        <f>COUNTIF('6'!$V$15:$V$54,AH$9)</f>
        <v>0</v>
      </c>
      <c r="AI18" s="107" t="str">
        <f>IF($H18=0,"",SUM('6'!$U$15:$U$54)/$H18)</f>
        <v/>
      </c>
      <c r="AJ18" s="122" t="str">
        <f>IF($H18=0,"",SUMSQ('6'!$U$15:$U$54)/$H18)</f>
        <v/>
      </c>
      <c r="AK18" s="97">
        <f>COUNTIF('6'!X$15:X$54,1)</f>
        <v>0</v>
      </c>
      <c r="AL18" s="222" t="e">
        <f t="shared" ref="AL18:AO18" si="12">SUM(AE18:AE22)/SUM($H18:$H22)*100</f>
        <v>#DIV/0!</v>
      </c>
      <c r="AM18" s="220" t="e">
        <f t="shared" si="12"/>
        <v>#DIV/0!</v>
      </c>
      <c r="AN18" s="220" t="e">
        <f t="shared" si="12"/>
        <v>#DIV/0!</v>
      </c>
      <c r="AO18" s="258" t="e">
        <f t="shared" si="12"/>
        <v>#DIV/0!</v>
      </c>
      <c r="AP18" s="257" t="e">
        <f>SUM(AL18:AO22)</f>
        <v>#DIV/0!</v>
      </c>
      <c r="AQ18" s="98"/>
      <c r="AR18" s="11"/>
      <c r="AS18" s="12" t="s">
        <v>99</v>
      </c>
      <c r="AT18" s="3" t="s">
        <v>100</v>
      </c>
      <c r="AU18" s="3"/>
    </row>
    <row r="19" spans="1:47" ht="16.5" customHeight="1">
      <c r="A19" s="3"/>
      <c r="B19" s="99" t="str">
        <f t="shared" si="10"/>
        <v/>
      </c>
      <c r="C19" s="100" t="str">
        <f>IF('7'!S$1="","",'7'!S$1)</f>
        <v/>
      </c>
      <c r="D19" s="89" t="str">
        <f>IF('7'!D$6="","",'7'!D$6)</f>
        <v/>
      </c>
      <c r="E19" s="101" t="str">
        <f>IF('7'!E$5="","",'7'!E$5)</f>
        <v/>
      </c>
      <c r="F19" s="102">
        <f>COUNTA('7'!B$15:B$54)</f>
        <v>0</v>
      </c>
      <c r="G19" s="103">
        <f>COUNTIF('7'!C$15:C$54,"да")</f>
        <v>0</v>
      </c>
      <c r="H19" s="106">
        <f>COUNTIF('7'!D$15:D$54,"&gt;0")</f>
        <v>0</v>
      </c>
      <c r="I19" s="185">
        <f>COUNTIF('7'!E$15:E$54,I$9)</f>
        <v>0</v>
      </c>
      <c r="J19" s="104">
        <f>COUNTIF('7'!E$15:E$54,J$9)</f>
        <v>0</v>
      </c>
      <c r="K19" s="104">
        <f>COUNTIF('7'!E$15:E$54,K$9)</f>
        <v>0</v>
      </c>
      <c r="L19" s="104">
        <f>COUNTIF('7'!E$15:E$54,L$9)</f>
        <v>0</v>
      </c>
      <c r="M19" s="104">
        <f>COUNTIF('7'!E$15:E$54,M$9)</f>
        <v>0</v>
      </c>
      <c r="N19" s="104">
        <f>COUNTIF('7'!E$15:E$54,N$9)</f>
        <v>0</v>
      </c>
      <c r="O19" s="164">
        <f>COUNTIF('7'!E$15:E$54,O$9)</f>
        <v>0</v>
      </c>
      <c r="P19" s="173">
        <f>COUNTIF('7'!F$15:F$54,P$9)</f>
        <v>0</v>
      </c>
      <c r="Q19" s="173">
        <f>COUNTIF('7'!G$15:G$54,Q$9)</f>
        <v>0</v>
      </c>
      <c r="R19" s="173">
        <f>COUNTIF('7'!H$15:H$54,R$9)</f>
        <v>0</v>
      </c>
      <c r="S19" s="173">
        <f>COUNTIF('7'!I$15:I$54,S$9)</f>
        <v>0</v>
      </c>
      <c r="T19" s="173">
        <f>COUNTIF('7'!J$15:J$54,T$9)</f>
        <v>0</v>
      </c>
      <c r="U19" s="173">
        <f>COUNTIF('7'!K$15:K$54,U$9)</f>
        <v>0</v>
      </c>
      <c r="V19" s="173">
        <f>COUNTIF('7'!L$15:L$54,V$9)</f>
        <v>0</v>
      </c>
      <c r="W19" s="173">
        <f>COUNTIF('7'!M$15:M$54,W$9)</f>
        <v>0</v>
      </c>
      <c r="X19" s="173">
        <f>COUNTIF('7'!N$15:N$54,X$9)</f>
        <v>0</v>
      </c>
      <c r="Y19" s="173">
        <f>COUNTIF('7'!O$15:O$54,Y$9)</f>
        <v>0</v>
      </c>
      <c r="Z19" s="173">
        <f>COUNTIF('7'!P$15:P$54,Z$9)</f>
        <v>0</v>
      </c>
      <c r="AA19" s="173">
        <f>COUNTIF('7'!Q$15:Q$54,AA$9)</f>
        <v>0</v>
      </c>
      <c r="AB19" s="173">
        <f>COUNTIF('7'!R$15:R$54,AB$9)</f>
        <v>0</v>
      </c>
      <c r="AC19" s="173">
        <f>COUNTIF('7'!S$15:S$54,AC$9)</f>
        <v>0</v>
      </c>
      <c r="AD19" s="186">
        <f>COUNTIF('7'!T$15:T$54,AD$9)</f>
        <v>0</v>
      </c>
      <c r="AE19" s="166">
        <f>COUNTIF('7'!$V$15:$V$54,AE$9)</f>
        <v>0</v>
      </c>
      <c r="AF19" s="105">
        <f>COUNTIF('7'!$V$15:$V$54,AF$9)</f>
        <v>0</v>
      </c>
      <c r="AG19" s="105">
        <f>COUNTIF('7'!$V$15:$V$54,AG$9)</f>
        <v>0</v>
      </c>
      <c r="AH19" s="106">
        <f>COUNTIF('7'!$V$15:$V$54,AH$9)</f>
        <v>0</v>
      </c>
      <c r="AI19" s="107" t="str">
        <f>IF($H19=0,"",SUM('7'!$U$15:$U$54)/$H19)</f>
        <v/>
      </c>
      <c r="AJ19" s="108" t="str">
        <f>IF($H19=0,"",SUMSQ('7'!$U$15:$U$54)/$H19)</f>
        <v/>
      </c>
      <c r="AK19" s="109">
        <f>COUNTIF('7'!X$15:X$54,1)</f>
        <v>0</v>
      </c>
      <c r="AL19" s="223"/>
      <c r="AM19" s="221"/>
      <c r="AN19" s="221"/>
      <c r="AO19" s="259"/>
      <c r="AP19" s="231"/>
      <c r="AQ19" s="98"/>
      <c r="AR19" s="11"/>
      <c r="AS19" s="12" t="s">
        <v>101</v>
      </c>
      <c r="AT19" s="3"/>
      <c r="AU19" s="3"/>
    </row>
    <row r="20" spans="1:47" ht="16.5" customHeight="1">
      <c r="A20" s="3"/>
      <c r="B20" s="99" t="str">
        <f t="shared" si="10"/>
        <v/>
      </c>
      <c r="C20" s="100" t="str">
        <f>IF('8'!S$1="","",'8'!S$1)</f>
        <v/>
      </c>
      <c r="D20" s="89" t="str">
        <f>IF('8'!D$6="","",'8'!D$6)</f>
        <v/>
      </c>
      <c r="E20" s="101" t="str">
        <f>IF('8'!E$5="","",'8'!E$5)</f>
        <v/>
      </c>
      <c r="F20" s="102">
        <f>COUNTA('8'!B$15:B$54)</f>
        <v>0</v>
      </c>
      <c r="G20" s="103">
        <f>COUNTIF('8'!C$15:C$54,"да")</f>
        <v>0</v>
      </c>
      <c r="H20" s="106">
        <f>COUNTIF('8'!D$15:D$54,"&gt;0")</f>
        <v>0</v>
      </c>
      <c r="I20" s="185">
        <f>COUNTIF('8'!E$15:E$54,I$9)</f>
        <v>0</v>
      </c>
      <c r="J20" s="104">
        <f>COUNTIF('8'!E$15:E$54,J$9)</f>
        <v>0</v>
      </c>
      <c r="K20" s="104">
        <f>COUNTIF('8'!E$15:E$54,K$9)</f>
        <v>0</v>
      </c>
      <c r="L20" s="104">
        <f>COUNTIF('8'!E$15:E$54,L$9)</f>
        <v>0</v>
      </c>
      <c r="M20" s="104">
        <f>COUNTIF('8'!E$15:E$54,M$9)</f>
        <v>0</v>
      </c>
      <c r="N20" s="104">
        <f>COUNTIF('8'!E$15:E$54,N$9)</f>
        <v>0</v>
      </c>
      <c r="O20" s="164">
        <f>COUNTIF('8'!E$15:E$54,O$9)</f>
        <v>0</v>
      </c>
      <c r="P20" s="173">
        <f>COUNTIF('8'!F$15:F$54,P$9)</f>
        <v>0</v>
      </c>
      <c r="Q20" s="173">
        <f>COUNTIF('8'!G$15:G$54,Q$9)</f>
        <v>0</v>
      </c>
      <c r="R20" s="173">
        <f>COUNTIF('8'!H$15:H$54,R$9)</f>
        <v>0</v>
      </c>
      <c r="S20" s="173">
        <f>COUNTIF('8'!I$15:I$54,S$9)</f>
        <v>0</v>
      </c>
      <c r="T20" s="173">
        <f>COUNTIF('8'!J$15:J$54,T$9)</f>
        <v>0</v>
      </c>
      <c r="U20" s="173">
        <f>COUNTIF('8'!K$15:K$54,U$9)</f>
        <v>0</v>
      </c>
      <c r="V20" s="173">
        <f>COUNTIF('8'!L$15:L$54,V$9)</f>
        <v>0</v>
      </c>
      <c r="W20" s="173">
        <f>COUNTIF('8'!M$15:M$54,W$9)</f>
        <v>0</v>
      </c>
      <c r="X20" s="173">
        <f>COUNTIF('8'!N$15:N$54,X$9)</f>
        <v>0</v>
      </c>
      <c r="Y20" s="173">
        <f>COUNTIF('8'!O$15:O$54,Y$9)</f>
        <v>0</v>
      </c>
      <c r="Z20" s="173">
        <f>COUNTIF('8'!P$15:P$54,Z$9)</f>
        <v>0</v>
      </c>
      <c r="AA20" s="173">
        <f>COUNTIF('8'!Q$15:Q$54,AA$9)</f>
        <v>0</v>
      </c>
      <c r="AB20" s="173">
        <f>COUNTIF('8'!R$15:R$54,AB$9)</f>
        <v>0</v>
      </c>
      <c r="AC20" s="173">
        <f>COUNTIF('8'!S$15:S$54,AC$9)</f>
        <v>0</v>
      </c>
      <c r="AD20" s="186">
        <f>COUNTIF('8'!T$15:T$54,AD$9)</f>
        <v>0</v>
      </c>
      <c r="AE20" s="166">
        <f>COUNTIF('8'!$V$15:$V$54,AE$9)</f>
        <v>0</v>
      </c>
      <c r="AF20" s="105">
        <f>COUNTIF('8'!$V$15:$V$54,AF$9)</f>
        <v>0</v>
      </c>
      <c r="AG20" s="105">
        <f>COUNTIF('8'!$V$15:$V$54,AG$9)</f>
        <v>0</v>
      </c>
      <c r="AH20" s="106">
        <f>COUNTIF('8'!$V$15:$V$54,AH$9)</f>
        <v>0</v>
      </c>
      <c r="AI20" s="107" t="str">
        <f>IF($H20=0,"",SUM('8'!$U$15:$U$54)/$H20)</f>
        <v/>
      </c>
      <c r="AJ20" s="108" t="str">
        <f>IF($H20=0,"",SUMSQ('8'!$U$15:$U$54)/$H20)</f>
        <v/>
      </c>
      <c r="AK20" s="109">
        <f>COUNTIF('8'!X$15:X$54,1)</f>
        <v>0</v>
      </c>
      <c r="AL20" s="223"/>
      <c r="AM20" s="221"/>
      <c r="AN20" s="221"/>
      <c r="AO20" s="259"/>
      <c r="AP20" s="231"/>
      <c r="AQ20" s="98"/>
      <c r="AR20" s="11"/>
      <c r="AS20" s="12" t="s">
        <v>102</v>
      </c>
      <c r="AT20" s="3"/>
      <c r="AU20" s="3"/>
    </row>
    <row r="21" spans="1:47" ht="16.5" customHeight="1">
      <c r="A21" s="3"/>
      <c r="B21" s="99" t="str">
        <f t="shared" si="10"/>
        <v/>
      </c>
      <c r="C21" s="100" t="str">
        <f>IF('9'!S$1="","",'9'!S$1)</f>
        <v/>
      </c>
      <c r="D21" s="89" t="str">
        <f>IF('9'!D$6="","",'9'!D$6)</f>
        <v/>
      </c>
      <c r="E21" s="101" t="str">
        <f>IF('9'!E$5="","",'9'!E$5)</f>
        <v/>
      </c>
      <c r="F21" s="102">
        <f>COUNTA('9'!B$15:B$54)</f>
        <v>0</v>
      </c>
      <c r="G21" s="103">
        <f>COUNTIF('9'!C$15:C$54,"да")</f>
        <v>0</v>
      </c>
      <c r="H21" s="106">
        <f>COUNTIF('9'!D$15:D$54,"&gt;0")</f>
        <v>0</v>
      </c>
      <c r="I21" s="185">
        <f>COUNTIF('9'!E$15:E$54,I$9)</f>
        <v>0</v>
      </c>
      <c r="J21" s="104">
        <f>COUNTIF('9'!E$15:E$54,J$9)</f>
        <v>0</v>
      </c>
      <c r="K21" s="104">
        <f>COUNTIF('9'!E$15:E$54,K$9)</f>
        <v>0</v>
      </c>
      <c r="L21" s="104">
        <f>COUNTIF('9'!E$15:E$54,L$9)</f>
        <v>0</v>
      </c>
      <c r="M21" s="104">
        <f>COUNTIF('9'!E$15:E$54,M$9)</f>
        <v>0</v>
      </c>
      <c r="N21" s="104">
        <f>COUNTIF('9'!E$15:E$54,N$9)</f>
        <v>0</v>
      </c>
      <c r="O21" s="164">
        <f>COUNTIF('9'!E$15:E$54,O$9)</f>
        <v>0</v>
      </c>
      <c r="P21" s="173">
        <f>COUNTIF('9'!F$15:F$54,P$9)</f>
        <v>0</v>
      </c>
      <c r="Q21" s="173">
        <f>COUNTIF('9'!G$15:G$54,Q$9)</f>
        <v>0</v>
      </c>
      <c r="R21" s="173">
        <f>COUNTIF('9'!H$15:H$54,R$9)</f>
        <v>0</v>
      </c>
      <c r="S21" s="173">
        <f>COUNTIF('9'!I$15:I$54,S$9)</f>
        <v>0</v>
      </c>
      <c r="T21" s="173">
        <f>COUNTIF('9'!J$15:J$54,T$9)</f>
        <v>0</v>
      </c>
      <c r="U21" s="173">
        <f>COUNTIF('9'!K$15:K$54,U$9)</f>
        <v>0</v>
      </c>
      <c r="V21" s="173">
        <f>COUNTIF('9'!L$15:L$54,V$9)</f>
        <v>0</v>
      </c>
      <c r="W21" s="173">
        <f>COUNTIF('9'!M$15:M$54,W$9)</f>
        <v>0</v>
      </c>
      <c r="X21" s="173">
        <f>COUNTIF('9'!N$15:N$54,X$9)</f>
        <v>0</v>
      </c>
      <c r="Y21" s="173">
        <f>COUNTIF('9'!O$15:O$54,Y$9)</f>
        <v>0</v>
      </c>
      <c r="Z21" s="173">
        <f>COUNTIF('9'!P$15:P$54,Z$9)</f>
        <v>0</v>
      </c>
      <c r="AA21" s="173">
        <f>COUNTIF('9'!Q$15:Q$54,AA$9)</f>
        <v>0</v>
      </c>
      <c r="AB21" s="173">
        <f>COUNTIF('9'!R$15:R$54,AB$9)</f>
        <v>0</v>
      </c>
      <c r="AC21" s="173">
        <f>COUNTIF('9'!S$15:S$54,AC$9)</f>
        <v>0</v>
      </c>
      <c r="AD21" s="186">
        <f>COUNTIF('9'!T$15:T$54,AD$9)</f>
        <v>0</v>
      </c>
      <c r="AE21" s="166">
        <f>COUNTIF('9'!$V$15:$V$54,AE$9)</f>
        <v>0</v>
      </c>
      <c r="AF21" s="105">
        <f>COUNTIF('9'!$V$15:$V$54,AF$9)</f>
        <v>0</v>
      </c>
      <c r="AG21" s="105">
        <f>COUNTIF('9'!$V$15:$V$54,AG$9)</f>
        <v>0</v>
      </c>
      <c r="AH21" s="106">
        <f>COUNTIF('9'!$V$15:$V$54,AH$9)</f>
        <v>0</v>
      </c>
      <c r="AI21" s="107" t="str">
        <f>IF($H21=0,"",SUM('9'!$U$15:$U$54)/$H21)</f>
        <v/>
      </c>
      <c r="AJ21" s="108" t="str">
        <f>IF($H21=0,"",SUMSQ('9'!$U$15:$U$54)/$H21)</f>
        <v/>
      </c>
      <c r="AK21" s="109">
        <f>COUNTIF('9'!X$15:X$54,1)</f>
        <v>0</v>
      </c>
      <c r="AL21" s="223"/>
      <c r="AM21" s="221"/>
      <c r="AN21" s="221"/>
      <c r="AO21" s="259"/>
      <c r="AP21" s="231"/>
      <c r="AQ21" s="98"/>
      <c r="AR21" s="11"/>
      <c r="AS21" s="12" t="s">
        <v>103</v>
      </c>
      <c r="AT21" s="3"/>
      <c r="AU21" s="3"/>
    </row>
    <row r="22" spans="1:47" ht="16.5" customHeight="1" thickBot="1">
      <c r="A22" s="3"/>
      <c r="B22" s="111" t="str">
        <f t="shared" si="10"/>
        <v/>
      </c>
      <c r="C22" s="112" t="str">
        <f>IF('10'!S$1="","",'10'!S$1)</f>
        <v/>
      </c>
      <c r="D22" s="113" t="str">
        <f>IF('10'!D$6="","",'10'!D$6)</f>
        <v/>
      </c>
      <c r="E22" s="114" t="str">
        <f>IF('10'!E$5="","",'10'!E$5)</f>
        <v/>
      </c>
      <c r="F22" s="115">
        <f>COUNTA('10'!B$15:B$54)</f>
        <v>0</v>
      </c>
      <c r="G22" s="116">
        <f>COUNTIF('10'!C$15:C$54,"да")</f>
        <v>0</v>
      </c>
      <c r="H22" s="118">
        <f>COUNTIF('10'!D$15:D$54,"&gt;0")</f>
        <v>0</v>
      </c>
      <c r="I22" s="187">
        <f>COUNTIF('10'!E$15:E$54,I$9)</f>
        <v>0</v>
      </c>
      <c r="J22" s="188">
        <f>COUNTIF('10'!E$15:E$54,J$9)</f>
        <v>0</v>
      </c>
      <c r="K22" s="188">
        <f>COUNTIF('10'!E$15:E$54,K$9)</f>
        <v>0</v>
      </c>
      <c r="L22" s="188">
        <f>COUNTIF('10'!E$15:E$54,L$9)</f>
        <v>0</v>
      </c>
      <c r="M22" s="188">
        <f>COUNTIF('10'!E$15:E$54,M$9)</f>
        <v>0</v>
      </c>
      <c r="N22" s="188">
        <f>COUNTIF('10'!E$15:E$54,N$9)</f>
        <v>0</v>
      </c>
      <c r="O22" s="189">
        <f>COUNTIF('10'!E$15:E$54,O$9)</f>
        <v>0</v>
      </c>
      <c r="P22" s="190">
        <f>COUNTIF('10'!F$15:F$54,P$9)</f>
        <v>0</v>
      </c>
      <c r="Q22" s="190">
        <f>COUNTIF('10'!G$15:G$54,Q$9)</f>
        <v>0</v>
      </c>
      <c r="R22" s="190">
        <f>COUNTIF('10'!H$15:H$54,R$9)</f>
        <v>0</v>
      </c>
      <c r="S22" s="190">
        <f>COUNTIF('10'!I$15:I$54,S$9)</f>
        <v>0</v>
      </c>
      <c r="T22" s="190">
        <f>COUNTIF('10'!J$15:J$54,T$9)</f>
        <v>0</v>
      </c>
      <c r="U22" s="190">
        <f>COUNTIF('10'!K$15:K$54,U$9)</f>
        <v>0</v>
      </c>
      <c r="V22" s="190">
        <f>COUNTIF('10'!L$15:L$54,V$9)</f>
        <v>0</v>
      </c>
      <c r="W22" s="190">
        <f>COUNTIF('10'!M$15:M$54,W$9)</f>
        <v>0</v>
      </c>
      <c r="X22" s="190">
        <f>COUNTIF('10'!N$15:N$54,X$9)</f>
        <v>0</v>
      </c>
      <c r="Y22" s="190">
        <f>COUNTIF('10'!O$15:O$54,Y$9)</f>
        <v>0</v>
      </c>
      <c r="Z22" s="190">
        <f>COUNTIF('10'!P$15:P$54,Z$9)</f>
        <v>0</v>
      </c>
      <c r="AA22" s="190">
        <f>COUNTIF('10'!Q$15:Q$54,AA$9)</f>
        <v>0</v>
      </c>
      <c r="AB22" s="190">
        <f>COUNTIF('10'!R$15:R$54,AB$9)</f>
        <v>0</v>
      </c>
      <c r="AC22" s="190">
        <f>COUNTIF('10'!S$15:S$54,AC$9)</f>
        <v>0</v>
      </c>
      <c r="AD22" s="191">
        <f>COUNTIF('10'!T$15:T$54,AD$9)</f>
        <v>0</v>
      </c>
      <c r="AE22" s="167">
        <f>COUNTIF('10'!$V$15:$V$54,AE$9)</f>
        <v>0</v>
      </c>
      <c r="AF22" s="117">
        <f>COUNTIF('10'!$V$15:$V$54,AF$9)</f>
        <v>0</v>
      </c>
      <c r="AG22" s="117">
        <f>COUNTIF('10'!$V$15:$V$54,AG$9)</f>
        <v>0</v>
      </c>
      <c r="AH22" s="118">
        <f>COUNTIF('10'!$V$15:$V$54,AH$9)</f>
        <v>0</v>
      </c>
      <c r="AI22" s="123" t="str">
        <f>IF($H22=0,"",SUM('10'!$U$15:$U$54)/$H22)</f>
        <v/>
      </c>
      <c r="AJ22" s="124" t="str">
        <f>IF($H22=0,"",SUMSQ('10'!$U$15:$U$54)/$H22)</f>
        <v/>
      </c>
      <c r="AK22" s="121">
        <f>COUNTIF('10'!X$15:X$54,1)</f>
        <v>0</v>
      </c>
      <c r="AL22" s="224"/>
      <c r="AM22" s="216"/>
      <c r="AN22" s="216"/>
      <c r="AO22" s="218"/>
      <c r="AP22" s="212"/>
      <c r="AQ22" s="98"/>
      <c r="AR22" s="11"/>
      <c r="AS22" s="12" t="s">
        <v>104</v>
      </c>
      <c r="AT22" s="3"/>
      <c r="AU22" s="3"/>
    </row>
    <row r="23" spans="1:47" ht="16.5" customHeight="1">
      <c r="A23" s="3"/>
      <c r="B23" s="87" t="str">
        <f t="shared" si="10"/>
        <v/>
      </c>
      <c r="C23" s="88" t="str">
        <f>IF('11'!S$1="","",'11'!S$1)</f>
        <v/>
      </c>
      <c r="D23" s="89" t="str">
        <f>IF('11'!D$6="","",'11'!D$6)</f>
        <v/>
      </c>
      <c r="E23" s="90" t="str">
        <f>IF('11'!E$5="","",'11'!E$5)</f>
        <v/>
      </c>
      <c r="F23" s="91">
        <f>COUNTA('11'!B$15:B$54)</f>
        <v>0</v>
      </c>
      <c r="G23" s="92">
        <f>COUNTIF('11'!C$15:C$54,"да")</f>
        <v>0</v>
      </c>
      <c r="H23" s="94">
        <f>COUNTIF('11'!D$15:D$54,"&gt;0")</f>
        <v>0</v>
      </c>
      <c r="I23" s="194">
        <f>COUNTIF('11'!E$15:E$54,I$9)</f>
        <v>0</v>
      </c>
      <c r="J23" s="177">
        <f>COUNTIF('11'!E$15:E$54,J$9)</f>
        <v>0</v>
      </c>
      <c r="K23" s="177">
        <f>COUNTIF('11'!E$15:E$54,K$9)</f>
        <v>0</v>
      </c>
      <c r="L23" s="177">
        <f>COUNTIF('11'!E$15:E$54,L$9)</f>
        <v>0</v>
      </c>
      <c r="M23" s="177">
        <f>COUNTIF('11'!E$15:E$54,M$9)</f>
        <v>0</v>
      </c>
      <c r="N23" s="177">
        <f>COUNTIF('11'!E$15:E$54,N$9)</f>
        <v>0</v>
      </c>
      <c r="O23" s="178">
        <f>COUNTIF('11'!E$15:E$54,O$9)</f>
        <v>0</v>
      </c>
      <c r="P23" s="179">
        <f>COUNTIF('11'!F$15:F$54,P$9)</f>
        <v>0</v>
      </c>
      <c r="Q23" s="179">
        <f>COUNTIF('11'!G$15:G$54,Q$9)</f>
        <v>0</v>
      </c>
      <c r="R23" s="179">
        <f>COUNTIF('11'!H$15:H$54,R$9)</f>
        <v>0</v>
      </c>
      <c r="S23" s="179">
        <f>COUNTIF('11'!I$15:I$54,S$9)</f>
        <v>0</v>
      </c>
      <c r="T23" s="179">
        <f>COUNTIF('11'!J$15:J$54,T$9)</f>
        <v>0</v>
      </c>
      <c r="U23" s="179">
        <f>COUNTIF('11'!K$15:K$54,U$9)</f>
        <v>0</v>
      </c>
      <c r="V23" s="179">
        <f>COUNTIF('11'!L$15:L$54,V$9)</f>
        <v>0</v>
      </c>
      <c r="W23" s="179">
        <f>COUNTIF('11'!M$15:M$54,W$9)</f>
        <v>0</v>
      </c>
      <c r="X23" s="179">
        <f>COUNTIF('11'!N$15:N$54,X$9)</f>
        <v>0</v>
      </c>
      <c r="Y23" s="179">
        <f>COUNTIF('11'!O$15:O$54,Y$9)</f>
        <v>0</v>
      </c>
      <c r="Z23" s="179">
        <f>COUNTIF('11'!P$15:P$54,Z$9)</f>
        <v>0</v>
      </c>
      <c r="AA23" s="179">
        <f>COUNTIF('11'!Q$15:Q$54,AA$9)</f>
        <v>0</v>
      </c>
      <c r="AB23" s="179">
        <f>COUNTIF('11'!R$15:R$54,AB$9)</f>
        <v>0</v>
      </c>
      <c r="AC23" s="179">
        <f>COUNTIF('11'!S$15:S$54,AC$9)</f>
        <v>0</v>
      </c>
      <c r="AD23" s="195">
        <f>COUNTIF('11'!T$15:T$54,AD$9)</f>
        <v>0</v>
      </c>
      <c r="AE23" s="165">
        <f>COUNTIF('11'!$V$15:$V$54,AE$9)</f>
        <v>0</v>
      </c>
      <c r="AF23" s="93">
        <f>COUNTIF('11'!$V$15:$V$54,AF$9)</f>
        <v>0</v>
      </c>
      <c r="AG23" s="93">
        <f>COUNTIF('11'!$V$15:$V$54,AG$9)</f>
        <v>0</v>
      </c>
      <c r="AH23" s="94">
        <f>COUNTIF('11'!$V$15:$V$54,AH$9)</f>
        <v>0</v>
      </c>
      <c r="AI23" s="95" t="str">
        <f>IF($H23=0,"",SUM('11'!$U$15:$U$54)/$H23)</f>
        <v/>
      </c>
      <c r="AJ23" s="96" t="str">
        <f>IF($H23=0,"",SUMSQ('11'!$U$15:$U$54)/$H23)</f>
        <v/>
      </c>
      <c r="AK23" s="97">
        <f>COUNTIF('11'!X$15:X$54,1)</f>
        <v>0</v>
      </c>
      <c r="AL23" s="222" t="e">
        <f t="shared" ref="AL23:AO23" si="13">SUM(AE23:AE27)/SUM($H23:$H27)*100</f>
        <v>#DIV/0!</v>
      </c>
      <c r="AM23" s="220" t="e">
        <f t="shared" si="13"/>
        <v>#DIV/0!</v>
      </c>
      <c r="AN23" s="220" t="e">
        <f t="shared" si="13"/>
        <v>#DIV/0!</v>
      </c>
      <c r="AO23" s="258" t="e">
        <f t="shared" si="13"/>
        <v>#DIV/0!</v>
      </c>
      <c r="AP23" s="257" t="e">
        <f>SUM(AL23:AO27)</f>
        <v>#DIV/0!</v>
      </c>
      <c r="AQ23" s="98"/>
      <c r="AR23" s="11"/>
      <c r="AS23" s="12" t="s">
        <v>105</v>
      </c>
      <c r="AT23" s="3"/>
      <c r="AU23" s="3"/>
    </row>
    <row r="24" spans="1:47" ht="16.5" customHeight="1">
      <c r="A24" s="3"/>
      <c r="B24" s="99" t="str">
        <f t="shared" si="10"/>
        <v/>
      </c>
      <c r="C24" s="100" t="str">
        <f>IF('12'!S$1="","",'12'!S$1)</f>
        <v/>
      </c>
      <c r="D24" s="89" t="str">
        <f>IF('12'!D$6="","",'12'!D$6)</f>
        <v/>
      </c>
      <c r="E24" s="101" t="str">
        <f>IF('12'!E$5="","",'12'!E$5)</f>
        <v/>
      </c>
      <c r="F24" s="102">
        <f>COUNTA('12'!B$15:B$54)</f>
        <v>0</v>
      </c>
      <c r="G24" s="103">
        <f>COUNTIF('12'!C$15:C$54,"да")</f>
        <v>0</v>
      </c>
      <c r="H24" s="106">
        <f>COUNTIF('12'!D$15:D$54,"&gt;0")</f>
        <v>0</v>
      </c>
      <c r="I24" s="185">
        <f>COUNTIF('12'!E$15:E$54,I$9)</f>
        <v>0</v>
      </c>
      <c r="J24" s="104">
        <f>COUNTIF('12'!E$15:E$54,J$9)</f>
        <v>0</v>
      </c>
      <c r="K24" s="104">
        <f>COUNTIF('12'!E$15:E$54,K$9)</f>
        <v>0</v>
      </c>
      <c r="L24" s="104">
        <f>COUNTIF('12'!E$15:E$54,L$9)</f>
        <v>0</v>
      </c>
      <c r="M24" s="104">
        <f>COUNTIF('12'!E$15:E$54,M$9)</f>
        <v>0</v>
      </c>
      <c r="N24" s="104">
        <f>COUNTIF('12'!E$15:E$54,N$9)</f>
        <v>0</v>
      </c>
      <c r="O24" s="164">
        <f>COUNTIF('12'!E$15:E$54,O$9)</f>
        <v>0</v>
      </c>
      <c r="P24" s="173">
        <f>COUNTIF('12'!F$15:F$54,P$9)</f>
        <v>0</v>
      </c>
      <c r="Q24" s="173">
        <f>COUNTIF('12'!G$15:G$54,Q$9)</f>
        <v>0</v>
      </c>
      <c r="R24" s="173">
        <f>COUNTIF('12'!H$15:H$54,R$9)</f>
        <v>0</v>
      </c>
      <c r="S24" s="173">
        <f>COUNTIF('12'!I$15:I$54,S$9)</f>
        <v>0</v>
      </c>
      <c r="T24" s="173">
        <f>COUNTIF('12'!J$15:J$54,T$9)</f>
        <v>0</v>
      </c>
      <c r="U24" s="173">
        <f>COUNTIF('12'!K$15:K$54,U$9)</f>
        <v>0</v>
      </c>
      <c r="V24" s="173">
        <f>COUNTIF('12'!L$15:L$54,V$9)</f>
        <v>0</v>
      </c>
      <c r="W24" s="173">
        <f>COUNTIF('12'!M$15:M$54,W$9)</f>
        <v>0</v>
      </c>
      <c r="X24" s="173">
        <f>COUNTIF('12'!N$15:N$54,X$9)</f>
        <v>0</v>
      </c>
      <c r="Y24" s="173">
        <f>COUNTIF('12'!O$15:O$54,Y$9)</f>
        <v>0</v>
      </c>
      <c r="Z24" s="173">
        <f>COUNTIF('12'!P$15:P$54,Z$9)</f>
        <v>0</v>
      </c>
      <c r="AA24" s="173">
        <f>COUNTIF('12'!Q$15:Q$54,AA$9)</f>
        <v>0</v>
      </c>
      <c r="AB24" s="173">
        <f>COUNTIF('12'!R$15:R$54,AB$9)</f>
        <v>0</v>
      </c>
      <c r="AC24" s="173">
        <f>COUNTIF('12'!S$15:S$54,AC$9)</f>
        <v>0</v>
      </c>
      <c r="AD24" s="186">
        <f>COUNTIF('12'!T$15:T$54,AD$9)</f>
        <v>0</v>
      </c>
      <c r="AE24" s="166">
        <f>COUNTIF('12'!$V$15:$V$54,AE$9)</f>
        <v>0</v>
      </c>
      <c r="AF24" s="105">
        <f>COUNTIF('12'!$V$15:$V$54,AF$9)</f>
        <v>0</v>
      </c>
      <c r="AG24" s="105">
        <f>COUNTIF('12'!$V$15:$V$54,AG$9)</f>
        <v>0</v>
      </c>
      <c r="AH24" s="106">
        <f>COUNTIF('12'!$V$15:$V$54,AH$9)</f>
        <v>0</v>
      </c>
      <c r="AI24" s="107" t="str">
        <f>IF($H24=0,"",SUM('12'!$U$15:$U$54)/$H24)</f>
        <v/>
      </c>
      <c r="AJ24" s="108" t="str">
        <f>IF($H24=0,"",SUMSQ('12'!$U$15:$U$54)/$H24)</f>
        <v/>
      </c>
      <c r="AK24" s="109">
        <f>COUNTIF('12'!X$15:X$54,1)</f>
        <v>0</v>
      </c>
      <c r="AL24" s="223"/>
      <c r="AM24" s="221"/>
      <c r="AN24" s="221"/>
      <c r="AO24" s="259"/>
      <c r="AP24" s="231"/>
      <c r="AQ24" s="98"/>
      <c r="AR24" s="11"/>
      <c r="AS24" s="12" t="s">
        <v>106</v>
      </c>
      <c r="AT24" s="3"/>
      <c r="AU24" s="3"/>
    </row>
    <row r="25" spans="1:47" ht="16.5" customHeight="1">
      <c r="A25" s="3"/>
      <c r="B25" s="99" t="str">
        <f t="shared" si="10"/>
        <v/>
      </c>
      <c r="C25" s="100" t="str">
        <f>IF('13'!S$1="","",'13'!S$1)</f>
        <v/>
      </c>
      <c r="D25" s="89" t="str">
        <f>IF('13'!D$6="","",'13'!D$6)</f>
        <v/>
      </c>
      <c r="E25" s="101" t="str">
        <f>IF('13'!E$5="","",'13'!E$5)</f>
        <v/>
      </c>
      <c r="F25" s="102">
        <f>COUNTA('13'!B$15:B$54)</f>
        <v>0</v>
      </c>
      <c r="G25" s="103">
        <f>COUNTIF('13'!C$15:C$54,"да")</f>
        <v>0</v>
      </c>
      <c r="H25" s="106">
        <f>COUNTIF('13'!D$15:D$54,"&gt;0")</f>
        <v>0</v>
      </c>
      <c r="I25" s="185">
        <f>COUNTIF('13'!E$15:E$54,I$9)</f>
        <v>0</v>
      </c>
      <c r="J25" s="104">
        <f>COUNTIF('13'!E$15:E$54,J$9)</f>
        <v>0</v>
      </c>
      <c r="K25" s="104">
        <f>COUNTIF('13'!E$15:E$54,K$9)</f>
        <v>0</v>
      </c>
      <c r="L25" s="104">
        <f>COUNTIF('13'!E$15:E$54,L$9)</f>
        <v>0</v>
      </c>
      <c r="M25" s="104">
        <f>COUNTIF('13'!E$15:E$54,M$9)</f>
        <v>0</v>
      </c>
      <c r="N25" s="104">
        <f>COUNTIF('13'!E$15:E$54,N$9)</f>
        <v>0</v>
      </c>
      <c r="O25" s="164">
        <f>COUNTIF('13'!E$15:E$54,O$9)</f>
        <v>0</v>
      </c>
      <c r="P25" s="173">
        <f>COUNTIF('13'!F$15:F$54,P$9)</f>
        <v>0</v>
      </c>
      <c r="Q25" s="173">
        <f>COUNTIF('13'!G$15:G$54,Q$9)</f>
        <v>0</v>
      </c>
      <c r="R25" s="173">
        <f>COUNTIF('13'!H$15:H$54,R$9)</f>
        <v>0</v>
      </c>
      <c r="S25" s="173">
        <f>COUNTIF('13'!I$15:I$54,S$9)</f>
        <v>0</v>
      </c>
      <c r="T25" s="173">
        <f>COUNTIF('13'!J$15:J$54,T$9)</f>
        <v>0</v>
      </c>
      <c r="U25" s="173">
        <f>COUNTIF('13'!K$15:K$54,U$9)</f>
        <v>0</v>
      </c>
      <c r="V25" s="173">
        <f>COUNTIF('13'!L$15:L$54,V$9)</f>
        <v>0</v>
      </c>
      <c r="W25" s="173">
        <f>COUNTIF('13'!M$15:M$54,W$9)</f>
        <v>0</v>
      </c>
      <c r="X25" s="173">
        <f>COUNTIF('13'!N$15:N$54,X$9)</f>
        <v>0</v>
      </c>
      <c r="Y25" s="173">
        <f>COUNTIF('13'!O$15:O$54,Y$9)</f>
        <v>0</v>
      </c>
      <c r="Z25" s="173">
        <f>COUNTIF('13'!P$15:P$54,Z$9)</f>
        <v>0</v>
      </c>
      <c r="AA25" s="173">
        <f>COUNTIF('13'!Q$15:Q$54,AA$9)</f>
        <v>0</v>
      </c>
      <c r="AB25" s="173">
        <f>COUNTIF('13'!R$15:R$54,AB$9)</f>
        <v>0</v>
      </c>
      <c r="AC25" s="173">
        <f>COUNTIF('13'!S$15:S$54,AC$9)</f>
        <v>0</v>
      </c>
      <c r="AD25" s="186">
        <f>COUNTIF('13'!T$15:T$54,AD$9)</f>
        <v>0</v>
      </c>
      <c r="AE25" s="166">
        <f>COUNTIF('13'!$V$15:$V$54,AE$9)</f>
        <v>0</v>
      </c>
      <c r="AF25" s="105">
        <f>COUNTIF('13'!$V$15:$V$54,AF$9)</f>
        <v>0</v>
      </c>
      <c r="AG25" s="105">
        <f>COUNTIF('13'!$V$15:$V$54,AG$9)</f>
        <v>0</v>
      </c>
      <c r="AH25" s="106">
        <f>COUNTIF('13'!$V$15:$V$54,AH$9)</f>
        <v>0</v>
      </c>
      <c r="AI25" s="107" t="str">
        <f>IF($H25=0,"",SUM('13'!$U$15:$U$54)/$H25)</f>
        <v/>
      </c>
      <c r="AJ25" s="108" t="str">
        <f>IF($H25=0,"",SUMSQ('13'!$U$15:$U$54)/$H25)</f>
        <v/>
      </c>
      <c r="AK25" s="109">
        <f>COUNTIF('13'!X$15:X$54,1)</f>
        <v>0</v>
      </c>
      <c r="AL25" s="223"/>
      <c r="AM25" s="221"/>
      <c r="AN25" s="221"/>
      <c r="AO25" s="259"/>
      <c r="AP25" s="231"/>
      <c r="AQ25" s="98"/>
      <c r="AR25" s="11"/>
      <c r="AS25" s="12" t="s">
        <v>107</v>
      </c>
      <c r="AT25" s="3"/>
      <c r="AU25" s="3"/>
    </row>
    <row r="26" spans="1:47" ht="16.5" customHeight="1">
      <c r="A26" s="3"/>
      <c r="B26" s="99" t="str">
        <f t="shared" si="10"/>
        <v/>
      </c>
      <c r="C26" s="100" t="str">
        <f>IF('14'!S$1="","",'14'!S$1)</f>
        <v/>
      </c>
      <c r="D26" s="89" t="str">
        <f>IF('14'!D$6="","",'14'!D$6)</f>
        <v/>
      </c>
      <c r="E26" s="101" t="str">
        <f>IF('14'!E$5="","",'14'!E$5)</f>
        <v/>
      </c>
      <c r="F26" s="102">
        <f>COUNTA('14'!B$15:B$54)</f>
        <v>0</v>
      </c>
      <c r="G26" s="103">
        <f>COUNTIF('14'!C$15:C$54,"да")</f>
        <v>0</v>
      </c>
      <c r="H26" s="106">
        <f>COUNTIF('14'!D$15:D$54,"&gt;0")</f>
        <v>0</v>
      </c>
      <c r="I26" s="185">
        <f>COUNTIF('14'!E$15:E$54,I$9)</f>
        <v>0</v>
      </c>
      <c r="J26" s="104">
        <f>COUNTIF('14'!E$15:E$54,J$9)</f>
        <v>0</v>
      </c>
      <c r="K26" s="104">
        <f>COUNTIF('14'!E$15:E$54,K$9)</f>
        <v>0</v>
      </c>
      <c r="L26" s="104">
        <f>COUNTIF('14'!E$15:E$54,L$9)</f>
        <v>0</v>
      </c>
      <c r="M26" s="104">
        <f>COUNTIF('14'!E$15:E$54,M$9)</f>
        <v>0</v>
      </c>
      <c r="N26" s="104">
        <f>COUNTIF('14'!E$15:E$54,N$9)</f>
        <v>0</v>
      </c>
      <c r="O26" s="164">
        <f>COUNTIF('14'!E$15:E$54,O$9)</f>
        <v>0</v>
      </c>
      <c r="P26" s="173">
        <f>COUNTIF('14'!F$15:F$54,P$9)</f>
        <v>0</v>
      </c>
      <c r="Q26" s="173">
        <f>COUNTIF('14'!G$15:G$54,Q$9)</f>
        <v>0</v>
      </c>
      <c r="R26" s="173">
        <f>COUNTIF('14'!H$15:H$54,R$9)</f>
        <v>0</v>
      </c>
      <c r="S26" s="173">
        <f>COUNTIF('14'!I$15:I$54,S$9)</f>
        <v>0</v>
      </c>
      <c r="T26" s="173">
        <f>COUNTIF('14'!J$15:J$54,T$9)</f>
        <v>0</v>
      </c>
      <c r="U26" s="173">
        <f>COUNTIF('14'!K$15:K$54,U$9)</f>
        <v>0</v>
      </c>
      <c r="V26" s="173">
        <f>COUNTIF('14'!L$15:L$54,V$9)</f>
        <v>0</v>
      </c>
      <c r="W26" s="173">
        <f>COUNTIF('14'!M$15:M$54,W$9)</f>
        <v>0</v>
      </c>
      <c r="X26" s="173">
        <f>COUNTIF('14'!N$15:N$54,X$9)</f>
        <v>0</v>
      </c>
      <c r="Y26" s="173">
        <f>COUNTIF('14'!O$15:O$54,Y$9)</f>
        <v>0</v>
      </c>
      <c r="Z26" s="173">
        <f>COUNTIF('14'!P$15:P$54,Z$9)</f>
        <v>0</v>
      </c>
      <c r="AA26" s="173">
        <f>COUNTIF('14'!Q$15:Q$54,AA$9)</f>
        <v>0</v>
      </c>
      <c r="AB26" s="173">
        <f>COUNTIF('14'!R$15:R$54,AB$9)</f>
        <v>0</v>
      </c>
      <c r="AC26" s="173">
        <f>COUNTIF('14'!S$15:S$54,AC$9)</f>
        <v>0</v>
      </c>
      <c r="AD26" s="186">
        <f>COUNTIF('14'!T$15:T$54,AD$9)</f>
        <v>0</v>
      </c>
      <c r="AE26" s="166">
        <f>COUNTIF('14'!$V$15:$V$54,AE$9)</f>
        <v>0</v>
      </c>
      <c r="AF26" s="105">
        <f>COUNTIF('14'!$V$15:$V$54,AF$9)</f>
        <v>0</v>
      </c>
      <c r="AG26" s="105">
        <f>COUNTIF('14'!$V$15:$V$54,AG$9)</f>
        <v>0</v>
      </c>
      <c r="AH26" s="106">
        <f>COUNTIF('14'!$V$15:$V$54,AH$9)</f>
        <v>0</v>
      </c>
      <c r="AI26" s="107" t="str">
        <f>IF($H26=0,"",SUM('14'!$U$15:$U$54)/$H26)</f>
        <v/>
      </c>
      <c r="AJ26" s="108" t="str">
        <f>IF($H26=0,"",SUMSQ('14'!$U$15:$U$54)/$H26)</f>
        <v/>
      </c>
      <c r="AK26" s="109">
        <f>COUNTIF('14'!X$15:X$54,1)</f>
        <v>0</v>
      </c>
      <c r="AL26" s="223"/>
      <c r="AM26" s="221"/>
      <c r="AN26" s="221"/>
      <c r="AO26" s="259"/>
      <c r="AP26" s="231"/>
      <c r="AQ26" s="98"/>
      <c r="AR26" s="11"/>
      <c r="AS26" s="12" t="s">
        <v>108</v>
      </c>
      <c r="AT26" s="3"/>
      <c r="AU26" s="3"/>
    </row>
    <row r="27" spans="1:47" ht="16.5" customHeight="1" thickBot="1">
      <c r="A27" s="3"/>
      <c r="B27" s="111" t="str">
        <f t="shared" si="10"/>
        <v/>
      </c>
      <c r="C27" s="112" t="str">
        <f>IF('15'!S$1="","",'15'!S$1)</f>
        <v/>
      </c>
      <c r="D27" s="113" t="str">
        <f>IF('15'!D$6="","",'15'!D$6)</f>
        <v/>
      </c>
      <c r="E27" s="114" t="str">
        <f>IF('15'!E$5="","",'15'!E$5)</f>
        <v/>
      </c>
      <c r="F27" s="115">
        <f>COUNTA('15'!B$15:B$54)</f>
        <v>0</v>
      </c>
      <c r="G27" s="116">
        <f>COUNTIF('15'!C$15:C$54,"да")</f>
        <v>0</v>
      </c>
      <c r="H27" s="118">
        <f>COUNTIF('15'!D$15:D$54,"&gt;0")</f>
        <v>0</v>
      </c>
      <c r="I27" s="187">
        <f>COUNTIF('15'!E$15:E$54,I$9)</f>
        <v>0</v>
      </c>
      <c r="J27" s="188">
        <f>COUNTIF('15'!E$15:E$54,J$9)</f>
        <v>0</v>
      </c>
      <c r="K27" s="188">
        <f>COUNTIF('15'!E$15:E$54,K$9)</f>
        <v>0</v>
      </c>
      <c r="L27" s="188">
        <f>COUNTIF('15'!E$15:E$54,L$9)</f>
        <v>0</v>
      </c>
      <c r="M27" s="188">
        <f>COUNTIF('15'!E$15:E$54,M$9)</f>
        <v>0</v>
      </c>
      <c r="N27" s="188">
        <f>COUNTIF('15'!E$15:E$54,N$9)</f>
        <v>0</v>
      </c>
      <c r="O27" s="189">
        <f>COUNTIF('15'!E$15:E$54,O$9)</f>
        <v>0</v>
      </c>
      <c r="P27" s="190">
        <f>COUNTIF('15'!F$15:F$54,P$9)</f>
        <v>0</v>
      </c>
      <c r="Q27" s="190">
        <f>COUNTIF('15'!G$15:G$54,Q$9)</f>
        <v>0</v>
      </c>
      <c r="R27" s="190">
        <f>COUNTIF('15'!H$15:H$54,R$9)</f>
        <v>0</v>
      </c>
      <c r="S27" s="190">
        <f>COUNTIF('15'!I$15:I$54,S$9)</f>
        <v>0</v>
      </c>
      <c r="T27" s="190">
        <f>COUNTIF('15'!J$15:J$54,T$9)</f>
        <v>0</v>
      </c>
      <c r="U27" s="190">
        <f>COUNTIF('15'!K$15:K$54,U$9)</f>
        <v>0</v>
      </c>
      <c r="V27" s="190">
        <f>COUNTIF('15'!L$15:L$54,V$9)</f>
        <v>0</v>
      </c>
      <c r="W27" s="190">
        <f>COUNTIF('15'!M$15:M$54,W$9)</f>
        <v>0</v>
      </c>
      <c r="X27" s="190">
        <f>COUNTIF('15'!N$15:N$54,X$9)</f>
        <v>0</v>
      </c>
      <c r="Y27" s="190">
        <f>COUNTIF('15'!O$15:O$54,Y$9)</f>
        <v>0</v>
      </c>
      <c r="Z27" s="190">
        <f>COUNTIF('15'!P$15:P$54,Z$9)</f>
        <v>0</v>
      </c>
      <c r="AA27" s="190">
        <f>COUNTIF('15'!Q$15:Q$54,AA$9)</f>
        <v>0</v>
      </c>
      <c r="AB27" s="190">
        <f>COUNTIF('15'!R$15:R$54,AB$9)</f>
        <v>0</v>
      </c>
      <c r="AC27" s="190">
        <f>COUNTIF('15'!S$15:S$54,AC$9)</f>
        <v>0</v>
      </c>
      <c r="AD27" s="191">
        <f>COUNTIF('15'!T$15:T$54,AD$9)</f>
        <v>0</v>
      </c>
      <c r="AE27" s="167">
        <f>COUNTIF('15'!$V$15:$V$54,AE$9)</f>
        <v>0</v>
      </c>
      <c r="AF27" s="117">
        <f>COUNTIF('15'!$V$15:$V$54,AF$9)</f>
        <v>0</v>
      </c>
      <c r="AG27" s="117">
        <f>COUNTIF('15'!$V$15:$V$54,AG$9)</f>
        <v>0</v>
      </c>
      <c r="AH27" s="118">
        <f>COUNTIF('15'!$V$15:$V$54,AH$9)</f>
        <v>0</v>
      </c>
      <c r="AI27" s="119" t="str">
        <f>IF($H27=0,"",SUM('15'!$U$15:$U$54)/$H27)</f>
        <v/>
      </c>
      <c r="AJ27" s="120" t="str">
        <f>IF($H27=0,"",SUMSQ('15'!$U$15:$U$54)/$H27)</f>
        <v/>
      </c>
      <c r="AK27" s="121">
        <f>COUNTIF('15'!X$15:X$54,1)</f>
        <v>0</v>
      </c>
      <c r="AL27" s="224"/>
      <c r="AM27" s="216"/>
      <c r="AN27" s="216"/>
      <c r="AO27" s="218"/>
      <c r="AP27" s="212"/>
      <c r="AQ27" s="98"/>
      <c r="AR27" s="11"/>
      <c r="AS27" s="12" t="s">
        <v>109</v>
      </c>
      <c r="AT27" s="3"/>
      <c r="AU27" s="3"/>
    </row>
    <row r="28" spans="1:47" ht="16.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11"/>
      <c r="AS28" s="12" t="s">
        <v>110</v>
      </c>
      <c r="AT28" s="3"/>
      <c r="AU28" s="3"/>
    </row>
    <row r="29" spans="1:47" ht="16.5" customHeight="1">
      <c r="A29" s="3"/>
      <c r="B29" s="125" t="s">
        <v>111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11"/>
      <c r="AS29" s="12" t="s">
        <v>112</v>
      </c>
      <c r="AT29" s="3"/>
      <c r="AU29" s="3"/>
    </row>
    <row r="30" spans="1:47" ht="16.5" customHeight="1">
      <c r="A30" s="3"/>
      <c r="B30" s="3" t="s">
        <v>113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11"/>
      <c r="AS30" s="12" t="s">
        <v>114</v>
      </c>
      <c r="AT30" s="3"/>
      <c r="AU30" s="3"/>
    </row>
    <row r="31" spans="1:47" ht="16.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11"/>
      <c r="AS31" s="12" t="s">
        <v>115</v>
      </c>
      <c r="AT31" s="3"/>
      <c r="AU31" s="3"/>
    </row>
    <row r="32" spans="1:47" ht="16.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11"/>
      <c r="AS32" s="12" t="s">
        <v>116</v>
      </c>
      <c r="AT32" s="3"/>
      <c r="AU32" s="3"/>
    </row>
    <row r="33" spans="1:47" ht="16.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11"/>
      <c r="AS33" s="12" t="s">
        <v>117</v>
      </c>
      <c r="AT33" s="3"/>
      <c r="AU33" s="3"/>
    </row>
    <row r="34" spans="1:47" ht="16.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11"/>
      <c r="AS34" s="12" t="s">
        <v>118</v>
      </c>
      <c r="AT34" s="3"/>
      <c r="AU34" s="3"/>
    </row>
    <row r="35" spans="1:47" ht="16.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11"/>
      <c r="AS35" s="12" t="s">
        <v>119</v>
      </c>
      <c r="AT35" s="3"/>
      <c r="AU35" s="3"/>
    </row>
    <row r="36" spans="1:47" ht="16.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11"/>
      <c r="AS36" s="12" t="s">
        <v>120</v>
      </c>
      <c r="AT36" s="3"/>
      <c r="AU36" s="3"/>
    </row>
    <row r="37" spans="1:47" ht="16.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11"/>
      <c r="AS37" s="12" t="s">
        <v>121</v>
      </c>
      <c r="AT37" s="3"/>
      <c r="AU37" s="3"/>
    </row>
    <row r="38" spans="1:47" ht="16.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11"/>
      <c r="AS38" s="12" t="s">
        <v>122</v>
      </c>
      <c r="AT38" s="3"/>
      <c r="AU38" s="3"/>
    </row>
    <row r="39" spans="1:47" ht="16.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11"/>
      <c r="AS39" s="12" t="s">
        <v>123</v>
      </c>
      <c r="AT39" s="3"/>
      <c r="AU39" s="3"/>
    </row>
    <row r="40" spans="1:47" ht="16.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11"/>
      <c r="AS40" s="12" t="s">
        <v>124</v>
      </c>
      <c r="AT40" s="3"/>
      <c r="AU40" s="3"/>
    </row>
    <row r="41" spans="1:47" ht="16.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11"/>
      <c r="AS41" s="12" t="s">
        <v>125</v>
      </c>
      <c r="AT41" s="3"/>
      <c r="AU41" s="3"/>
    </row>
    <row r="42" spans="1:47" ht="16.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11"/>
      <c r="AS42" s="12" t="s">
        <v>126</v>
      </c>
      <c r="AT42" s="3"/>
      <c r="AU42" s="3"/>
    </row>
    <row r="43" spans="1:47" ht="16.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11"/>
      <c r="AS43" s="12" t="s">
        <v>127</v>
      </c>
      <c r="AT43" s="3"/>
      <c r="AU43" s="3"/>
    </row>
    <row r="44" spans="1:47" ht="16.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11"/>
      <c r="AS44" s="12" t="s">
        <v>128</v>
      </c>
      <c r="AT44" s="3"/>
      <c r="AU44" s="3"/>
    </row>
    <row r="45" spans="1:47" ht="16.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11"/>
      <c r="AS45" s="12" t="s">
        <v>129</v>
      </c>
      <c r="AT45" s="3"/>
      <c r="AU45" s="3"/>
    </row>
    <row r="46" spans="1:47" ht="16.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11"/>
      <c r="AS46" s="3"/>
      <c r="AT46" s="3"/>
      <c r="AU46" s="3"/>
    </row>
    <row r="47" spans="1:47" ht="16.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ht="16.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ht="16.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ht="16.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ht="16.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ht="16.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ht="14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ht="14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ht="14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ht="14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ht="14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ht="14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ht="14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ht="14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ht="14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ht="14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ht="14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ht="14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ht="14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ht="14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ht="14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ht="14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ht="14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ht="14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ht="14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ht="14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ht="14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ht="14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ht="14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  <row r="98" spans="1:47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</row>
    <row r="99" spans="1:47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</row>
    <row r="100" spans="1:47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</row>
    <row r="101" spans="1:47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</row>
    <row r="102" spans="1:47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</row>
    <row r="103" spans="1:47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</row>
    <row r="104" spans="1:47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</row>
    <row r="105" spans="1:47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</row>
    <row r="106" spans="1:47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</row>
    <row r="107" spans="1:47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</row>
    <row r="108" spans="1:47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</row>
    <row r="109" spans="1:47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</row>
    <row r="110" spans="1:47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</row>
    <row r="111" spans="1:47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</row>
    <row r="112" spans="1:47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</row>
    <row r="113" spans="1:47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</row>
    <row r="114" spans="1:47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</row>
    <row r="115" spans="1:47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</row>
    <row r="116" spans="1:47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</row>
    <row r="117" spans="1:47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</row>
    <row r="118" spans="1:47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</row>
    <row r="119" spans="1:47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</row>
    <row r="120" spans="1:47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</row>
    <row r="121" spans="1:47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</row>
    <row r="122" spans="1:47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</row>
    <row r="123" spans="1:47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</row>
    <row r="124" spans="1:47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</row>
    <row r="125" spans="1:47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</row>
    <row r="126" spans="1:47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</row>
    <row r="127" spans="1:47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</row>
    <row r="128" spans="1:47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</row>
    <row r="129" spans="1:47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</row>
    <row r="130" spans="1:47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</row>
    <row r="131" spans="1:47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</row>
    <row r="132" spans="1:47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</row>
    <row r="133" spans="1:47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</row>
    <row r="134" spans="1:47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</row>
    <row r="135" spans="1:47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</row>
    <row r="136" spans="1:47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</row>
    <row r="137" spans="1:47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</row>
    <row r="138" spans="1:47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</row>
    <row r="139" spans="1:47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</row>
    <row r="140" spans="1:47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</row>
    <row r="141" spans="1:47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</row>
    <row r="142" spans="1:47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</row>
    <row r="143" spans="1:47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</row>
    <row r="144" spans="1:47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</row>
    <row r="145" spans="1:47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</row>
    <row r="146" spans="1:47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</row>
    <row r="147" spans="1:47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</row>
    <row r="148" spans="1:47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</row>
    <row r="149" spans="1:47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</row>
    <row r="150" spans="1:47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</row>
    <row r="151" spans="1:47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</row>
    <row r="152" spans="1:47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</row>
    <row r="153" spans="1:47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</row>
    <row r="154" spans="1:47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</row>
    <row r="155" spans="1:47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</row>
    <row r="156" spans="1:47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</row>
    <row r="157" spans="1:47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</row>
    <row r="158" spans="1:47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</row>
    <row r="159" spans="1:47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</row>
    <row r="160" spans="1:47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</row>
    <row r="161" spans="1:47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</row>
    <row r="162" spans="1:47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</row>
    <row r="163" spans="1:47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</row>
    <row r="164" spans="1:47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</row>
    <row r="165" spans="1:47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</row>
    <row r="166" spans="1:47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</row>
    <row r="167" spans="1:47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</row>
    <row r="168" spans="1:47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</row>
    <row r="169" spans="1:47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</row>
    <row r="170" spans="1:47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</row>
    <row r="171" spans="1:47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</row>
    <row r="172" spans="1:47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</row>
    <row r="173" spans="1:47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</row>
    <row r="174" spans="1:47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</row>
    <row r="175" spans="1:47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</row>
    <row r="176" spans="1:47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</row>
    <row r="177" spans="1:47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</row>
    <row r="178" spans="1:47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</row>
    <row r="179" spans="1:47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</row>
    <row r="180" spans="1:47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</row>
    <row r="181" spans="1:47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</row>
    <row r="182" spans="1:47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</row>
    <row r="183" spans="1:47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</row>
    <row r="184" spans="1:47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</row>
    <row r="185" spans="1:47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</row>
    <row r="186" spans="1:47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</row>
    <row r="187" spans="1:47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</row>
    <row r="188" spans="1:47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</row>
    <row r="189" spans="1:47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</row>
    <row r="190" spans="1:47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</row>
    <row r="191" spans="1:47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</row>
    <row r="192" spans="1:47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</row>
    <row r="193" spans="1:47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</row>
    <row r="194" spans="1:47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</row>
    <row r="195" spans="1:47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</row>
    <row r="196" spans="1:47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</row>
    <row r="197" spans="1:47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</row>
    <row r="198" spans="1:47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</row>
    <row r="199" spans="1:47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</row>
    <row r="200" spans="1:47" ht="14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</row>
    <row r="201" spans="1:47" ht="14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</row>
    <row r="202" spans="1:47" ht="14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</row>
    <row r="203" spans="1:47" ht="14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</row>
    <row r="204" spans="1:47" ht="14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</row>
    <row r="205" spans="1:47" ht="14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</row>
    <row r="206" spans="1:47" ht="14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</row>
    <row r="207" spans="1:47" ht="14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</row>
    <row r="208" spans="1:47" ht="14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</row>
    <row r="209" spans="1:47" ht="14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</row>
    <row r="210" spans="1:47" ht="14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</row>
    <row r="211" spans="1:47" ht="14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</row>
    <row r="212" spans="1:47" ht="14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</row>
    <row r="213" spans="1:47" ht="14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</row>
    <row r="214" spans="1:47" ht="14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</row>
    <row r="215" spans="1:47" ht="14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</row>
    <row r="216" spans="1:47" ht="14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</row>
    <row r="217" spans="1:47" ht="14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</row>
    <row r="218" spans="1:47" ht="14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</row>
    <row r="219" spans="1:47" ht="14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</row>
    <row r="220" spans="1:47" ht="14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</row>
    <row r="221" spans="1:47" ht="14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</row>
    <row r="222" spans="1:47" ht="14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</row>
    <row r="223" spans="1:47" ht="14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</row>
    <row r="224" spans="1:47" ht="14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</row>
    <row r="225" spans="1:47" ht="14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</row>
    <row r="226" spans="1:47" ht="14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</row>
    <row r="227" spans="1:47" ht="14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</row>
    <row r="228" spans="1:47" ht="14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</row>
    <row r="229" spans="1:47" ht="14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</row>
    <row r="230" spans="1:47" ht="14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</row>
    <row r="231" spans="1:47" ht="14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</row>
    <row r="232" spans="1:47" ht="14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</row>
    <row r="233" spans="1:47" ht="14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</row>
    <row r="234" spans="1:47" ht="14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</row>
    <row r="235" spans="1:47" ht="14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</row>
    <row r="236" spans="1:47" ht="14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</row>
    <row r="237" spans="1:47" ht="14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</row>
    <row r="238" spans="1:47" ht="14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</row>
    <row r="239" spans="1:47" ht="14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</row>
    <row r="240" spans="1:47" ht="14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</row>
    <row r="241" spans="1:47" ht="14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</row>
    <row r="242" spans="1:47" ht="14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</row>
    <row r="243" spans="1:47" ht="14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</row>
    <row r="244" spans="1:47" ht="14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</row>
    <row r="245" spans="1:47" ht="14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</row>
    <row r="246" spans="1:47" ht="14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</row>
    <row r="247" spans="1:47" ht="14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</row>
    <row r="248" spans="1:47" ht="14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</row>
    <row r="249" spans="1:47" ht="14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</row>
    <row r="250" spans="1:47" ht="14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</row>
    <row r="251" spans="1:47" ht="14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</row>
    <row r="252" spans="1:47" ht="14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</row>
    <row r="253" spans="1:47" ht="14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</row>
    <row r="254" spans="1:47" ht="14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</row>
    <row r="255" spans="1:47" ht="14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</row>
    <row r="256" spans="1:47" ht="14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</row>
    <row r="257" spans="1:47" ht="14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</row>
    <row r="258" spans="1:47" ht="14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</row>
    <row r="259" spans="1:47" ht="14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</row>
    <row r="260" spans="1:47" ht="14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</row>
    <row r="261" spans="1:47" ht="14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</row>
    <row r="262" spans="1:47" ht="14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</row>
    <row r="263" spans="1:47" ht="14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</row>
    <row r="264" spans="1:47" ht="14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</row>
    <row r="265" spans="1:47" ht="14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</row>
    <row r="266" spans="1:47" ht="14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</row>
    <row r="267" spans="1:47" ht="14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</row>
    <row r="268" spans="1:47" ht="14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</row>
    <row r="269" spans="1:47" ht="14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</row>
    <row r="270" spans="1:47" ht="14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</row>
    <row r="271" spans="1:47" ht="14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</row>
    <row r="272" spans="1:47" ht="14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</row>
    <row r="273" spans="1:47" ht="14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</row>
    <row r="274" spans="1:47" ht="14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</row>
    <row r="275" spans="1:47" ht="14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</row>
    <row r="276" spans="1:47" ht="14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</row>
    <row r="277" spans="1:47" ht="14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</row>
    <row r="278" spans="1:47" ht="14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</row>
    <row r="279" spans="1:47" ht="14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</row>
    <row r="280" spans="1:47" ht="14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</row>
    <row r="281" spans="1:47" ht="14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</row>
    <row r="282" spans="1:47" ht="14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</row>
    <row r="283" spans="1:47" ht="14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</row>
    <row r="284" spans="1:47" ht="14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</row>
    <row r="285" spans="1:47" ht="14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</row>
    <row r="286" spans="1:47" ht="14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</row>
    <row r="287" spans="1:47" ht="14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</row>
    <row r="288" spans="1:47" ht="14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</row>
    <row r="289" spans="1:47" ht="14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</row>
    <row r="290" spans="1:47" ht="14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</row>
    <row r="291" spans="1:47" ht="14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</row>
    <row r="292" spans="1:47" ht="14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</row>
    <row r="293" spans="1:47" ht="14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</row>
    <row r="294" spans="1:47" ht="14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</row>
    <row r="295" spans="1:47" ht="14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</row>
    <row r="296" spans="1:47" ht="14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</row>
    <row r="297" spans="1:47" ht="14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</row>
    <row r="298" spans="1:47" ht="14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</row>
    <row r="299" spans="1:47" ht="14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</row>
    <row r="300" spans="1:47" ht="14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</row>
    <row r="301" spans="1:47" ht="14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</row>
    <row r="302" spans="1:47" ht="14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</row>
    <row r="303" spans="1:47" ht="14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</row>
    <row r="304" spans="1:47" ht="14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</row>
    <row r="305" spans="1:47" ht="14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</row>
    <row r="306" spans="1:47" ht="14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</row>
    <row r="307" spans="1:47" ht="14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</row>
    <row r="308" spans="1:47" ht="14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</row>
    <row r="309" spans="1:47" ht="14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</row>
    <row r="310" spans="1:47" ht="14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</row>
    <row r="311" spans="1:47" ht="14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</row>
    <row r="312" spans="1:47" ht="14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</row>
    <row r="313" spans="1:47" ht="14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</row>
    <row r="314" spans="1:47" ht="14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</row>
    <row r="315" spans="1:47" ht="14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</row>
    <row r="316" spans="1:47" ht="14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</row>
    <row r="317" spans="1:47" ht="14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</row>
    <row r="318" spans="1:47" ht="14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</row>
    <row r="319" spans="1:47" ht="14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</row>
    <row r="320" spans="1:47" ht="14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</row>
    <row r="321" spans="1:47" ht="14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</row>
    <row r="322" spans="1:47" ht="14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</row>
    <row r="323" spans="1:47" ht="14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</row>
    <row r="324" spans="1:47" ht="14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</row>
    <row r="325" spans="1:47" ht="14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</row>
    <row r="326" spans="1:47" ht="14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</row>
    <row r="327" spans="1:47" ht="14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</row>
    <row r="328" spans="1:47" ht="14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</row>
    <row r="329" spans="1:47" ht="14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</row>
    <row r="330" spans="1:47" ht="14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</row>
    <row r="331" spans="1:47" ht="14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</row>
    <row r="332" spans="1:47" ht="14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</row>
    <row r="333" spans="1:47" ht="14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</row>
    <row r="334" spans="1:47" ht="14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</row>
    <row r="335" spans="1:47" ht="14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</row>
    <row r="336" spans="1:47" ht="14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</row>
    <row r="337" spans="1:47" ht="14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</row>
    <row r="338" spans="1:47" ht="14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</row>
    <row r="339" spans="1:47" ht="14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</row>
    <row r="340" spans="1:47" ht="14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</row>
    <row r="341" spans="1:47" ht="14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</row>
    <row r="342" spans="1:47" ht="14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</row>
    <row r="343" spans="1:47" ht="14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</row>
    <row r="344" spans="1:47" ht="14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</row>
    <row r="345" spans="1:47" ht="14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</row>
    <row r="346" spans="1:47" ht="14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</row>
    <row r="347" spans="1:47" ht="14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</row>
    <row r="348" spans="1:47" ht="14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</row>
    <row r="349" spans="1:47" ht="14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</row>
    <row r="350" spans="1:47" ht="14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</row>
    <row r="351" spans="1:47" ht="14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</row>
    <row r="352" spans="1:47" ht="14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</row>
    <row r="353" spans="1:47" ht="14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</row>
    <row r="354" spans="1:47" ht="14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</row>
    <row r="355" spans="1:47" ht="14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</row>
    <row r="356" spans="1:47" ht="14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</row>
    <row r="357" spans="1:47" ht="14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</row>
    <row r="358" spans="1:47" ht="14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</row>
    <row r="359" spans="1:47" ht="14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</row>
    <row r="360" spans="1:47" ht="14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</row>
    <row r="361" spans="1:47" ht="14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</row>
    <row r="362" spans="1:47" ht="14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</row>
    <row r="363" spans="1:47" ht="14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</row>
    <row r="364" spans="1:47" ht="14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</row>
    <row r="365" spans="1:47" ht="14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</row>
    <row r="366" spans="1:47" ht="14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</row>
    <row r="367" spans="1:47" ht="14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</row>
    <row r="368" spans="1:47" ht="14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</row>
    <row r="369" spans="1:47" ht="14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</row>
    <row r="370" spans="1:47" ht="14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</row>
    <row r="371" spans="1:47" ht="14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</row>
    <row r="372" spans="1:47" ht="14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</row>
    <row r="373" spans="1:47" ht="14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</row>
    <row r="374" spans="1:47" ht="14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</row>
    <row r="375" spans="1:47" ht="14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</row>
    <row r="376" spans="1:47" ht="14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</row>
    <row r="377" spans="1:47" ht="14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</row>
    <row r="378" spans="1:47" ht="14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</row>
    <row r="379" spans="1:47" ht="14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</row>
    <row r="380" spans="1:47" ht="14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</row>
    <row r="381" spans="1:47" ht="14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</row>
    <row r="382" spans="1:47" ht="14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</row>
    <row r="383" spans="1:47" ht="14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</row>
    <row r="384" spans="1:47" ht="14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</row>
    <row r="385" spans="1:47" ht="14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</row>
    <row r="386" spans="1:47" ht="14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</row>
    <row r="387" spans="1:47" ht="14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</row>
    <row r="388" spans="1:47" ht="14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</row>
    <row r="389" spans="1:47" ht="14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</row>
    <row r="390" spans="1:47" ht="14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</row>
    <row r="391" spans="1:47" ht="14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</row>
    <row r="392" spans="1:47" ht="14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</row>
    <row r="393" spans="1:47" ht="14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</row>
    <row r="394" spans="1:47" ht="14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</row>
    <row r="395" spans="1:47" ht="14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</row>
    <row r="396" spans="1:47" ht="14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</row>
    <row r="397" spans="1:47" ht="14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</row>
    <row r="398" spans="1:47" ht="14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</row>
    <row r="399" spans="1:47" ht="14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</row>
    <row r="400" spans="1:47" ht="14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</row>
    <row r="401" spans="1:47" ht="14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</row>
    <row r="402" spans="1:47" ht="14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</row>
    <row r="403" spans="1:47" ht="14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</row>
    <row r="404" spans="1:47" ht="14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</row>
    <row r="405" spans="1:47" ht="14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</row>
    <row r="406" spans="1:47" ht="14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</row>
    <row r="407" spans="1:47" ht="14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</row>
    <row r="408" spans="1:47" ht="14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</row>
    <row r="409" spans="1:47" ht="14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</row>
    <row r="410" spans="1:47" ht="14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</row>
    <row r="411" spans="1:47" ht="14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</row>
    <row r="412" spans="1:47" ht="14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</row>
    <row r="413" spans="1:47" ht="14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</row>
    <row r="414" spans="1:47" ht="14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</row>
    <row r="415" spans="1:47" ht="14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</row>
    <row r="416" spans="1:47" ht="14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</row>
    <row r="417" spans="1:47" ht="14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</row>
    <row r="418" spans="1:47" ht="14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</row>
    <row r="419" spans="1:47" ht="14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</row>
    <row r="420" spans="1:47" ht="14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</row>
    <row r="421" spans="1:47" ht="14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</row>
    <row r="422" spans="1:47" ht="14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</row>
    <row r="423" spans="1:47" ht="14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</row>
    <row r="424" spans="1:47" ht="14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</row>
    <row r="425" spans="1:47" ht="14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</row>
    <row r="426" spans="1:47" ht="14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</row>
    <row r="427" spans="1:47" ht="14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</row>
    <row r="428" spans="1:47" ht="14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</row>
    <row r="429" spans="1:47" ht="14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</row>
    <row r="430" spans="1:47" ht="14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</row>
    <row r="431" spans="1:47" ht="14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</row>
    <row r="432" spans="1:47" ht="14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</row>
    <row r="433" spans="1:47" ht="14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</row>
    <row r="434" spans="1:47" ht="14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</row>
    <row r="435" spans="1:47" ht="14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</row>
    <row r="436" spans="1:47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</row>
    <row r="437" spans="1:47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</row>
    <row r="438" spans="1:47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</row>
    <row r="439" spans="1:47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</row>
    <row r="440" spans="1:47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</row>
    <row r="441" spans="1:47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</row>
    <row r="442" spans="1:47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</row>
    <row r="443" spans="1:47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</row>
    <row r="444" spans="1:47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</row>
    <row r="445" spans="1:47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</row>
    <row r="446" spans="1:47" ht="14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</row>
    <row r="447" spans="1:47" ht="14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</row>
    <row r="448" spans="1:47" ht="14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</row>
    <row r="449" spans="1:47" ht="14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</row>
    <row r="450" spans="1:47" ht="14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</row>
    <row r="451" spans="1:47" ht="14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</row>
    <row r="452" spans="1:47" ht="14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</row>
    <row r="453" spans="1:47" ht="14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</row>
    <row r="454" spans="1:47" ht="14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</row>
    <row r="455" spans="1:47" ht="14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</row>
    <row r="456" spans="1:47" ht="14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</row>
    <row r="457" spans="1:47" ht="14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</row>
    <row r="458" spans="1:47" ht="14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</row>
    <row r="459" spans="1:47" ht="14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</row>
    <row r="460" spans="1:47" ht="14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</row>
    <row r="461" spans="1:47" ht="14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</row>
    <row r="462" spans="1:47" ht="14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</row>
    <row r="463" spans="1:47" ht="14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</row>
    <row r="464" spans="1:47" ht="14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</row>
    <row r="465" spans="1:47" ht="14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</row>
    <row r="466" spans="1:47" ht="14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</row>
    <row r="467" spans="1:47" ht="14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</row>
    <row r="468" spans="1:47" ht="14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</row>
    <row r="469" spans="1:47" ht="14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</row>
    <row r="470" spans="1:47" ht="14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</row>
    <row r="471" spans="1:47" ht="14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</row>
    <row r="472" spans="1:47" ht="14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</row>
    <row r="473" spans="1:47" ht="14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</row>
    <row r="474" spans="1:47" ht="14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</row>
    <row r="475" spans="1:47" ht="14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</row>
    <row r="476" spans="1:47" ht="14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</row>
    <row r="477" spans="1:47" ht="14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</row>
    <row r="478" spans="1:47" ht="14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</row>
    <row r="479" spans="1:47" ht="14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</row>
    <row r="480" spans="1:47" ht="14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</row>
    <row r="481" spans="1:47" ht="14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</row>
    <row r="482" spans="1:47" ht="14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</row>
    <row r="483" spans="1:47" ht="14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</row>
    <row r="484" spans="1:47" ht="14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</row>
    <row r="485" spans="1:47" ht="14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</row>
    <row r="486" spans="1:47" ht="14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</row>
    <row r="487" spans="1:47" ht="14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</row>
    <row r="488" spans="1:47" ht="14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</row>
    <row r="489" spans="1:47" ht="14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</row>
    <row r="490" spans="1:47" ht="14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</row>
    <row r="491" spans="1:47" ht="14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</row>
    <row r="492" spans="1:47" ht="14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</row>
    <row r="493" spans="1:47" ht="14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</row>
    <row r="494" spans="1:47" ht="14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</row>
    <row r="495" spans="1:47" ht="14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</row>
    <row r="496" spans="1:47" ht="14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</row>
    <row r="497" spans="1:47" ht="14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</row>
    <row r="498" spans="1:47" ht="14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</row>
    <row r="499" spans="1:47" ht="14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</row>
    <row r="500" spans="1:47" ht="14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</row>
    <row r="501" spans="1:47" ht="14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</row>
    <row r="502" spans="1:47" ht="14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</row>
    <row r="503" spans="1:47" ht="14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</row>
    <row r="504" spans="1:47" ht="14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</row>
    <row r="505" spans="1:47" ht="14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</row>
    <row r="506" spans="1:47" ht="14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</row>
    <row r="507" spans="1:47" ht="14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</row>
    <row r="508" spans="1:47" ht="14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</row>
    <row r="509" spans="1:47" ht="14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</row>
    <row r="510" spans="1:47" ht="14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</row>
    <row r="511" spans="1:47" ht="14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</row>
    <row r="512" spans="1:47" ht="14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</row>
    <row r="513" spans="1:47" ht="14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</row>
    <row r="514" spans="1:47" ht="14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</row>
    <row r="515" spans="1:47" ht="14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</row>
    <row r="516" spans="1:47" ht="14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</row>
    <row r="517" spans="1:47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</row>
    <row r="518" spans="1:47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</row>
    <row r="519" spans="1:47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</row>
    <row r="520" spans="1:47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</row>
    <row r="521" spans="1:47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</row>
    <row r="522" spans="1:47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</row>
    <row r="523" spans="1:47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</row>
    <row r="524" spans="1:47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</row>
    <row r="525" spans="1:47" ht="14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</row>
    <row r="526" spans="1:47" ht="14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</row>
    <row r="527" spans="1:47" ht="14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</row>
    <row r="528" spans="1:47" ht="14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</row>
    <row r="529" spans="1:47" ht="14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</row>
    <row r="530" spans="1:47" ht="14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</row>
    <row r="531" spans="1:47" ht="14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</row>
    <row r="532" spans="1:47" ht="14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</row>
    <row r="533" spans="1:47" ht="14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</row>
    <row r="534" spans="1:47" ht="14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</row>
    <row r="535" spans="1:47" ht="14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</row>
    <row r="536" spans="1:47" ht="14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</row>
    <row r="537" spans="1:47" ht="14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</row>
    <row r="538" spans="1:47" ht="14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</row>
    <row r="539" spans="1:47" ht="14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</row>
    <row r="540" spans="1:47" ht="14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</row>
    <row r="541" spans="1:47" ht="14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</row>
    <row r="542" spans="1:47" ht="14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</row>
    <row r="543" spans="1:47" ht="14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</row>
    <row r="544" spans="1:47" ht="14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</row>
    <row r="545" spans="1:47" ht="14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</row>
    <row r="546" spans="1:47" ht="14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</row>
    <row r="547" spans="1:47" ht="14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</row>
    <row r="548" spans="1:47" ht="14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</row>
    <row r="549" spans="1:47" ht="14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</row>
    <row r="550" spans="1:47" ht="14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</row>
    <row r="551" spans="1:47" ht="14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</row>
    <row r="552" spans="1:47" ht="14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</row>
    <row r="553" spans="1:47" ht="14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</row>
    <row r="554" spans="1:47" ht="14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</row>
    <row r="555" spans="1:47" ht="14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</row>
    <row r="556" spans="1:47" ht="14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</row>
    <row r="557" spans="1:47" ht="14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</row>
    <row r="558" spans="1:47" ht="14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</row>
    <row r="559" spans="1:47" ht="14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</row>
    <row r="560" spans="1:47" ht="14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</row>
    <row r="561" spans="1:47" ht="14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</row>
    <row r="562" spans="1:47" ht="14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</row>
    <row r="563" spans="1:47" ht="14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</row>
    <row r="564" spans="1:47" ht="14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</row>
    <row r="565" spans="1:47" ht="14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</row>
    <row r="566" spans="1:47" ht="14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</row>
    <row r="567" spans="1:47" ht="14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</row>
    <row r="568" spans="1:47" ht="14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</row>
    <row r="569" spans="1:47" ht="14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</row>
    <row r="570" spans="1:47" ht="14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</row>
    <row r="571" spans="1:47" ht="14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</row>
    <row r="572" spans="1:47" ht="14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</row>
    <row r="573" spans="1:47" ht="14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</row>
    <row r="574" spans="1:47" ht="14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</row>
    <row r="575" spans="1:47" ht="14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</row>
    <row r="576" spans="1:47" ht="14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</row>
    <row r="577" spans="1:47" ht="14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</row>
    <row r="578" spans="1:47" ht="14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</row>
    <row r="579" spans="1:47" ht="14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</row>
    <row r="580" spans="1:47" ht="14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</row>
    <row r="581" spans="1:47" ht="14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</row>
    <row r="582" spans="1:47" ht="14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</row>
    <row r="583" spans="1:47" ht="14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</row>
    <row r="584" spans="1:47" ht="14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</row>
    <row r="585" spans="1:47" ht="14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</row>
    <row r="586" spans="1:47" ht="14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</row>
    <row r="587" spans="1:47" ht="14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</row>
    <row r="588" spans="1:47" ht="14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</row>
    <row r="589" spans="1:47" ht="14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</row>
    <row r="590" spans="1:47" ht="14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</row>
    <row r="591" spans="1:47" ht="14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</row>
    <row r="592" spans="1:47" ht="14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</row>
    <row r="593" spans="1:47" ht="14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</row>
    <row r="594" spans="1:47" ht="14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</row>
    <row r="595" spans="1:47" ht="14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</row>
    <row r="596" spans="1:47" ht="14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</row>
    <row r="597" spans="1:47" ht="14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</row>
    <row r="598" spans="1:47" ht="14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</row>
    <row r="599" spans="1:47" ht="14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</row>
    <row r="600" spans="1:47" ht="14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</row>
    <row r="601" spans="1:47" ht="14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</row>
    <row r="602" spans="1:47" ht="14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</row>
    <row r="603" spans="1:47" ht="14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</row>
    <row r="604" spans="1:47" ht="14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</row>
    <row r="605" spans="1:47" ht="14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</row>
    <row r="606" spans="1:47" ht="14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</row>
    <row r="607" spans="1:47" ht="14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</row>
    <row r="608" spans="1:47" ht="14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</row>
    <row r="609" spans="1:47" ht="14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</row>
    <row r="610" spans="1:47" ht="14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</row>
    <row r="611" spans="1:47" ht="14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</row>
    <row r="612" spans="1:47" ht="14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</row>
    <row r="613" spans="1:47" ht="14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</row>
    <row r="614" spans="1:47" ht="14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</row>
    <row r="615" spans="1:47" ht="14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</row>
    <row r="616" spans="1:47" ht="14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</row>
    <row r="617" spans="1:47" ht="14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</row>
    <row r="618" spans="1:47" ht="14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</row>
    <row r="619" spans="1:47" ht="14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</row>
    <row r="620" spans="1:47" ht="14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</row>
    <row r="621" spans="1:47" ht="14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</row>
    <row r="622" spans="1:47" ht="14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</row>
    <row r="623" spans="1:47" ht="14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</row>
    <row r="624" spans="1:47" ht="14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</row>
    <row r="625" spans="1:47" ht="14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</row>
    <row r="626" spans="1:47" ht="14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</row>
    <row r="627" spans="1:47" ht="14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</row>
    <row r="628" spans="1:47" ht="14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</row>
    <row r="629" spans="1:47" ht="14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</row>
    <row r="630" spans="1:47" ht="14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</row>
    <row r="631" spans="1:47" ht="14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</row>
    <row r="632" spans="1:47" ht="14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</row>
    <row r="633" spans="1:47" ht="14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</row>
    <row r="634" spans="1:47" ht="14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</row>
    <row r="635" spans="1:47" ht="14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</row>
    <row r="636" spans="1:47" ht="14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</row>
    <row r="637" spans="1:47" ht="14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</row>
    <row r="638" spans="1:47" ht="14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</row>
    <row r="639" spans="1:47" ht="14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</row>
    <row r="640" spans="1:47" ht="14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</row>
    <row r="641" spans="1:47" ht="14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</row>
    <row r="642" spans="1:47" ht="14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</row>
    <row r="643" spans="1:47" ht="14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</row>
    <row r="644" spans="1:47" ht="14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</row>
    <row r="645" spans="1:47" ht="14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</row>
    <row r="646" spans="1:47" ht="14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</row>
    <row r="647" spans="1:47" ht="14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</row>
    <row r="648" spans="1:47" ht="14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</row>
    <row r="649" spans="1:47" ht="14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</row>
    <row r="650" spans="1:47" ht="14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</row>
    <row r="651" spans="1:47" ht="14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</row>
    <row r="652" spans="1:47" ht="14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</row>
    <row r="653" spans="1:47" ht="14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</row>
    <row r="654" spans="1:47" ht="14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</row>
    <row r="655" spans="1:47" ht="14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</row>
    <row r="656" spans="1:47" ht="14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</row>
    <row r="657" spans="1:47" ht="14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</row>
    <row r="658" spans="1:47" ht="14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</row>
    <row r="659" spans="1:47" ht="14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</row>
    <row r="660" spans="1:47" ht="14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</row>
    <row r="661" spans="1:47" ht="14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</row>
    <row r="662" spans="1:47" ht="14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</row>
    <row r="663" spans="1:47" ht="14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</row>
    <row r="664" spans="1:47" ht="14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</row>
    <row r="665" spans="1:47" ht="14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</row>
    <row r="666" spans="1:47" ht="14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</row>
    <row r="667" spans="1:47" ht="14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</row>
    <row r="668" spans="1:47" ht="14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</row>
    <row r="669" spans="1:47" ht="14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</row>
    <row r="670" spans="1:47" ht="14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</row>
    <row r="671" spans="1:47" ht="14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</row>
    <row r="672" spans="1:47" ht="14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</row>
    <row r="673" spans="1:47" ht="14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</row>
    <row r="674" spans="1:47" ht="14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</row>
    <row r="675" spans="1:47" ht="14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</row>
    <row r="676" spans="1:47" ht="14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</row>
    <row r="677" spans="1:47" ht="14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</row>
    <row r="678" spans="1:47" ht="14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</row>
    <row r="679" spans="1:47" ht="14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</row>
    <row r="680" spans="1:47" ht="14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</row>
    <row r="681" spans="1:47" ht="14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</row>
    <row r="682" spans="1:47" ht="14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</row>
    <row r="683" spans="1:47" ht="14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</row>
    <row r="684" spans="1:47" ht="14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</row>
    <row r="685" spans="1:47" ht="14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</row>
    <row r="686" spans="1:47" ht="14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</row>
    <row r="687" spans="1:47" ht="14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</row>
    <row r="688" spans="1:47" ht="14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</row>
    <row r="689" spans="1:47" ht="14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</row>
    <row r="690" spans="1:47" ht="14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</row>
    <row r="691" spans="1:47" ht="14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</row>
    <row r="692" spans="1:47" ht="14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</row>
    <row r="693" spans="1:47" ht="14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</row>
    <row r="694" spans="1:47" ht="14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</row>
    <row r="695" spans="1:47" ht="14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</row>
    <row r="696" spans="1:47" ht="14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</row>
    <row r="697" spans="1:47" ht="14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</row>
    <row r="698" spans="1:47" ht="14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</row>
    <row r="699" spans="1:47" ht="14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</row>
    <row r="700" spans="1:47" ht="14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</row>
    <row r="701" spans="1:47" ht="14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</row>
    <row r="702" spans="1:47" ht="14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</row>
    <row r="703" spans="1:47" ht="14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</row>
    <row r="704" spans="1:47" ht="14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</row>
    <row r="705" spans="1:47" ht="14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</row>
    <row r="706" spans="1:47" ht="14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</row>
    <row r="707" spans="1:47" ht="14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</row>
    <row r="708" spans="1:47" ht="14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</row>
    <row r="709" spans="1:47" ht="14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</row>
    <row r="710" spans="1:47" ht="14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</row>
    <row r="711" spans="1:47" ht="14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</row>
    <row r="712" spans="1:47" ht="14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</row>
    <row r="713" spans="1:47" ht="14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</row>
    <row r="714" spans="1:47" ht="14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</row>
    <row r="715" spans="1:47" ht="14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</row>
    <row r="716" spans="1:47" ht="14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</row>
    <row r="717" spans="1:47" ht="14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</row>
    <row r="718" spans="1:47" ht="14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</row>
    <row r="719" spans="1:47" ht="14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</row>
    <row r="720" spans="1:47" ht="14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</row>
    <row r="721" spans="1:47" ht="14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</row>
    <row r="722" spans="1:47" ht="14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</row>
    <row r="723" spans="1:47" ht="14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</row>
    <row r="724" spans="1:47" ht="14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</row>
    <row r="725" spans="1:47" ht="14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</row>
    <row r="726" spans="1:47" ht="14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</row>
    <row r="727" spans="1:47" ht="14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</row>
    <row r="728" spans="1:47" ht="14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</row>
    <row r="729" spans="1:47" ht="14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</row>
    <row r="730" spans="1:47" ht="14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</row>
    <row r="731" spans="1:47" ht="14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</row>
    <row r="732" spans="1:47" ht="14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</row>
    <row r="733" spans="1:47" ht="14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</row>
    <row r="734" spans="1:47" ht="14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</row>
    <row r="735" spans="1:47" ht="14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</row>
    <row r="736" spans="1:47" ht="14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</row>
    <row r="737" spans="1:47" ht="14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</row>
    <row r="738" spans="1:47" ht="14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</row>
    <row r="739" spans="1:47" ht="14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</row>
    <row r="740" spans="1:47" ht="14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</row>
    <row r="741" spans="1:47" ht="14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</row>
    <row r="742" spans="1:47" ht="14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</row>
    <row r="743" spans="1:47" ht="14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</row>
    <row r="744" spans="1:47" ht="14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</row>
    <row r="745" spans="1:47" ht="14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</row>
    <row r="746" spans="1:47" ht="14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</row>
    <row r="747" spans="1:47" ht="14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</row>
    <row r="748" spans="1:47" ht="14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</row>
    <row r="749" spans="1:47" ht="14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</row>
    <row r="750" spans="1:47" ht="14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</row>
    <row r="751" spans="1:47" ht="14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</row>
    <row r="752" spans="1:47" ht="14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</row>
    <row r="753" spans="1:47" ht="14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</row>
    <row r="754" spans="1:47" ht="14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</row>
    <row r="755" spans="1:47" ht="14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</row>
    <row r="756" spans="1:47" ht="14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</row>
    <row r="757" spans="1:47" ht="14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</row>
    <row r="758" spans="1:47" ht="14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</row>
    <row r="759" spans="1:47" ht="14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</row>
    <row r="760" spans="1:47" ht="14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</row>
    <row r="761" spans="1:47" ht="14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</row>
    <row r="762" spans="1:47" ht="14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</row>
    <row r="763" spans="1:47" ht="14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</row>
    <row r="764" spans="1:47" ht="14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</row>
    <row r="765" spans="1:47" ht="14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</row>
    <row r="766" spans="1:47" ht="14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</row>
    <row r="767" spans="1:47" ht="14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</row>
    <row r="768" spans="1:47" ht="14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</row>
    <row r="769" spans="1:47" ht="14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</row>
    <row r="770" spans="1:47" ht="14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</row>
    <row r="771" spans="1:47" ht="14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</row>
    <row r="772" spans="1:47" ht="14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</row>
    <row r="773" spans="1:47" ht="14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</row>
    <row r="774" spans="1:47" ht="14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</row>
    <row r="775" spans="1:47" ht="14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</row>
    <row r="776" spans="1:47" ht="14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</row>
    <row r="777" spans="1:47" ht="14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</row>
    <row r="778" spans="1:47" ht="14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</row>
    <row r="779" spans="1:47" ht="14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</row>
    <row r="780" spans="1:47" ht="14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</row>
    <row r="781" spans="1:47" ht="14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</row>
    <row r="782" spans="1:47" ht="14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</row>
    <row r="783" spans="1:47" ht="14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</row>
    <row r="784" spans="1:47" ht="14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</row>
    <row r="785" spans="1:47" ht="14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</row>
    <row r="786" spans="1:47" ht="14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</row>
    <row r="787" spans="1:47" ht="14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</row>
    <row r="788" spans="1:47" ht="14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</row>
    <row r="789" spans="1:47" ht="14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</row>
    <row r="790" spans="1:47" ht="14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</row>
    <row r="791" spans="1:47" ht="14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</row>
    <row r="792" spans="1:47" ht="14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</row>
    <row r="793" spans="1:47" ht="14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</row>
    <row r="794" spans="1:47" ht="14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</row>
    <row r="795" spans="1:47" ht="14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</row>
    <row r="796" spans="1:47" ht="14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</row>
    <row r="797" spans="1:47" ht="14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</row>
    <row r="798" spans="1:47" ht="14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</row>
    <row r="799" spans="1:47" ht="14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</row>
    <row r="800" spans="1:47" ht="14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</row>
    <row r="801" spans="1:47" ht="14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</row>
    <row r="802" spans="1:47" ht="14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</row>
    <row r="803" spans="1:47" ht="14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</row>
    <row r="804" spans="1:47" ht="14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</row>
    <row r="805" spans="1:47" ht="14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</row>
    <row r="806" spans="1:47" ht="14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</row>
    <row r="807" spans="1:47" ht="14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</row>
    <row r="808" spans="1:47" ht="14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</row>
    <row r="809" spans="1:47" ht="14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</row>
    <row r="810" spans="1:47" ht="14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</row>
    <row r="811" spans="1:47" ht="14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</row>
    <row r="812" spans="1:47" ht="14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</row>
    <row r="813" spans="1:47" ht="14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</row>
    <row r="814" spans="1:47" ht="14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</row>
    <row r="815" spans="1:47" ht="14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</row>
    <row r="816" spans="1:47" ht="14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</row>
    <row r="817" spans="1:47" ht="14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</row>
    <row r="818" spans="1:47" ht="14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</row>
    <row r="819" spans="1:47" ht="14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</row>
    <row r="820" spans="1:47" ht="14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</row>
    <row r="821" spans="1:47" ht="14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</row>
    <row r="822" spans="1:47" ht="14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</row>
    <row r="823" spans="1:47" ht="14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</row>
    <row r="824" spans="1:47" ht="14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</row>
    <row r="825" spans="1:47" ht="14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</row>
    <row r="826" spans="1:47" ht="14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</row>
    <row r="827" spans="1:47" ht="14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</row>
    <row r="828" spans="1:47" ht="14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</row>
    <row r="829" spans="1:47" ht="14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</row>
    <row r="830" spans="1:47" ht="14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</row>
    <row r="831" spans="1:47" ht="14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</row>
    <row r="832" spans="1:47" ht="14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</row>
    <row r="833" spans="1:47" ht="14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</row>
    <row r="834" spans="1:47" ht="14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</row>
    <row r="835" spans="1:47" ht="14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</row>
    <row r="836" spans="1:47" ht="14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</row>
    <row r="837" spans="1:47" ht="14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</row>
    <row r="838" spans="1:47" ht="14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</row>
    <row r="839" spans="1:47" ht="14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</row>
    <row r="840" spans="1:47" ht="14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</row>
    <row r="841" spans="1:47" ht="14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</row>
    <row r="842" spans="1:47" ht="14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</row>
    <row r="843" spans="1:47" ht="14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</row>
    <row r="844" spans="1:47" ht="14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</row>
    <row r="845" spans="1:47" ht="14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</row>
    <row r="846" spans="1:47" ht="14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</row>
    <row r="847" spans="1:47" ht="14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</row>
    <row r="848" spans="1:47" ht="14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</row>
    <row r="849" spans="1:47" ht="14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</row>
    <row r="850" spans="1:47" ht="14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</row>
    <row r="851" spans="1:47" ht="14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</row>
    <row r="852" spans="1:47" ht="14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</row>
    <row r="853" spans="1:47" ht="14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</row>
    <row r="854" spans="1:47" ht="14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</row>
    <row r="855" spans="1:47" ht="14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</row>
    <row r="856" spans="1:47" ht="14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</row>
    <row r="857" spans="1:47" ht="14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</row>
    <row r="858" spans="1:47" ht="14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</row>
    <row r="859" spans="1:47" ht="14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</row>
    <row r="860" spans="1:47" ht="14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</row>
    <row r="861" spans="1:47" ht="14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</row>
    <row r="862" spans="1:47" ht="14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</row>
    <row r="863" spans="1:47" ht="14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</row>
    <row r="864" spans="1:47" ht="14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</row>
    <row r="865" spans="1:47" ht="14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</row>
    <row r="866" spans="1:47" ht="14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</row>
    <row r="867" spans="1:47" ht="14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</row>
    <row r="868" spans="1:47" ht="14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</row>
    <row r="869" spans="1:47" ht="14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</row>
    <row r="870" spans="1:47" ht="14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</row>
    <row r="871" spans="1:47" ht="14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</row>
    <row r="872" spans="1:47" ht="14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</row>
    <row r="873" spans="1:47" ht="14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</row>
    <row r="874" spans="1:47" ht="14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</row>
    <row r="875" spans="1:47" ht="14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</row>
    <row r="876" spans="1:47" ht="14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</row>
    <row r="877" spans="1:47" ht="14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</row>
    <row r="878" spans="1:47" ht="14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</row>
    <row r="879" spans="1:47" ht="14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</row>
    <row r="880" spans="1:47" ht="14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</row>
    <row r="881" spans="1:47" ht="14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</row>
    <row r="882" spans="1:47" ht="14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</row>
    <row r="883" spans="1:47" ht="14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</row>
    <row r="884" spans="1:47" ht="14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</row>
    <row r="885" spans="1:47" ht="14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</row>
    <row r="886" spans="1:47" ht="14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</row>
    <row r="887" spans="1:47" ht="14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</row>
    <row r="888" spans="1:47" ht="14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</row>
    <row r="889" spans="1:47" ht="14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</row>
    <row r="890" spans="1:47" ht="14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</row>
    <row r="891" spans="1:47" ht="14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</row>
    <row r="892" spans="1:47" ht="14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</row>
    <row r="893" spans="1:47" ht="14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</row>
    <row r="894" spans="1:47" ht="14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</row>
    <row r="895" spans="1:47" ht="14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</row>
    <row r="896" spans="1:47" ht="14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</row>
    <row r="897" spans="1:47" ht="14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</row>
    <row r="898" spans="1:47" ht="14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</row>
    <row r="899" spans="1:47" ht="14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</row>
    <row r="900" spans="1:47" ht="14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</row>
    <row r="901" spans="1:47" ht="14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</row>
    <row r="902" spans="1:47" ht="14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</row>
    <row r="903" spans="1:47" ht="14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</row>
    <row r="904" spans="1:47" ht="14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</row>
    <row r="905" spans="1:47" ht="14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</row>
    <row r="906" spans="1:47" ht="14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</row>
    <row r="907" spans="1:47" ht="14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</row>
    <row r="908" spans="1:47" ht="14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</row>
    <row r="909" spans="1:47" ht="14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</row>
    <row r="910" spans="1:47" ht="14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</row>
    <row r="911" spans="1:47" ht="14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</row>
    <row r="912" spans="1:47" ht="14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</row>
    <row r="913" spans="1:47" ht="14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</row>
    <row r="914" spans="1:47" ht="14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</row>
    <row r="915" spans="1:47" ht="14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</row>
    <row r="916" spans="1:47" ht="14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</row>
    <row r="917" spans="1:47" ht="14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</row>
    <row r="918" spans="1:47" ht="14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</row>
    <row r="919" spans="1:47" ht="14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</row>
    <row r="920" spans="1:47" ht="14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</row>
    <row r="921" spans="1:47" ht="14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</row>
    <row r="922" spans="1:47" ht="14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</row>
    <row r="923" spans="1:47" ht="14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</row>
    <row r="924" spans="1:47" ht="14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</row>
    <row r="925" spans="1:47" ht="14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</row>
    <row r="926" spans="1:47" ht="14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</row>
    <row r="927" spans="1:47" ht="14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</row>
    <row r="928" spans="1:47" ht="14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</row>
    <row r="929" spans="1:47" ht="14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</row>
    <row r="930" spans="1:47" ht="14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</row>
    <row r="931" spans="1:47" ht="14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</row>
    <row r="932" spans="1:47" ht="14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</row>
    <row r="933" spans="1:47" ht="14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</row>
    <row r="934" spans="1:47" ht="14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</row>
    <row r="935" spans="1:47" ht="14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</row>
    <row r="936" spans="1:47" ht="14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</row>
    <row r="937" spans="1:47" ht="14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</row>
    <row r="938" spans="1:47" ht="14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</row>
    <row r="939" spans="1:47" ht="14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</row>
    <row r="940" spans="1:47" ht="14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</row>
    <row r="941" spans="1:47" ht="14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</row>
    <row r="942" spans="1:47" ht="14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</row>
    <row r="943" spans="1:47" ht="14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</row>
    <row r="944" spans="1:47" ht="14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</row>
    <row r="945" spans="1:47" ht="14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</row>
    <row r="946" spans="1:47" ht="14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</row>
    <row r="947" spans="1:47" ht="14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</row>
    <row r="948" spans="1:47" ht="14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</row>
    <row r="949" spans="1:47" ht="14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</row>
    <row r="950" spans="1:47" ht="14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</row>
    <row r="951" spans="1:47" ht="14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</row>
    <row r="952" spans="1:47" ht="14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</row>
    <row r="953" spans="1:47" ht="14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</row>
    <row r="954" spans="1:47" ht="14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</row>
    <row r="955" spans="1:47" ht="14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</row>
    <row r="956" spans="1:47" ht="14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</row>
    <row r="957" spans="1:47" ht="14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</row>
    <row r="958" spans="1:47" ht="14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</row>
    <row r="959" spans="1:47" ht="14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</row>
    <row r="960" spans="1:47" ht="14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</row>
    <row r="961" spans="1:47" ht="14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</row>
    <row r="962" spans="1:47" ht="14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</row>
    <row r="963" spans="1:47" ht="14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</row>
    <row r="964" spans="1:47" ht="14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</row>
    <row r="965" spans="1:47" ht="14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</row>
    <row r="966" spans="1:47" ht="14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</row>
    <row r="967" spans="1:47" ht="14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</row>
    <row r="968" spans="1:47" ht="14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</row>
    <row r="969" spans="1:47" ht="14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</row>
    <row r="970" spans="1:47" ht="14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</row>
    <row r="971" spans="1:47" ht="14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</row>
    <row r="972" spans="1:47" ht="14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</row>
    <row r="973" spans="1:47" ht="14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</row>
    <row r="974" spans="1:47" ht="14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</row>
    <row r="975" spans="1:47" ht="14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</row>
    <row r="976" spans="1:47" ht="14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</row>
    <row r="977" spans="1:47" ht="14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</row>
    <row r="978" spans="1:47" ht="14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</row>
    <row r="979" spans="1:47" ht="14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</row>
    <row r="980" spans="1:47" ht="14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</row>
    <row r="981" spans="1:47" ht="14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</row>
    <row r="982" spans="1:47" ht="14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</row>
    <row r="983" spans="1:47" ht="14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</row>
    <row r="984" spans="1:47" ht="14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</row>
    <row r="985" spans="1:47" ht="14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</row>
    <row r="986" spans="1:47" ht="14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</row>
    <row r="987" spans="1:47" ht="14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</row>
    <row r="988" spans="1:47" ht="14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</row>
    <row r="989" spans="1:47" ht="14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</row>
    <row r="990" spans="1:47" ht="14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</row>
    <row r="991" spans="1:47" ht="14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</row>
    <row r="992" spans="1:47" ht="14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</row>
    <row r="993" spans="1:47" ht="14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</row>
    <row r="994" spans="1:47" ht="14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</row>
    <row r="995" spans="1:47" ht="14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</row>
    <row r="996" spans="1:47" ht="14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</row>
    <row r="997" spans="1:47" ht="14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</row>
    <row r="998" spans="1:47" ht="14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</row>
    <row r="999" spans="1:47" ht="14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</row>
    <row r="1000" spans="1:47" ht="14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</row>
  </sheetData>
  <sheetProtection password="932A" sheet="1" objects="1" scenarios="1" formatColumns="0" formatRows="0"/>
  <mergeCells count="52">
    <mergeCell ref="AP3:AQ4"/>
    <mergeCell ref="AQ5:AQ7"/>
    <mergeCell ref="AP5:AP7"/>
    <mergeCell ref="AP23:AP27"/>
    <mergeCell ref="AL23:AL27"/>
    <mergeCell ref="AM23:AM27"/>
    <mergeCell ref="AP18:AP22"/>
    <mergeCell ref="AO23:AO27"/>
    <mergeCell ref="AN23:AN27"/>
    <mergeCell ref="AP13:AP17"/>
    <mergeCell ref="AN13:AN17"/>
    <mergeCell ref="AO13:AO17"/>
    <mergeCell ref="AN18:AN22"/>
    <mergeCell ref="AO18:AO22"/>
    <mergeCell ref="AE3:AO3"/>
    <mergeCell ref="B4:D4"/>
    <mergeCell ref="AE4:AG4"/>
    <mergeCell ref="F5:F7"/>
    <mergeCell ref="G5:G7"/>
    <mergeCell ref="I7:AD7"/>
    <mergeCell ref="AE5:AH7"/>
    <mergeCell ref="I5:AD5"/>
    <mergeCell ref="H5:H7"/>
    <mergeCell ref="B5:E8"/>
    <mergeCell ref="AH4:AO4"/>
    <mergeCell ref="AL5:AO7"/>
    <mergeCell ref="AK5:AK7"/>
    <mergeCell ref="AJ5:AJ7"/>
    <mergeCell ref="AI5:AI7"/>
    <mergeCell ref="I4:AD4"/>
    <mergeCell ref="E4:H4"/>
    <mergeCell ref="B1:AO1"/>
    <mergeCell ref="B2:AD2"/>
    <mergeCell ref="AE2:AO2"/>
    <mergeCell ref="I3:AD3"/>
    <mergeCell ref="B3:D3"/>
    <mergeCell ref="E3:H3"/>
    <mergeCell ref="H11:H12"/>
    <mergeCell ref="G11:G12"/>
    <mergeCell ref="AM13:AM17"/>
    <mergeCell ref="AL13:AL17"/>
    <mergeCell ref="AL18:AL22"/>
    <mergeCell ref="AM18:AM22"/>
    <mergeCell ref="I11:AD11"/>
    <mergeCell ref="AE11:AH11"/>
    <mergeCell ref="AK11:AK12"/>
    <mergeCell ref="AL11:AO11"/>
    <mergeCell ref="B11:B12"/>
    <mergeCell ref="C11:C12"/>
    <mergeCell ref="D11:D12"/>
    <mergeCell ref="E11:E12"/>
    <mergeCell ref="F11:F12"/>
  </mergeCells>
  <conditionalFormatting sqref="AL13:AO27">
    <cfRule type="cellIs" dxfId="150" priority="1" stopIfTrue="1" operator="greaterThan">
      <formula>100</formula>
    </cfRule>
  </conditionalFormatting>
  <conditionalFormatting sqref="AP13:AP27">
    <cfRule type="cellIs" dxfId="149" priority="2" stopIfTrue="1" operator="notEqual">
      <formula>100</formula>
    </cfRule>
  </conditionalFormatting>
  <conditionalFormatting sqref="AK13:AK27 I13:AH27">
    <cfRule type="cellIs" dxfId="148" priority="3" stopIfTrue="1" operator="greaterThan">
      <formula>$H13</formula>
    </cfRule>
  </conditionalFormatting>
  <conditionalFormatting sqref="F8">
    <cfRule type="expression" dxfId="147" priority="4" stopIfTrue="1">
      <formula>OR($F8&lt;$G8,$F8&lt;$H8)</formula>
    </cfRule>
  </conditionalFormatting>
  <conditionalFormatting sqref="AE3 AH4:AJ4 AU3">
    <cfRule type="containsBlanks" dxfId="146" priority="5" stopIfTrue="1">
      <formula>LEN(TRIM(BF3))=0</formula>
    </cfRule>
  </conditionalFormatting>
  <conditionalFormatting sqref="G8">
    <cfRule type="cellIs" dxfId="145" priority="6" stopIfTrue="1" operator="lessThan">
      <formula>$H8</formula>
    </cfRule>
  </conditionalFormatting>
  <conditionalFormatting sqref="AK13:AK27">
    <cfRule type="cellIs" dxfId="144" priority="7" stopIfTrue="1" operator="greaterThan">
      <formula>0</formula>
    </cfRule>
  </conditionalFormatting>
  <conditionalFormatting sqref="B13:B27">
    <cfRule type="expression" dxfId="143" priority="8" stopIfTrue="1">
      <formula>OR(AND(B13&lt;&gt;"",$B13&lt;&gt;$E$4,$B$4="Название ОО"),AND(B13="",SUM($F13,$H13)&gt;0))</formula>
    </cfRule>
  </conditionalFormatting>
  <conditionalFormatting sqref="F13:F27">
    <cfRule type="expression" dxfId="142" priority="9" stopIfTrue="1">
      <formula>OR($F13&lt;$G13,$F13&lt;$H13)</formula>
    </cfRule>
  </conditionalFormatting>
  <conditionalFormatting sqref="D13:D27">
    <cfRule type="expression" dxfId="141" priority="10" stopIfTrue="1">
      <formula>AND($C13&lt;&gt;"",$D13="")</formula>
    </cfRule>
  </conditionalFormatting>
  <conditionalFormatting sqref="AJ13:AJ27">
    <cfRule type="expression" dxfId="140" priority="11" stopIfTrue="1">
      <formula>AJ13&lt;(AI13*AI13)</formula>
    </cfRule>
  </conditionalFormatting>
  <conditionalFormatting sqref="I12:AD12">
    <cfRule type="expression" dxfId="139" priority="12" stopIfTrue="1">
      <formula>MOD(COUNTIF($I$9:I$9,1),2)=0</formula>
    </cfRule>
  </conditionalFormatting>
  <conditionalFormatting sqref="E4">
    <cfRule type="cellIs" dxfId="138" priority="13" stopIfTrue="1" operator="equal">
      <formula>"Введите название ОО в эту ячейку"</formula>
    </cfRule>
  </conditionalFormatting>
  <conditionalFormatting sqref="E4">
    <cfRule type="containsBlanks" dxfId="137" priority="14" stopIfTrue="1">
      <formula>LEN(TRIM(E4))=0</formula>
    </cfRule>
  </conditionalFormatting>
  <conditionalFormatting sqref="AI13:AI27">
    <cfRule type="expression" dxfId="136" priority="15" stopIfTrue="1">
      <formula>AND($H13&gt;0,AI13="")</formula>
    </cfRule>
  </conditionalFormatting>
  <conditionalFormatting sqref="AI13:AI27">
    <cfRule type="expression" dxfId="135" priority="16" stopIfTrue="1">
      <formula>IF($H13=0,0,ABS(AI13-SUMPRODUCT($I13:AD13,$I$9:AD$9)/$H13)&gt;0.5)</formula>
    </cfRule>
  </conditionalFormatting>
  <conditionalFormatting sqref="E3">
    <cfRule type="containsBlanks" dxfId="134" priority="19" stopIfTrue="1">
      <formula>LEN(TRIM(AE3))=0</formula>
    </cfRule>
  </conditionalFormatting>
  <conditionalFormatting sqref="AI13:AJ27">
    <cfRule type="expression" dxfId="133" priority="28" stopIfTrue="1">
      <formula>AND(COUNTIF($C13:$E13,"")=3,SUM($F13:$AD13)=0)</formula>
    </cfRule>
  </conditionalFormatting>
  <conditionalFormatting sqref="AK13:AK27 C13:AH27">
    <cfRule type="expression" dxfId="132" priority="29" stopIfTrue="1">
      <formula>AND(COUNTIF($C13:$E13,"")=3,SUM($F13:$AK13)=0)</formula>
    </cfRule>
  </conditionalFormatting>
  <dataValidations count="4">
    <dataValidation type="list" allowBlank="1" showErrorMessage="1" sqref="E3">
      <formula1>$AS$1:$AS$45</formula1>
    </dataValidation>
    <dataValidation type="list" allowBlank="1" showInputMessage="1" prompt="Выберите тип класса из списка" sqref="D13:D27">
      <formula1>$AT$3:$AT$9</formula1>
    </dataValidation>
    <dataValidation type="decimal" operator="greaterThanOrEqual" allowBlank="1" showErrorMessage="1" sqref="AI13:AJ27">
      <formula1>0</formula1>
    </dataValidation>
    <dataValidation type="decimal" operator="greaterThanOrEqual" allowBlank="1" showInputMessage="1" showErrorMessage="1" prompt="Введите целое число" sqref="AK13:AK27 F13:AH27">
      <formula1>0</formula1>
    </dataValidation>
  </dataValidations>
  <pageMargins left="0.70866141732283472" right="0.70866141732283472" top="0.74803149606299213" bottom="0.74803149606299213" header="0" footer="0"/>
  <pageSetup paperSize="9"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6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6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6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6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62" priority="4" stopIfTrue="1">
      <formula>E15&gt;E$11</formula>
    </cfRule>
  </conditionalFormatting>
  <conditionalFormatting sqref="S1 U1">
    <cfRule type="containsBlanks" dxfId="61" priority="5" stopIfTrue="1">
      <formula>LEN(TRIM(AO1))=0</formula>
    </cfRule>
  </conditionalFormatting>
  <conditionalFormatting sqref="D15:T54">
    <cfRule type="expression" dxfId="60" priority="7" stopIfTrue="1">
      <formula>AND($B15&lt;&gt;"",$C15="да",$D15="")</formula>
    </cfRule>
  </conditionalFormatting>
  <conditionalFormatting sqref="E5 D6">
    <cfRule type="containsBlanks" dxfId="59" priority="17" stopIfTrue="1">
      <formula>LEN(TRIM(S5))=0</formula>
    </cfRule>
  </conditionalFormatting>
  <conditionalFormatting sqref="C15:C54">
    <cfRule type="expression" dxfId="58" priority="19">
      <formula>AND(SUM($D15:$T15)&lt;&gt;0,$C15="")</formula>
    </cfRule>
  </conditionalFormatting>
  <conditionalFormatting sqref="D15:T54">
    <cfRule type="expression" dxfId="57" priority="22" stopIfTrue="1">
      <formula>AND(SUM($D15)=0,COUNTA($E15:$T15)&gt;0)</formula>
    </cfRule>
  </conditionalFormatting>
  <conditionalFormatting sqref="E15:T54">
    <cfRule type="expression" dxfId="56" priority="3" stopIfTrue="1">
      <formula>E15&gt;E$11</formula>
    </cfRule>
  </conditionalFormatting>
  <conditionalFormatting sqref="E15:T54">
    <cfRule type="expression" dxfId="55" priority="2" stopIfTrue="1">
      <formula>AND($B15&lt;&gt;"",$C15="да",$D15="")</formula>
    </cfRule>
  </conditionalFormatting>
  <conditionalFormatting sqref="E15:T54">
    <cfRule type="expression" dxfId="54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8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8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8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8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53" priority="4" stopIfTrue="1">
      <formula>E15&gt;E$11</formula>
    </cfRule>
  </conditionalFormatting>
  <conditionalFormatting sqref="S1 U1">
    <cfRule type="containsBlanks" dxfId="52" priority="5" stopIfTrue="1">
      <formula>LEN(TRIM(AO1))=0</formula>
    </cfRule>
  </conditionalFormatting>
  <conditionalFormatting sqref="D15:T54">
    <cfRule type="expression" dxfId="51" priority="7" stopIfTrue="1">
      <formula>AND($B15&lt;&gt;"",$C15="да",$D15="")</formula>
    </cfRule>
  </conditionalFormatting>
  <conditionalFormatting sqref="E5 D6">
    <cfRule type="containsBlanks" dxfId="50" priority="17" stopIfTrue="1">
      <formula>LEN(TRIM(S5))=0</formula>
    </cfRule>
  </conditionalFormatting>
  <conditionalFormatting sqref="C15:C54">
    <cfRule type="expression" dxfId="49" priority="19">
      <formula>AND(SUM($D15:$T15)&lt;&gt;0,$C15="")</formula>
    </cfRule>
  </conditionalFormatting>
  <conditionalFormatting sqref="D15:T54">
    <cfRule type="expression" dxfId="48" priority="22" stopIfTrue="1">
      <formula>AND(SUM($D15)=0,COUNTA($E15:$T15)&gt;0)</formula>
    </cfRule>
  </conditionalFormatting>
  <conditionalFormatting sqref="E15:T54">
    <cfRule type="expression" dxfId="47" priority="3" stopIfTrue="1">
      <formula>E15&gt;E$11</formula>
    </cfRule>
  </conditionalFormatting>
  <conditionalFormatting sqref="E15:T54">
    <cfRule type="expression" dxfId="46" priority="2" stopIfTrue="1">
      <formula>AND($B15&lt;&gt;"",$C15="да",$D15="")</formula>
    </cfRule>
  </conditionalFormatting>
  <conditionalFormatting sqref="E15:T54">
    <cfRule type="expression" dxfId="45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topLeftCell="A4"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8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8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8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8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44" priority="4" stopIfTrue="1">
      <formula>E15&gt;E$11</formula>
    </cfRule>
  </conditionalFormatting>
  <conditionalFormatting sqref="S1 U1">
    <cfRule type="containsBlanks" dxfId="43" priority="5" stopIfTrue="1">
      <formula>LEN(TRIM(AO1))=0</formula>
    </cfRule>
  </conditionalFormatting>
  <conditionalFormatting sqref="D15:T54">
    <cfRule type="expression" dxfId="42" priority="7" stopIfTrue="1">
      <formula>AND($B15&lt;&gt;"",$C15="да",$D15="")</formula>
    </cfRule>
  </conditionalFormatting>
  <conditionalFormatting sqref="E5 D6">
    <cfRule type="containsBlanks" dxfId="41" priority="17" stopIfTrue="1">
      <formula>LEN(TRIM(S5))=0</formula>
    </cfRule>
  </conditionalFormatting>
  <conditionalFormatting sqref="C15:C54">
    <cfRule type="expression" dxfId="40" priority="19">
      <formula>AND(SUM($D15:$T15)&lt;&gt;0,$C15="")</formula>
    </cfRule>
  </conditionalFormatting>
  <conditionalFormatting sqref="D15:T54">
    <cfRule type="expression" dxfId="39" priority="22" stopIfTrue="1">
      <formula>AND(SUM($D15)=0,COUNTA($E15:$T15)&gt;0)</formula>
    </cfRule>
  </conditionalFormatting>
  <conditionalFormatting sqref="E15:T54">
    <cfRule type="expression" dxfId="38" priority="3" stopIfTrue="1">
      <formula>E15&gt;E$11</formula>
    </cfRule>
  </conditionalFormatting>
  <conditionalFormatting sqref="E15:T54">
    <cfRule type="expression" dxfId="37" priority="2" stopIfTrue="1">
      <formula>AND($B15&lt;&gt;"",$C15="да",$D15="")</formula>
    </cfRule>
  </conditionalFormatting>
  <conditionalFormatting sqref="E15:T54">
    <cfRule type="expression" dxfId="36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topLeftCell="A4"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8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8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8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8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35" priority="4" stopIfTrue="1">
      <formula>E15&gt;E$11</formula>
    </cfRule>
  </conditionalFormatting>
  <conditionalFormatting sqref="S1 U1">
    <cfRule type="containsBlanks" dxfId="34" priority="5" stopIfTrue="1">
      <formula>LEN(TRIM(AO1))=0</formula>
    </cfRule>
  </conditionalFormatting>
  <conditionalFormatting sqref="D15:T54">
    <cfRule type="expression" dxfId="33" priority="7" stopIfTrue="1">
      <formula>AND($B15&lt;&gt;"",$C15="да",$D15="")</formula>
    </cfRule>
  </conditionalFormatting>
  <conditionalFormatting sqref="E5 D6">
    <cfRule type="containsBlanks" dxfId="32" priority="17" stopIfTrue="1">
      <formula>LEN(TRIM(S5))=0</formula>
    </cfRule>
  </conditionalFormatting>
  <conditionalFormatting sqref="C15:C54">
    <cfRule type="expression" dxfId="31" priority="19">
      <formula>AND(SUM($D15:$T15)&lt;&gt;0,$C15="")</formula>
    </cfRule>
  </conditionalFormatting>
  <conditionalFormatting sqref="D15:T54">
    <cfRule type="expression" dxfId="30" priority="22" stopIfTrue="1">
      <formula>AND(SUM($D15)=0,COUNTA($E15:$T15)&gt;0)</formula>
    </cfRule>
  </conditionalFormatting>
  <conditionalFormatting sqref="E15:T54">
    <cfRule type="expression" dxfId="29" priority="3" stopIfTrue="1">
      <formula>E15&gt;E$11</formula>
    </cfRule>
  </conditionalFormatting>
  <conditionalFormatting sqref="E15:T54">
    <cfRule type="expression" dxfId="28" priority="2" stopIfTrue="1">
      <formula>AND($B15&lt;&gt;"",$C15="да",$D15="")</formula>
    </cfRule>
  </conditionalFormatting>
  <conditionalFormatting sqref="E15:T54">
    <cfRule type="expression" dxfId="27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8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8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8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8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26" priority="4" stopIfTrue="1">
      <formula>E15&gt;E$11</formula>
    </cfRule>
  </conditionalFormatting>
  <conditionalFormatting sqref="S1 U1">
    <cfRule type="containsBlanks" dxfId="25" priority="5" stopIfTrue="1">
      <formula>LEN(TRIM(AO1))=0</formula>
    </cfRule>
  </conditionalFormatting>
  <conditionalFormatting sqref="D15:T54">
    <cfRule type="expression" dxfId="24" priority="7" stopIfTrue="1">
      <formula>AND($B15&lt;&gt;"",$C15="да",$D15="")</formula>
    </cfRule>
  </conditionalFormatting>
  <conditionalFormatting sqref="E5 D6">
    <cfRule type="containsBlanks" dxfId="23" priority="17" stopIfTrue="1">
      <formula>LEN(TRIM(S5))=0</formula>
    </cfRule>
  </conditionalFormatting>
  <conditionalFormatting sqref="C15:C54">
    <cfRule type="expression" dxfId="22" priority="19">
      <formula>AND(SUM($D15:$T15)&lt;&gt;0,$C15="")</formula>
    </cfRule>
  </conditionalFormatting>
  <conditionalFormatting sqref="D15:T54">
    <cfRule type="expression" dxfId="21" priority="22" stopIfTrue="1">
      <formula>AND(SUM($D15)=0,COUNTA($E15:$T15)&gt;0)</formula>
    </cfRule>
  </conditionalFormatting>
  <conditionalFormatting sqref="E15:T54">
    <cfRule type="expression" dxfId="20" priority="3" stopIfTrue="1">
      <formula>E15&gt;E$11</formula>
    </cfRule>
  </conditionalFormatting>
  <conditionalFormatting sqref="E15:T54">
    <cfRule type="expression" dxfId="19" priority="2" stopIfTrue="1">
      <formula>AND($B15&lt;&gt;"",$C15="да",$D15="")</formula>
    </cfRule>
  </conditionalFormatting>
  <conditionalFormatting sqref="E15:T54">
    <cfRule type="expression" dxfId="18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8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8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8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8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17" priority="4" stopIfTrue="1">
      <formula>E15&gt;E$11</formula>
    </cfRule>
  </conditionalFormatting>
  <conditionalFormatting sqref="S1 U1">
    <cfRule type="containsBlanks" dxfId="16" priority="5" stopIfTrue="1">
      <formula>LEN(TRIM(AO1))=0</formula>
    </cfRule>
  </conditionalFormatting>
  <conditionalFormatting sqref="D15:T54">
    <cfRule type="expression" dxfId="15" priority="7" stopIfTrue="1">
      <formula>AND($B15&lt;&gt;"",$C15="да",$D15="")</formula>
    </cfRule>
  </conditionalFormatting>
  <conditionalFormatting sqref="E5 D6">
    <cfRule type="containsBlanks" dxfId="14" priority="17" stopIfTrue="1">
      <formula>LEN(TRIM(S5))=0</formula>
    </cfRule>
  </conditionalFormatting>
  <conditionalFormatting sqref="C15:C54">
    <cfRule type="expression" dxfId="13" priority="19">
      <formula>AND(SUM($D15:$T15)&lt;&gt;0,$C15="")</formula>
    </cfRule>
  </conditionalFormatting>
  <conditionalFormatting sqref="D15:T54">
    <cfRule type="expression" dxfId="12" priority="22" stopIfTrue="1">
      <formula>AND(SUM($D15)=0,COUNTA($E15:$T15)&gt;0)</formula>
    </cfRule>
  </conditionalFormatting>
  <conditionalFormatting sqref="E15:T54">
    <cfRule type="expression" dxfId="11" priority="3" stopIfTrue="1">
      <formula>E15&gt;E$11</formula>
    </cfRule>
  </conditionalFormatting>
  <conditionalFormatting sqref="E15:T54">
    <cfRule type="expression" dxfId="10" priority="2" stopIfTrue="1">
      <formula>AND($B15&lt;&gt;"",$C15="да",$D15="")</formula>
    </cfRule>
  </conditionalFormatting>
  <conditionalFormatting sqref="E15:T54">
    <cfRule type="expression" dxfId="9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S1" sqref="S1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8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8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8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8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>IF(B53="","",IF(AND(SUM($D53)=0,COUNTA($E53:$T53)&gt;0),$D$57,IF(OR(E53&gt;E$11,F53&gt;F$11,G53&gt;G$11,H53&gt;H$11,I53&gt;I$11,J53&gt;J$11,K53&gt;K$11,L53&gt;L$11,M53&gt;M$11,N53&gt;N$11,O53&gt;O$11,P53&gt;P$11,Q53&gt;Q$11,R53&gt;R$11,S53&gt;S$11,T53&gt;T$11),$D$58,"нет")))</f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8" priority="4" stopIfTrue="1">
      <formula>E15&gt;E$11</formula>
    </cfRule>
  </conditionalFormatting>
  <conditionalFormatting sqref="S1 U1">
    <cfRule type="containsBlanks" dxfId="7" priority="5" stopIfTrue="1">
      <formula>LEN(TRIM(AO1))=0</formula>
    </cfRule>
  </conditionalFormatting>
  <conditionalFormatting sqref="D15:T54">
    <cfRule type="expression" dxfId="6" priority="7" stopIfTrue="1">
      <formula>AND($B15&lt;&gt;"",$C15="да",$D15="")</formula>
    </cfRule>
  </conditionalFormatting>
  <conditionalFormatting sqref="E5 D6">
    <cfRule type="containsBlanks" dxfId="5" priority="17" stopIfTrue="1">
      <formula>LEN(TRIM(S5))=0</formula>
    </cfRule>
  </conditionalFormatting>
  <conditionalFormatting sqref="C15:C54">
    <cfRule type="expression" dxfId="4" priority="19">
      <formula>AND(SUM($D15:$T15)&lt;&gt;0,$C15="")</formula>
    </cfRule>
  </conditionalFormatting>
  <conditionalFormatting sqref="D15:T54">
    <cfRule type="expression" dxfId="3" priority="22" stopIfTrue="1">
      <formula>AND(SUM($D15)=0,COUNTA($E15:$T15)&gt;0)</formula>
    </cfRule>
  </conditionalFormatting>
  <conditionalFormatting sqref="E15:T54">
    <cfRule type="expression" dxfId="2" priority="3" stopIfTrue="1">
      <formula>E15&gt;E$11</formula>
    </cfRule>
  </conditionalFormatting>
  <conditionalFormatting sqref="E15:T54">
    <cfRule type="expression" dxfId="1" priority="2" stopIfTrue="1">
      <formula>AND($B15&lt;&gt;"",$C15="да",$D15="")</formula>
    </cfRule>
  </conditionalFormatting>
  <conditionalFormatting sqref="E15:T54">
    <cfRule type="expression" dxfId="0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topLeftCell="A3" workbookViewId="0">
      <selection activeCell="B15" sqref="B15:B4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 ht="3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 t="s">
        <v>145</v>
      </c>
      <c r="T1" s="1" t="s">
        <v>0</v>
      </c>
      <c r="U1" s="133" t="s">
        <v>146</v>
      </c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 t="s">
        <v>147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 t="s">
        <v>5</v>
      </c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6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6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6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6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>
        <f t="shared" ref="E12:T12" si="0">IF(COUNTIF($D$15:$D$54,"&gt;0")=0,"",SUMIFS(E$15:E$54,$D$15:$D$54,"&gt;0")/COUNTIF($D$15:$D$54,"&gt;0"))</f>
        <v>5.76</v>
      </c>
      <c r="F12" s="20">
        <f t="shared" si="0"/>
        <v>0.96</v>
      </c>
      <c r="G12" s="20">
        <f t="shared" si="0"/>
        <v>0.88</v>
      </c>
      <c r="H12" s="20">
        <f t="shared" si="0"/>
        <v>0.76</v>
      </c>
      <c r="I12" s="20">
        <f t="shared" si="0"/>
        <v>0.72</v>
      </c>
      <c r="J12" s="20">
        <f t="shared" si="0"/>
        <v>0.6</v>
      </c>
      <c r="K12" s="20">
        <f t="shared" si="0"/>
        <v>0.68</v>
      </c>
      <c r="L12" s="20">
        <f t="shared" si="0"/>
        <v>0.44</v>
      </c>
      <c r="M12" s="20">
        <f t="shared" si="0"/>
        <v>0.52</v>
      </c>
      <c r="N12" s="20">
        <f t="shared" si="0"/>
        <v>0.4</v>
      </c>
      <c r="O12" s="20">
        <f t="shared" si="0"/>
        <v>0.24</v>
      </c>
      <c r="P12" s="20">
        <f t="shared" si="0"/>
        <v>0.2</v>
      </c>
      <c r="Q12" s="20">
        <f t="shared" si="0"/>
        <v>0.28000000000000003</v>
      </c>
      <c r="R12" s="20">
        <f t="shared" si="0"/>
        <v>0.16</v>
      </c>
      <c r="S12" s="20">
        <f t="shared" si="0"/>
        <v>0.2</v>
      </c>
      <c r="T12" s="20">
        <f t="shared" si="0"/>
        <v>0.04</v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>
        <f t="shared" ref="E13:T13" si="1">IF(COUNTIF($D$15:$D$54,"&gt;0")=0,"",E12/E11)</f>
        <v>0.82285714285714284</v>
      </c>
      <c r="F13" s="23">
        <f t="shared" si="1"/>
        <v>0.96</v>
      </c>
      <c r="G13" s="23">
        <f t="shared" si="1"/>
        <v>0.88</v>
      </c>
      <c r="H13" s="23">
        <f t="shared" si="1"/>
        <v>0.76</v>
      </c>
      <c r="I13" s="23">
        <f t="shared" si="1"/>
        <v>0.72</v>
      </c>
      <c r="J13" s="23">
        <f t="shared" si="1"/>
        <v>0.6</v>
      </c>
      <c r="K13" s="23">
        <f t="shared" si="1"/>
        <v>0.68</v>
      </c>
      <c r="L13" s="23">
        <f t="shared" si="1"/>
        <v>0.44</v>
      </c>
      <c r="M13" s="23">
        <f t="shared" si="1"/>
        <v>0.52</v>
      </c>
      <c r="N13" s="23">
        <f t="shared" si="1"/>
        <v>0.4</v>
      </c>
      <c r="O13" s="23">
        <f t="shared" si="1"/>
        <v>0.24</v>
      </c>
      <c r="P13" s="23">
        <f t="shared" si="1"/>
        <v>0.2</v>
      </c>
      <c r="Q13" s="23">
        <f t="shared" si="1"/>
        <v>0.28000000000000003</v>
      </c>
      <c r="R13" s="23">
        <f t="shared" si="1"/>
        <v>0.16</v>
      </c>
      <c r="S13" s="23">
        <f t="shared" si="1"/>
        <v>0.2</v>
      </c>
      <c r="T13" s="23">
        <f t="shared" si="1"/>
        <v>0.04</v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9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1" t="s">
        <v>44</v>
      </c>
      <c r="V14" s="32" t="str">
        <f>V5</f>
        <v>Оценка</v>
      </c>
      <c r="W14" s="35" t="s">
        <v>48</v>
      </c>
      <c r="X14" s="37" t="s">
        <v>51</v>
      </c>
    </row>
    <row r="15" spans="1:24">
      <c r="A15" s="39">
        <v>1</v>
      </c>
      <c r="B15" s="196"/>
      <c r="C15" s="135" t="s">
        <v>65</v>
      </c>
      <c r="D15" s="136">
        <v>2</v>
      </c>
      <c r="E15" s="137">
        <v>3</v>
      </c>
      <c r="F15" s="138">
        <v>1</v>
      </c>
      <c r="G15" s="139">
        <v>1</v>
      </c>
      <c r="H15" s="138">
        <v>1</v>
      </c>
      <c r="I15" s="139">
        <v>1</v>
      </c>
      <c r="J15" s="138">
        <v>1</v>
      </c>
      <c r="K15" s="139">
        <v>1</v>
      </c>
      <c r="L15" s="140">
        <v>0</v>
      </c>
      <c r="M15" s="141">
        <v>1</v>
      </c>
      <c r="N15" s="142">
        <v>0</v>
      </c>
      <c r="O15" s="141">
        <v>1</v>
      </c>
      <c r="P15" s="139">
        <v>0</v>
      </c>
      <c r="Q15" s="138">
        <v>0</v>
      </c>
      <c r="R15" s="139">
        <v>0</v>
      </c>
      <c r="S15" s="138">
        <v>0</v>
      </c>
      <c r="T15" s="143">
        <v>0</v>
      </c>
      <c r="U15" s="43">
        <f t="shared" ref="U15:U54" si="2">IF(SUM(D15)&gt;0,SUM(E15:T15),"")</f>
        <v>11</v>
      </c>
      <c r="V15" s="45" t="str">
        <f t="shared" ref="V15:V54" si="3">IF(SUM(D15)&gt;0,IF(U15&gt;=$U$7,$V$7,IF(U15&gt;=$U$8,$V$8,IF(U15&gt;=$U$9,$V$9,$V$10))),"")</f>
        <v>"3"</v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9" t="str">
        <f t="shared" ref="X15:X54" si="4">IF(W15="","",IF(W15="нет",0,1))</f>
        <v/>
      </c>
    </row>
    <row r="16" spans="1:24">
      <c r="A16" s="50">
        <v>2</v>
      </c>
      <c r="B16" s="197"/>
      <c r="C16" s="145" t="s">
        <v>65</v>
      </c>
      <c r="D16" s="146">
        <v>2</v>
      </c>
      <c r="E16" s="147">
        <v>4</v>
      </c>
      <c r="F16" s="148">
        <v>1</v>
      </c>
      <c r="G16" s="149">
        <v>1</v>
      </c>
      <c r="H16" s="148">
        <v>1</v>
      </c>
      <c r="I16" s="149">
        <v>1</v>
      </c>
      <c r="J16" s="148">
        <v>1</v>
      </c>
      <c r="K16" s="149">
        <v>1</v>
      </c>
      <c r="L16" s="150">
        <v>1</v>
      </c>
      <c r="M16" s="151">
        <v>0</v>
      </c>
      <c r="N16" s="152">
        <v>0</v>
      </c>
      <c r="O16" s="151">
        <v>0</v>
      </c>
      <c r="P16" s="149">
        <v>0</v>
      </c>
      <c r="Q16" s="148">
        <v>0</v>
      </c>
      <c r="R16" s="149">
        <v>0</v>
      </c>
      <c r="S16" s="148">
        <v>0</v>
      </c>
      <c r="T16" s="153">
        <v>0</v>
      </c>
      <c r="U16" s="57">
        <f t="shared" si="2"/>
        <v>11</v>
      </c>
      <c r="V16" s="58" t="str">
        <f t="shared" si="3"/>
        <v>"3"</v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3" t="str">
        <f t="shared" si="4"/>
        <v/>
      </c>
    </row>
    <row r="17" spans="1:24">
      <c r="A17" s="50">
        <v>3</v>
      </c>
      <c r="B17" s="198"/>
      <c r="C17" s="145" t="s">
        <v>65</v>
      </c>
      <c r="D17" s="146">
        <v>1</v>
      </c>
      <c r="E17" s="147">
        <v>7</v>
      </c>
      <c r="F17" s="148">
        <v>1</v>
      </c>
      <c r="G17" s="149">
        <v>1</v>
      </c>
      <c r="H17" s="148">
        <v>1</v>
      </c>
      <c r="I17" s="149">
        <v>1</v>
      </c>
      <c r="J17" s="148">
        <v>1</v>
      </c>
      <c r="K17" s="149">
        <v>1</v>
      </c>
      <c r="L17" s="150">
        <v>1</v>
      </c>
      <c r="M17" s="151">
        <v>1</v>
      </c>
      <c r="N17" s="152">
        <v>1</v>
      </c>
      <c r="O17" s="151">
        <v>1</v>
      </c>
      <c r="P17" s="149">
        <v>0</v>
      </c>
      <c r="Q17" s="148">
        <v>1</v>
      </c>
      <c r="R17" s="149">
        <v>1</v>
      </c>
      <c r="S17" s="148">
        <v>1</v>
      </c>
      <c r="T17" s="153">
        <v>1</v>
      </c>
      <c r="U17" s="57">
        <f t="shared" si="2"/>
        <v>21</v>
      </c>
      <c r="V17" s="58" t="str">
        <f t="shared" si="3"/>
        <v>"5"</v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3" t="str">
        <f t="shared" si="4"/>
        <v/>
      </c>
    </row>
    <row r="18" spans="1:24">
      <c r="A18" s="50">
        <v>4</v>
      </c>
      <c r="B18" s="197"/>
      <c r="C18" s="145" t="s">
        <v>65</v>
      </c>
      <c r="D18" s="146">
        <v>4</v>
      </c>
      <c r="E18" s="147">
        <v>6</v>
      </c>
      <c r="F18" s="148">
        <v>1</v>
      </c>
      <c r="G18" s="149">
        <v>1</v>
      </c>
      <c r="H18" s="148">
        <v>1</v>
      </c>
      <c r="I18" s="149">
        <v>1</v>
      </c>
      <c r="J18" s="148">
        <v>0</v>
      </c>
      <c r="K18" s="149">
        <v>1</v>
      </c>
      <c r="L18" s="150">
        <v>0</v>
      </c>
      <c r="M18" s="151">
        <v>0</v>
      </c>
      <c r="N18" s="152">
        <v>0</v>
      </c>
      <c r="O18" s="151">
        <v>1</v>
      </c>
      <c r="P18" s="149">
        <v>0</v>
      </c>
      <c r="Q18" s="148">
        <v>0</v>
      </c>
      <c r="R18" s="149">
        <v>0</v>
      </c>
      <c r="S18" s="148">
        <v>0</v>
      </c>
      <c r="T18" s="153">
        <v>0</v>
      </c>
      <c r="U18" s="57">
        <f t="shared" si="2"/>
        <v>12</v>
      </c>
      <c r="V18" s="58" t="str">
        <f t="shared" si="3"/>
        <v>"3"</v>
      </c>
      <c r="W18" s="58" t="str">
        <f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3" t="str">
        <f t="shared" si="4"/>
        <v/>
      </c>
    </row>
    <row r="19" spans="1:24" ht="15.75" thickBot="1">
      <c r="A19" s="68">
        <v>5</v>
      </c>
      <c r="B19" s="199"/>
      <c r="C19" s="155" t="s">
        <v>65</v>
      </c>
      <c r="D19" s="156">
        <v>4</v>
      </c>
      <c r="E19" s="157">
        <v>7</v>
      </c>
      <c r="F19" s="158">
        <v>1</v>
      </c>
      <c r="G19" s="159">
        <v>1</v>
      </c>
      <c r="H19" s="158">
        <v>1</v>
      </c>
      <c r="I19" s="159">
        <v>1</v>
      </c>
      <c r="J19" s="158">
        <v>1</v>
      </c>
      <c r="K19" s="159">
        <v>1</v>
      </c>
      <c r="L19" s="160">
        <v>1</v>
      </c>
      <c r="M19" s="161">
        <v>1</v>
      </c>
      <c r="N19" s="162">
        <v>1</v>
      </c>
      <c r="O19" s="161">
        <v>0</v>
      </c>
      <c r="P19" s="159">
        <v>0</v>
      </c>
      <c r="Q19" s="158">
        <v>1</v>
      </c>
      <c r="R19" s="159">
        <v>0</v>
      </c>
      <c r="S19" s="158">
        <v>0</v>
      </c>
      <c r="T19" s="163">
        <v>0</v>
      </c>
      <c r="U19" s="71">
        <f t="shared" si="2"/>
        <v>17</v>
      </c>
      <c r="V19" s="73" t="str">
        <f t="shared" si="3"/>
        <v>"4"</v>
      </c>
      <c r="W19" s="73" t="str">
        <f>IF(B19="","",IF(AND(SUM($D19)=0,COUNTA($E19:$T19)&gt;0),$D$57,IF(OR(E19&gt;E$11,F19&gt;F$11,G19&gt;G$11,H19&gt;H$11,I19&gt;I$11,J19&gt;J$11,K19&gt;K$11,L19&gt;L$11,M19&gt;M$11,N19&gt;N$11,O19&gt;O$11,P19&gt;P$11,Q19&gt;Q$11,R19&gt;R$11,S19&gt;S$11,T19&gt;T$11),$D$58,"нет")))</f>
        <v/>
      </c>
      <c r="X19" s="74" t="str">
        <f t="shared" si="4"/>
        <v/>
      </c>
    </row>
    <row r="20" spans="1:24">
      <c r="A20" s="75">
        <v>6</v>
      </c>
      <c r="B20" s="200"/>
      <c r="C20" s="135" t="s">
        <v>65</v>
      </c>
      <c r="D20" s="136">
        <v>2</v>
      </c>
      <c r="E20" s="137">
        <v>3</v>
      </c>
      <c r="F20" s="138">
        <v>1</v>
      </c>
      <c r="G20" s="139">
        <v>1</v>
      </c>
      <c r="H20" s="138">
        <v>0</v>
      </c>
      <c r="I20" s="139">
        <v>0</v>
      </c>
      <c r="J20" s="138">
        <v>0</v>
      </c>
      <c r="K20" s="139">
        <v>0</v>
      </c>
      <c r="L20" s="140">
        <v>0</v>
      </c>
      <c r="M20" s="141">
        <v>0</v>
      </c>
      <c r="N20" s="142">
        <v>0</v>
      </c>
      <c r="O20" s="141">
        <v>0</v>
      </c>
      <c r="P20" s="139">
        <v>0</v>
      </c>
      <c r="Q20" s="138">
        <v>0</v>
      </c>
      <c r="R20" s="139">
        <v>0</v>
      </c>
      <c r="S20" s="138">
        <v>0</v>
      </c>
      <c r="T20" s="143">
        <v>0</v>
      </c>
      <c r="U20" s="77">
        <f t="shared" si="2"/>
        <v>5</v>
      </c>
      <c r="V20" s="45" t="str">
        <f t="shared" si="3"/>
        <v>"2"</v>
      </c>
      <c r="W20" s="45" t="str">
        <f t="shared" ref="W20:W54" si="5">IF(B20="","",IF(AND(SUM($D20)=0,COUNTA($E20:$T20)&gt;0),$D$57,IF(OR(E20&gt;E$11,F20&gt;F$11,G20&gt;G$11,H20&gt;H$11,I20&gt;I$11,J20&gt;J$11,K20&gt;K$11,L20&gt;L$11,M20&gt;M$11,N20&gt;N$11,O20&gt;O$11,P20&gt;P$11,Q20&gt;Q$11,R20&gt;R$11,S20&gt;S$11,T20&gt;T$11),$D$58,"нет")))</f>
        <v/>
      </c>
      <c r="X20" s="48" t="str">
        <f t="shared" si="4"/>
        <v/>
      </c>
    </row>
    <row r="21" spans="1:24" ht="15.75" customHeight="1">
      <c r="A21" s="50">
        <v>7</v>
      </c>
      <c r="B21" s="201"/>
      <c r="C21" s="145" t="s">
        <v>65</v>
      </c>
      <c r="D21" s="146">
        <v>4</v>
      </c>
      <c r="E21" s="147">
        <v>5</v>
      </c>
      <c r="F21" s="148">
        <v>1</v>
      </c>
      <c r="G21" s="149">
        <v>1</v>
      </c>
      <c r="H21" s="148">
        <v>1</v>
      </c>
      <c r="I21" s="149">
        <v>0</v>
      </c>
      <c r="J21" s="148">
        <v>1</v>
      </c>
      <c r="K21" s="149">
        <v>1</v>
      </c>
      <c r="L21" s="150">
        <v>0</v>
      </c>
      <c r="M21" s="151">
        <v>1</v>
      </c>
      <c r="N21" s="152">
        <v>1</v>
      </c>
      <c r="O21" s="151">
        <v>0</v>
      </c>
      <c r="P21" s="149">
        <v>0</v>
      </c>
      <c r="Q21" s="148">
        <v>0</v>
      </c>
      <c r="R21" s="149">
        <v>0</v>
      </c>
      <c r="S21" s="148">
        <v>1</v>
      </c>
      <c r="T21" s="153">
        <v>0</v>
      </c>
      <c r="U21" s="56">
        <f t="shared" si="2"/>
        <v>13</v>
      </c>
      <c r="V21" s="58" t="str">
        <f t="shared" si="3"/>
        <v>"3"</v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202"/>
      <c r="C22" s="145" t="s">
        <v>65</v>
      </c>
      <c r="D22" s="146">
        <v>3</v>
      </c>
      <c r="E22" s="147">
        <v>5</v>
      </c>
      <c r="F22" s="148">
        <v>1</v>
      </c>
      <c r="G22" s="149">
        <v>1</v>
      </c>
      <c r="H22" s="148">
        <v>0</v>
      </c>
      <c r="I22" s="149">
        <v>1</v>
      </c>
      <c r="J22" s="148">
        <v>0</v>
      </c>
      <c r="K22" s="149">
        <v>0</v>
      </c>
      <c r="L22" s="150">
        <v>1</v>
      </c>
      <c r="M22" s="151">
        <v>1</v>
      </c>
      <c r="N22" s="152">
        <v>1</v>
      </c>
      <c r="O22" s="151">
        <v>0</v>
      </c>
      <c r="P22" s="149">
        <v>0</v>
      </c>
      <c r="Q22" s="148">
        <v>1</v>
      </c>
      <c r="R22" s="149">
        <v>1</v>
      </c>
      <c r="S22" s="148">
        <v>0</v>
      </c>
      <c r="T22" s="153">
        <v>0</v>
      </c>
      <c r="U22" s="56">
        <f t="shared" si="2"/>
        <v>13</v>
      </c>
      <c r="V22" s="58" t="str">
        <f t="shared" si="3"/>
        <v>"3"</v>
      </c>
      <c r="W22" s="58" t="str">
        <f t="shared" si="5"/>
        <v/>
      </c>
      <c r="X22" s="60" t="str">
        <f t="shared" si="4"/>
        <v/>
      </c>
    </row>
    <row r="23" spans="1:24" ht="15.75" customHeight="1" thickBot="1">
      <c r="A23" s="50">
        <v>9</v>
      </c>
      <c r="B23" s="203"/>
      <c r="C23" s="145" t="s">
        <v>65</v>
      </c>
      <c r="D23" s="146">
        <v>1</v>
      </c>
      <c r="E23" s="147">
        <v>6</v>
      </c>
      <c r="F23" s="148">
        <v>1</v>
      </c>
      <c r="G23" s="149">
        <v>1</v>
      </c>
      <c r="H23" s="148">
        <v>0</v>
      </c>
      <c r="I23" s="149">
        <v>1</v>
      </c>
      <c r="J23" s="148">
        <v>1</v>
      </c>
      <c r="K23" s="149">
        <v>1</v>
      </c>
      <c r="L23" s="150">
        <v>1</v>
      </c>
      <c r="M23" s="151">
        <v>1</v>
      </c>
      <c r="N23" s="152">
        <v>0</v>
      </c>
      <c r="O23" s="151">
        <v>0</v>
      </c>
      <c r="P23" s="149">
        <v>0</v>
      </c>
      <c r="Q23" s="148">
        <v>0</v>
      </c>
      <c r="R23" s="149">
        <v>0</v>
      </c>
      <c r="S23" s="148">
        <v>0</v>
      </c>
      <c r="T23" s="153">
        <v>0</v>
      </c>
      <c r="U23" s="56">
        <f t="shared" si="2"/>
        <v>13</v>
      </c>
      <c r="V23" s="58" t="str">
        <f t="shared" si="3"/>
        <v>"3"</v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204"/>
      <c r="C24" s="155" t="s">
        <v>65</v>
      </c>
      <c r="D24" s="156">
        <v>2</v>
      </c>
      <c r="E24" s="157">
        <v>7</v>
      </c>
      <c r="F24" s="158">
        <v>1</v>
      </c>
      <c r="G24" s="159">
        <v>0</v>
      </c>
      <c r="H24" s="158">
        <v>1</v>
      </c>
      <c r="I24" s="159">
        <v>1</v>
      </c>
      <c r="J24" s="158">
        <v>0</v>
      </c>
      <c r="K24" s="159">
        <v>0</v>
      </c>
      <c r="L24" s="160">
        <v>1</v>
      </c>
      <c r="M24" s="161">
        <v>0</v>
      </c>
      <c r="N24" s="162">
        <v>0</v>
      </c>
      <c r="O24" s="161">
        <v>0</v>
      </c>
      <c r="P24" s="159">
        <v>0</v>
      </c>
      <c r="Q24" s="158">
        <v>0</v>
      </c>
      <c r="R24" s="159">
        <v>0</v>
      </c>
      <c r="S24" s="158">
        <v>0</v>
      </c>
      <c r="T24" s="163">
        <v>0</v>
      </c>
      <c r="U24" s="82">
        <f t="shared" si="2"/>
        <v>11</v>
      </c>
      <c r="V24" s="73" t="str">
        <f t="shared" si="3"/>
        <v>"3"</v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98"/>
      <c r="C25" s="135" t="s">
        <v>65</v>
      </c>
      <c r="D25" s="136">
        <v>4</v>
      </c>
      <c r="E25" s="137">
        <v>5</v>
      </c>
      <c r="F25" s="138">
        <v>1</v>
      </c>
      <c r="G25" s="139">
        <v>1</v>
      </c>
      <c r="H25" s="138">
        <v>1</v>
      </c>
      <c r="I25" s="139">
        <v>1</v>
      </c>
      <c r="J25" s="138">
        <v>1</v>
      </c>
      <c r="K25" s="139">
        <v>1</v>
      </c>
      <c r="L25" s="140">
        <v>0</v>
      </c>
      <c r="M25" s="141">
        <v>0</v>
      </c>
      <c r="N25" s="142">
        <v>1</v>
      </c>
      <c r="O25" s="141">
        <v>0</v>
      </c>
      <c r="P25" s="139">
        <v>1</v>
      </c>
      <c r="Q25" s="138">
        <v>0</v>
      </c>
      <c r="R25" s="139">
        <v>0</v>
      </c>
      <c r="S25" s="138">
        <v>0</v>
      </c>
      <c r="T25" s="143">
        <v>0</v>
      </c>
      <c r="U25" s="44">
        <f t="shared" si="2"/>
        <v>13</v>
      </c>
      <c r="V25" s="45" t="str">
        <f t="shared" si="3"/>
        <v>"3"</v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201"/>
      <c r="C26" s="145" t="s">
        <v>65</v>
      </c>
      <c r="D26" s="146">
        <v>3</v>
      </c>
      <c r="E26" s="147">
        <v>5</v>
      </c>
      <c r="F26" s="148">
        <v>1</v>
      </c>
      <c r="G26" s="149">
        <v>1</v>
      </c>
      <c r="H26" s="148">
        <v>1</v>
      </c>
      <c r="I26" s="149">
        <v>1</v>
      </c>
      <c r="J26" s="148">
        <v>0</v>
      </c>
      <c r="K26" s="149">
        <v>0</v>
      </c>
      <c r="L26" s="150">
        <v>0</v>
      </c>
      <c r="M26" s="151">
        <v>0</v>
      </c>
      <c r="N26" s="152">
        <v>0</v>
      </c>
      <c r="O26" s="151">
        <v>0</v>
      </c>
      <c r="P26" s="149">
        <v>0</v>
      </c>
      <c r="Q26" s="148">
        <v>0</v>
      </c>
      <c r="R26" s="149">
        <v>0</v>
      </c>
      <c r="S26" s="148">
        <v>0</v>
      </c>
      <c r="T26" s="153">
        <v>0</v>
      </c>
      <c r="U26" s="56">
        <f t="shared" si="2"/>
        <v>9</v>
      </c>
      <c r="V26" s="58" t="str">
        <f t="shared" si="3"/>
        <v>"2"</v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98"/>
      <c r="C27" s="145" t="s">
        <v>65</v>
      </c>
      <c r="D27" s="146">
        <v>2</v>
      </c>
      <c r="E27" s="147">
        <v>7</v>
      </c>
      <c r="F27" s="148">
        <v>1</v>
      </c>
      <c r="G27" s="149">
        <v>1</v>
      </c>
      <c r="H27" s="148">
        <v>1</v>
      </c>
      <c r="I27" s="149">
        <v>1</v>
      </c>
      <c r="J27" s="148">
        <v>1</v>
      </c>
      <c r="K27" s="149">
        <v>1</v>
      </c>
      <c r="L27" s="150">
        <v>1</v>
      </c>
      <c r="M27" s="151">
        <v>1</v>
      </c>
      <c r="N27" s="152">
        <v>1</v>
      </c>
      <c r="O27" s="151">
        <v>0</v>
      </c>
      <c r="P27" s="149">
        <v>0</v>
      </c>
      <c r="Q27" s="148">
        <v>1</v>
      </c>
      <c r="R27" s="149">
        <v>0</v>
      </c>
      <c r="S27" s="148">
        <v>1</v>
      </c>
      <c r="T27" s="153">
        <v>0</v>
      </c>
      <c r="U27" s="56">
        <f t="shared" si="2"/>
        <v>18</v>
      </c>
      <c r="V27" s="58" t="str">
        <f t="shared" si="3"/>
        <v>"4"</v>
      </c>
      <c r="W27" s="58" t="str">
        <f t="shared" si="5"/>
        <v/>
      </c>
      <c r="X27" s="60" t="str">
        <f t="shared" si="4"/>
        <v/>
      </c>
    </row>
    <row r="28" spans="1:24" ht="15.75" customHeight="1" thickBot="1">
      <c r="A28" s="50">
        <v>14</v>
      </c>
      <c r="B28" s="205"/>
      <c r="C28" s="145" t="s">
        <v>65</v>
      </c>
      <c r="D28" s="146">
        <v>3</v>
      </c>
      <c r="E28" s="147">
        <v>7</v>
      </c>
      <c r="F28" s="148">
        <v>1</v>
      </c>
      <c r="G28" s="149">
        <v>1</v>
      </c>
      <c r="H28" s="148">
        <v>1</v>
      </c>
      <c r="I28" s="149">
        <v>0</v>
      </c>
      <c r="J28" s="148">
        <v>1</v>
      </c>
      <c r="K28" s="149">
        <v>1</v>
      </c>
      <c r="L28" s="150">
        <v>0</v>
      </c>
      <c r="M28" s="151">
        <v>0</v>
      </c>
      <c r="N28" s="152">
        <v>0</v>
      </c>
      <c r="O28" s="151">
        <v>0</v>
      </c>
      <c r="P28" s="149">
        <v>0</v>
      </c>
      <c r="Q28" s="148">
        <v>0</v>
      </c>
      <c r="R28" s="149">
        <v>0</v>
      </c>
      <c r="S28" s="148">
        <v>0</v>
      </c>
      <c r="T28" s="153">
        <v>0</v>
      </c>
      <c r="U28" s="56">
        <f t="shared" si="2"/>
        <v>12</v>
      </c>
      <c r="V28" s="58" t="str">
        <f t="shared" si="3"/>
        <v>"3"</v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204"/>
      <c r="C29" s="155" t="s">
        <v>65</v>
      </c>
      <c r="D29" s="156">
        <v>1</v>
      </c>
      <c r="E29" s="157">
        <v>7</v>
      </c>
      <c r="F29" s="158">
        <v>1</v>
      </c>
      <c r="G29" s="159">
        <v>1</v>
      </c>
      <c r="H29" s="158">
        <v>1</v>
      </c>
      <c r="I29" s="159">
        <v>1</v>
      </c>
      <c r="J29" s="158">
        <v>0</v>
      </c>
      <c r="K29" s="159">
        <v>1</v>
      </c>
      <c r="L29" s="160">
        <v>1</v>
      </c>
      <c r="M29" s="161">
        <v>1</v>
      </c>
      <c r="N29" s="162">
        <v>0</v>
      </c>
      <c r="O29" s="161">
        <v>1</v>
      </c>
      <c r="P29" s="159">
        <v>1</v>
      </c>
      <c r="Q29" s="158">
        <v>1</v>
      </c>
      <c r="R29" s="159">
        <v>1</v>
      </c>
      <c r="S29" s="158">
        <v>1</v>
      </c>
      <c r="T29" s="163">
        <v>0</v>
      </c>
      <c r="U29" s="72">
        <f t="shared" si="2"/>
        <v>19</v>
      </c>
      <c r="V29" s="73" t="str">
        <f t="shared" si="3"/>
        <v>"4"</v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206"/>
      <c r="C30" s="135" t="s">
        <v>65</v>
      </c>
      <c r="D30" s="136">
        <v>1</v>
      </c>
      <c r="E30" s="137">
        <v>5</v>
      </c>
      <c r="F30" s="138">
        <v>1</v>
      </c>
      <c r="G30" s="139">
        <v>1</v>
      </c>
      <c r="H30" s="138">
        <v>1</v>
      </c>
      <c r="I30" s="139">
        <v>1</v>
      </c>
      <c r="J30" s="138">
        <v>1</v>
      </c>
      <c r="K30" s="139">
        <v>1</v>
      </c>
      <c r="L30" s="140">
        <v>0</v>
      </c>
      <c r="M30" s="141">
        <v>1</v>
      </c>
      <c r="N30" s="142">
        <v>1</v>
      </c>
      <c r="O30" s="141">
        <v>0</v>
      </c>
      <c r="P30" s="139">
        <v>0</v>
      </c>
      <c r="Q30" s="138">
        <v>1</v>
      </c>
      <c r="R30" s="139">
        <v>1</v>
      </c>
      <c r="S30" s="138">
        <v>0</v>
      </c>
      <c r="T30" s="143">
        <v>0</v>
      </c>
      <c r="U30" s="77">
        <f t="shared" si="2"/>
        <v>15</v>
      </c>
      <c r="V30" s="45" t="str">
        <f t="shared" si="3"/>
        <v>"3"</v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201"/>
      <c r="C31" s="145" t="s">
        <v>65</v>
      </c>
      <c r="D31" s="146">
        <v>2</v>
      </c>
      <c r="E31" s="147">
        <v>7</v>
      </c>
      <c r="F31" s="148">
        <v>1</v>
      </c>
      <c r="G31" s="149">
        <v>1</v>
      </c>
      <c r="H31" s="148">
        <v>0</v>
      </c>
      <c r="I31" s="149">
        <v>1</v>
      </c>
      <c r="J31" s="148">
        <v>1</v>
      </c>
      <c r="K31" s="149">
        <v>1</v>
      </c>
      <c r="L31" s="150">
        <v>0</v>
      </c>
      <c r="M31" s="151">
        <v>0</v>
      </c>
      <c r="N31" s="152">
        <v>0</v>
      </c>
      <c r="O31" s="151">
        <v>0</v>
      </c>
      <c r="P31" s="149">
        <v>0</v>
      </c>
      <c r="Q31" s="148">
        <v>0</v>
      </c>
      <c r="R31" s="149">
        <v>0</v>
      </c>
      <c r="S31" s="148">
        <v>0</v>
      </c>
      <c r="T31" s="153">
        <v>0</v>
      </c>
      <c r="U31" s="56">
        <f t="shared" si="2"/>
        <v>12</v>
      </c>
      <c r="V31" s="58" t="str">
        <f t="shared" si="3"/>
        <v>"3"</v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201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 thickBot="1">
      <c r="A33" s="50">
        <v>19</v>
      </c>
      <c r="B33" s="199"/>
      <c r="C33" s="145" t="s">
        <v>65</v>
      </c>
      <c r="D33" s="146">
        <v>1</v>
      </c>
      <c r="E33" s="147">
        <v>7</v>
      </c>
      <c r="F33" s="148">
        <v>1</v>
      </c>
      <c r="G33" s="149">
        <v>1</v>
      </c>
      <c r="H33" s="148">
        <v>1</v>
      </c>
      <c r="I33" s="149">
        <v>0</v>
      </c>
      <c r="J33" s="148">
        <v>1</v>
      </c>
      <c r="K33" s="149">
        <v>1</v>
      </c>
      <c r="L33" s="150">
        <v>0</v>
      </c>
      <c r="M33" s="151">
        <v>0</v>
      </c>
      <c r="N33" s="152">
        <v>0</v>
      </c>
      <c r="O33" s="151">
        <v>0</v>
      </c>
      <c r="P33" s="149">
        <v>0</v>
      </c>
      <c r="Q33" s="148">
        <v>0</v>
      </c>
      <c r="R33" s="149">
        <v>0</v>
      </c>
      <c r="S33" s="148">
        <v>0</v>
      </c>
      <c r="T33" s="153">
        <v>0</v>
      </c>
      <c r="U33" s="56">
        <f t="shared" si="2"/>
        <v>12</v>
      </c>
      <c r="V33" s="58" t="str">
        <f t="shared" si="3"/>
        <v>"3"</v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98"/>
      <c r="C34" s="155" t="s">
        <v>65</v>
      </c>
      <c r="D34" s="156">
        <v>3</v>
      </c>
      <c r="E34" s="157">
        <v>6</v>
      </c>
      <c r="F34" s="158">
        <v>1</v>
      </c>
      <c r="G34" s="159">
        <v>0</v>
      </c>
      <c r="H34" s="158">
        <v>0</v>
      </c>
      <c r="I34" s="159">
        <v>0</v>
      </c>
      <c r="J34" s="158">
        <v>1</v>
      </c>
      <c r="K34" s="159">
        <v>1</v>
      </c>
      <c r="L34" s="160">
        <v>1</v>
      </c>
      <c r="M34" s="161">
        <v>1</v>
      </c>
      <c r="N34" s="162">
        <v>0</v>
      </c>
      <c r="O34" s="161">
        <v>0</v>
      </c>
      <c r="P34" s="159">
        <v>1</v>
      </c>
      <c r="Q34" s="158">
        <v>0</v>
      </c>
      <c r="R34" s="159">
        <v>0</v>
      </c>
      <c r="S34" s="158">
        <v>0</v>
      </c>
      <c r="T34" s="163">
        <v>0</v>
      </c>
      <c r="U34" s="82">
        <f t="shared" si="2"/>
        <v>12</v>
      </c>
      <c r="V34" s="73" t="str">
        <f t="shared" si="3"/>
        <v>"3"</v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201"/>
      <c r="C35" s="135" t="s">
        <v>65</v>
      </c>
      <c r="D35" s="136">
        <v>4</v>
      </c>
      <c r="E35" s="137">
        <v>7</v>
      </c>
      <c r="F35" s="138">
        <v>1</v>
      </c>
      <c r="G35" s="139">
        <v>1</v>
      </c>
      <c r="H35" s="138">
        <v>1</v>
      </c>
      <c r="I35" s="139">
        <v>1</v>
      </c>
      <c r="J35" s="138">
        <v>0</v>
      </c>
      <c r="K35" s="139">
        <v>0</v>
      </c>
      <c r="L35" s="140">
        <v>0</v>
      </c>
      <c r="M35" s="141">
        <v>0</v>
      </c>
      <c r="N35" s="142">
        <v>0</v>
      </c>
      <c r="O35" s="141">
        <v>0</v>
      </c>
      <c r="P35" s="139">
        <v>0</v>
      </c>
      <c r="Q35" s="138">
        <v>0</v>
      </c>
      <c r="R35" s="139">
        <v>0</v>
      </c>
      <c r="S35" s="138">
        <v>0</v>
      </c>
      <c r="T35" s="143">
        <v>0</v>
      </c>
      <c r="U35" s="44">
        <f t="shared" si="2"/>
        <v>11</v>
      </c>
      <c r="V35" s="45" t="str">
        <f t="shared" si="3"/>
        <v>"3"</v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98"/>
      <c r="C36" s="145" t="s">
        <v>65</v>
      </c>
      <c r="D36" s="146">
        <v>1</v>
      </c>
      <c r="E36" s="147">
        <v>7</v>
      </c>
      <c r="F36" s="148">
        <v>1</v>
      </c>
      <c r="G36" s="149">
        <v>1</v>
      </c>
      <c r="H36" s="148">
        <v>1</v>
      </c>
      <c r="I36" s="149">
        <v>0</v>
      </c>
      <c r="J36" s="148">
        <v>0</v>
      </c>
      <c r="K36" s="149">
        <v>1</v>
      </c>
      <c r="L36" s="150">
        <v>1</v>
      </c>
      <c r="M36" s="151">
        <v>1</v>
      </c>
      <c r="N36" s="152">
        <v>1</v>
      </c>
      <c r="O36" s="151">
        <v>1</v>
      </c>
      <c r="P36" s="149">
        <v>1</v>
      </c>
      <c r="Q36" s="148">
        <v>1</v>
      </c>
      <c r="R36" s="149">
        <v>0</v>
      </c>
      <c r="S36" s="148">
        <v>1</v>
      </c>
      <c r="T36" s="153">
        <v>0</v>
      </c>
      <c r="U36" s="56">
        <f t="shared" si="2"/>
        <v>18</v>
      </c>
      <c r="V36" s="58" t="str">
        <f t="shared" si="3"/>
        <v>"4"</v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202"/>
      <c r="C37" s="145" t="s">
        <v>65</v>
      </c>
      <c r="D37" s="146">
        <v>1</v>
      </c>
      <c r="E37" s="147">
        <v>2</v>
      </c>
      <c r="F37" s="148">
        <v>0</v>
      </c>
      <c r="G37" s="149">
        <v>0</v>
      </c>
      <c r="H37" s="148">
        <v>0</v>
      </c>
      <c r="I37" s="149">
        <v>0</v>
      </c>
      <c r="J37" s="148">
        <v>0</v>
      </c>
      <c r="K37" s="149">
        <v>0</v>
      </c>
      <c r="L37" s="150">
        <v>0</v>
      </c>
      <c r="M37" s="151">
        <v>0</v>
      </c>
      <c r="N37" s="152">
        <v>0</v>
      </c>
      <c r="O37" s="151">
        <v>0</v>
      </c>
      <c r="P37" s="149">
        <v>0</v>
      </c>
      <c r="Q37" s="148">
        <v>0</v>
      </c>
      <c r="R37" s="149">
        <v>0</v>
      </c>
      <c r="S37" s="148">
        <v>0</v>
      </c>
      <c r="T37" s="153">
        <v>0</v>
      </c>
      <c r="U37" s="56">
        <f t="shared" si="2"/>
        <v>2</v>
      </c>
      <c r="V37" s="58" t="str">
        <f t="shared" si="3"/>
        <v>"2"</v>
      </c>
      <c r="W37" s="58" t="str">
        <f t="shared" si="5"/>
        <v/>
      </c>
      <c r="X37" s="60" t="str">
        <f t="shared" si="4"/>
        <v/>
      </c>
    </row>
    <row r="38" spans="1:24" ht="15.75" customHeight="1" thickBot="1">
      <c r="A38" s="50">
        <v>24</v>
      </c>
      <c r="B38" s="207"/>
      <c r="C38" s="145" t="s">
        <v>65</v>
      </c>
      <c r="D38" s="146">
        <v>3</v>
      </c>
      <c r="E38" s="147">
        <v>7</v>
      </c>
      <c r="F38" s="148">
        <v>1</v>
      </c>
      <c r="G38" s="149">
        <v>1</v>
      </c>
      <c r="H38" s="148">
        <v>1</v>
      </c>
      <c r="I38" s="149">
        <v>1</v>
      </c>
      <c r="J38" s="148">
        <v>1</v>
      </c>
      <c r="K38" s="149">
        <v>0</v>
      </c>
      <c r="L38" s="150">
        <v>0</v>
      </c>
      <c r="M38" s="151">
        <v>0</v>
      </c>
      <c r="N38" s="152">
        <v>1</v>
      </c>
      <c r="O38" s="151">
        <v>0</v>
      </c>
      <c r="P38" s="149">
        <v>1</v>
      </c>
      <c r="Q38" s="148">
        <v>0</v>
      </c>
      <c r="R38" s="149">
        <v>0</v>
      </c>
      <c r="S38" s="148">
        <v>0</v>
      </c>
      <c r="T38" s="153">
        <v>0</v>
      </c>
      <c r="U38" s="56">
        <f t="shared" si="2"/>
        <v>14</v>
      </c>
      <c r="V38" s="58" t="str">
        <f t="shared" si="3"/>
        <v>"3"</v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200"/>
      <c r="C39" s="155" t="s">
        <v>65</v>
      </c>
      <c r="D39" s="156">
        <v>3</v>
      </c>
      <c r="E39" s="157">
        <v>6</v>
      </c>
      <c r="F39" s="158">
        <v>1</v>
      </c>
      <c r="G39" s="159">
        <v>1</v>
      </c>
      <c r="H39" s="158">
        <v>1</v>
      </c>
      <c r="I39" s="159">
        <v>1</v>
      </c>
      <c r="J39" s="158">
        <v>0</v>
      </c>
      <c r="K39" s="159">
        <v>1</v>
      </c>
      <c r="L39" s="160">
        <v>0</v>
      </c>
      <c r="M39" s="161">
        <v>1</v>
      </c>
      <c r="N39" s="162">
        <v>0</v>
      </c>
      <c r="O39" s="161">
        <v>0</v>
      </c>
      <c r="P39" s="159">
        <v>0</v>
      </c>
      <c r="Q39" s="158">
        <v>0</v>
      </c>
      <c r="R39" s="159">
        <v>0</v>
      </c>
      <c r="S39" s="158">
        <v>0</v>
      </c>
      <c r="T39" s="163">
        <v>0</v>
      </c>
      <c r="U39" s="72">
        <f t="shared" si="2"/>
        <v>12</v>
      </c>
      <c r="V39" s="73" t="str">
        <f t="shared" si="3"/>
        <v>"3"</v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208"/>
      <c r="C40" s="135" t="s">
        <v>65</v>
      </c>
      <c r="D40" s="136">
        <v>4</v>
      </c>
      <c r="E40" s="137">
        <v>6</v>
      </c>
      <c r="F40" s="138">
        <v>1</v>
      </c>
      <c r="G40" s="139">
        <v>1</v>
      </c>
      <c r="H40" s="138">
        <v>1</v>
      </c>
      <c r="I40" s="139">
        <v>1</v>
      </c>
      <c r="J40" s="138">
        <v>1</v>
      </c>
      <c r="K40" s="139">
        <v>0</v>
      </c>
      <c r="L40" s="140">
        <v>1</v>
      </c>
      <c r="M40" s="141">
        <v>1</v>
      </c>
      <c r="N40" s="142">
        <v>1</v>
      </c>
      <c r="O40" s="141">
        <v>1</v>
      </c>
      <c r="P40" s="139">
        <v>0</v>
      </c>
      <c r="Q40" s="138">
        <v>0</v>
      </c>
      <c r="R40" s="139">
        <v>0</v>
      </c>
      <c r="S40" s="138">
        <v>0</v>
      </c>
      <c r="T40" s="143">
        <v>0</v>
      </c>
      <c r="U40" s="44">
        <f t="shared" si="2"/>
        <v>15</v>
      </c>
      <c r="V40" s="45" t="str">
        <f t="shared" si="3"/>
        <v>"3"</v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131" priority="1" stopIfTrue="1">
      <formula>E15&gt;E$11</formula>
    </cfRule>
  </conditionalFormatting>
  <conditionalFormatting sqref="S1 U1">
    <cfRule type="containsBlanks" dxfId="130" priority="2" stopIfTrue="1">
      <formula>LEN(TRIM(AO1))=0</formula>
    </cfRule>
  </conditionalFormatting>
  <conditionalFormatting sqref="D15:T54">
    <cfRule type="expression" dxfId="129" priority="4" stopIfTrue="1">
      <formula>AND($B15&lt;&gt;"",$C15="да",$D15="")</formula>
    </cfRule>
  </conditionalFormatting>
  <conditionalFormatting sqref="E5 D6">
    <cfRule type="containsBlanks" dxfId="128" priority="8" stopIfTrue="1">
      <formula>LEN(TRIM(S5))=0</formula>
    </cfRule>
  </conditionalFormatting>
  <conditionalFormatting sqref="C15:C54">
    <cfRule type="expression" dxfId="127" priority="10">
      <formula>AND(SUM($D15:$T15)&lt;&gt;0,$C15="")</formula>
    </cfRule>
  </conditionalFormatting>
  <conditionalFormatting sqref="D15:T54">
    <cfRule type="expression" dxfId="126" priority="13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tabSelected="1" topLeftCell="A3" workbookViewId="0">
      <selection activeCell="B15" sqref="B15:B43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 ht="3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 t="s">
        <v>148</v>
      </c>
      <c r="T1" s="1" t="s">
        <v>0</v>
      </c>
      <c r="U1" s="133" t="s">
        <v>146</v>
      </c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 t="s">
        <v>149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 t="s">
        <v>5</v>
      </c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6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6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6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6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>
        <f t="shared" ref="E12:T12" si="0">IF(COUNTIF($D$15:$D$54,"&gt;0")=0,"",SUMIFS(E$15:E$54,$D$15:$D$54,"&gt;0")/COUNTIF($D$15:$D$54,"&gt;0"))</f>
        <v>6</v>
      </c>
      <c r="F12" s="20">
        <f t="shared" si="0"/>
        <v>0.92592592592592593</v>
      </c>
      <c r="G12" s="20">
        <f t="shared" si="0"/>
        <v>0.92592592592592593</v>
      </c>
      <c r="H12" s="20">
        <f t="shared" si="0"/>
        <v>0.85185185185185186</v>
      </c>
      <c r="I12" s="20">
        <f t="shared" si="0"/>
        <v>0.88888888888888884</v>
      </c>
      <c r="J12" s="20">
        <f t="shared" si="0"/>
        <v>0.88888888888888884</v>
      </c>
      <c r="K12" s="20">
        <f t="shared" si="0"/>
        <v>0.59259259259259256</v>
      </c>
      <c r="L12" s="20">
        <f t="shared" si="0"/>
        <v>0.59259259259259256</v>
      </c>
      <c r="M12" s="20">
        <f t="shared" si="0"/>
        <v>0.48148148148148145</v>
      </c>
      <c r="N12" s="20">
        <f t="shared" si="0"/>
        <v>0.40740740740740738</v>
      </c>
      <c r="O12" s="20">
        <f t="shared" si="0"/>
        <v>0.33333333333333331</v>
      </c>
      <c r="P12" s="20">
        <f t="shared" si="0"/>
        <v>0.40740740740740738</v>
      </c>
      <c r="Q12" s="20">
        <f t="shared" si="0"/>
        <v>0.22222222222222221</v>
      </c>
      <c r="R12" s="20">
        <f t="shared" si="0"/>
        <v>0.33333333333333331</v>
      </c>
      <c r="S12" s="20">
        <f t="shared" si="0"/>
        <v>0.22222222222222221</v>
      </c>
      <c r="T12" s="20">
        <f t="shared" si="0"/>
        <v>0.22222222222222221</v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>
        <f t="shared" ref="E13:T13" si="1">IF(COUNTIF($D$15:$D$54,"&gt;0")=0,"",E12/E11)</f>
        <v>0.8571428571428571</v>
      </c>
      <c r="F13" s="23">
        <f t="shared" si="1"/>
        <v>0.92592592592592593</v>
      </c>
      <c r="G13" s="23">
        <f t="shared" si="1"/>
        <v>0.92592592592592593</v>
      </c>
      <c r="H13" s="23">
        <f t="shared" si="1"/>
        <v>0.85185185185185186</v>
      </c>
      <c r="I13" s="23">
        <f t="shared" si="1"/>
        <v>0.88888888888888884</v>
      </c>
      <c r="J13" s="23">
        <f t="shared" si="1"/>
        <v>0.88888888888888884</v>
      </c>
      <c r="K13" s="23">
        <f t="shared" si="1"/>
        <v>0.59259259259259256</v>
      </c>
      <c r="L13" s="23">
        <f t="shared" si="1"/>
        <v>0.59259259259259256</v>
      </c>
      <c r="M13" s="23">
        <f t="shared" si="1"/>
        <v>0.48148148148148145</v>
      </c>
      <c r="N13" s="23">
        <f t="shared" si="1"/>
        <v>0.40740740740740738</v>
      </c>
      <c r="O13" s="23">
        <f t="shared" si="1"/>
        <v>0.33333333333333331</v>
      </c>
      <c r="P13" s="23">
        <f t="shared" si="1"/>
        <v>0.40740740740740738</v>
      </c>
      <c r="Q13" s="23">
        <f t="shared" si="1"/>
        <v>0.22222222222222221</v>
      </c>
      <c r="R13" s="23">
        <f t="shared" si="1"/>
        <v>0.33333333333333331</v>
      </c>
      <c r="S13" s="23">
        <f t="shared" si="1"/>
        <v>0.22222222222222221</v>
      </c>
      <c r="T13" s="23">
        <f t="shared" si="1"/>
        <v>0.22222222222222221</v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 ht="15.75" thickBot="1">
      <c r="A15" s="39">
        <v>1</v>
      </c>
      <c r="B15" s="209"/>
      <c r="C15" s="135" t="s">
        <v>65</v>
      </c>
      <c r="D15" s="136">
        <v>1</v>
      </c>
      <c r="E15" s="137">
        <v>6</v>
      </c>
      <c r="F15" s="138">
        <v>1</v>
      </c>
      <c r="G15" s="139">
        <v>1</v>
      </c>
      <c r="H15" s="138">
        <v>1</v>
      </c>
      <c r="I15" s="139">
        <v>1</v>
      </c>
      <c r="J15" s="138">
        <v>1</v>
      </c>
      <c r="K15" s="139">
        <v>1</v>
      </c>
      <c r="L15" s="140">
        <v>1</v>
      </c>
      <c r="M15" s="141">
        <v>1</v>
      </c>
      <c r="N15" s="142">
        <v>1</v>
      </c>
      <c r="O15" s="141">
        <v>1</v>
      </c>
      <c r="P15" s="139">
        <v>1</v>
      </c>
      <c r="Q15" s="138">
        <v>0</v>
      </c>
      <c r="R15" s="139">
        <v>0</v>
      </c>
      <c r="S15" s="138">
        <v>0</v>
      </c>
      <c r="T15" s="143">
        <v>0</v>
      </c>
      <c r="U15" s="44">
        <f t="shared" ref="U15:U54" si="2">IF(SUM(D15)&gt;0,SUM(E15:T15),"")</f>
        <v>17</v>
      </c>
      <c r="V15" s="45" t="str">
        <f t="shared" ref="V15:V54" si="3">IF(SUM(D15)&gt;0,IF(U15&gt;=$U$7,$V$7,IF(U15&gt;=$U$8,$V$8,IF(U15&gt;=$U$9,$V$9,$V$10))),"")</f>
        <v>"4"</v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 ht="15.75" thickBot="1">
      <c r="A16" s="50">
        <v>2</v>
      </c>
      <c r="B16" s="210"/>
      <c r="C16" s="145" t="s">
        <v>65</v>
      </c>
      <c r="D16" s="146">
        <v>2</v>
      </c>
      <c r="E16" s="147">
        <v>7</v>
      </c>
      <c r="F16" s="148">
        <v>1</v>
      </c>
      <c r="G16" s="149">
        <v>1</v>
      </c>
      <c r="H16" s="148">
        <v>1</v>
      </c>
      <c r="I16" s="149">
        <v>1</v>
      </c>
      <c r="J16" s="148">
        <v>1</v>
      </c>
      <c r="K16" s="149">
        <v>0</v>
      </c>
      <c r="L16" s="150">
        <v>1</v>
      </c>
      <c r="M16" s="151">
        <v>0</v>
      </c>
      <c r="N16" s="152">
        <v>0</v>
      </c>
      <c r="O16" s="151">
        <v>0</v>
      </c>
      <c r="P16" s="149">
        <v>0</v>
      </c>
      <c r="Q16" s="148">
        <v>0</v>
      </c>
      <c r="R16" s="149">
        <v>0</v>
      </c>
      <c r="S16" s="148">
        <v>0</v>
      </c>
      <c r="T16" s="153">
        <v>0</v>
      </c>
      <c r="U16" s="56">
        <f t="shared" si="2"/>
        <v>13</v>
      </c>
      <c r="V16" s="58" t="str">
        <f t="shared" si="3"/>
        <v>"3"</v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 ht="15.75" thickBot="1">
      <c r="A17" s="50">
        <v>3</v>
      </c>
      <c r="B17" s="210"/>
      <c r="C17" s="145" t="s">
        <v>65</v>
      </c>
      <c r="D17" s="146">
        <v>3</v>
      </c>
      <c r="E17" s="147">
        <v>6</v>
      </c>
      <c r="F17" s="148">
        <v>1</v>
      </c>
      <c r="G17" s="149">
        <v>1</v>
      </c>
      <c r="H17" s="148">
        <v>0</v>
      </c>
      <c r="I17" s="149">
        <v>1</v>
      </c>
      <c r="J17" s="148">
        <v>1</v>
      </c>
      <c r="K17" s="149">
        <v>0</v>
      </c>
      <c r="L17" s="150">
        <v>0</v>
      </c>
      <c r="M17" s="151">
        <v>1</v>
      </c>
      <c r="N17" s="152">
        <v>1</v>
      </c>
      <c r="O17" s="151">
        <v>1</v>
      </c>
      <c r="P17" s="149">
        <v>1</v>
      </c>
      <c r="Q17" s="148">
        <v>1</v>
      </c>
      <c r="R17" s="149">
        <v>1</v>
      </c>
      <c r="S17" s="148">
        <v>1</v>
      </c>
      <c r="T17" s="153">
        <v>0</v>
      </c>
      <c r="U17" s="56">
        <f t="shared" si="2"/>
        <v>17</v>
      </c>
      <c r="V17" s="58" t="str">
        <f t="shared" si="3"/>
        <v>"4"</v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 ht="15.75" thickBot="1">
      <c r="A18" s="50">
        <v>4</v>
      </c>
      <c r="B18" s="210"/>
      <c r="C18" s="145" t="s">
        <v>65</v>
      </c>
      <c r="D18" s="146">
        <v>2</v>
      </c>
      <c r="E18" s="147">
        <v>6</v>
      </c>
      <c r="F18" s="148">
        <v>1</v>
      </c>
      <c r="G18" s="149">
        <v>1</v>
      </c>
      <c r="H18" s="148">
        <v>1</v>
      </c>
      <c r="I18" s="149">
        <v>1</v>
      </c>
      <c r="J18" s="148">
        <v>1</v>
      </c>
      <c r="K18" s="149">
        <v>1</v>
      </c>
      <c r="L18" s="150">
        <v>0</v>
      </c>
      <c r="M18" s="151">
        <v>0</v>
      </c>
      <c r="N18" s="152">
        <v>0</v>
      </c>
      <c r="O18" s="151">
        <v>0</v>
      </c>
      <c r="P18" s="149">
        <v>0</v>
      </c>
      <c r="Q18" s="148">
        <v>0</v>
      </c>
      <c r="R18" s="149">
        <v>0</v>
      </c>
      <c r="S18" s="148">
        <v>0</v>
      </c>
      <c r="T18" s="153">
        <v>0</v>
      </c>
      <c r="U18" s="56">
        <f t="shared" si="2"/>
        <v>12</v>
      </c>
      <c r="V18" s="58" t="str">
        <f t="shared" si="3"/>
        <v>"3"</v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210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 ht="15.75" thickBot="1">
      <c r="A20" s="75">
        <v>6</v>
      </c>
      <c r="B20" s="210"/>
      <c r="C20" s="135" t="s">
        <v>65</v>
      </c>
      <c r="D20" s="136">
        <v>3</v>
      </c>
      <c r="E20" s="137">
        <v>7</v>
      </c>
      <c r="F20" s="138">
        <v>1</v>
      </c>
      <c r="G20" s="139">
        <v>1</v>
      </c>
      <c r="H20" s="138">
        <v>1</v>
      </c>
      <c r="I20" s="139">
        <v>1</v>
      </c>
      <c r="J20" s="138">
        <v>1</v>
      </c>
      <c r="K20" s="139">
        <v>1</v>
      </c>
      <c r="L20" s="140">
        <v>1</v>
      </c>
      <c r="M20" s="141">
        <v>1</v>
      </c>
      <c r="N20" s="142">
        <v>1</v>
      </c>
      <c r="O20" s="141">
        <v>0</v>
      </c>
      <c r="P20" s="139">
        <v>1</v>
      </c>
      <c r="Q20" s="138">
        <v>1</v>
      </c>
      <c r="R20" s="139">
        <v>1</v>
      </c>
      <c r="S20" s="138">
        <v>1</v>
      </c>
      <c r="T20" s="143">
        <v>1</v>
      </c>
      <c r="U20" s="77">
        <f t="shared" si="2"/>
        <v>21</v>
      </c>
      <c r="V20" s="45" t="str">
        <f t="shared" si="3"/>
        <v>"5"</v>
      </c>
      <c r="W20" s="45" t="str">
        <f t="shared" si="5"/>
        <v/>
      </c>
      <c r="X20" s="48" t="str">
        <f t="shared" si="4"/>
        <v/>
      </c>
    </row>
    <row r="21" spans="1:24" ht="15.75" customHeight="1" thickBot="1">
      <c r="A21" s="50">
        <v>7</v>
      </c>
      <c r="B21" s="210"/>
      <c r="C21" s="145" t="s">
        <v>65</v>
      </c>
      <c r="D21" s="146">
        <v>3</v>
      </c>
      <c r="E21" s="147">
        <v>5</v>
      </c>
      <c r="F21" s="148">
        <v>1</v>
      </c>
      <c r="G21" s="149">
        <v>1</v>
      </c>
      <c r="H21" s="148">
        <v>0</v>
      </c>
      <c r="I21" s="149">
        <v>0</v>
      </c>
      <c r="J21" s="148">
        <v>0</v>
      </c>
      <c r="K21" s="149">
        <v>0</v>
      </c>
      <c r="L21" s="150">
        <v>1</v>
      </c>
      <c r="M21" s="151">
        <v>1</v>
      </c>
      <c r="N21" s="152">
        <v>1</v>
      </c>
      <c r="O21" s="151">
        <v>1</v>
      </c>
      <c r="P21" s="149">
        <v>1</v>
      </c>
      <c r="Q21" s="148">
        <v>0</v>
      </c>
      <c r="R21" s="149">
        <v>0</v>
      </c>
      <c r="S21" s="148">
        <v>0</v>
      </c>
      <c r="T21" s="153">
        <v>0</v>
      </c>
      <c r="U21" s="56">
        <f t="shared" si="2"/>
        <v>12</v>
      </c>
      <c r="V21" s="58" t="str">
        <f t="shared" si="3"/>
        <v>"3"</v>
      </c>
      <c r="W21" s="58" t="str">
        <f t="shared" si="5"/>
        <v/>
      </c>
      <c r="X21" s="60" t="str">
        <f t="shared" si="4"/>
        <v/>
      </c>
    </row>
    <row r="22" spans="1:24" ht="15.75" customHeight="1" thickBot="1">
      <c r="A22" s="50">
        <v>8</v>
      </c>
      <c r="B22" s="210"/>
      <c r="C22" s="145" t="s">
        <v>65</v>
      </c>
      <c r="D22" s="146">
        <v>3</v>
      </c>
      <c r="E22" s="147">
        <v>5</v>
      </c>
      <c r="F22" s="148">
        <v>1</v>
      </c>
      <c r="G22" s="149">
        <v>1</v>
      </c>
      <c r="H22" s="148">
        <v>1</v>
      </c>
      <c r="I22" s="149">
        <v>1</v>
      </c>
      <c r="J22" s="148">
        <v>1</v>
      </c>
      <c r="K22" s="149">
        <v>0</v>
      </c>
      <c r="L22" s="150">
        <v>1</v>
      </c>
      <c r="M22" s="151">
        <v>1</v>
      </c>
      <c r="N22" s="152">
        <v>0</v>
      </c>
      <c r="O22" s="151">
        <v>0</v>
      </c>
      <c r="P22" s="149">
        <v>1</v>
      </c>
      <c r="Q22" s="148">
        <v>0</v>
      </c>
      <c r="R22" s="149">
        <v>0</v>
      </c>
      <c r="S22" s="148">
        <v>0</v>
      </c>
      <c r="T22" s="153">
        <v>0</v>
      </c>
      <c r="U22" s="56">
        <f t="shared" si="2"/>
        <v>13</v>
      </c>
      <c r="V22" s="58" t="str">
        <f t="shared" si="3"/>
        <v>"3"</v>
      </c>
      <c r="W22" s="58" t="str">
        <f t="shared" si="5"/>
        <v/>
      </c>
      <c r="X22" s="60" t="str">
        <f t="shared" si="4"/>
        <v/>
      </c>
    </row>
    <row r="23" spans="1:24" ht="15.75" customHeight="1" thickBot="1">
      <c r="A23" s="50">
        <v>9</v>
      </c>
      <c r="B23" s="210"/>
      <c r="C23" s="145" t="s">
        <v>65</v>
      </c>
      <c r="D23" s="146">
        <v>2</v>
      </c>
      <c r="E23" s="147">
        <v>7</v>
      </c>
      <c r="F23" s="148">
        <v>1</v>
      </c>
      <c r="G23" s="149">
        <v>1</v>
      </c>
      <c r="H23" s="148">
        <v>1</v>
      </c>
      <c r="I23" s="149">
        <v>1</v>
      </c>
      <c r="J23" s="148">
        <v>1</v>
      </c>
      <c r="K23" s="149">
        <v>1</v>
      </c>
      <c r="L23" s="150">
        <v>0</v>
      </c>
      <c r="M23" s="151">
        <v>1</v>
      </c>
      <c r="N23" s="152">
        <v>0</v>
      </c>
      <c r="O23" s="151">
        <v>0</v>
      </c>
      <c r="P23" s="149">
        <v>0</v>
      </c>
      <c r="Q23" s="148">
        <v>0</v>
      </c>
      <c r="R23" s="149">
        <v>0</v>
      </c>
      <c r="S23" s="148">
        <v>0</v>
      </c>
      <c r="T23" s="153">
        <v>0</v>
      </c>
      <c r="U23" s="56">
        <f t="shared" si="2"/>
        <v>14</v>
      </c>
      <c r="V23" s="58" t="str">
        <f t="shared" si="3"/>
        <v>"3"</v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210"/>
      <c r="C24" s="155" t="s">
        <v>65</v>
      </c>
      <c r="D24" s="156">
        <v>2</v>
      </c>
      <c r="E24" s="157">
        <v>2</v>
      </c>
      <c r="F24" s="158">
        <v>1</v>
      </c>
      <c r="G24" s="159">
        <v>1</v>
      </c>
      <c r="H24" s="158">
        <v>0</v>
      </c>
      <c r="I24" s="159">
        <v>0</v>
      </c>
      <c r="J24" s="158">
        <v>0</v>
      </c>
      <c r="K24" s="159">
        <v>0</v>
      </c>
      <c r="L24" s="160">
        <v>0</v>
      </c>
      <c r="M24" s="161">
        <v>0</v>
      </c>
      <c r="N24" s="162">
        <v>0</v>
      </c>
      <c r="O24" s="161">
        <v>0</v>
      </c>
      <c r="P24" s="159">
        <v>0</v>
      </c>
      <c r="Q24" s="158">
        <v>0</v>
      </c>
      <c r="R24" s="159">
        <v>0</v>
      </c>
      <c r="S24" s="158">
        <v>0</v>
      </c>
      <c r="T24" s="163">
        <v>0</v>
      </c>
      <c r="U24" s="82">
        <f t="shared" si="2"/>
        <v>4</v>
      </c>
      <c r="V24" s="73" t="str">
        <f t="shared" si="3"/>
        <v>"2"</v>
      </c>
      <c r="W24" s="73" t="str">
        <f t="shared" si="5"/>
        <v/>
      </c>
      <c r="X24" s="76" t="str">
        <f t="shared" si="4"/>
        <v/>
      </c>
    </row>
    <row r="25" spans="1:24" ht="15.75" customHeight="1" thickBot="1">
      <c r="A25" s="39">
        <v>11</v>
      </c>
      <c r="B25" s="210"/>
      <c r="C25" s="135" t="s">
        <v>65</v>
      </c>
      <c r="D25" s="136">
        <v>1</v>
      </c>
      <c r="E25" s="137">
        <v>7</v>
      </c>
      <c r="F25" s="138">
        <v>1</v>
      </c>
      <c r="G25" s="139">
        <v>1</v>
      </c>
      <c r="H25" s="138">
        <v>1</v>
      </c>
      <c r="I25" s="139">
        <v>1</v>
      </c>
      <c r="J25" s="138">
        <v>1</v>
      </c>
      <c r="K25" s="139">
        <v>1</v>
      </c>
      <c r="L25" s="140">
        <v>1</v>
      </c>
      <c r="M25" s="141">
        <v>1</v>
      </c>
      <c r="N25" s="142">
        <v>0</v>
      </c>
      <c r="O25" s="141">
        <v>0</v>
      </c>
      <c r="P25" s="139">
        <v>0</v>
      </c>
      <c r="Q25" s="138">
        <v>0</v>
      </c>
      <c r="R25" s="139">
        <v>0</v>
      </c>
      <c r="S25" s="138">
        <v>0</v>
      </c>
      <c r="T25" s="143">
        <v>0</v>
      </c>
      <c r="U25" s="44">
        <f t="shared" si="2"/>
        <v>15</v>
      </c>
      <c r="V25" s="45" t="str">
        <f t="shared" si="3"/>
        <v>"3"</v>
      </c>
      <c r="W25" s="45" t="str">
        <f t="shared" si="5"/>
        <v/>
      </c>
      <c r="X25" s="48" t="str">
        <f t="shared" si="4"/>
        <v/>
      </c>
    </row>
    <row r="26" spans="1:24" ht="15.75" customHeight="1" thickBot="1">
      <c r="A26" s="50">
        <v>12</v>
      </c>
      <c r="B26" s="210"/>
      <c r="C26" s="145" t="s">
        <v>65</v>
      </c>
      <c r="D26" s="146">
        <v>1</v>
      </c>
      <c r="E26" s="147">
        <v>7</v>
      </c>
      <c r="F26" s="148">
        <v>1</v>
      </c>
      <c r="G26" s="149">
        <v>1</v>
      </c>
      <c r="H26" s="148">
        <v>1</v>
      </c>
      <c r="I26" s="149">
        <v>0</v>
      </c>
      <c r="J26" s="148">
        <v>1</v>
      </c>
      <c r="K26" s="149">
        <v>0</v>
      </c>
      <c r="L26" s="150">
        <v>1</v>
      </c>
      <c r="M26" s="151">
        <v>1</v>
      </c>
      <c r="N26" s="152">
        <v>1</v>
      </c>
      <c r="O26" s="151">
        <v>1</v>
      </c>
      <c r="P26" s="149">
        <v>1</v>
      </c>
      <c r="Q26" s="148">
        <v>0</v>
      </c>
      <c r="R26" s="149">
        <v>1</v>
      </c>
      <c r="S26" s="148">
        <v>0</v>
      </c>
      <c r="T26" s="153">
        <v>0</v>
      </c>
      <c r="U26" s="56">
        <f t="shared" si="2"/>
        <v>17</v>
      </c>
      <c r="V26" s="58" t="str">
        <f t="shared" si="3"/>
        <v>"4"</v>
      </c>
      <c r="W26" s="58" t="str">
        <f t="shared" si="5"/>
        <v/>
      </c>
      <c r="X26" s="60" t="str">
        <f t="shared" si="4"/>
        <v/>
      </c>
    </row>
    <row r="27" spans="1:24" ht="15.75" customHeight="1" thickBot="1">
      <c r="A27" s="50">
        <v>13</v>
      </c>
      <c r="B27" s="210"/>
      <c r="C27" s="145" t="s">
        <v>65</v>
      </c>
      <c r="D27" s="146">
        <v>4</v>
      </c>
      <c r="E27" s="147">
        <v>7</v>
      </c>
      <c r="F27" s="148">
        <v>1</v>
      </c>
      <c r="G27" s="149">
        <v>1</v>
      </c>
      <c r="H27" s="148">
        <v>1</v>
      </c>
      <c r="I27" s="149">
        <v>1</v>
      </c>
      <c r="J27" s="148">
        <v>1</v>
      </c>
      <c r="K27" s="149">
        <v>1</v>
      </c>
      <c r="L27" s="150">
        <v>1</v>
      </c>
      <c r="M27" s="151">
        <v>0</v>
      </c>
      <c r="N27" s="152">
        <v>1</v>
      </c>
      <c r="O27" s="151">
        <v>1</v>
      </c>
      <c r="P27" s="149">
        <v>1</v>
      </c>
      <c r="Q27" s="148">
        <v>1</v>
      </c>
      <c r="R27" s="149">
        <v>1</v>
      </c>
      <c r="S27" s="148">
        <v>1</v>
      </c>
      <c r="T27" s="153">
        <v>1</v>
      </c>
      <c r="U27" s="56">
        <f t="shared" si="2"/>
        <v>21</v>
      </c>
      <c r="V27" s="58" t="str">
        <f t="shared" si="3"/>
        <v>"5"</v>
      </c>
      <c r="W27" s="58" t="str">
        <f t="shared" si="5"/>
        <v/>
      </c>
      <c r="X27" s="60" t="str">
        <f t="shared" si="4"/>
        <v/>
      </c>
    </row>
    <row r="28" spans="1:24" ht="15.75" customHeight="1" thickBot="1">
      <c r="A28" s="50">
        <v>14</v>
      </c>
      <c r="B28" s="210"/>
      <c r="C28" s="145" t="s">
        <v>65</v>
      </c>
      <c r="D28" s="146">
        <v>4</v>
      </c>
      <c r="E28" s="147">
        <v>7</v>
      </c>
      <c r="F28" s="148">
        <v>1</v>
      </c>
      <c r="G28" s="149">
        <v>1</v>
      </c>
      <c r="H28" s="148">
        <v>1</v>
      </c>
      <c r="I28" s="149">
        <v>1</v>
      </c>
      <c r="J28" s="148">
        <v>1</v>
      </c>
      <c r="K28" s="149">
        <v>1</v>
      </c>
      <c r="L28" s="150">
        <v>1</v>
      </c>
      <c r="M28" s="151">
        <v>1</v>
      </c>
      <c r="N28" s="152">
        <v>1</v>
      </c>
      <c r="O28" s="151">
        <v>1</v>
      </c>
      <c r="P28" s="149">
        <v>0</v>
      </c>
      <c r="Q28" s="148">
        <v>0</v>
      </c>
      <c r="R28" s="149">
        <v>0</v>
      </c>
      <c r="S28" s="148">
        <v>0</v>
      </c>
      <c r="T28" s="153">
        <v>0</v>
      </c>
      <c r="U28" s="56">
        <f t="shared" si="2"/>
        <v>17</v>
      </c>
      <c r="V28" s="58" t="str">
        <f t="shared" si="3"/>
        <v>"4"</v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210"/>
      <c r="C29" s="155" t="s">
        <v>65</v>
      </c>
      <c r="D29" s="156">
        <v>2</v>
      </c>
      <c r="E29" s="157">
        <v>6</v>
      </c>
      <c r="F29" s="158">
        <v>1</v>
      </c>
      <c r="G29" s="159">
        <v>1</v>
      </c>
      <c r="H29" s="158">
        <v>1</v>
      </c>
      <c r="I29" s="159">
        <v>1</v>
      </c>
      <c r="J29" s="158">
        <v>1</v>
      </c>
      <c r="K29" s="159">
        <v>0</v>
      </c>
      <c r="L29" s="160">
        <v>0</v>
      </c>
      <c r="M29" s="161">
        <v>0</v>
      </c>
      <c r="N29" s="162">
        <v>0</v>
      </c>
      <c r="O29" s="161">
        <v>0</v>
      </c>
      <c r="P29" s="159">
        <v>0</v>
      </c>
      <c r="Q29" s="158">
        <v>0</v>
      </c>
      <c r="R29" s="159">
        <v>0</v>
      </c>
      <c r="S29" s="158">
        <v>0</v>
      </c>
      <c r="T29" s="163">
        <v>0</v>
      </c>
      <c r="U29" s="72">
        <f t="shared" si="2"/>
        <v>11</v>
      </c>
      <c r="V29" s="73" t="str">
        <f t="shared" si="3"/>
        <v>"3"</v>
      </c>
      <c r="W29" s="73" t="str">
        <f t="shared" si="5"/>
        <v/>
      </c>
      <c r="X29" s="76" t="str">
        <f t="shared" si="4"/>
        <v/>
      </c>
    </row>
    <row r="30" spans="1:24" ht="15.75" customHeight="1" thickBot="1">
      <c r="A30" s="75">
        <v>16</v>
      </c>
      <c r="B30" s="210"/>
      <c r="C30" s="135" t="s">
        <v>65</v>
      </c>
      <c r="D30" s="136">
        <v>1</v>
      </c>
      <c r="E30" s="137">
        <v>4</v>
      </c>
      <c r="F30" s="138">
        <v>1</v>
      </c>
      <c r="G30" s="139">
        <v>1</v>
      </c>
      <c r="H30" s="138">
        <v>1</v>
      </c>
      <c r="I30" s="139">
        <v>1</v>
      </c>
      <c r="J30" s="138">
        <v>1</v>
      </c>
      <c r="K30" s="139">
        <v>1</v>
      </c>
      <c r="L30" s="140">
        <v>1</v>
      </c>
      <c r="M30" s="141">
        <v>0</v>
      </c>
      <c r="N30" s="142">
        <v>0</v>
      </c>
      <c r="O30" s="141">
        <v>0</v>
      </c>
      <c r="P30" s="139">
        <v>0</v>
      </c>
      <c r="Q30" s="138">
        <v>0</v>
      </c>
      <c r="R30" s="139">
        <v>0</v>
      </c>
      <c r="S30" s="138">
        <v>0</v>
      </c>
      <c r="T30" s="143">
        <v>0</v>
      </c>
      <c r="U30" s="77">
        <f t="shared" si="2"/>
        <v>11</v>
      </c>
      <c r="V30" s="45" t="str">
        <f t="shared" si="3"/>
        <v>"3"</v>
      </c>
      <c r="W30" s="45" t="str">
        <f t="shared" si="5"/>
        <v/>
      </c>
      <c r="X30" s="48" t="str">
        <f t="shared" si="4"/>
        <v/>
      </c>
    </row>
    <row r="31" spans="1:24" ht="15.75" customHeight="1" thickBot="1">
      <c r="A31" s="50">
        <v>17</v>
      </c>
      <c r="B31" s="210"/>
      <c r="C31" s="145" t="s">
        <v>65</v>
      </c>
      <c r="D31" s="146">
        <v>2</v>
      </c>
      <c r="E31" s="147">
        <v>7</v>
      </c>
      <c r="F31" s="148">
        <v>1</v>
      </c>
      <c r="G31" s="149">
        <v>0</v>
      </c>
      <c r="H31" s="148">
        <v>1</v>
      </c>
      <c r="I31" s="149">
        <v>1</v>
      </c>
      <c r="J31" s="148">
        <v>1</v>
      </c>
      <c r="K31" s="149">
        <v>0</v>
      </c>
      <c r="L31" s="150">
        <v>0</v>
      </c>
      <c r="M31" s="151">
        <v>0</v>
      </c>
      <c r="N31" s="152">
        <v>0</v>
      </c>
      <c r="O31" s="151">
        <v>0</v>
      </c>
      <c r="P31" s="149">
        <v>0</v>
      </c>
      <c r="Q31" s="148">
        <v>0</v>
      </c>
      <c r="R31" s="149">
        <v>0</v>
      </c>
      <c r="S31" s="148">
        <v>0</v>
      </c>
      <c r="T31" s="153">
        <v>0</v>
      </c>
      <c r="U31" s="56">
        <f t="shared" si="2"/>
        <v>11</v>
      </c>
      <c r="V31" s="58" t="str">
        <f t="shared" si="3"/>
        <v>"3"</v>
      </c>
      <c r="W31" s="58" t="str">
        <f t="shared" si="5"/>
        <v/>
      </c>
      <c r="X31" s="60" t="str">
        <f t="shared" si="4"/>
        <v/>
      </c>
    </row>
    <row r="32" spans="1:24" ht="15.75" customHeight="1" thickBot="1">
      <c r="A32" s="50">
        <v>18</v>
      </c>
      <c r="B32" s="210"/>
      <c r="C32" s="145" t="s">
        <v>65</v>
      </c>
      <c r="D32" s="146">
        <v>4</v>
      </c>
      <c r="E32" s="147">
        <v>7</v>
      </c>
      <c r="F32" s="148">
        <v>1</v>
      </c>
      <c r="G32" s="149">
        <v>1</v>
      </c>
      <c r="H32" s="148">
        <v>1</v>
      </c>
      <c r="I32" s="149">
        <v>1</v>
      </c>
      <c r="J32" s="148">
        <v>1</v>
      </c>
      <c r="K32" s="149">
        <v>1</v>
      </c>
      <c r="L32" s="150">
        <v>0</v>
      </c>
      <c r="M32" s="151">
        <v>0</v>
      </c>
      <c r="N32" s="152">
        <v>1</v>
      </c>
      <c r="O32" s="151">
        <v>1</v>
      </c>
      <c r="P32" s="149">
        <v>1</v>
      </c>
      <c r="Q32" s="148">
        <v>1</v>
      </c>
      <c r="R32" s="149">
        <v>1</v>
      </c>
      <c r="S32" s="148">
        <v>1</v>
      </c>
      <c r="T32" s="153">
        <v>1</v>
      </c>
      <c r="U32" s="56">
        <f t="shared" si="2"/>
        <v>20</v>
      </c>
      <c r="V32" s="58" t="str">
        <f t="shared" si="3"/>
        <v>"5"</v>
      </c>
      <c r="W32" s="58" t="str">
        <f t="shared" si="5"/>
        <v/>
      </c>
      <c r="X32" s="60" t="str">
        <f t="shared" si="4"/>
        <v/>
      </c>
    </row>
    <row r="33" spans="1:24" ht="15.75" customHeight="1" thickBot="1">
      <c r="A33" s="50">
        <v>19</v>
      </c>
      <c r="B33" s="210"/>
      <c r="C33" s="145" t="s">
        <v>65</v>
      </c>
      <c r="D33" s="146">
        <v>1</v>
      </c>
      <c r="E33" s="147">
        <v>7</v>
      </c>
      <c r="F33" s="148">
        <v>1</v>
      </c>
      <c r="G33" s="149">
        <v>1</v>
      </c>
      <c r="H33" s="148">
        <v>1</v>
      </c>
      <c r="I33" s="149">
        <v>1</v>
      </c>
      <c r="J33" s="148">
        <v>1</v>
      </c>
      <c r="K33" s="149">
        <v>1</v>
      </c>
      <c r="L33" s="150">
        <v>1</v>
      </c>
      <c r="M33" s="151">
        <v>1</v>
      </c>
      <c r="N33" s="152">
        <v>0</v>
      </c>
      <c r="O33" s="151">
        <v>0</v>
      </c>
      <c r="P33" s="149">
        <v>0</v>
      </c>
      <c r="Q33" s="148">
        <v>0</v>
      </c>
      <c r="R33" s="149">
        <v>0</v>
      </c>
      <c r="S33" s="148">
        <v>0</v>
      </c>
      <c r="T33" s="153">
        <v>0</v>
      </c>
      <c r="U33" s="56">
        <f t="shared" si="2"/>
        <v>15</v>
      </c>
      <c r="V33" s="58" t="str">
        <f t="shared" si="3"/>
        <v>"3"</v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210"/>
      <c r="C34" s="155" t="s">
        <v>65</v>
      </c>
      <c r="D34" s="156">
        <v>1</v>
      </c>
      <c r="E34" s="157">
        <v>7</v>
      </c>
      <c r="F34" s="158">
        <v>1</v>
      </c>
      <c r="G34" s="159">
        <v>1</v>
      </c>
      <c r="H34" s="158">
        <v>1</v>
      </c>
      <c r="I34" s="159">
        <v>1</v>
      </c>
      <c r="J34" s="158">
        <v>1</v>
      </c>
      <c r="K34" s="159">
        <v>0</v>
      </c>
      <c r="L34" s="160">
        <v>0</v>
      </c>
      <c r="M34" s="161">
        <v>0</v>
      </c>
      <c r="N34" s="162">
        <v>0</v>
      </c>
      <c r="O34" s="161">
        <v>0</v>
      </c>
      <c r="P34" s="159">
        <v>0</v>
      </c>
      <c r="Q34" s="158">
        <v>0</v>
      </c>
      <c r="R34" s="159">
        <v>0</v>
      </c>
      <c r="S34" s="158">
        <v>0</v>
      </c>
      <c r="T34" s="163">
        <v>0</v>
      </c>
      <c r="U34" s="82">
        <f t="shared" si="2"/>
        <v>12</v>
      </c>
      <c r="V34" s="73" t="str">
        <f t="shared" si="3"/>
        <v>"3"</v>
      </c>
      <c r="W34" s="73" t="str">
        <f t="shared" si="5"/>
        <v/>
      </c>
      <c r="X34" s="76" t="str">
        <f t="shared" si="4"/>
        <v/>
      </c>
    </row>
    <row r="35" spans="1:24" ht="15.75" customHeight="1" thickBot="1">
      <c r="A35" s="39">
        <v>21</v>
      </c>
      <c r="B35" s="210"/>
      <c r="C35" s="135" t="s">
        <v>65</v>
      </c>
      <c r="D35" s="136">
        <v>3</v>
      </c>
      <c r="E35" s="137">
        <v>7</v>
      </c>
      <c r="F35" s="138">
        <v>1</v>
      </c>
      <c r="G35" s="139">
        <v>1</v>
      </c>
      <c r="H35" s="138">
        <v>1</v>
      </c>
      <c r="I35" s="139">
        <v>1</v>
      </c>
      <c r="J35" s="138">
        <v>1</v>
      </c>
      <c r="K35" s="139">
        <v>1</v>
      </c>
      <c r="L35" s="140">
        <v>0</v>
      </c>
      <c r="M35" s="141">
        <v>0</v>
      </c>
      <c r="N35" s="142">
        <v>0</v>
      </c>
      <c r="O35" s="141">
        <v>0</v>
      </c>
      <c r="P35" s="139">
        <v>0</v>
      </c>
      <c r="Q35" s="138">
        <v>0</v>
      </c>
      <c r="R35" s="139">
        <v>0</v>
      </c>
      <c r="S35" s="138">
        <v>0</v>
      </c>
      <c r="T35" s="143">
        <v>0</v>
      </c>
      <c r="U35" s="44">
        <f t="shared" si="2"/>
        <v>13</v>
      </c>
      <c r="V35" s="45" t="str">
        <f t="shared" si="3"/>
        <v>"3"</v>
      </c>
      <c r="W35" s="45" t="str">
        <f t="shared" si="5"/>
        <v/>
      </c>
      <c r="X35" s="48" t="str">
        <f t="shared" si="4"/>
        <v/>
      </c>
    </row>
    <row r="36" spans="1:24" ht="15.75" customHeight="1" thickBot="1">
      <c r="A36" s="50">
        <v>22</v>
      </c>
      <c r="B36" s="210"/>
      <c r="C36" s="145" t="s">
        <v>65</v>
      </c>
      <c r="D36" s="146">
        <v>4</v>
      </c>
      <c r="E36" s="147">
        <v>7</v>
      </c>
      <c r="F36" s="148">
        <v>1</v>
      </c>
      <c r="G36" s="149">
        <v>1</v>
      </c>
      <c r="H36" s="148">
        <v>1</v>
      </c>
      <c r="I36" s="149">
        <v>1</v>
      </c>
      <c r="J36" s="148">
        <v>1</v>
      </c>
      <c r="K36" s="149">
        <v>1</v>
      </c>
      <c r="L36" s="150">
        <v>1</v>
      </c>
      <c r="M36" s="151">
        <v>1</v>
      </c>
      <c r="N36" s="152">
        <v>1</v>
      </c>
      <c r="O36" s="151">
        <v>0</v>
      </c>
      <c r="P36" s="149">
        <v>1</v>
      </c>
      <c r="Q36" s="148">
        <v>0</v>
      </c>
      <c r="R36" s="149">
        <v>1</v>
      </c>
      <c r="S36" s="148">
        <v>1</v>
      </c>
      <c r="T36" s="153">
        <v>1</v>
      </c>
      <c r="U36" s="56">
        <f t="shared" si="2"/>
        <v>20</v>
      </c>
      <c r="V36" s="58" t="str">
        <f t="shared" si="3"/>
        <v>"5"</v>
      </c>
      <c r="W36" s="58" t="str">
        <f t="shared" si="5"/>
        <v/>
      </c>
      <c r="X36" s="60" t="str">
        <f t="shared" si="4"/>
        <v/>
      </c>
    </row>
    <row r="37" spans="1:24" ht="15.75" customHeight="1" thickBot="1">
      <c r="A37" s="50">
        <v>23</v>
      </c>
      <c r="B37" s="210"/>
      <c r="C37" s="145" t="s">
        <v>65</v>
      </c>
      <c r="D37" s="146">
        <v>4</v>
      </c>
      <c r="E37" s="147">
        <v>5</v>
      </c>
      <c r="F37" s="148">
        <v>1</v>
      </c>
      <c r="G37" s="149">
        <v>1</v>
      </c>
      <c r="H37" s="148">
        <v>1</v>
      </c>
      <c r="I37" s="149">
        <v>1</v>
      </c>
      <c r="J37" s="148">
        <v>1</v>
      </c>
      <c r="K37" s="149">
        <v>1</v>
      </c>
      <c r="L37" s="150">
        <v>1</v>
      </c>
      <c r="M37" s="151">
        <v>0</v>
      </c>
      <c r="N37" s="152">
        <v>0</v>
      </c>
      <c r="O37" s="151">
        <v>0</v>
      </c>
      <c r="P37" s="149">
        <v>0</v>
      </c>
      <c r="Q37" s="148">
        <v>0</v>
      </c>
      <c r="R37" s="149">
        <v>0</v>
      </c>
      <c r="S37" s="148">
        <v>0</v>
      </c>
      <c r="T37" s="153">
        <v>0</v>
      </c>
      <c r="U37" s="56">
        <f t="shared" si="2"/>
        <v>12</v>
      </c>
      <c r="V37" s="58" t="str">
        <f t="shared" si="3"/>
        <v>"3"</v>
      </c>
      <c r="W37" s="58" t="str">
        <f t="shared" si="5"/>
        <v/>
      </c>
      <c r="X37" s="60" t="str">
        <f t="shared" si="4"/>
        <v/>
      </c>
    </row>
    <row r="38" spans="1:24" ht="15.75" customHeight="1" thickBot="1">
      <c r="A38" s="50">
        <v>24</v>
      </c>
      <c r="B38" s="210"/>
      <c r="C38" s="145" t="s">
        <v>65</v>
      </c>
      <c r="D38" s="146">
        <v>4</v>
      </c>
      <c r="E38" s="147">
        <v>4</v>
      </c>
      <c r="F38" s="148">
        <v>1</v>
      </c>
      <c r="G38" s="149">
        <v>1</v>
      </c>
      <c r="H38" s="148">
        <v>1</v>
      </c>
      <c r="I38" s="149">
        <v>1</v>
      </c>
      <c r="J38" s="148">
        <v>1</v>
      </c>
      <c r="K38" s="149">
        <v>1</v>
      </c>
      <c r="L38" s="150">
        <v>1</v>
      </c>
      <c r="M38" s="151">
        <v>0</v>
      </c>
      <c r="N38" s="152">
        <v>0</v>
      </c>
      <c r="O38" s="151">
        <v>0</v>
      </c>
      <c r="P38" s="149">
        <v>0</v>
      </c>
      <c r="Q38" s="148">
        <v>0</v>
      </c>
      <c r="R38" s="149">
        <v>0</v>
      </c>
      <c r="S38" s="148">
        <v>0</v>
      </c>
      <c r="T38" s="153">
        <v>0</v>
      </c>
      <c r="U38" s="56">
        <f t="shared" si="2"/>
        <v>11</v>
      </c>
      <c r="V38" s="58" t="str">
        <f t="shared" si="3"/>
        <v>"3"</v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210"/>
      <c r="C39" s="155" t="s">
        <v>65</v>
      </c>
      <c r="D39" s="156">
        <v>2</v>
      </c>
      <c r="E39" s="157">
        <v>4</v>
      </c>
      <c r="F39" s="158">
        <v>0</v>
      </c>
      <c r="G39" s="159">
        <v>0</v>
      </c>
      <c r="H39" s="158">
        <v>0</v>
      </c>
      <c r="I39" s="159">
        <v>1</v>
      </c>
      <c r="J39" s="158">
        <v>0</v>
      </c>
      <c r="K39" s="159">
        <v>0</v>
      </c>
      <c r="L39" s="160">
        <v>0</v>
      </c>
      <c r="M39" s="161">
        <v>0</v>
      </c>
      <c r="N39" s="162">
        <v>0</v>
      </c>
      <c r="O39" s="161">
        <v>0</v>
      </c>
      <c r="P39" s="159">
        <v>0</v>
      </c>
      <c r="Q39" s="158">
        <v>0</v>
      </c>
      <c r="R39" s="159">
        <v>0</v>
      </c>
      <c r="S39" s="158">
        <v>0</v>
      </c>
      <c r="T39" s="163">
        <v>0</v>
      </c>
      <c r="U39" s="72">
        <f t="shared" si="2"/>
        <v>5</v>
      </c>
      <c r="V39" s="73" t="str">
        <f t="shared" si="3"/>
        <v>"2"</v>
      </c>
      <c r="W39" s="73" t="str">
        <f t="shared" si="5"/>
        <v/>
      </c>
      <c r="X39" s="76" t="str">
        <f t="shared" si="4"/>
        <v/>
      </c>
    </row>
    <row r="40" spans="1:24" ht="15.75" customHeight="1" thickBot="1">
      <c r="A40" s="39">
        <v>26</v>
      </c>
      <c r="B40" s="210"/>
      <c r="C40" s="135" t="s">
        <v>65</v>
      </c>
      <c r="D40" s="136">
        <v>1</v>
      </c>
      <c r="E40" s="137">
        <v>7</v>
      </c>
      <c r="F40" s="138">
        <v>1</v>
      </c>
      <c r="G40" s="139">
        <v>1</v>
      </c>
      <c r="H40" s="138">
        <v>1</v>
      </c>
      <c r="I40" s="139">
        <v>1</v>
      </c>
      <c r="J40" s="138">
        <v>1</v>
      </c>
      <c r="K40" s="139">
        <v>0</v>
      </c>
      <c r="L40" s="140">
        <v>0</v>
      </c>
      <c r="M40" s="141">
        <v>1</v>
      </c>
      <c r="N40" s="142">
        <v>1</v>
      </c>
      <c r="O40" s="141">
        <v>1</v>
      </c>
      <c r="P40" s="139">
        <v>1</v>
      </c>
      <c r="Q40" s="138">
        <v>1</v>
      </c>
      <c r="R40" s="139">
        <v>1</v>
      </c>
      <c r="S40" s="138">
        <v>0</v>
      </c>
      <c r="T40" s="143">
        <v>0</v>
      </c>
      <c r="U40" s="44">
        <f t="shared" si="2"/>
        <v>18</v>
      </c>
      <c r="V40" s="45" t="str">
        <f t="shared" si="3"/>
        <v>"4"</v>
      </c>
      <c r="W40" s="45" t="str">
        <f t="shared" si="5"/>
        <v/>
      </c>
      <c r="X40" s="48" t="str">
        <f t="shared" si="4"/>
        <v/>
      </c>
    </row>
    <row r="41" spans="1:24" ht="15.75" customHeight="1" thickBot="1">
      <c r="A41" s="50">
        <v>27</v>
      </c>
      <c r="B41" s="210"/>
      <c r="C41" s="145" t="s">
        <v>65</v>
      </c>
      <c r="D41" s="146">
        <v>3</v>
      </c>
      <c r="E41" s="147">
        <v>4</v>
      </c>
      <c r="F41" s="148">
        <v>0</v>
      </c>
      <c r="G41" s="149">
        <v>1</v>
      </c>
      <c r="H41" s="148">
        <v>1</v>
      </c>
      <c r="I41" s="149">
        <v>1</v>
      </c>
      <c r="J41" s="148">
        <v>1</v>
      </c>
      <c r="K41" s="149">
        <v>1</v>
      </c>
      <c r="L41" s="150">
        <v>1</v>
      </c>
      <c r="M41" s="151">
        <v>0</v>
      </c>
      <c r="N41" s="152">
        <v>0</v>
      </c>
      <c r="O41" s="151">
        <v>0</v>
      </c>
      <c r="P41" s="149">
        <v>0</v>
      </c>
      <c r="Q41" s="148">
        <v>0</v>
      </c>
      <c r="R41" s="149">
        <v>1</v>
      </c>
      <c r="S41" s="148">
        <v>1</v>
      </c>
      <c r="T41" s="153">
        <v>1</v>
      </c>
      <c r="U41" s="56">
        <f t="shared" si="2"/>
        <v>13</v>
      </c>
      <c r="V41" s="58" t="str">
        <f t="shared" si="3"/>
        <v>"3"</v>
      </c>
      <c r="W41" s="58" t="str">
        <f t="shared" si="5"/>
        <v/>
      </c>
      <c r="X41" s="60" t="str">
        <f t="shared" si="4"/>
        <v/>
      </c>
    </row>
    <row r="42" spans="1:24" ht="15.75" customHeight="1" thickBot="1">
      <c r="A42" s="50">
        <v>28</v>
      </c>
      <c r="B42" s="210"/>
      <c r="C42" s="145" t="s">
        <v>65</v>
      </c>
      <c r="D42" s="146">
        <v>2</v>
      </c>
      <c r="E42" s="147">
        <v>7</v>
      </c>
      <c r="F42" s="148">
        <v>1</v>
      </c>
      <c r="G42" s="149">
        <v>1</v>
      </c>
      <c r="H42" s="148">
        <v>1</v>
      </c>
      <c r="I42" s="149">
        <v>1</v>
      </c>
      <c r="J42" s="148">
        <v>1</v>
      </c>
      <c r="K42" s="149">
        <v>1</v>
      </c>
      <c r="L42" s="150">
        <v>1</v>
      </c>
      <c r="M42" s="151">
        <v>1</v>
      </c>
      <c r="N42" s="152">
        <v>1</v>
      </c>
      <c r="O42" s="151">
        <v>1</v>
      </c>
      <c r="P42" s="149">
        <v>1</v>
      </c>
      <c r="Q42" s="148">
        <v>1</v>
      </c>
      <c r="R42" s="149">
        <v>1</v>
      </c>
      <c r="S42" s="148">
        <v>0</v>
      </c>
      <c r="T42" s="153">
        <v>1</v>
      </c>
      <c r="U42" s="56">
        <f t="shared" si="2"/>
        <v>21</v>
      </c>
      <c r="V42" s="58" t="str">
        <f t="shared" si="3"/>
        <v>"5"</v>
      </c>
      <c r="W42" s="58" t="str">
        <f t="shared" si="5"/>
        <v/>
      </c>
      <c r="X42" s="60" t="str">
        <f t="shared" si="4"/>
        <v/>
      </c>
    </row>
    <row r="43" spans="1:24" ht="15.75" customHeight="1" thickBot="1">
      <c r="A43" s="50">
        <v>29</v>
      </c>
      <c r="B43" s="210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125" priority="4" stopIfTrue="1">
      <formula>E15&gt;E$11</formula>
    </cfRule>
  </conditionalFormatting>
  <conditionalFormatting sqref="S1 U1">
    <cfRule type="containsBlanks" dxfId="124" priority="5" stopIfTrue="1">
      <formula>LEN(TRIM(AO1))=0</formula>
    </cfRule>
  </conditionalFormatting>
  <conditionalFormatting sqref="D15:T54">
    <cfRule type="expression" dxfId="123" priority="7" stopIfTrue="1">
      <formula>AND($B15&lt;&gt;"",$C15="да",$D15="")</formula>
    </cfRule>
  </conditionalFormatting>
  <conditionalFormatting sqref="E5 D6">
    <cfRule type="containsBlanks" dxfId="122" priority="17" stopIfTrue="1">
      <formula>LEN(TRIM(S5))=0</formula>
    </cfRule>
  </conditionalFormatting>
  <conditionalFormatting sqref="C15:C54">
    <cfRule type="expression" dxfId="121" priority="19">
      <formula>AND(SUM($D15:$T15)&lt;&gt;0,$C15="")</formula>
    </cfRule>
  </conditionalFormatting>
  <conditionalFormatting sqref="D15:T54">
    <cfRule type="expression" dxfId="120" priority="22" stopIfTrue="1">
      <formula>AND(SUM($D15)=0,COUNTA($E15:$T15)&gt;0)</formula>
    </cfRule>
  </conditionalFormatting>
  <conditionalFormatting sqref="E15:T54">
    <cfRule type="expression" dxfId="119" priority="3" stopIfTrue="1">
      <formula>E15&gt;E$11</formula>
    </cfRule>
  </conditionalFormatting>
  <conditionalFormatting sqref="E15:T54">
    <cfRule type="expression" dxfId="118" priority="2" stopIfTrue="1">
      <formula>AND($B15&lt;&gt;"",$C15="да",$D15="")</formula>
    </cfRule>
  </conditionalFormatting>
  <conditionalFormatting sqref="E15:T54">
    <cfRule type="expression" dxfId="117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6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6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6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6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116" priority="4" stopIfTrue="1">
      <formula>E15&gt;E$11</formula>
    </cfRule>
  </conditionalFormatting>
  <conditionalFormatting sqref="S1 U1">
    <cfRule type="containsBlanks" dxfId="115" priority="5" stopIfTrue="1">
      <formula>LEN(TRIM(AO1))=0</formula>
    </cfRule>
  </conditionalFormatting>
  <conditionalFormatting sqref="D15:T54">
    <cfRule type="expression" dxfId="114" priority="7" stopIfTrue="1">
      <formula>AND($B15&lt;&gt;"",$C15="да",$D15="")</formula>
    </cfRule>
  </conditionalFormatting>
  <conditionalFormatting sqref="E5 D6">
    <cfRule type="containsBlanks" dxfId="113" priority="17" stopIfTrue="1">
      <formula>LEN(TRIM(S5))=0</formula>
    </cfRule>
  </conditionalFormatting>
  <conditionalFormatting sqref="C15:C54">
    <cfRule type="expression" dxfId="112" priority="19">
      <formula>AND(SUM($D15:$T15)&lt;&gt;0,$C15="")</formula>
    </cfRule>
  </conditionalFormatting>
  <conditionalFormatting sqref="D15:T54">
    <cfRule type="expression" dxfId="111" priority="22" stopIfTrue="1">
      <formula>AND(SUM($D15)=0,COUNTA($E15:$T15)&gt;0)</formula>
    </cfRule>
  </conditionalFormatting>
  <conditionalFormatting sqref="E15:T54">
    <cfRule type="expression" dxfId="110" priority="3" stopIfTrue="1">
      <formula>E15&gt;E$11</formula>
    </cfRule>
  </conditionalFormatting>
  <conditionalFormatting sqref="E15:T54">
    <cfRule type="expression" dxfId="109" priority="2" stopIfTrue="1">
      <formula>AND($B15&lt;&gt;"",$C15="да",$D15="")</formula>
    </cfRule>
  </conditionalFormatting>
  <conditionalFormatting sqref="E15:T54">
    <cfRule type="expression" dxfId="108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6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6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6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6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107" priority="4" stopIfTrue="1">
      <formula>E15&gt;E$11</formula>
    </cfRule>
  </conditionalFormatting>
  <conditionalFormatting sqref="S1 U1">
    <cfRule type="containsBlanks" dxfId="106" priority="5" stopIfTrue="1">
      <formula>LEN(TRIM(AO1))=0</formula>
    </cfRule>
  </conditionalFormatting>
  <conditionalFormatting sqref="D15:T54">
    <cfRule type="expression" dxfId="105" priority="7" stopIfTrue="1">
      <formula>AND($B15&lt;&gt;"",$C15="да",$D15="")</formula>
    </cfRule>
  </conditionalFormatting>
  <conditionalFormatting sqref="E5 D6">
    <cfRule type="containsBlanks" dxfId="104" priority="17" stopIfTrue="1">
      <formula>LEN(TRIM(S5))=0</formula>
    </cfRule>
  </conditionalFormatting>
  <conditionalFormatting sqref="C15:C54">
    <cfRule type="expression" dxfId="103" priority="19">
      <formula>AND(SUM($D15:$T15)&lt;&gt;0,$C15="")</formula>
    </cfRule>
  </conditionalFormatting>
  <conditionalFormatting sqref="D15:T54">
    <cfRule type="expression" dxfId="102" priority="22" stopIfTrue="1">
      <formula>AND(SUM($D15)=0,COUNTA($E15:$T15)&gt;0)</formula>
    </cfRule>
  </conditionalFormatting>
  <conditionalFormatting sqref="E15:T54">
    <cfRule type="expression" dxfId="101" priority="3" stopIfTrue="1">
      <formula>E15&gt;E$11</formula>
    </cfRule>
  </conditionalFormatting>
  <conditionalFormatting sqref="E15:T54">
    <cfRule type="expression" dxfId="100" priority="2" stopIfTrue="1">
      <formula>AND($B15&lt;&gt;"",$C15="да",$D15="")</formula>
    </cfRule>
  </conditionalFormatting>
  <conditionalFormatting sqref="E15:T54">
    <cfRule type="expression" dxfId="99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6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6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6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6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98" priority="4" stopIfTrue="1">
      <formula>E15&gt;E$11</formula>
    </cfRule>
  </conditionalFormatting>
  <conditionalFormatting sqref="S1 U1">
    <cfRule type="containsBlanks" dxfId="97" priority="5" stopIfTrue="1">
      <formula>LEN(TRIM(AO1))=0</formula>
    </cfRule>
  </conditionalFormatting>
  <conditionalFormatting sqref="D15:T54">
    <cfRule type="expression" dxfId="96" priority="7" stopIfTrue="1">
      <formula>AND($B15&lt;&gt;"",$C15="да",$D15="")</formula>
    </cfRule>
  </conditionalFormatting>
  <conditionalFormatting sqref="E5 D6">
    <cfRule type="containsBlanks" dxfId="95" priority="17" stopIfTrue="1">
      <formula>LEN(TRIM(S5))=0</formula>
    </cfRule>
  </conditionalFormatting>
  <conditionalFormatting sqref="C15:C54">
    <cfRule type="expression" dxfId="94" priority="19">
      <formula>AND(SUM($D15:$T15)&lt;&gt;0,$C15="")</formula>
    </cfRule>
  </conditionalFormatting>
  <conditionalFormatting sqref="D15:T54">
    <cfRule type="expression" dxfId="93" priority="22" stopIfTrue="1">
      <formula>AND(SUM($D15)=0,COUNTA($E15:$T15)&gt;0)</formula>
    </cfRule>
  </conditionalFormatting>
  <conditionalFormatting sqref="E15:T54">
    <cfRule type="expression" dxfId="92" priority="3" stopIfTrue="1">
      <formula>E15&gt;E$11</formula>
    </cfRule>
  </conditionalFormatting>
  <conditionalFormatting sqref="E15:T54">
    <cfRule type="expression" dxfId="91" priority="2" stopIfTrue="1">
      <formula>AND($B15&lt;&gt;"",$C15="да",$D15="")</formula>
    </cfRule>
  </conditionalFormatting>
  <conditionalFormatting sqref="E15:T54">
    <cfRule type="expression" dxfId="90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6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6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6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6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89" priority="4" stopIfTrue="1">
      <formula>E15&gt;E$11</formula>
    </cfRule>
  </conditionalFormatting>
  <conditionalFormatting sqref="S1 U1">
    <cfRule type="containsBlanks" dxfId="88" priority="5" stopIfTrue="1">
      <formula>LEN(TRIM(AO1))=0</formula>
    </cfRule>
  </conditionalFormatting>
  <conditionalFormatting sqref="D15:T54">
    <cfRule type="expression" dxfId="87" priority="7" stopIfTrue="1">
      <formula>AND($B15&lt;&gt;"",$C15="да",$D15="")</formula>
    </cfRule>
  </conditionalFormatting>
  <conditionalFormatting sqref="E5 D6">
    <cfRule type="containsBlanks" dxfId="86" priority="17" stopIfTrue="1">
      <formula>LEN(TRIM(S5))=0</formula>
    </cfRule>
  </conditionalFormatting>
  <conditionalFormatting sqref="C15:C54">
    <cfRule type="expression" dxfId="85" priority="19">
      <formula>AND(SUM($D15:$T15)&lt;&gt;0,$C15="")</formula>
    </cfRule>
  </conditionalFormatting>
  <conditionalFormatting sqref="D15:T54">
    <cfRule type="expression" dxfId="84" priority="22" stopIfTrue="1">
      <formula>AND(SUM($D15)=0,COUNTA($E15:$T15)&gt;0)</formula>
    </cfRule>
  </conditionalFormatting>
  <conditionalFormatting sqref="E15:T54">
    <cfRule type="expression" dxfId="83" priority="3" stopIfTrue="1">
      <formula>E15&gt;E$11</formula>
    </cfRule>
  </conditionalFormatting>
  <conditionalFormatting sqref="E15:T54">
    <cfRule type="expression" dxfId="82" priority="2" stopIfTrue="1">
      <formula>AND($B15&lt;&gt;"",$C15="да",$D15="")</formula>
    </cfRule>
  </conditionalFormatting>
  <conditionalFormatting sqref="E15:T54">
    <cfRule type="expression" dxfId="81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6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6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6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6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80" priority="4" stopIfTrue="1">
      <formula>E15&gt;E$11</formula>
    </cfRule>
  </conditionalFormatting>
  <conditionalFormatting sqref="S1 U1">
    <cfRule type="containsBlanks" dxfId="79" priority="5" stopIfTrue="1">
      <formula>LEN(TRIM(AO1))=0</formula>
    </cfRule>
  </conditionalFormatting>
  <conditionalFormatting sqref="D15:T54">
    <cfRule type="expression" dxfId="78" priority="7" stopIfTrue="1">
      <formula>AND($B15&lt;&gt;"",$C15="да",$D15="")</formula>
    </cfRule>
  </conditionalFormatting>
  <conditionalFormatting sqref="E5 D6">
    <cfRule type="containsBlanks" dxfId="77" priority="17" stopIfTrue="1">
      <formula>LEN(TRIM(S5))=0</formula>
    </cfRule>
  </conditionalFormatting>
  <conditionalFormatting sqref="C15:C54">
    <cfRule type="expression" dxfId="76" priority="19">
      <formula>AND(SUM($D15:$T15)&lt;&gt;0,$C15="")</formula>
    </cfRule>
  </conditionalFormatting>
  <conditionalFormatting sqref="D15:T54">
    <cfRule type="expression" dxfId="75" priority="22" stopIfTrue="1">
      <formula>AND(SUM($D15)=0,COUNTA($E15:$T15)&gt;0)</formula>
    </cfRule>
  </conditionalFormatting>
  <conditionalFormatting sqref="E15:T54">
    <cfRule type="expression" dxfId="74" priority="3" stopIfTrue="1">
      <formula>E15&gt;E$11</formula>
    </cfRule>
  </conditionalFormatting>
  <conditionalFormatting sqref="E15:T54">
    <cfRule type="expression" dxfId="73" priority="2" stopIfTrue="1">
      <formula>AND($B15&lt;&gt;"",$C15="да",$D15="")</formula>
    </cfRule>
  </conditionalFormatting>
  <conditionalFormatting sqref="E15:T54">
    <cfRule type="expression" dxfId="72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topLeftCell="A4" workbookViewId="0">
      <selection activeCell="U7" sqref="U7:U1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0" width="6.140625" customWidth="1"/>
    <col min="21" max="21" width="6.5703125" customWidth="1"/>
    <col min="22" max="22" width="12.5703125" customWidth="1"/>
    <col min="23" max="23" width="17.7109375" customWidth="1"/>
    <col min="24" max="24" width="12.7109375" hidden="1" customWidth="1"/>
  </cols>
  <sheetData>
    <row r="1" spans="1:2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 t="s">
        <v>138</v>
      </c>
      <c r="S1" s="132"/>
      <c r="T1" s="1" t="s">
        <v>0</v>
      </c>
      <c r="U1" s="133"/>
      <c r="V1" s="1"/>
      <c r="W1" s="4" t="s">
        <v>2</v>
      </c>
      <c r="X1" s="1"/>
    </row>
    <row r="2" spans="1:24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3</v>
      </c>
    </row>
    <row r="3" spans="1:24">
      <c r="A3" s="1"/>
      <c r="B3" s="1"/>
      <c r="C3" s="4"/>
      <c r="D3" s="4" t="s">
        <v>4</v>
      </c>
      <c r="E3" s="6" t="s">
        <v>139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"/>
      <c r="S3" s="1"/>
      <c r="T3" s="1"/>
      <c r="U3" s="1"/>
      <c r="V3" s="1"/>
      <c r="W3" s="1"/>
      <c r="X3" s="1" t="s">
        <v>5</v>
      </c>
    </row>
    <row r="4" spans="1:24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 t="s">
        <v>6</v>
      </c>
    </row>
    <row r="5" spans="1:24">
      <c r="A5" s="7"/>
      <c r="B5" s="7"/>
      <c r="C5" s="7"/>
      <c r="D5" s="4" t="s">
        <v>7</v>
      </c>
      <c r="E5" s="13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  <c r="S5" s="1"/>
      <c r="T5" s="1"/>
      <c r="U5" s="8" t="s">
        <v>9</v>
      </c>
      <c r="V5" s="8" t="s">
        <v>10</v>
      </c>
      <c r="W5" s="1"/>
      <c r="X5" s="1" t="s">
        <v>11</v>
      </c>
    </row>
    <row r="6" spans="1:24">
      <c r="A6" s="9"/>
      <c r="B6" s="2" t="s">
        <v>3</v>
      </c>
      <c r="C6" s="1"/>
      <c r="D6" s="131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0"/>
      <c r="V6" s="10"/>
      <c r="W6" s="1"/>
      <c r="X6" s="1" t="s">
        <v>12</v>
      </c>
    </row>
    <row r="7" spans="1:24">
      <c r="A7" s="13"/>
      <c r="B7" s="1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"/>
      <c r="U7" s="16">
        <v>20</v>
      </c>
      <c r="V7" s="10" t="s">
        <v>17</v>
      </c>
      <c r="W7" s="1"/>
      <c r="X7" s="1" t="s">
        <v>18</v>
      </c>
    </row>
    <row r="8" spans="1:24">
      <c r="A8" s="13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5"/>
      <c r="U8" s="16">
        <v>17</v>
      </c>
      <c r="V8" s="10" t="s">
        <v>20</v>
      </c>
      <c r="W8" s="1"/>
      <c r="X8" s="1" t="s">
        <v>21</v>
      </c>
    </row>
    <row r="9" spans="1:24">
      <c r="A9" s="13"/>
      <c r="B9" s="17" t="s">
        <v>22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5"/>
      <c r="U9" s="16">
        <v>11</v>
      </c>
      <c r="V9" s="10" t="s">
        <v>24</v>
      </c>
      <c r="W9" s="1"/>
      <c r="X9" s="1" t="s">
        <v>25</v>
      </c>
    </row>
    <row r="10" spans="1:24">
      <c r="A10" s="13"/>
      <c r="B10" s="1" t="s">
        <v>26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/>
      <c r="U10" s="16">
        <v>0</v>
      </c>
      <c r="V10" s="10" t="s">
        <v>27</v>
      </c>
      <c r="W10" s="15"/>
      <c r="X10" s="15"/>
    </row>
    <row r="11" spans="1:24">
      <c r="A11" s="9"/>
      <c r="B11" s="10"/>
      <c r="C11" s="10"/>
      <c r="D11" s="8" t="s">
        <v>28</v>
      </c>
      <c r="E11" s="18">
        <v>7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"/>
      <c r="V11" s="1"/>
      <c r="W11" s="15"/>
      <c r="X11" s="19" t="s">
        <v>29</v>
      </c>
    </row>
    <row r="12" spans="1:24">
      <c r="A12" s="9"/>
      <c r="B12" s="10"/>
      <c r="C12" s="10"/>
      <c r="D12" s="8" t="s">
        <v>30</v>
      </c>
      <c r="E12" s="20" t="str">
        <f t="shared" ref="E12:T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1"/>
      <c r="V12" s="1"/>
      <c r="W12" s="15"/>
      <c r="X12" s="19"/>
    </row>
    <row r="13" spans="1:24" ht="15.75" thickBot="1">
      <c r="A13" s="9"/>
      <c r="B13" s="21"/>
      <c r="C13" s="21"/>
      <c r="D13" s="22" t="s">
        <v>34</v>
      </c>
      <c r="E13" s="23" t="str">
        <f t="shared" ref="E13:T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1"/>
      <c r="V13" s="1"/>
      <c r="W13" s="15"/>
      <c r="X13" s="19"/>
    </row>
    <row r="14" spans="1:24" ht="60.75" thickBot="1">
      <c r="A14" s="24" t="s">
        <v>36</v>
      </c>
      <c r="B14" s="25" t="s">
        <v>40</v>
      </c>
      <c r="C14" s="26" t="s">
        <v>41</v>
      </c>
      <c r="D14" s="27" t="s">
        <v>42</v>
      </c>
      <c r="E14" s="25">
        <v>1</v>
      </c>
      <c r="F14" s="28">
        <v>2</v>
      </c>
      <c r="G14" s="26">
        <v>3</v>
      </c>
      <c r="H14" s="28">
        <v>4</v>
      </c>
      <c r="I14" s="26">
        <v>5</v>
      </c>
      <c r="J14" s="28">
        <v>6</v>
      </c>
      <c r="K14" s="26">
        <v>7</v>
      </c>
      <c r="L14" s="127">
        <v>8</v>
      </c>
      <c r="M14" s="126">
        <v>9</v>
      </c>
      <c r="N14" s="128">
        <v>10</v>
      </c>
      <c r="O14" s="126">
        <v>11</v>
      </c>
      <c r="P14" s="26">
        <v>12</v>
      </c>
      <c r="Q14" s="28">
        <v>13</v>
      </c>
      <c r="R14" s="26">
        <v>14</v>
      </c>
      <c r="S14" s="28">
        <v>15</v>
      </c>
      <c r="T14" s="27">
        <v>16</v>
      </c>
      <c r="U14" s="30" t="s">
        <v>44</v>
      </c>
      <c r="V14" s="33" t="str">
        <f>V5</f>
        <v>Оценка</v>
      </c>
      <c r="W14" s="36" t="s">
        <v>48</v>
      </c>
      <c r="X14" s="38" t="s">
        <v>51</v>
      </c>
    </row>
    <row r="15" spans="1:24">
      <c r="A15" s="39">
        <v>1</v>
      </c>
      <c r="B15" s="134"/>
      <c r="C15" s="135"/>
      <c r="D15" s="136"/>
      <c r="E15" s="137"/>
      <c r="F15" s="138"/>
      <c r="G15" s="139"/>
      <c r="H15" s="138"/>
      <c r="I15" s="139"/>
      <c r="J15" s="138"/>
      <c r="K15" s="139"/>
      <c r="L15" s="140"/>
      <c r="M15" s="141"/>
      <c r="N15" s="142"/>
      <c r="O15" s="141"/>
      <c r="P15" s="139"/>
      <c r="Q15" s="138"/>
      <c r="R15" s="139"/>
      <c r="S15" s="138"/>
      <c r="T15" s="143"/>
      <c r="U15" s="44" t="str">
        <f t="shared" ref="U15:U54" si="2">IF(SUM(D15)&gt;0,SUM(E15:T15),"")</f>
        <v/>
      </c>
      <c r="V15" s="45" t="str">
        <f t="shared" ref="V15:V54" si="3">IF(SUM(D15)&gt;0,IF(U15&gt;=$U$7,$V$7,IF(U15&gt;=$U$8,$V$8,IF(U15&gt;=$U$9,$V$9,$V$10))),"")</f>
        <v/>
      </c>
      <c r="W15" s="45" t="str">
        <f>IF(B15="","",IF(AND(SUM($D15)=0,COUNTA($E15:$T15)&gt;0),$D$57,IF(OR(E15&gt;E$11,F15&gt;F$11,G15&gt;G$11,H15&gt;H$11,I15&gt;I$11,J15&gt;J$11,K15&gt;K$11,L15&gt;L$11,M15&gt;M$11,N15&gt;N$11,O15&gt;O$11,P15&gt;P$11,Q15&gt;Q$11,R15&gt;R$11,S15&gt;S$11,T15&gt;T$11),$D$58,"нет")))</f>
        <v/>
      </c>
      <c r="X15" s="48" t="str">
        <f t="shared" ref="X15:X54" si="4">IF(W15="","",IF(W15="нет",0,1))</f>
        <v/>
      </c>
    </row>
    <row r="16" spans="1:24">
      <c r="A16" s="50">
        <v>2</v>
      </c>
      <c r="B16" s="144"/>
      <c r="C16" s="145"/>
      <c r="D16" s="146"/>
      <c r="E16" s="147"/>
      <c r="F16" s="148"/>
      <c r="G16" s="149"/>
      <c r="H16" s="148"/>
      <c r="I16" s="149"/>
      <c r="J16" s="148"/>
      <c r="K16" s="149"/>
      <c r="L16" s="150"/>
      <c r="M16" s="151"/>
      <c r="N16" s="152"/>
      <c r="O16" s="151"/>
      <c r="P16" s="149"/>
      <c r="Q16" s="148"/>
      <c r="R16" s="149"/>
      <c r="S16" s="148"/>
      <c r="T16" s="153"/>
      <c r="U16" s="56" t="str">
        <f t="shared" si="2"/>
        <v/>
      </c>
      <c r="V16" s="58" t="str">
        <f t="shared" si="3"/>
        <v/>
      </c>
      <c r="W16" s="58" t="str">
        <f>IF(B16="","",IF(AND(SUM($D16)=0,COUNTA($E16:$T16)&gt;0),$D$57,IF(OR(E16&gt;E$11,F16&gt;F$11,G16&gt;G$11,H16&gt;H$11,I16&gt;I$11,J16&gt;J$11,K16&gt;K$11,L16&gt;L$11,M16&gt;M$11,N16&gt;N$11,O16&gt;O$11,P16&gt;P$11,Q16&gt;Q$11,R16&gt;R$11,S16&gt;S$11,T16&gt;T$11),$D$58,"нет")))</f>
        <v/>
      </c>
      <c r="X16" s="60" t="str">
        <f t="shared" si="4"/>
        <v/>
      </c>
    </row>
    <row r="17" spans="1:24">
      <c r="A17" s="50">
        <v>3</v>
      </c>
      <c r="B17" s="144"/>
      <c r="C17" s="145"/>
      <c r="D17" s="146"/>
      <c r="E17" s="147"/>
      <c r="F17" s="148"/>
      <c r="G17" s="149"/>
      <c r="H17" s="148"/>
      <c r="I17" s="149"/>
      <c r="J17" s="148"/>
      <c r="K17" s="149"/>
      <c r="L17" s="150"/>
      <c r="M17" s="151"/>
      <c r="N17" s="152"/>
      <c r="O17" s="151"/>
      <c r="P17" s="149"/>
      <c r="Q17" s="148"/>
      <c r="R17" s="149"/>
      <c r="S17" s="148"/>
      <c r="T17" s="153"/>
      <c r="U17" s="56" t="str">
        <f t="shared" si="2"/>
        <v/>
      </c>
      <c r="V17" s="58" t="str">
        <f t="shared" si="3"/>
        <v/>
      </c>
      <c r="W17" s="58" t="str">
        <f>IF(B17="","",IF(AND(SUM($D17)=0,COUNTA($E17:$T17)&gt;0),$D$57,IF(OR(E17&gt;E$11,F17&gt;F$11,G17&gt;G$11,H17&gt;H$11,I17&gt;I$11,J17&gt;J$11,K17&gt;K$11,L17&gt;L$11,M17&gt;M$11,N17&gt;N$11,O17&gt;O$11,P17&gt;P$11,Q17&gt;Q$11,R17&gt;R$11,S17&gt;S$11,T17&gt;T$11),$D$58,"нет")))</f>
        <v/>
      </c>
      <c r="X17" s="60" t="str">
        <f t="shared" si="4"/>
        <v/>
      </c>
    </row>
    <row r="18" spans="1:24">
      <c r="A18" s="50">
        <v>4</v>
      </c>
      <c r="B18" s="144"/>
      <c r="C18" s="145"/>
      <c r="D18" s="146"/>
      <c r="E18" s="147"/>
      <c r="F18" s="148"/>
      <c r="G18" s="149"/>
      <c r="H18" s="148"/>
      <c r="I18" s="149"/>
      <c r="J18" s="148"/>
      <c r="K18" s="149"/>
      <c r="L18" s="150"/>
      <c r="M18" s="151"/>
      <c r="N18" s="152"/>
      <c r="O18" s="151"/>
      <c r="P18" s="149"/>
      <c r="Q18" s="148"/>
      <c r="R18" s="149"/>
      <c r="S18" s="148"/>
      <c r="T18" s="153"/>
      <c r="U18" s="56" t="str">
        <f t="shared" si="2"/>
        <v/>
      </c>
      <c r="V18" s="58" t="str">
        <f t="shared" si="3"/>
        <v/>
      </c>
      <c r="W18" s="58" t="str">
        <f t="shared" ref="W18:W54" si="5">IF(B18="","",IF(AND(SUM($D18)=0,COUNTA($E18:$T18)&gt;0),$D$57,IF(OR(E18&gt;E$11,F18&gt;F$11,G18&gt;G$11,H18&gt;H$11,I18&gt;I$11,J18&gt;J$11,K18&gt;K$11,L18&gt;L$11,M18&gt;M$11,N18&gt;N$11,O18&gt;O$11,P18&gt;P$11,Q18&gt;Q$11,R18&gt;R$11,S18&gt;S$11,T18&gt;T$11),$D$58,"нет")))</f>
        <v/>
      </c>
      <c r="X18" s="60" t="str">
        <f t="shared" si="4"/>
        <v/>
      </c>
    </row>
    <row r="19" spans="1:24" ht="15.75" thickBot="1">
      <c r="A19" s="68">
        <v>5</v>
      </c>
      <c r="B19" s="154"/>
      <c r="C19" s="155"/>
      <c r="D19" s="156"/>
      <c r="E19" s="157"/>
      <c r="F19" s="158"/>
      <c r="G19" s="159"/>
      <c r="H19" s="158"/>
      <c r="I19" s="159"/>
      <c r="J19" s="158"/>
      <c r="K19" s="159"/>
      <c r="L19" s="160"/>
      <c r="M19" s="161"/>
      <c r="N19" s="162"/>
      <c r="O19" s="161"/>
      <c r="P19" s="159"/>
      <c r="Q19" s="158"/>
      <c r="R19" s="159"/>
      <c r="S19" s="158"/>
      <c r="T19" s="163"/>
      <c r="U19" s="72" t="str">
        <f t="shared" si="2"/>
        <v/>
      </c>
      <c r="V19" s="73" t="str">
        <f t="shared" si="3"/>
        <v/>
      </c>
      <c r="W19" s="73" t="str">
        <f t="shared" si="5"/>
        <v/>
      </c>
      <c r="X19" s="76" t="str">
        <f t="shared" si="4"/>
        <v/>
      </c>
    </row>
    <row r="20" spans="1:24">
      <c r="A20" s="75">
        <v>6</v>
      </c>
      <c r="B20" s="134"/>
      <c r="C20" s="135"/>
      <c r="D20" s="136"/>
      <c r="E20" s="137"/>
      <c r="F20" s="138"/>
      <c r="G20" s="139"/>
      <c r="H20" s="138"/>
      <c r="I20" s="139"/>
      <c r="J20" s="138"/>
      <c r="K20" s="139"/>
      <c r="L20" s="140"/>
      <c r="M20" s="141"/>
      <c r="N20" s="142"/>
      <c r="O20" s="141"/>
      <c r="P20" s="139"/>
      <c r="Q20" s="138"/>
      <c r="R20" s="139"/>
      <c r="S20" s="138"/>
      <c r="T20" s="143"/>
      <c r="U20" s="77" t="str">
        <f t="shared" si="2"/>
        <v/>
      </c>
      <c r="V20" s="45" t="str">
        <f t="shared" si="3"/>
        <v/>
      </c>
      <c r="W20" s="45" t="str">
        <f t="shared" si="5"/>
        <v/>
      </c>
      <c r="X20" s="48" t="str">
        <f t="shared" si="4"/>
        <v/>
      </c>
    </row>
    <row r="21" spans="1:24" ht="15.75" customHeight="1">
      <c r="A21" s="50">
        <v>7</v>
      </c>
      <c r="B21" s="144"/>
      <c r="C21" s="145"/>
      <c r="D21" s="146"/>
      <c r="E21" s="147"/>
      <c r="F21" s="148"/>
      <c r="G21" s="149"/>
      <c r="H21" s="148"/>
      <c r="I21" s="149"/>
      <c r="J21" s="148"/>
      <c r="K21" s="149"/>
      <c r="L21" s="150"/>
      <c r="M21" s="151"/>
      <c r="N21" s="152"/>
      <c r="O21" s="151"/>
      <c r="P21" s="149"/>
      <c r="Q21" s="148"/>
      <c r="R21" s="149"/>
      <c r="S21" s="148"/>
      <c r="T21" s="153"/>
      <c r="U21" s="56" t="str">
        <f t="shared" si="2"/>
        <v/>
      </c>
      <c r="V21" s="58" t="str">
        <f t="shared" si="3"/>
        <v/>
      </c>
      <c r="W21" s="58" t="str">
        <f t="shared" si="5"/>
        <v/>
      </c>
      <c r="X21" s="60" t="str">
        <f t="shared" si="4"/>
        <v/>
      </c>
    </row>
    <row r="22" spans="1:24" ht="15.75" customHeight="1">
      <c r="A22" s="50">
        <v>8</v>
      </c>
      <c r="B22" s="144"/>
      <c r="C22" s="145"/>
      <c r="D22" s="146"/>
      <c r="E22" s="147"/>
      <c r="F22" s="148"/>
      <c r="G22" s="149"/>
      <c r="H22" s="148"/>
      <c r="I22" s="149"/>
      <c r="J22" s="148"/>
      <c r="K22" s="149"/>
      <c r="L22" s="150"/>
      <c r="M22" s="151"/>
      <c r="N22" s="152"/>
      <c r="O22" s="151"/>
      <c r="P22" s="149"/>
      <c r="Q22" s="148"/>
      <c r="R22" s="149"/>
      <c r="S22" s="148"/>
      <c r="T22" s="153"/>
      <c r="U22" s="56" t="str">
        <f t="shared" si="2"/>
        <v/>
      </c>
      <c r="V22" s="58" t="str">
        <f t="shared" si="3"/>
        <v/>
      </c>
      <c r="W22" s="58" t="str">
        <f t="shared" si="5"/>
        <v/>
      </c>
      <c r="X22" s="60" t="str">
        <f t="shared" si="4"/>
        <v/>
      </c>
    </row>
    <row r="23" spans="1:24" ht="15.75" customHeight="1">
      <c r="A23" s="50">
        <v>9</v>
      </c>
      <c r="B23" s="144"/>
      <c r="C23" s="145"/>
      <c r="D23" s="146"/>
      <c r="E23" s="147"/>
      <c r="F23" s="148"/>
      <c r="G23" s="149"/>
      <c r="H23" s="148"/>
      <c r="I23" s="149"/>
      <c r="J23" s="148"/>
      <c r="K23" s="149"/>
      <c r="L23" s="150"/>
      <c r="M23" s="151"/>
      <c r="N23" s="152"/>
      <c r="O23" s="151"/>
      <c r="P23" s="149"/>
      <c r="Q23" s="148"/>
      <c r="R23" s="149"/>
      <c r="S23" s="148"/>
      <c r="T23" s="153"/>
      <c r="U23" s="56" t="str">
        <f t="shared" si="2"/>
        <v/>
      </c>
      <c r="V23" s="58" t="str">
        <f t="shared" si="3"/>
        <v/>
      </c>
      <c r="W23" s="58" t="str">
        <f t="shared" si="5"/>
        <v/>
      </c>
      <c r="X23" s="60" t="str">
        <f t="shared" si="4"/>
        <v/>
      </c>
    </row>
    <row r="24" spans="1:24" ht="15.75" customHeight="1" thickBot="1">
      <c r="A24" s="81">
        <v>10</v>
      </c>
      <c r="B24" s="154"/>
      <c r="C24" s="155"/>
      <c r="D24" s="156"/>
      <c r="E24" s="157"/>
      <c r="F24" s="158"/>
      <c r="G24" s="159"/>
      <c r="H24" s="158"/>
      <c r="I24" s="159"/>
      <c r="J24" s="158"/>
      <c r="K24" s="159"/>
      <c r="L24" s="160"/>
      <c r="M24" s="161"/>
      <c r="N24" s="162"/>
      <c r="O24" s="161"/>
      <c r="P24" s="159"/>
      <c r="Q24" s="158"/>
      <c r="R24" s="159"/>
      <c r="S24" s="158"/>
      <c r="T24" s="163"/>
      <c r="U24" s="82" t="str">
        <f t="shared" si="2"/>
        <v/>
      </c>
      <c r="V24" s="73" t="str">
        <f t="shared" si="3"/>
        <v/>
      </c>
      <c r="W24" s="73" t="str">
        <f t="shared" si="5"/>
        <v/>
      </c>
      <c r="X24" s="76" t="str">
        <f t="shared" si="4"/>
        <v/>
      </c>
    </row>
    <row r="25" spans="1:24" ht="15.75" customHeight="1">
      <c r="A25" s="39">
        <v>11</v>
      </c>
      <c r="B25" s="134"/>
      <c r="C25" s="135"/>
      <c r="D25" s="136"/>
      <c r="E25" s="137"/>
      <c r="F25" s="138"/>
      <c r="G25" s="139"/>
      <c r="H25" s="138"/>
      <c r="I25" s="139"/>
      <c r="J25" s="138"/>
      <c r="K25" s="139"/>
      <c r="L25" s="140"/>
      <c r="M25" s="141"/>
      <c r="N25" s="142"/>
      <c r="O25" s="141"/>
      <c r="P25" s="139"/>
      <c r="Q25" s="138"/>
      <c r="R25" s="139"/>
      <c r="S25" s="138"/>
      <c r="T25" s="143"/>
      <c r="U25" s="44" t="str">
        <f t="shared" si="2"/>
        <v/>
      </c>
      <c r="V25" s="45" t="str">
        <f t="shared" si="3"/>
        <v/>
      </c>
      <c r="W25" s="45" t="str">
        <f t="shared" si="5"/>
        <v/>
      </c>
      <c r="X25" s="48" t="str">
        <f t="shared" si="4"/>
        <v/>
      </c>
    </row>
    <row r="26" spans="1:24" ht="15.75" customHeight="1">
      <c r="A26" s="50">
        <v>12</v>
      </c>
      <c r="B26" s="144"/>
      <c r="C26" s="145"/>
      <c r="D26" s="146"/>
      <c r="E26" s="147"/>
      <c r="F26" s="148"/>
      <c r="G26" s="149"/>
      <c r="H26" s="148"/>
      <c r="I26" s="149"/>
      <c r="J26" s="148"/>
      <c r="K26" s="149"/>
      <c r="L26" s="150"/>
      <c r="M26" s="151"/>
      <c r="N26" s="152"/>
      <c r="O26" s="151"/>
      <c r="P26" s="149"/>
      <c r="Q26" s="148"/>
      <c r="R26" s="149"/>
      <c r="S26" s="148"/>
      <c r="T26" s="153"/>
      <c r="U26" s="56" t="str">
        <f t="shared" si="2"/>
        <v/>
      </c>
      <c r="V26" s="58" t="str">
        <f t="shared" si="3"/>
        <v/>
      </c>
      <c r="W26" s="58" t="str">
        <f t="shared" si="5"/>
        <v/>
      </c>
      <c r="X26" s="60" t="str">
        <f t="shared" si="4"/>
        <v/>
      </c>
    </row>
    <row r="27" spans="1:24" ht="15.75" customHeight="1">
      <c r="A27" s="50">
        <v>13</v>
      </c>
      <c r="B27" s="144"/>
      <c r="C27" s="145"/>
      <c r="D27" s="146"/>
      <c r="E27" s="147"/>
      <c r="F27" s="148"/>
      <c r="G27" s="149"/>
      <c r="H27" s="148"/>
      <c r="I27" s="149"/>
      <c r="J27" s="148"/>
      <c r="K27" s="149"/>
      <c r="L27" s="150"/>
      <c r="M27" s="151"/>
      <c r="N27" s="152"/>
      <c r="O27" s="151"/>
      <c r="P27" s="149"/>
      <c r="Q27" s="148"/>
      <c r="R27" s="149"/>
      <c r="S27" s="148"/>
      <c r="T27" s="153"/>
      <c r="U27" s="56" t="str">
        <f t="shared" si="2"/>
        <v/>
      </c>
      <c r="V27" s="58" t="str">
        <f t="shared" si="3"/>
        <v/>
      </c>
      <c r="W27" s="58" t="str">
        <f t="shared" si="5"/>
        <v/>
      </c>
      <c r="X27" s="60" t="str">
        <f t="shared" si="4"/>
        <v/>
      </c>
    </row>
    <row r="28" spans="1:24" ht="15.75" customHeight="1">
      <c r="A28" s="50">
        <v>14</v>
      </c>
      <c r="B28" s="144"/>
      <c r="C28" s="145"/>
      <c r="D28" s="146"/>
      <c r="E28" s="147"/>
      <c r="F28" s="148"/>
      <c r="G28" s="149"/>
      <c r="H28" s="148"/>
      <c r="I28" s="149"/>
      <c r="J28" s="148"/>
      <c r="K28" s="149"/>
      <c r="L28" s="150"/>
      <c r="M28" s="151"/>
      <c r="N28" s="152"/>
      <c r="O28" s="151"/>
      <c r="P28" s="149"/>
      <c r="Q28" s="148"/>
      <c r="R28" s="149"/>
      <c r="S28" s="148"/>
      <c r="T28" s="153"/>
      <c r="U28" s="56" t="str">
        <f t="shared" si="2"/>
        <v/>
      </c>
      <c r="V28" s="58" t="str">
        <f t="shared" si="3"/>
        <v/>
      </c>
      <c r="W28" s="58" t="str">
        <f t="shared" si="5"/>
        <v/>
      </c>
      <c r="X28" s="60" t="str">
        <f t="shared" si="4"/>
        <v/>
      </c>
    </row>
    <row r="29" spans="1:24" ht="15.75" customHeight="1" thickBot="1">
      <c r="A29" s="68">
        <v>15</v>
      </c>
      <c r="B29" s="154"/>
      <c r="C29" s="155"/>
      <c r="D29" s="156"/>
      <c r="E29" s="157"/>
      <c r="F29" s="158"/>
      <c r="G29" s="159"/>
      <c r="H29" s="158"/>
      <c r="I29" s="159"/>
      <c r="J29" s="158"/>
      <c r="K29" s="159"/>
      <c r="L29" s="160"/>
      <c r="M29" s="161"/>
      <c r="N29" s="162"/>
      <c r="O29" s="161"/>
      <c r="P29" s="159"/>
      <c r="Q29" s="158"/>
      <c r="R29" s="159"/>
      <c r="S29" s="158"/>
      <c r="T29" s="163"/>
      <c r="U29" s="72" t="str">
        <f t="shared" si="2"/>
        <v/>
      </c>
      <c r="V29" s="73" t="str">
        <f t="shared" si="3"/>
        <v/>
      </c>
      <c r="W29" s="73" t="str">
        <f t="shared" si="5"/>
        <v/>
      </c>
      <c r="X29" s="76" t="str">
        <f t="shared" si="4"/>
        <v/>
      </c>
    </row>
    <row r="30" spans="1:24" ht="15.75" customHeight="1">
      <c r="A30" s="75">
        <v>16</v>
      </c>
      <c r="B30" s="134"/>
      <c r="C30" s="135"/>
      <c r="D30" s="136"/>
      <c r="E30" s="137"/>
      <c r="F30" s="138"/>
      <c r="G30" s="139"/>
      <c r="H30" s="138"/>
      <c r="I30" s="139"/>
      <c r="J30" s="138"/>
      <c r="K30" s="139"/>
      <c r="L30" s="140"/>
      <c r="M30" s="141"/>
      <c r="N30" s="142"/>
      <c r="O30" s="141"/>
      <c r="P30" s="139"/>
      <c r="Q30" s="138"/>
      <c r="R30" s="139"/>
      <c r="S30" s="138"/>
      <c r="T30" s="143"/>
      <c r="U30" s="77" t="str">
        <f t="shared" si="2"/>
        <v/>
      </c>
      <c r="V30" s="45" t="str">
        <f t="shared" si="3"/>
        <v/>
      </c>
      <c r="W30" s="45" t="str">
        <f t="shared" si="5"/>
        <v/>
      </c>
      <c r="X30" s="48" t="str">
        <f t="shared" si="4"/>
        <v/>
      </c>
    </row>
    <row r="31" spans="1:24" ht="15.75" customHeight="1">
      <c r="A31" s="50">
        <v>17</v>
      </c>
      <c r="B31" s="144"/>
      <c r="C31" s="145"/>
      <c r="D31" s="146"/>
      <c r="E31" s="147"/>
      <c r="F31" s="148"/>
      <c r="G31" s="149"/>
      <c r="H31" s="148"/>
      <c r="I31" s="149"/>
      <c r="J31" s="148"/>
      <c r="K31" s="149"/>
      <c r="L31" s="150"/>
      <c r="M31" s="151"/>
      <c r="N31" s="152"/>
      <c r="O31" s="151"/>
      <c r="P31" s="149"/>
      <c r="Q31" s="148"/>
      <c r="R31" s="149"/>
      <c r="S31" s="148"/>
      <c r="T31" s="153"/>
      <c r="U31" s="56" t="str">
        <f t="shared" si="2"/>
        <v/>
      </c>
      <c r="V31" s="58" t="str">
        <f t="shared" si="3"/>
        <v/>
      </c>
      <c r="W31" s="58" t="str">
        <f t="shared" si="5"/>
        <v/>
      </c>
      <c r="X31" s="60" t="str">
        <f t="shared" si="4"/>
        <v/>
      </c>
    </row>
    <row r="32" spans="1:24" ht="15.75" customHeight="1">
      <c r="A32" s="50">
        <v>18</v>
      </c>
      <c r="B32" s="144"/>
      <c r="C32" s="145"/>
      <c r="D32" s="146"/>
      <c r="E32" s="147"/>
      <c r="F32" s="148"/>
      <c r="G32" s="149"/>
      <c r="H32" s="148"/>
      <c r="I32" s="149"/>
      <c r="J32" s="148"/>
      <c r="K32" s="149"/>
      <c r="L32" s="150"/>
      <c r="M32" s="151"/>
      <c r="N32" s="152"/>
      <c r="O32" s="151"/>
      <c r="P32" s="149"/>
      <c r="Q32" s="148"/>
      <c r="R32" s="149"/>
      <c r="S32" s="148"/>
      <c r="T32" s="153"/>
      <c r="U32" s="56" t="str">
        <f t="shared" si="2"/>
        <v/>
      </c>
      <c r="V32" s="58" t="str">
        <f t="shared" si="3"/>
        <v/>
      </c>
      <c r="W32" s="58" t="str">
        <f t="shared" si="5"/>
        <v/>
      </c>
      <c r="X32" s="60" t="str">
        <f t="shared" si="4"/>
        <v/>
      </c>
    </row>
    <row r="33" spans="1:24" ht="15.75" customHeight="1">
      <c r="A33" s="50">
        <v>19</v>
      </c>
      <c r="B33" s="144"/>
      <c r="C33" s="145"/>
      <c r="D33" s="146"/>
      <c r="E33" s="147"/>
      <c r="F33" s="148"/>
      <c r="G33" s="149"/>
      <c r="H33" s="148"/>
      <c r="I33" s="149"/>
      <c r="J33" s="148"/>
      <c r="K33" s="149"/>
      <c r="L33" s="150"/>
      <c r="M33" s="151"/>
      <c r="N33" s="152"/>
      <c r="O33" s="151"/>
      <c r="P33" s="149"/>
      <c r="Q33" s="148"/>
      <c r="R33" s="149"/>
      <c r="S33" s="148"/>
      <c r="T33" s="153"/>
      <c r="U33" s="56" t="str">
        <f t="shared" si="2"/>
        <v/>
      </c>
      <c r="V33" s="58" t="str">
        <f t="shared" si="3"/>
        <v/>
      </c>
      <c r="W33" s="58" t="str">
        <f t="shared" si="5"/>
        <v/>
      </c>
      <c r="X33" s="60" t="str">
        <f t="shared" si="4"/>
        <v/>
      </c>
    </row>
    <row r="34" spans="1:24" ht="15.75" customHeight="1" thickBot="1">
      <c r="A34" s="81">
        <v>20</v>
      </c>
      <c r="B34" s="154"/>
      <c r="C34" s="155"/>
      <c r="D34" s="156"/>
      <c r="E34" s="157"/>
      <c r="F34" s="158"/>
      <c r="G34" s="159"/>
      <c r="H34" s="158"/>
      <c r="I34" s="159"/>
      <c r="J34" s="158"/>
      <c r="K34" s="159"/>
      <c r="L34" s="160"/>
      <c r="M34" s="161"/>
      <c r="N34" s="162"/>
      <c r="O34" s="161"/>
      <c r="P34" s="159"/>
      <c r="Q34" s="158"/>
      <c r="R34" s="159"/>
      <c r="S34" s="158"/>
      <c r="T34" s="163"/>
      <c r="U34" s="82" t="str">
        <f t="shared" si="2"/>
        <v/>
      </c>
      <c r="V34" s="73" t="str">
        <f t="shared" si="3"/>
        <v/>
      </c>
      <c r="W34" s="73" t="str">
        <f t="shared" si="5"/>
        <v/>
      </c>
      <c r="X34" s="76" t="str">
        <f t="shared" si="4"/>
        <v/>
      </c>
    </row>
    <row r="35" spans="1:24" ht="15.75" customHeight="1">
      <c r="A35" s="39">
        <v>21</v>
      </c>
      <c r="B35" s="134"/>
      <c r="C35" s="135"/>
      <c r="D35" s="136"/>
      <c r="E35" s="137"/>
      <c r="F35" s="138"/>
      <c r="G35" s="139"/>
      <c r="H35" s="138"/>
      <c r="I35" s="139"/>
      <c r="J35" s="138"/>
      <c r="K35" s="139"/>
      <c r="L35" s="140"/>
      <c r="M35" s="141"/>
      <c r="N35" s="142"/>
      <c r="O35" s="141"/>
      <c r="P35" s="139"/>
      <c r="Q35" s="138"/>
      <c r="R35" s="139"/>
      <c r="S35" s="138"/>
      <c r="T35" s="143"/>
      <c r="U35" s="44" t="str">
        <f t="shared" si="2"/>
        <v/>
      </c>
      <c r="V35" s="45" t="str">
        <f t="shared" si="3"/>
        <v/>
      </c>
      <c r="W35" s="45" t="str">
        <f t="shared" si="5"/>
        <v/>
      </c>
      <c r="X35" s="48" t="str">
        <f t="shared" si="4"/>
        <v/>
      </c>
    </row>
    <row r="36" spans="1:24" ht="15.75" customHeight="1">
      <c r="A36" s="50">
        <v>22</v>
      </c>
      <c r="B36" s="144"/>
      <c r="C36" s="145"/>
      <c r="D36" s="146"/>
      <c r="E36" s="147"/>
      <c r="F36" s="148"/>
      <c r="G36" s="149"/>
      <c r="H36" s="148"/>
      <c r="I36" s="149"/>
      <c r="J36" s="148"/>
      <c r="K36" s="149"/>
      <c r="L36" s="150"/>
      <c r="M36" s="151"/>
      <c r="N36" s="152"/>
      <c r="O36" s="151"/>
      <c r="P36" s="149"/>
      <c r="Q36" s="148"/>
      <c r="R36" s="149"/>
      <c r="S36" s="148"/>
      <c r="T36" s="153"/>
      <c r="U36" s="56" t="str">
        <f t="shared" si="2"/>
        <v/>
      </c>
      <c r="V36" s="58" t="str">
        <f t="shared" si="3"/>
        <v/>
      </c>
      <c r="W36" s="58" t="str">
        <f t="shared" si="5"/>
        <v/>
      </c>
      <c r="X36" s="60" t="str">
        <f t="shared" si="4"/>
        <v/>
      </c>
    </row>
    <row r="37" spans="1:24" ht="15.75" customHeight="1">
      <c r="A37" s="50">
        <v>23</v>
      </c>
      <c r="B37" s="144"/>
      <c r="C37" s="145"/>
      <c r="D37" s="146"/>
      <c r="E37" s="147"/>
      <c r="F37" s="148"/>
      <c r="G37" s="149"/>
      <c r="H37" s="148"/>
      <c r="I37" s="149"/>
      <c r="J37" s="148"/>
      <c r="K37" s="149"/>
      <c r="L37" s="150"/>
      <c r="M37" s="151"/>
      <c r="N37" s="152"/>
      <c r="O37" s="151"/>
      <c r="P37" s="149"/>
      <c r="Q37" s="148"/>
      <c r="R37" s="149"/>
      <c r="S37" s="148"/>
      <c r="T37" s="153"/>
      <c r="U37" s="56" t="str">
        <f t="shared" si="2"/>
        <v/>
      </c>
      <c r="V37" s="58" t="str">
        <f t="shared" si="3"/>
        <v/>
      </c>
      <c r="W37" s="58" t="str">
        <f t="shared" si="5"/>
        <v/>
      </c>
      <c r="X37" s="60" t="str">
        <f t="shared" si="4"/>
        <v/>
      </c>
    </row>
    <row r="38" spans="1:24" ht="15.75" customHeight="1">
      <c r="A38" s="50">
        <v>24</v>
      </c>
      <c r="B38" s="144"/>
      <c r="C38" s="145"/>
      <c r="D38" s="146"/>
      <c r="E38" s="147"/>
      <c r="F38" s="148"/>
      <c r="G38" s="149"/>
      <c r="H38" s="148"/>
      <c r="I38" s="149"/>
      <c r="J38" s="148"/>
      <c r="K38" s="149"/>
      <c r="L38" s="150"/>
      <c r="M38" s="151"/>
      <c r="N38" s="152"/>
      <c r="O38" s="151"/>
      <c r="P38" s="149"/>
      <c r="Q38" s="148"/>
      <c r="R38" s="149"/>
      <c r="S38" s="148"/>
      <c r="T38" s="153"/>
      <c r="U38" s="56" t="str">
        <f t="shared" si="2"/>
        <v/>
      </c>
      <c r="V38" s="58" t="str">
        <f t="shared" si="3"/>
        <v/>
      </c>
      <c r="W38" s="58" t="str">
        <f t="shared" si="5"/>
        <v/>
      </c>
      <c r="X38" s="60" t="str">
        <f t="shared" si="4"/>
        <v/>
      </c>
    </row>
    <row r="39" spans="1:24" ht="15.75" customHeight="1" thickBot="1">
      <c r="A39" s="68">
        <v>25</v>
      </c>
      <c r="B39" s="154"/>
      <c r="C39" s="155"/>
      <c r="D39" s="156"/>
      <c r="E39" s="157"/>
      <c r="F39" s="158"/>
      <c r="G39" s="159"/>
      <c r="H39" s="158"/>
      <c r="I39" s="159"/>
      <c r="J39" s="158"/>
      <c r="K39" s="159"/>
      <c r="L39" s="160"/>
      <c r="M39" s="161"/>
      <c r="N39" s="162"/>
      <c r="O39" s="161"/>
      <c r="P39" s="159"/>
      <c r="Q39" s="158"/>
      <c r="R39" s="159"/>
      <c r="S39" s="158"/>
      <c r="T39" s="163"/>
      <c r="U39" s="72" t="str">
        <f t="shared" si="2"/>
        <v/>
      </c>
      <c r="V39" s="73" t="str">
        <f t="shared" si="3"/>
        <v/>
      </c>
      <c r="W39" s="73" t="str">
        <f t="shared" si="5"/>
        <v/>
      </c>
      <c r="X39" s="76" t="str">
        <f t="shared" si="4"/>
        <v/>
      </c>
    </row>
    <row r="40" spans="1:24" ht="15.75" customHeight="1">
      <c r="A40" s="39">
        <v>26</v>
      </c>
      <c r="B40" s="134"/>
      <c r="C40" s="135"/>
      <c r="D40" s="136"/>
      <c r="E40" s="137"/>
      <c r="F40" s="138"/>
      <c r="G40" s="139"/>
      <c r="H40" s="138"/>
      <c r="I40" s="139"/>
      <c r="J40" s="138"/>
      <c r="K40" s="139"/>
      <c r="L40" s="140"/>
      <c r="M40" s="141"/>
      <c r="N40" s="142"/>
      <c r="O40" s="141"/>
      <c r="P40" s="139"/>
      <c r="Q40" s="138"/>
      <c r="R40" s="139"/>
      <c r="S40" s="138"/>
      <c r="T40" s="143"/>
      <c r="U40" s="44" t="str">
        <f t="shared" si="2"/>
        <v/>
      </c>
      <c r="V40" s="45" t="str">
        <f t="shared" si="3"/>
        <v/>
      </c>
      <c r="W40" s="45" t="str">
        <f t="shared" si="5"/>
        <v/>
      </c>
      <c r="X40" s="48" t="str">
        <f t="shared" si="4"/>
        <v/>
      </c>
    </row>
    <row r="41" spans="1:24" ht="15.75" customHeight="1">
      <c r="A41" s="50">
        <v>27</v>
      </c>
      <c r="B41" s="144"/>
      <c r="C41" s="145"/>
      <c r="D41" s="146"/>
      <c r="E41" s="147"/>
      <c r="F41" s="148"/>
      <c r="G41" s="149"/>
      <c r="H41" s="148"/>
      <c r="I41" s="149"/>
      <c r="J41" s="148"/>
      <c r="K41" s="149"/>
      <c r="L41" s="150"/>
      <c r="M41" s="151"/>
      <c r="N41" s="152"/>
      <c r="O41" s="151"/>
      <c r="P41" s="149"/>
      <c r="Q41" s="148"/>
      <c r="R41" s="149"/>
      <c r="S41" s="148"/>
      <c r="T41" s="153"/>
      <c r="U41" s="56" t="str">
        <f t="shared" si="2"/>
        <v/>
      </c>
      <c r="V41" s="58" t="str">
        <f t="shared" si="3"/>
        <v/>
      </c>
      <c r="W41" s="58" t="str">
        <f t="shared" si="5"/>
        <v/>
      </c>
      <c r="X41" s="60" t="str">
        <f t="shared" si="4"/>
        <v/>
      </c>
    </row>
    <row r="42" spans="1:24" ht="15.75" customHeight="1">
      <c r="A42" s="50">
        <v>28</v>
      </c>
      <c r="B42" s="144"/>
      <c r="C42" s="145"/>
      <c r="D42" s="146"/>
      <c r="E42" s="147"/>
      <c r="F42" s="148"/>
      <c r="G42" s="149"/>
      <c r="H42" s="148"/>
      <c r="I42" s="149"/>
      <c r="J42" s="148"/>
      <c r="K42" s="149"/>
      <c r="L42" s="150"/>
      <c r="M42" s="151"/>
      <c r="N42" s="152"/>
      <c r="O42" s="151"/>
      <c r="P42" s="149"/>
      <c r="Q42" s="148"/>
      <c r="R42" s="149"/>
      <c r="S42" s="148"/>
      <c r="T42" s="153"/>
      <c r="U42" s="56" t="str">
        <f t="shared" si="2"/>
        <v/>
      </c>
      <c r="V42" s="58" t="str">
        <f t="shared" si="3"/>
        <v/>
      </c>
      <c r="W42" s="58" t="str">
        <f t="shared" si="5"/>
        <v/>
      </c>
      <c r="X42" s="60" t="str">
        <f t="shared" si="4"/>
        <v/>
      </c>
    </row>
    <row r="43" spans="1:24" ht="15.75" customHeight="1">
      <c r="A43" s="50">
        <v>29</v>
      </c>
      <c r="B43" s="144"/>
      <c r="C43" s="145"/>
      <c r="D43" s="146"/>
      <c r="E43" s="147"/>
      <c r="F43" s="148"/>
      <c r="G43" s="149"/>
      <c r="H43" s="148"/>
      <c r="I43" s="149"/>
      <c r="J43" s="148"/>
      <c r="K43" s="149"/>
      <c r="L43" s="150"/>
      <c r="M43" s="151"/>
      <c r="N43" s="152"/>
      <c r="O43" s="151"/>
      <c r="P43" s="149"/>
      <c r="Q43" s="148"/>
      <c r="R43" s="149"/>
      <c r="S43" s="148"/>
      <c r="T43" s="153"/>
      <c r="U43" s="56" t="str">
        <f t="shared" si="2"/>
        <v/>
      </c>
      <c r="V43" s="58" t="str">
        <f t="shared" si="3"/>
        <v/>
      </c>
      <c r="W43" s="58" t="str">
        <f t="shared" si="5"/>
        <v/>
      </c>
      <c r="X43" s="60" t="str">
        <f t="shared" si="4"/>
        <v/>
      </c>
    </row>
    <row r="44" spans="1:24" ht="15.75" customHeight="1" thickBot="1">
      <c r="A44" s="68">
        <v>30</v>
      </c>
      <c r="B44" s="154"/>
      <c r="C44" s="155"/>
      <c r="D44" s="156"/>
      <c r="E44" s="157"/>
      <c r="F44" s="158"/>
      <c r="G44" s="159"/>
      <c r="H44" s="158"/>
      <c r="I44" s="159"/>
      <c r="J44" s="158"/>
      <c r="K44" s="159"/>
      <c r="L44" s="160"/>
      <c r="M44" s="161"/>
      <c r="N44" s="162"/>
      <c r="O44" s="161"/>
      <c r="P44" s="159"/>
      <c r="Q44" s="158"/>
      <c r="R44" s="159"/>
      <c r="S44" s="158"/>
      <c r="T44" s="163"/>
      <c r="U44" s="72" t="str">
        <f t="shared" si="2"/>
        <v/>
      </c>
      <c r="V44" s="73" t="str">
        <f t="shared" si="3"/>
        <v/>
      </c>
      <c r="W44" s="73" t="str">
        <f t="shared" si="5"/>
        <v/>
      </c>
      <c r="X44" s="76" t="str">
        <f t="shared" si="4"/>
        <v/>
      </c>
    </row>
    <row r="45" spans="1:24" ht="15.75" customHeight="1">
      <c r="A45" s="39">
        <v>31</v>
      </c>
      <c r="B45" s="134"/>
      <c r="C45" s="135"/>
      <c r="D45" s="136"/>
      <c r="E45" s="137"/>
      <c r="F45" s="138"/>
      <c r="G45" s="139"/>
      <c r="H45" s="138"/>
      <c r="I45" s="139"/>
      <c r="J45" s="138"/>
      <c r="K45" s="139"/>
      <c r="L45" s="140"/>
      <c r="M45" s="141"/>
      <c r="N45" s="142"/>
      <c r="O45" s="141"/>
      <c r="P45" s="139"/>
      <c r="Q45" s="138"/>
      <c r="R45" s="139"/>
      <c r="S45" s="138"/>
      <c r="T45" s="143"/>
      <c r="U45" s="44" t="str">
        <f t="shared" si="2"/>
        <v/>
      </c>
      <c r="V45" s="45" t="str">
        <f t="shared" si="3"/>
        <v/>
      </c>
      <c r="W45" s="45" t="str">
        <f t="shared" si="5"/>
        <v/>
      </c>
      <c r="X45" s="48" t="str">
        <f t="shared" si="4"/>
        <v/>
      </c>
    </row>
    <row r="46" spans="1:24" ht="15.75" customHeight="1">
      <c r="A46" s="50">
        <v>32</v>
      </c>
      <c r="B46" s="144"/>
      <c r="C46" s="145"/>
      <c r="D46" s="146"/>
      <c r="E46" s="147"/>
      <c r="F46" s="148"/>
      <c r="G46" s="149"/>
      <c r="H46" s="148"/>
      <c r="I46" s="149"/>
      <c r="J46" s="148"/>
      <c r="K46" s="149"/>
      <c r="L46" s="150"/>
      <c r="M46" s="151"/>
      <c r="N46" s="152"/>
      <c r="O46" s="151"/>
      <c r="P46" s="149"/>
      <c r="Q46" s="148"/>
      <c r="R46" s="149"/>
      <c r="S46" s="148"/>
      <c r="T46" s="153"/>
      <c r="U46" s="56" t="str">
        <f t="shared" si="2"/>
        <v/>
      </c>
      <c r="V46" s="58" t="str">
        <f t="shared" si="3"/>
        <v/>
      </c>
      <c r="W46" s="58" t="str">
        <f t="shared" si="5"/>
        <v/>
      </c>
      <c r="X46" s="60" t="str">
        <f t="shared" si="4"/>
        <v/>
      </c>
    </row>
    <row r="47" spans="1:24" ht="15.75" customHeight="1">
      <c r="A47" s="50">
        <v>33</v>
      </c>
      <c r="B47" s="144"/>
      <c r="C47" s="145"/>
      <c r="D47" s="146"/>
      <c r="E47" s="147"/>
      <c r="F47" s="148"/>
      <c r="G47" s="149"/>
      <c r="H47" s="148"/>
      <c r="I47" s="149"/>
      <c r="J47" s="148"/>
      <c r="K47" s="149"/>
      <c r="L47" s="150"/>
      <c r="M47" s="151"/>
      <c r="N47" s="152"/>
      <c r="O47" s="151"/>
      <c r="P47" s="149"/>
      <c r="Q47" s="148"/>
      <c r="R47" s="149"/>
      <c r="S47" s="148"/>
      <c r="T47" s="153"/>
      <c r="U47" s="56" t="str">
        <f t="shared" si="2"/>
        <v/>
      </c>
      <c r="V47" s="58" t="str">
        <f t="shared" si="3"/>
        <v/>
      </c>
      <c r="W47" s="58" t="str">
        <f t="shared" si="5"/>
        <v/>
      </c>
      <c r="X47" s="60" t="str">
        <f t="shared" si="4"/>
        <v/>
      </c>
    </row>
    <row r="48" spans="1:24" ht="15.75" customHeight="1">
      <c r="A48" s="50">
        <v>34</v>
      </c>
      <c r="B48" s="144"/>
      <c r="C48" s="145"/>
      <c r="D48" s="146"/>
      <c r="E48" s="147"/>
      <c r="F48" s="148"/>
      <c r="G48" s="149"/>
      <c r="H48" s="148"/>
      <c r="I48" s="149"/>
      <c r="J48" s="148"/>
      <c r="K48" s="149"/>
      <c r="L48" s="150"/>
      <c r="M48" s="151"/>
      <c r="N48" s="152"/>
      <c r="O48" s="151"/>
      <c r="P48" s="149"/>
      <c r="Q48" s="148"/>
      <c r="R48" s="149"/>
      <c r="S48" s="148"/>
      <c r="T48" s="153"/>
      <c r="U48" s="56" t="str">
        <f t="shared" si="2"/>
        <v/>
      </c>
      <c r="V48" s="58" t="str">
        <f t="shared" si="3"/>
        <v/>
      </c>
      <c r="W48" s="58" t="str">
        <f t="shared" si="5"/>
        <v/>
      </c>
      <c r="X48" s="60" t="str">
        <f t="shared" si="4"/>
        <v/>
      </c>
    </row>
    <row r="49" spans="1:24" ht="15.75" customHeight="1" thickBot="1">
      <c r="A49" s="68">
        <v>35</v>
      </c>
      <c r="B49" s="154"/>
      <c r="C49" s="155"/>
      <c r="D49" s="156"/>
      <c r="E49" s="157"/>
      <c r="F49" s="158"/>
      <c r="G49" s="159"/>
      <c r="H49" s="158"/>
      <c r="I49" s="159"/>
      <c r="J49" s="158"/>
      <c r="K49" s="159"/>
      <c r="L49" s="160"/>
      <c r="M49" s="161"/>
      <c r="N49" s="162"/>
      <c r="O49" s="161"/>
      <c r="P49" s="159"/>
      <c r="Q49" s="158"/>
      <c r="R49" s="159"/>
      <c r="S49" s="158"/>
      <c r="T49" s="163"/>
      <c r="U49" s="72" t="str">
        <f t="shared" si="2"/>
        <v/>
      </c>
      <c r="V49" s="73" t="str">
        <f t="shared" si="3"/>
        <v/>
      </c>
      <c r="W49" s="73" t="str">
        <f t="shared" si="5"/>
        <v/>
      </c>
      <c r="X49" s="76" t="str">
        <f t="shared" si="4"/>
        <v/>
      </c>
    </row>
    <row r="50" spans="1:24" ht="15.75" customHeight="1">
      <c r="A50" s="39">
        <v>36</v>
      </c>
      <c r="B50" s="134"/>
      <c r="C50" s="135"/>
      <c r="D50" s="136"/>
      <c r="E50" s="137"/>
      <c r="F50" s="138"/>
      <c r="G50" s="139"/>
      <c r="H50" s="138"/>
      <c r="I50" s="139"/>
      <c r="J50" s="138"/>
      <c r="K50" s="139"/>
      <c r="L50" s="140"/>
      <c r="M50" s="141"/>
      <c r="N50" s="142"/>
      <c r="O50" s="141"/>
      <c r="P50" s="139"/>
      <c r="Q50" s="138"/>
      <c r="R50" s="139"/>
      <c r="S50" s="138"/>
      <c r="T50" s="143"/>
      <c r="U50" s="44" t="str">
        <f t="shared" si="2"/>
        <v/>
      </c>
      <c r="V50" s="45" t="str">
        <f t="shared" si="3"/>
        <v/>
      </c>
      <c r="W50" s="45" t="str">
        <f t="shared" si="5"/>
        <v/>
      </c>
      <c r="X50" s="48" t="str">
        <f t="shared" si="4"/>
        <v/>
      </c>
    </row>
    <row r="51" spans="1:24" ht="15.75" customHeight="1">
      <c r="A51" s="50">
        <v>37</v>
      </c>
      <c r="B51" s="144"/>
      <c r="C51" s="145"/>
      <c r="D51" s="146"/>
      <c r="E51" s="147"/>
      <c r="F51" s="148"/>
      <c r="G51" s="149"/>
      <c r="H51" s="148"/>
      <c r="I51" s="149"/>
      <c r="J51" s="148"/>
      <c r="K51" s="149"/>
      <c r="L51" s="150"/>
      <c r="M51" s="151"/>
      <c r="N51" s="152"/>
      <c r="O51" s="151"/>
      <c r="P51" s="149"/>
      <c r="Q51" s="148"/>
      <c r="R51" s="149"/>
      <c r="S51" s="148"/>
      <c r="T51" s="153"/>
      <c r="U51" s="56" t="str">
        <f t="shared" si="2"/>
        <v/>
      </c>
      <c r="V51" s="58" t="str">
        <f t="shared" si="3"/>
        <v/>
      </c>
      <c r="W51" s="58" t="str">
        <f t="shared" si="5"/>
        <v/>
      </c>
      <c r="X51" s="60" t="str">
        <f t="shared" si="4"/>
        <v/>
      </c>
    </row>
    <row r="52" spans="1:24" ht="15.75" customHeight="1">
      <c r="A52" s="50">
        <v>38</v>
      </c>
      <c r="B52" s="144"/>
      <c r="C52" s="145"/>
      <c r="D52" s="146"/>
      <c r="E52" s="147"/>
      <c r="F52" s="148"/>
      <c r="G52" s="149"/>
      <c r="H52" s="148"/>
      <c r="I52" s="149"/>
      <c r="J52" s="148"/>
      <c r="K52" s="149"/>
      <c r="L52" s="150"/>
      <c r="M52" s="151"/>
      <c r="N52" s="152"/>
      <c r="O52" s="151"/>
      <c r="P52" s="149"/>
      <c r="Q52" s="148"/>
      <c r="R52" s="149"/>
      <c r="S52" s="148"/>
      <c r="T52" s="153"/>
      <c r="U52" s="56" t="str">
        <f t="shared" si="2"/>
        <v/>
      </c>
      <c r="V52" s="58" t="str">
        <f t="shared" si="3"/>
        <v/>
      </c>
      <c r="W52" s="58" t="str">
        <f t="shared" si="5"/>
        <v/>
      </c>
      <c r="X52" s="60" t="str">
        <f t="shared" si="4"/>
        <v/>
      </c>
    </row>
    <row r="53" spans="1:24" ht="15.75" customHeight="1">
      <c r="A53" s="50">
        <v>39</v>
      </c>
      <c r="B53" s="144"/>
      <c r="C53" s="145"/>
      <c r="D53" s="146"/>
      <c r="E53" s="147"/>
      <c r="F53" s="148"/>
      <c r="G53" s="149"/>
      <c r="H53" s="148"/>
      <c r="I53" s="149"/>
      <c r="J53" s="148"/>
      <c r="K53" s="149"/>
      <c r="L53" s="150"/>
      <c r="M53" s="151"/>
      <c r="N53" s="152"/>
      <c r="O53" s="151"/>
      <c r="P53" s="149"/>
      <c r="Q53" s="148"/>
      <c r="R53" s="149"/>
      <c r="S53" s="148"/>
      <c r="T53" s="153"/>
      <c r="U53" s="56" t="str">
        <f t="shared" si="2"/>
        <v/>
      </c>
      <c r="V53" s="58" t="str">
        <f t="shared" si="3"/>
        <v/>
      </c>
      <c r="W53" s="58" t="str">
        <f t="shared" si="5"/>
        <v/>
      </c>
      <c r="X53" s="60" t="str">
        <f t="shared" si="4"/>
        <v/>
      </c>
    </row>
    <row r="54" spans="1:24" ht="15.75" customHeight="1" thickBot="1">
      <c r="A54" s="68">
        <v>40</v>
      </c>
      <c r="B54" s="154"/>
      <c r="C54" s="155"/>
      <c r="D54" s="156"/>
      <c r="E54" s="157"/>
      <c r="F54" s="158"/>
      <c r="G54" s="159"/>
      <c r="H54" s="158"/>
      <c r="I54" s="159"/>
      <c r="J54" s="158"/>
      <c r="K54" s="159"/>
      <c r="L54" s="160"/>
      <c r="M54" s="161"/>
      <c r="N54" s="162"/>
      <c r="O54" s="161"/>
      <c r="P54" s="159"/>
      <c r="Q54" s="158"/>
      <c r="R54" s="159"/>
      <c r="S54" s="158"/>
      <c r="T54" s="163"/>
      <c r="U54" s="72" t="str">
        <f t="shared" si="2"/>
        <v/>
      </c>
      <c r="V54" s="73" t="str">
        <f t="shared" si="3"/>
        <v/>
      </c>
      <c r="W54" s="73" t="str">
        <f t="shared" si="5"/>
        <v/>
      </c>
      <c r="X54" s="76" t="str">
        <f t="shared" si="4"/>
        <v/>
      </c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 t="s">
        <v>89</v>
      </c>
      <c r="C56" s="1"/>
      <c r="D56" s="1" t="s">
        <v>90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>
        <v>1</v>
      </c>
      <c r="C57" s="1"/>
      <c r="D57" s="1" t="s">
        <v>91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>
        <v>2</v>
      </c>
      <c r="C58" s="1"/>
      <c r="D58" s="1" t="s">
        <v>92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1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sheetProtection password="932A" sheet="1" objects="1" scenarios="1" formatColumns="0" formatRows="0"/>
  <conditionalFormatting sqref="E15:T54">
    <cfRule type="expression" dxfId="71" priority="4" stopIfTrue="1">
      <formula>E15&gt;E$11</formula>
    </cfRule>
  </conditionalFormatting>
  <conditionalFormatting sqref="S1 U1">
    <cfRule type="containsBlanks" dxfId="70" priority="5" stopIfTrue="1">
      <formula>LEN(TRIM(AO1))=0</formula>
    </cfRule>
  </conditionalFormatting>
  <conditionalFormatting sqref="D15:T54">
    <cfRule type="expression" dxfId="69" priority="7" stopIfTrue="1">
      <formula>AND($B15&lt;&gt;"",$C15="да",$D15="")</formula>
    </cfRule>
  </conditionalFormatting>
  <conditionalFormatting sqref="E5 D6">
    <cfRule type="containsBlanks" dxfId="68" priority="17" stopIfTrue="1">
      <formula>LEN(TRIM(S5))=0</formula>
    </cfRule>
  </conditionalFormatting>
  <conditionalFormatting sqref="C15:C54">
    <cfRule type="expression" dxfId="67" priority="19">
      <formula>AND(SUM($D15:$T15)&lt;&gt;0,$C15="")</formula>
    </cfRule>
  </conditionalFormatting>
  <conditionalFormatting sqref="D15:T54">
    <cfRule type="expression" dxfId="66" priority="22" stopIfTrue="1">
      <formula>AND(SUM($D15)=0,COUNTA($E15:$T15)&gt;0)</formula>
    </cfRule>
  </conditionalFormatting>
  <conditionalFormatting sqref="E15:T54">
    <cfRule type="expression" dxfId="65" priority="3" stopIfTrue="1">
      <formula>E15&gt;E$11</formula>
    </cfRule>
  </conditionalFormatting>
  <conditionalFormatting sqref="E15:T54">
    <cfRule type="expression" dxfId="64" priority="2" stopIfTrue="1">
      <formula>AND($B15&lt;&gt;"",$C15="да",$D15="")</formula>
    </cfRule>
  </conditionalFormatting>
  <conditionalFormatting sqref="E15:T54">
    <cfRule type="expression" dxfId="63" priority="1" stopIfTrue="1">
      <formula>AND(SUM($D15)=0,COUNTA($E15:$T15)&gt;0)</formula>
    </cfRule>
  </conditionalFormatting>
  <dataValidations count="3">
    <dataValidation type="decimal" allowBlank="1" showErrorMessage="1" sqref="E15:T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$X$3:$X$9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Диаграммы</vt:lpstr>
      </vt:variant>
      <vt:variant>
        <vt:i4>2</vt:i4>
      </vt:variant>
    </vt:vector>
  </HeadingPairs>
  <TitlesOfParts>
    <vt:vector size="18" baseType="lpstr">
      <vt:lpstr>Форма2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Диаграмма1</vt:lpstr>
      <vt:lpstr>Диаграмма2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Библиотека</dc:creator>
  <cp:lastModifiedBy>Библиотека</cp:lastModifiedBy>
  <dcterms:created xsi:type="dcterms:W3CDTF">2019-05-21T05:57:17Z</dcterms:created>
  <dcterms:modified xsi:type="dcterms:W3CDTF">2019-05-22T11:38:18Z</dcterms:modified>
</cp:coreProperties>
</file>