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autoCompressPictures="0" defaultThemeVersion="124226"/>
  <bookViews>
    <workbookView xWindow="-120" yWindow="-120" windowWidth="29040" windowHeight="15840" activeTab="1"/>
  </bookViews>
  <sheets>
    <sheet name="Раздел 1" sheetId="4" r:id="rId1"/>
    <sheet name="Раздел 2" sheetId="6" r:id="rId2"/>
  </sheets>
  <definedNames>
    <definedName name="_xlnm.Print_Titles" localSheetId="0">'Раздел 1'!$22:$24</definedName>
    <definedName name="_xlnm.Print_Titles" localSheetId="1">'Раздел 2'!$3:$5</definedName>
    <definedName name="_xlnm.Print_Area" localSheetId="0">'Раздел 1'!$A$1:$K$128</definedName>
    <definedName name="_xlnm.Print_Area" localSheetId="1">'Раздел 2'!$A$1:$O$71</definedName>
  </definedNames>
  <calcPr calcId="12451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16" i="6"/>
  <c r="I87" i="4"/>
  <c r="J87"/>
  <c r="H87"/>
  <c r="H82"/>
  <c r="H98"/>
  <c r="H92"/>
  <c r="H90"/>
  <c r="H89"/>
  <c r="H88"/>
  <c r="H59"/>
  <c r="H94"/>
  <c r="H32"/>
  <c r="H30"/>
  <c r="H35"/>
  <c r="H56"/>
  <c r="H96"/>
  <c r="H81"/>
  <c r="N15" i="6"/>
  <c r="J34" i="4"/>
  <c r="J55"/>
  <c r="J94"/>
  <c r="J102"/>
  <c r="J88"/>
  <c r="J84" s="1"/>
  <c r="J54" s="1"/>
  <c r="J30" s="1"/>
  <c r="J29" s="1"/>
  <c r="J27" s="1"/>
  <c r="J59"/>
  <c r="J56"/>
  <c r="I34"/>
  <c r="M15" i="6"/>
  <c r="I55" i="4"/>
  <c r="I94"/>
  <c r="I102"/>
  <c r="I88"/>
  <c r="I59"/>
  <c r="I56"/>
  <c r="J70"/>
  <c r="I70"/>
  <c r="I84"/>
  <c r="I54" s="1"/>
  <c r="I30" s="1"/>
  <c r="I29" s="1"/>
  <c r="I27" s="1"/>
  <c r="L19" i="6"/>
  <c r="H70" i="4"/>
  <c r="O15" i="6" l="1"/>
  <c r="O42"/>
  <c r="O41" s="1"/>
  <c r="O40" s="1"/>
  <c r="O39" s="1"/>
  <c r="O38" s="1"/>
  <c r="O37" s="1"/>
  <c r="O36" s="1"/>
  <c r="O35" s="1"/>
  <c r="O34" s="1"/>
  <c r="O33" s="1"/>
  <c r="O32" s="1"/>
  <c r="O31" s="1"/>
  <c r="O30" s="1"/>
  <c r="O29" s="1"/>
  <c r="O28" s="1"/>
  <c r="O27" s="1"/>
  <c r="O26" s="1"/>
  <c r="O25" s="1"/>
  <c r="O24" s="1"/>
  <c r="O23" s="1"/>
  <c r="O22" s="1"/>
  <c r="O21" s="1"/>
  <c r="O18" s="1"/>
  <c r="L29"/>
  <c r="L28" s="1"/>
  <c r="L18"/>
  <c r="L15"/>
  <c r="H55" i="4"/>
  <c r="H29"/>
  <c r="H34"/>
  <c r="O14" i="6" l="1"/>
  <c r="H27" i="4"/>
  <c r="O7" i="6"/>
  <c r="M28"/>
  <c r="N28"/>
  <c r="M19"/>
  <c r="M18" s="1"/>
  <c r="N19"/>
  <c r="N18" s="1"/>
  <c r="M14" l="1"/>
  <c r="N38" l="1"/>
  <c r="M38"/>
  <c r="L38"/>
  <c r="M25" l="1"/>
  <c r="N25"/>
  <c r="L25"/>
  <c r="M22"/>
  <c r="N22"/>
  <c r="L22"/>
  <c r="I110" i="4"/>
  <c r="J110"/>
  <c r="H110"/>
  <c r="I106"/>
  <c r="J106"/>
  <c r="H106"/>
  <c r="I103"/>
  <c r="J103"/>
  <c r="H103"/>
  <c r="H84" s="1"/>
  <c r="I81"/>
  <c r="J81"/>
  <c r="I74"/>
  <c r="J74"/>
  <c r="H74"/>
  <c r="I64"/>
  <c r="J64"/>
  <c r="H64"/>
  <c r="H54" l="1"/>
  <c r="O6" i="6"/>
  <c r="M6"/>
  <c r="M36"/>
  <c r="M33" s="1"/>
  <c r="L14"/>
  <c r="L35" s="1"/>
  <c r="L33" s="1"/>
  <c r="L6"/>
  <c r="N14"/>
  <c r="N6" s="1"/>
  <c r="N37" l="1"/>
  <c r="N33" s="1"/>
</calcChain>
</file>

<file path=xl/sharedStrings.xml><?xml version="1.0" encoding="utf-8"?>
<sst xmlns="http://schemas.openxmlformats.org/spreadsheetml/2006/main" count="428" uniqueCount="277">
  <si>
    <t>Наименование показателя</t>
  </si>
  <si>
    <t>Код строки</t>
  </si>
  <si>
    <t>прочие выплаты персоналу, в том числе компенсационного характера</t>
  </si>
  <si>
    <t>взносы в международные организации</t>
  </si>
  <si>
    <t>платежи в целях обеспечения реализации соглашений с правительствами иностранных государств и международными организациями</t>
  </si>
  <si>
    <t>х</t>
  </si>
  <si>
    <t>0001</t>
  </si>
  <si>
    <t>0002</t>
  </si>
  <si>
    <t>иные налоги (включаемые в состав расходов) в бюджеты бюджетной системы Российской Федерации, а также государственная пошлина</t>
  </si>
  <si>
    <t>из них:
налог на имущество организаций и земельный налог</t>
  </si>
  <si>
    <t>за пределами 
 планового периода</t>
  </si>
  <si>
    <t>Коды</t>
  </si>
  <si>
    <t>Дата</t>
  </si>
  <si>
    <t>по Сводному реестру</t>
  </si>
  <si>
    <t>ИНН</t>
  </si>
  <si>
    <t>КПП</t>
  </si>
  <si>
    <t>Единица измерения: руб</t>
  </si>
  <si>
    <t>по ОКЕИ</t>
  </si>
  <si>
    <t>глава по БК</t>
  </si>
  <si>
    <t xml:space="preserve">Сумма </t>
  </si>
  <si>
    <t>(наименование органа - учредителя (учреждения)</t>
  </si>
  <si>
    <t>социальные и иные выплаты населению, всего</t>
  </si>
  <si>
    <t>уплата налогов, сборов и иных платежей, всего</t>
  </si>
  <si>
    <t>субсидии на осуществление капитальных вложений</t>
  </si>
  <si>
    <t>доходы от операций с активами, всего</t>
  </si>
  <si>
    <t>иные выплаты, за исключением фонда оплаты труда учреждения, для выполнения отдельных полномочий</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</si>
  <si>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</si>
  <si>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в том числе:
оплата труда</t>
  </si>
  <si>
    <t>(подпись)                      (расшифровка подписи)</t>
  </si>
  <si>
    <t>денежное довольствие военнослужащих и сотрудников, имеющих специальные звания</t>
  </si>
  <si>
    <t>иные выплаты военнослужащим и сотрудникам, имеющим специальные звания</t>
  </si>
  <si>
    <t>доходы от оказания услуг, работ, компенсации затрат учреждений, всего</t>
  </si>
  <si>
    <t>Раздел 1.  Поступления и выплаты</t>
  </si>
  <si>
    <t>1000</t>
  </si>
  <si>
    <t>безвозмездные перечисления организациям и физическим лицам, всего</t>
  </si>
  <si>
    <t>закупку товаров, работ, услуг в целях капитального ремонта государственного (муниципального) имущества</t>
  </si>
  <si>
    <t>капитальные вложения в объекты государственной (муниципальной) собственности, всего</t>
  </si>
  <si>
    <t>поступление средств от погашения предоставленных ранее ссуд, кредитов</t>
  </si>
  <si>
    <t>предоставление ссуд, кредитов (заимствований)</t>
  </si>
  <si>
    <t>возврат ссуд, кредитов (заимствований)</t>
  </si>
  <si>
    <t>получение ссуд, кредитов (заимствований)</t>
  </si>
  <si>
    <t>из них:
гранты, предоставляемые бюджетным учреждениям</t>
  </si>
  <si>
    <t>гранты, предоставляемые автономным учреждениям</t>
  </si>
  <si>
    <t>иные выплаты населению</t>
  </si>
  <si>
    <t>вложение денежных средств в векселя, облигации и иные ценные бумаги (кроме акций)</t>
  </si>
  <si>
    <t>выплата стипендий, осуществление иных расходов на социальную поддержку обучающихся за счет средств стипендиального фонда</t>
  </si>
  <si>
    <t>________________________________________________________________</t>
  </si>
  <si>
    <t>266100</t>
  </si>
  <si>
    <t>в том числе по году начала закупки:</t>
  </si>
  <si>
    <t>266000</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</si>
  <si>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</si>
  <si>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3.</t>
  </si>
  <si>
    <t>265100</t>
  </si>
  <si>
    <t>265000</t>
  </si>
  <si>
    <t>2.</t>
  </si>
  <si>
    <t>264520</t>
  </si>
  <si>
    <t>в соответствии с Федеральным законом  № 223-ФЗ</t>
  </si>
  <si>
    <t>1.4.5.2.</t>
  </si>
  <si>
    <t>264510</t>
  </si>
  <si>
    <t>в том числе:
в соответствии с Федеральным законом № 44-ФЗ</t>
  </si>
  <si>
    <t>1.4.5.1.</t>
  </si>
  <si>
    <t>264500</t>
  </si>
  <si>
    <t>1.4.5.</t>
  </si>
  <si>
    <t>264420</t>
  </si>
  <si>
    <t>1.4.4.2.</t>
  </si>
  <si>
    <t>264410</t>
  </si>
  <si>
    <t xml:space="preserve">в том числе:
в соответствии с Федеральным законом № 44-ФЗ </t>
  </si>
  <si>
    <t>1.4.4.1.</t>
  </si>
  <si>
    <t>264400</t>
  </si>
  <si>
    <t>1.4.4.</t>
  </si>
  <si>
    <t>264300</t>
  </si>
  <si>
    <t>1.4.3.</t>
  </si>
  <si>
    <t>264220</t>
  </si>
  <si>
    <t>264210</t>
  </si>
  <si>
    <t>1.4.2.1</t>
  </si>
  <si>
    <t>264200</t>
  </si>
  <si>
    <t>1.4.2.</t>
  </si>
  <si>
    <t>264120</t>
  </si>
  <si>
    <t>1.4.1.2.</t>
  </si>
  <si>
    <t>264110</t>
  </si>
  <si>
    <t>1.4.1.1.</t>
  </si>
  <si>
    <t>264100</t>
  </si>
  <si>
    <t>1.4.1</t>
  </si>
  <si>
    <t>264000</t>
  </si>
  <si>
    <t>1.4.</t>
  </si>
  <si>
    <t>263200</t>
  </si>
  <si>
    <t>1.3.2.</t>
  </si>
  <si>
    <t>263100</t>
  </si>
  <si>
    <t>1.3.1.</t>
  </si>
  <si>
    <t>263000</t>
  </si>
  <si>
    <t>1.3.</t>
  </si>
  <si>
    <t>262000</t>
  </si>
  <si>
    <t>1.2.</t>
  </si>
  <si>
    <t>261000</t>
  </si>
  <si>
    <t>1.1.</t>
  </si>
  <si>
    <t>260000</t>
  </si>
  <si>
    <t>9</t>
  </si>
  <si>
    <t>8</t>
  </si>
  <si>
    <t>7</t>
  </si>
  <si>
    <t>6</t>
  </si>
  <si>
    <t>5</t>
  </si>
  <si>
    <t>4</t>
  </si>
  <si>
    <t>за пределами  планового периода</t>
  </si>
  <si>
    <t>Год начала закупки</t>
  </si>
  <si>
    <t>Коды 
строк</t>
  </si>
  <si>
    <t>выплаты военнослужащим и сотрудникам, имеющим специальные звания, зависящие от размера денежного довольствия</t>
  </si>
  <si>
    <t>прочие доходы</t>
  </si>
  <si>
    <t>в том числе:
доходы от собственности</t>
  </si>
  <si>
    <t>от приносящей доход деятельности</t>
  </si>
  <si>
    <t>доходы от штрафов, пеней, иных сумм принудительного изъятия</t>
  </si>
  <si>
    <t xml:space="preserve">в том числе:
доходы от выбытия основных средств
</t>
  </si>
  <si>
    <t>доходы от выбытия нематериальных активов</t>
  </si>
  <si>
    <t>доходы от выбытия непроизведенных активов</t>
  </si>
  <si>
    <t>доходы от выбытия материальных запасов</t>
  </si>
  <si>
    <t xml:space="preserve">в том числе:
поступление средств от реализации векселей, облигаций и иных ценных бумаг (кроме акций)
</t>
  </si>
  <si>
    <t xml:space="preserve">поступления от продажи акций и иных форм участия в капитале, находящихся в федеральной собственности
</t>
  </si>
  <si>
    <t>взносы по обязательному социальному страхованию на выплаты по оплате труда работников и иные выплаты работникам учреждений</t>
  </si>
  <si>
    <t>в том числе:
пособия, компенсации и иные социальные выплаты гражданам, кроме публичных нормативных обязательств</t>
  </si>
  <si>
    <t>гранты юридическим лицам (кроме некоммерческих организаций), индивидуальным предпринимателям</t>
  </si>
  <si>
    <t>в том числе:
исполнение судебных актов Российской Федерации и мировых соглашений по возмещению вреда, причиненного в результате деятельности учреждения</t>
  </si>
  <si>
    <t>в том числе:
уменьшение остатков денежных средств</t>
  </si>
  <si>
    <t>возврат денежных средств с иных финансовых активов, в том числе со счетов управляющих компаний</t>
  </si>
  <si>
    <t>гранты, гранты в форме субсидий, пожертвования, иные безвозмездные перечисления от физических и юридических лиц, в том числе иностранных организаций</t>
  </si>
  <si>
    <t>вложение денежных средств в акции и иные финансовые инструменты</t>
  </si>
  <si>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</si>
  <si>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исполнение судебных актов судебных органов иностранных государств, международных судов и арбитражей, мировых соглашений, заключенных в рамках судебных процессов в судебных органах иностранных государств, в международных судах и арбитражах</t>
  </si>
  <si>
    <t>в том числе:
приобретение объектов недвижимого имущества</t>
  </si>
  <si>
    <t>строительство (реконструкция) объектов недвижимого имущества</t>
  </si>
  <si>
    <t>в том числе:
на выплаты персоналу, всего</t>
  </si>
  <si>
    <r>
      <t>из них</t>
    </r>
    <r>
      <rPr>
        <vertAlign val="superscript"/>
        <sz val="12"/>
        <rFont val="Times New Roman"/>
        <family val="1"/>
        <charset val="204"/>
      </rPr>
      <t>13</t>
    </r>
    <r>
      <rPr>
        <sz val="12"/>
        <rFont val="Times New Roman"/>
        <family val="1"/>
        <charset val="204"/>
      </rPr>
      <t>:</t>
    </r>
  </si>
  <si>
    <r>
      <t>Выплаты на закупку товаров, работ, услуг, всего</t>
    </r>
    <r>
      <rPr>
        <vertAlign val="superscript"/>
        <sz val="12"/>
        <color theme="1"/>
        <rFont val="Times New Roman"/>
        <family val="1"/>
        <charset val="204"/>
      </rPr>
      <t xml:space="preserve"> 14</t>
    </r>
  </si>
  <si>
    <r>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t>
    </r>
    <r>
      <rPr>
        <vertAlign val="superscript"/>
        <sz val="12"/>
        <rFont val="Times New Roman"/>
        <family val="1"/>
        <charset val="204"/>
      </rPr>
      <t>15</t>
    </r>
  </si>
  <si>
    <r>
      <t>в соответствии с Федеральным законом  № 223-ФЗ</t>
    </r>
    <r>
      <rPr>
        <vertAlign val="superscript"/>
        <sz val="12"/>
        <rFont val="Times New Roman"/>
        <family val="1"/>
        <charset val="204"/>
      </rPr>
      <t>17</t>
    </r>
  </si>
  <si>
    <r>
      <t>за счет субсидий, предоставляемых  на осуществление капитальных вложений</t>
    </r>
    <r>
      <rPr>
        <vertAlign val="superscript"/>
        <sz val="12"/>
        <rFont val="Times New Roman"/>
        <family val="1"/>
        <charset val="204"/>
      </rPr>
      <t>18</t>
    </r>
  </si>
  <si>
    <t xml:space="preserve">из них:
увеличение остатков денежных средств </t>
  </si>
  <si>
    <t xml:space="preserve">из них:
субсидии на финансовое обеспечение выполнения государственного задания за счет средств федерального бюджета </t>
  </si>
  <si>
    <t>из них:
целевые субсидии</t>
  </si>
  <si>
    <t>гранты, предоставляемые иным некоммерческим организациям (за исключением бюджетных и автономных учреждений)</t>
  </si>
  <si>
    <t>Поступления, всего:</t>
  </si>
  <si>
    <t>Выплаты, всего</t>
  </si>
  <si>
    <t>из них:
закупку научно-исследовательских, опытно-конструкторских и технологических работ</t>
  </si>
  <si>
    <t>закупку энергетических ресурсов</t>
  </si>
  <si>
    <t>План финансово-хозяйственной деятельности</t>
  </si>
  <si>
    <t xml:space="preserve">Исполнитель                                                </t>
  </si>
  <si>
    <t>(наименование должностного лица)</t>
  </si>
  <si>
    <t>(наименование должностного лица органа - учредителя)</t>
  </si>
  <si>
    <t xml:space="preserve">                 (подпись)                                     (расшифровка подписи)</t>
  </si>
  <si>
    <t>безвозмездные денежные поступления, всего</t>
  </si>
  <si>
    <t>поступления от операций с финансовыми активами, всего</t>
  </si>
  <si>
    <t>прочие выплаты (кроме выплат на закупку товаров, работ, услуг), всего</t>
  </si>
  <si>
    <t>прочую закупку товаров, работ и услуг</t>
  </si>
  <si>
    <t>в том числе:
в соответствии с Федеральным законом № 44-ФЗ, всего</t>
  </si>
  <si>
    <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всего </t>
    </r>
    <r>
      <rPr>
        <vertAlign val="superscript"/>
        <sz val="12"/>
        <rFont val="Times New Roman"/>
        <family val="1"/>
        <charset val="204"/>
      </rPr>
      <t>16</t>
    </r>
  </si>
  <si>
    <t xml:space="preserve">в том числе:
доходы от операций с нефинансовыми активами, всего
</t>
  </si>
  <si>
    <r>
      <t xml:space="preserve">по контрактам (договорам), заключенным до начала текущего финансового года с учетом требований Федерального закона № 44-ФЗ и Федерального закона № 223-ФЗ, всего </t>
    </r>
    <r>
      <rPr>
        <vertAlign val="superscript"/>
        <sz val="12"/>
        <rFont val="Times New Roman"/>
        <family val="1"/>
        <charset val="204"/>
      </rPr>
      <t>16</t>
    </r>
  </si>
  <si>
    <r>
      <rPr>
        <vertAlign val="superscript"/>
        <sz val="8"/>
        <color theme="1"/>
        <rFont val="Times New Roman"/>
        <family val="1"/>
        <charset val="204"/>
      </rPr>
      <t xml:space="preserve">14 </t>
    </r>
    <r>
      <rPr>
        <sz val="8"/>
        <color theme="1"/>
        <rFont val="Times New Roman"/>
        <family val="1"/>
        <charset val="204"/>
      </rPr>
      <t xml:space="preserve">Плановые показатели выплат на закупку товаров, работ, услуг по строке 260000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261000 и 262000), а также по контрактам (договорам), заключаемым в соответствии с требованиями  законодательства Российской Федерации </t>
    </r>
    <r>
      <rPr>
        <sz val="8"/>
        <rFont val="Times New Roman"/>
        <family val="1"/>
        <charset val="204"/>
      </rPr>
      <t>и иных нормативных правовых актов</t>
    </r>
    <r>
      <rPr>
        <sz val="8"/>
        <color theme="1"/>
        <rFont val="Times New Roman"/>
        <family val="1"/>
        <charset val="204"/>
      </rPr>
      <t xml:space="preserve">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263000) и планируемым к заключению в соответствующем финансовом году (строка 264000) и должны соответствовать показателям соответствующих граф по строке 2600 Раздела 1 «Поступления и выплаты» Плана.</t>
    </r>
  </si>
  <si>
    <r>
      <rPr>
        <vertAlign val="superscript"/>
        <sz val="8"/>
        <color theme="1"/>
        <rFont val="Times New Roman"/>
        <family val="1"/>
        <charset val="204"/>
      </rPr>
      <t>15</t>
    </r>
    <r>
      <rPr>
        <sz val="8"/>
        <color theme="1"/>
        <rFont val="Times New Roman"/>
        <family val="1"/>
        <charset val="204"/>
      </rPr>
      <t xml:space="preserve"> Указывается сумма договоров (контрактах)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</si>
  <si>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rPr>
        <vertAlign val="superscript"/>
        <sz val="8"/>
        <color theme="1"/>
        <rFont val="Times New Roman"/>
        <family val="1"/>
        <charset val="204"/>
      </rPr>
      <t>16</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</si>
  <si>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r>
      <rPr>
        <vertAlign val="superscript"/>
        <sz val="8"/>
        <rFont val="Times New Roman"/>
        <family val="1"/>
        <charset val="204"/>
      </rPr>
      <t>17</t>
    </r>
    <r>
      <rPr>
        <sz val="8"/>
        <rFont val="Times New Roman"/>
        <family val="1"/>
        <charset val="204"/>
      </rPr>
      <t xml:space="preserve"> Федеральным государственным бюджетным учреждением показатель не формируется.</t>
    </r>
  </si>
  <si>
    <r>
      <rPr>
        <vertAlign val="superscript"/>
        <sz val="8"/>
        <color theme="1"/>
        <rFont val="Times New Roman"/>
        <family val="1"/>
        <charset val="204"/>
      </rPr>
      <t>18</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t>
    </r>
  </si>
  <si>
    <r>
      <rPr>
        <vertAlign val="superscript"/>
        <sz val="8"/>
        <rFont val="Times New Roman"/>
        <family val="1"/>
        <charset val="204"/>
      </rPr>
      <t xml:space="preserve">19 </t>
    </r>
    <r>
      <rPr>
        <sz val="8"/>
        <rFont val="Times New Roman"/>
        <family val="1"/>
        <charset val="204"/>
      </rPr>
      <t>Плановые показатели выплат на закупку товаров, работ, услуг  по строке 265000 федерального государственного бюджетного учреждения должен быть не менее суммы показателей строк 264100, 264200, 264300, 264400 по соответствующей графе, федерального государственного автономного учреждения - не менее показателя строки 264300 по соответствующей графе.</t>
    </r>
  </si>
  <si>
    <r>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2020 № 24, ст. 3754)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2020, № 17, ст. 2702)  (далее – Федеральный закон № 223-ФЗ)</t>
    </r>
    <r>
      <rPr>
        <vertAlign val="superscript"/>
        <sz val="12"/>
        <rFont val="Times New Roman"/>
        <family val="1"/>
        <charset val="204"/>
      </rPr>
      <t>15</t>
    </r>
    <r>
      <rPr>
        <sz val="12"/>
        <rFont val="Times New Roman"/>
        <family val="1"/>
        <charset val="204"/>
      </rPr>
      <t xml:space="preserve"> </t>
    </r>
  </si>
  <si>
    <t>закупку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t>
  </si>
  <si>
    <t>в том числе:
за счет субсидий, предоставляемых  на финансовое обеспечение выполнения государственного задания, всего</t>
  </si>
  <si>
    <t>за счет субсидий, предоставляемых в соответствии с абзацем вторым пункта 1 статьи 78.1 Бюджетного кодекса Российской Федерации, всего</t>
  </si>
  <si>
    <t>за счет средств обязательного медицинского страхования, всего</t>
  </si>
  <si>
    <t>за счет прочих источников финансового обеспечения, всего</t>
  </si>
  <si>
    <r>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всего</t>
    </r>
    <r>
      <rPr>
        <vertAlign val="superscript"/>
        <sz val="12"/>
        <rFont val="Times New Roman"/>
        <family val="1"/>
        <charset val="204"/>
      </rPr>
      <t xml:space="preserve">19 </t>
    </r>
  </si>
  <si>
    <r>
      <rPr>
        <vertAlign val="superscript"/>
        <sz val="8"/>
        <color theme="1"/>
        <rFont val="Times New Roman"/>
        <family val="1"/>
        <charset val="204"/>
      </rPr>
      <t>21</t>
    </r>
    <r>
      <rPr>
        <sz val="8"/>
        <color theme="1"/>
        <rFont val="Times New Roman"/>
        <family val="1"/>
        <charset val="204"/>
      </rPr>
      <t xml:space="preserve"> Указывается, если решением органа - учредителя  установлено требование о согласовании Плана.</t>
    </r>
  </si>
  <si>
    <t>уплата штрафов (в том числе административных), пеней, иных платежей</t>
  </si>
  <si>
    <t>Вид документа  ____________________________________________________________________________________________________________</t>
  </si>
  <si>
    <t>УТВЕРЖДАЮ</t>
  </si>
  <si>
    <t>Руководитель</t>
  </si>
  <si>
    <t>(уполномоченное лицо)</t>
  </si>
  <si>
    <r>
      <rPr>
        <vertAlign val="superscript"/>
        <sz val="8"/>
        <color theme="1"/>
        <rFont val="Times New Roman"/>
        <family val="1"/>
        <charset val="204"/>
      </rPr>
      <t>20</t>
    </r>
    <r>
      <rPr>
        <sz val="8"/>
        <color theme="1"/>
        <rFont val="Times New Roman"/>
        <family val="1"/>
        <charset val="204"/>
      </rPr>
      <t xml:space="preserve"> Указывается дата подписания Плана руководителем (уполномоченным лицом) учреждения.</t>
    </r>
  </si>
  <si>
    <t>№ 
пункта, подпункта</t>
  </si>
  <si>
    <t>Орган, осуществляющий</t>
  </si>
  <si>
    <r>
      <t>ОТМЕТКА О СОГЛАСОВАНИИ ОРГАНОМ - УЧРЕДИТЕЛЕМ</t>
    </r>
    <r>
      <rPr>
        <vertAlign val="superscript"/>
        <sz val="11"/>
        <color theme="1"/>
        <rFont val="Times New Roman"/>
        <family val="1"/>
        <charset val="204"/>
      </rPr>
      <t>21</t>
    </r>
  </si>
  <si>
    <r>
      <t>Код по бюджетной классификации Российской Федерации</t>
    </r>
    <r>
      <rPr>
        <vertAlign val="superscript"/>
        <sz val="11"/>
        <color theme="1"/>
        <rFont val="Times New Roman Cyr"/>
        <family val="1"/>
        <charset val="204"/>
      </rPr>
      <t>3</t>
    </r>
  </si>
  <si>
    <r>
      <t xml:space="preserve">Остаток средств на начало текущего финансового года </t>
    </r>
    <r>
      <rPr>
        <vertAlign val="superscript"/>
        <sz val="11"/>
        <rFont val="Times New Roman Cyr"/>
        <family val="1"/>
        <charset val="204"/>
      </rPr>
      <t>4</t>
    </r>
  </si>
  <si>
    <r>
      <t xml:space="preserve">Остаток средств на конец текущего финансового года </t>
    </r>
    <r>
      <rPr>
        <vertAlign val="superscript"/>
        <sz val="11"/>
        <color theme="1"/>
        <rFont val="Times New Roman Cyr"/>
        <family val="1"/>
        <charset val="204"/>
      </rPr>
      <t>4</t>
    </r>
  </si>
  <si>
    <r>
      <t>прочие поступления, всего</t>
    </r>
    <r>
      <rPr>
        <vertAlign val="superscript"/>
        <sz val="11"/>
        <rFont val="Times New Roman Cyr"/>
        <family val="1"/>
        <charset val="204"/>
      </rPr>
      <t>5</t>
    </r>
  </si>
  <si>
    <r>
      <t>поступление средств в рамках расчетов между головным учреждением и обособленным подразделением</t>
    </r>
    <r>
      <rPr>
        <vertAlign val="superscript"/>
        <sz val="11"/>
        <rFont val="Times New Roman Cyr"/>
        <family val="1"/>
        <charset val="204"/>
      </rPr>
      <t>6</t>
    </r>
  </si>
  <si>
    <r>
      <t>расходы на закупку товаров, работ, услуг, всего</t>
    </r>
    <r>
      <rPr>
        <vertAlign val="superscript"/>
        <sz val="11"/>
        <rFont val="Times New Roman Cyr"/>
        <family val="1"/>
        <charset val="204"/>
      </rPr>
      <t xml:space="preserve"> 7</t>
    </r>
  </si>
  <si>
    <r>
      <t xml:space="preserve"> Выплаты, уменьшающие доход, всего</t>
    </r>
    <r>
      <rPr>
        <b/>
        <vertAlign val="superscript"/>
        <sz val="11"/>
        <rFont val="Times New Roman Cyr"/>
        <family val="1"/>
        <charset val="204"/>
      </rPr>
      <t xml:space="preserve"> 8</t>
    </r>
  </si>
  <si>
    <r>
      <t>в том числе:
налог на прибыль</t>
    </r>
    <r>
      <rPr>
        <vertAlign val="superscript"/>
        <sz val="11"/>
        <rFont val="Times New Roman Cyr"/>
        <family val="1"/>
        <charset val="204"/>
      </rPr>
      <t xml:space="preserve"> 8</t>
    </r>
  </si>
  <si>
    <r>
      <t>налог на добавленную стоимость</t>
    </r>
    <r>
      <rPr>
        <vertAlign val="superscript"/>
        <sz val="11"/>
        <rFont val="Times New Roman Cyr"/>
        <family val="1"/>
        <charset val="204"/>
      </rPr>
      <t xml:space="preserve"> 8</t>
    </r>
  </si>
  <si>
    <r>
      <t>прочие налоги, уменьшающие доход</t>
    </r>
    <r>
      <rPr>
        <vertAlign val="superscript"/>
        <sz val="11"/>
        <rFont val="Times New Roman Cyr"/>
        <family val="1"/>
        <charset val="204"/>
      </rPr>
      <t xml:space="preserve"> 8</t>
    </r>
  </si>
  <si>
    <r>
      <t>Прочие выплаты, всего</t>
    </r>
    <r>
      <rPr>
        <b/>
        <vertAlign val="superscript"/>
        <sz val="11"/>
        <color theme="1"/>
        <rFont val="Times New Roman Cyr"/>
        <family val="1"/>
        <charset val="204"/>
      </rPr>
      <t xml:space="preserve"> 9</t>
    </r>
  </si>
  <si>
    <r>
      <t>перечисление средств в рамках расчетов между головным учреждением и обособленным подразделением</t>
    </r>
    <r>
      <rPr>
        <vertAlign val="superscript"/>
        <sz val="11"/>
        <rFont val="Times New Roman Cyr"/>
        <family val="1"/>
        <charset val="204"/>
      </rPr>
      <t>10</t>
    </r>
  </si>
  <si>
    <r>
      <rPr>
        <vertAlign val="superscript"/>
        <sz val="8"/>
        <color theme="1"/>
        <rFont val="Times New Roman"/>
        <family val="1"/>
        <charset val="204"/>
      </rPr>
      <t>1</t>
    </r>
    <r>
      <rPr>
        <sz val="8"/>
        <color theme="1"/>
        <rFont val="Times New Roman"/>
        <family val="1"/>
        <charset val="204"/>
      </rPr>
      <t xml:space="preserve"> Указывается дата вступления в силу Плана (изменений в План).</t>
    </r>
  </si>
  <si>
    <r>
      <rPr>
        <vertAlign val="superscript"/>
        <sz val="8"/>
        <rFont val="Times New Roman"/>
        <family val="1"/>
        <charset val="204"/>
      </rPr>
      <t>2</t>
    </r>
    <r>
      <rPr>
        <sz val="8"/>
        <rFont val="Times New Roman"/>
        <family val="1"/>
        <charset val="204"/>
      </rPr>
      <t xml:space="preserve"> При представлении уточненного Плана указывается номер очередного внесения изменения в приложение (например, «1», «2», «3», «...»).</t>
    </r>
  </si>
  <si>
    <r>
      <rPr>
        <vertAlign val="superscript"/>
        <sz val="8"/>
        <color theme="1"/>
        <rFont val="Times New Roman"/>
        <family val="1"/>
        <charset val="204"/>
      </rPr>
      <t>3</t>
    </r>
    <r>
      <rPr>
        <sz val="8"/>
        <color theme="1"/>
        <rFont val="Times New Roman"/>
        <family val="1"/>
        <charset val="204"/>
      </rPr>
      <t xml:space="preserve"> В графе 3 отражаются:
по строкам 1100 – </t>
    </r>
    <r>
      <rPr>
        <sz val="8"/>
        <rFont val="Times New Roman"/>
        <family val="1"/>
        <charset val="204"/>
      </rPr>
      <t>1600</t>
    </r>
    <r>
      <rPr>
        <sz val="8"/>
        <color theme="1"/>
        <rFont val="Times New Roman"/>
        <family val="1"/>
        <charset val="204"/>
      </rPr>
      <t xml:space="preserve"> - коды аналитической группы подвида доходов бюджетов классификации доходов бюджетов;
по строкам </t>
    </r>
    <r>
      <rPr>
        <sz val="8"/>
        <rFont val="Times New Roman"/>
        <family val="1"/>
        <charset val="204"/>
      </rPr>
      <t>1710 – 1740</t>
    </r>
    <r>
      <rPr>
        <sz val="8"/>
        <color theme="1"/>
        <rFont val="Times New Roman"/>
        <family val="1"/>
        <charset val="204"/>
      </rPr>
      <t xml:space="preserve"> - коды аналитической группы вида источников финансирования дефицитов бюджетов классификации источников финансирования дефицитов бюджетов;
по строкам 2000 – </t>
    </r>
    <r>
      <rPr>
        <sz val="8"/>
        <rFont val="Times New Roman"/>
        <family val="1"/>
        <charset val="204"/>
      </rPr>
      <t>2642</t>
    </r>
    <r>
      <rPr>
        <sz val="8"/>
        <color theme="1"/>
        <rFont val="Times New Roman"/>
        <family val="1"/>
        <charset val="204"/>
      </rPr>
      <t>- коды видов расходов бюджетов классификации расходов бюджетов;
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
по строкам 4000 – 4060 - коды аналитической группы вида источников финансирования дефицитов бюджетов классификации источников финансирования дефицитов бюджетов.</t>
    </r>
  </si>
  <si>
    <r>
      <rPr>
        <vertAlign val="superscript"/>
        <sz val="8"/>
        <color theme="1"/>
        <rFont val="Times New Roman"/>
        <family val="1"/>
        <charset val="204"/>
      </rPr>
      <t>4</t>
    </r>
    <r>
      <rPr>
        <sz val="8"/>
        <color theme="1"/>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</si>
  <si>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 xml:space="preserve">5 </t>
    </r>
    <r>
      <rPr>
        <sz val="8"/>
        <color theme="1"/>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</si>
  <si>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6 </t>
    </r>
    <r>
      <rPr>
        <sz val="8"/>
        <color theme="1"/>
        <rFont val="Times New Roman"/>
        <family val="1"/>
        <charset val="204"/>
      </rPr>
      <t xml:space="preserve">По строке </t>
    </r>
    <r>
      <rPr>
        <sz val="8"/>
        <rFont val="Times New Roman"/>
        <family val="1"/>
        <charset val="204"/>
      </rPr>
      <t>1720</t>
    </r>
    <r>
      <rPr>
        <sz val="8"/>
        <color theme="1"/>
        <rFont val="Times New Roman"/>
        <family val="1"/>
        <charset val="204"/>
      </rPr>
      <t xml:space="preserve"> отражается поступление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</si>
  <si>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rPr>
        <vertAlign val="superscript"/>
        <sz val="8"/>
        <rFont val="Times New Roman"/>
        <family val="1"/>
        <charset val="204"/>
      </rPr>
      <t xml:space="preserve">7 </t>
    </r>
    <r>
      <rPr>
        <sz val="8"/>
        <rFont val="Times New Roman"/>
        <family val="1"/>
        <charset val="204"/>
      </rPr>
      <t>Показатели выплат по расходам на закупку товаров, работ, услуг, отраженные в строке 26000  Раздела 1 «Поступления и выплаты» Плана, подлежат детализации в Разделе 2 «Сведения по выплатам на закупку товаров, работ, услуг» Плана.</t>
    </r>
  </si>
  <si>
    <r>
      <rPr>
        <vertAlign val="superscript"/>
        <sz val="8"/>
        <color theme="1"/>
        <rFont val="Times New Roman"/>
        <family val="1"/>
        <charset val="204"/>
      </rPr>
      <t xml:space="preserve">8  </t>
    </r>
    <r>
      <rPr>
        <sz val="8"/>
        <color theme="1"/>
        <rFont val="Times New Roman"/>
        <family val="1"/>
        <charset val="204"/>
      </rPr>
      <t>Показатель отражается со знаком «минус».</t>
    </r>
  </si>
  <si>
    <r>
      <t xml:space="preserve">9  </t>
    </r>
    <r>
      <rPr>
        <sz val="8"/>
        <color theme="1"/>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</si>
  <si>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10 </t>
    </r>
    <r>
      <rPr>
        <sz val="8"/>
        <color theme="1"/>
        <rFont val="Times New Roman"/>
        <family val="1"/>
        <charset val="204"/>
      </rPr>
      <t xml:space="preserve">По строке 4020 отражается выбытие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</si>
  <si>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t>Раздел 2. Сведения по выплатам на закупку товаров, работ, услуг</t>
    </r>
    <r>
      <rPr>
        <vertAlign val="superscript"/>
        <sz val="14"/>
        <rFont val="Times New Roman"/>
        <family val="1"/>
        <charset val="204"/>
      </rPr>
      <t>11</t>
    </r>
  </si>
  <si>
    <r>
      <t xml:space="preserve">Код по бюджетной классификации Российской Федерации </t>
    </r>
    <r>
      <rPr>
        <vertAlign val="superscript"/>
        <sz val="11"/>
        <color theme="1"/>
        <rFont val="Times New Roman"/>
        <family val="1"/>
        <charset val="204"/>
      </rPr>
      <t>12</t>
    </r>
  </si>
  <si>
    <r>
      <t>Уникальный код</t>
    </r>
    <r>
      <rPr>
        <vertAlign val="superscript"/>
        <sz val="11"/>
        <color theme="1"/>
        <rFont val="Times New Roman"/>
        <family val="1"/>
        <charset val="204"/>
      </rPr>
      <t>13</t>
    </r>
  </si>
  <si>
    <r>
      <rPr>
        <vertAlign val="superscript"/>
        <sz val="8"/>
        <color theme="1"/>
        <rFont val="Times New Roman"/>
        <family val="1"/>
        <charset val="204"/>
      </rPr>
      <t>11</t>
    </r>
    <r>
      <rPr>
        <sz val="8"/>
        <color theme="1"/>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</si>
  <si>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r>
      <rPr>
        <vertAlign val="superscript"/>
        <sz val="8"/>
        <rFont val="Times New Roman"/>
        <family val="1"/>
        <charset val="204"/>
      </rPr>
      <t>12</t>
    </r>
    <r>
      <rPr>
        <sz val="8"/>
        <rFont val="Times New Roman"/>
        <family val="1"/>
        <charset val="204"/>
      </rPr>
      <t xml:space="preserve"> В случаях, если учреждению предоставляются субсидия на иные цели, субсидия на осуществление капитальных вложений или гранты в форме субсидий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2020, № 30, ст. 4884) (далее - федеральный проект),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263100, 264210, 264300 и 264510 Раздела 2 «Сведения по выплатам на закупку товаров, работ, услуг» Плана дополнительно детализируются по коду основного мероприятия целевой статьи расходов (11 - 12 разряды кода классификации расходов бюджетов) и коду направления расходов целевой статьи расходов (13 - 17 разряды кода классификации расходов бюджетов).</t>
    </r>
  </si>
  <si>
    <t>в том числе по годам начала закупки:</t>
  </si>
  <si>
    <r>
      <rPr>
        <vertAlign val="superscript"/>
        <sz val="8"/>
        <rFont val="Times New Roman"/>
        <family val="1"/>
        <charset val="204"/>
      </rPr>
      <t>13</t>
    </r>
    <r>
      <rPr>
        <sz val="8"/>
        <rFont val="Times New Roman"/>
        <family val="1"/>
        <charset val="204"/>
      </rPr>
      <t>Указывается уникальный код объекта капитального строительства, объекта недвижимого имущества.</t>
    </r>
  </si>
  <si>
    <t>приобретение товаров, работ, услуг в пользу граждан в целях их социального обеспечения</t>
  </si>
  <si>
    <t>взносы на обязательное социальное страхование в части выплат персоналу, подлежащих обложению страховыми взносами</t>
  </si>
  <si>
    <r>
      <t>из них</t>
    </r>
    <r>
      <rPr>
        <vertAlign val="superscript"/>
        <sz val="12"/>
        <rFont val="Times New Roman"/>
        <family val="1"/>
        <charset val="204"/>
      </rPr>
      <t>12</t>
    </r>
    <r>
      <rPr>
        <sz val="12"/>
        <rFont val="Times New Roman"/>
        <family val="1"/>
        <charset val="204"/>
      </rPr>
      <t>:</t>
    </r>
  </si>
  <si>
    <r>
      <t xml:space="preserve">(первичный - «0», уточненный - «1», «2», «3», «…»)  </t>
    </r>
    <r>
      <rPr>
        <vertAlign val="superscript"/>
        <sz val="8"/>
        <color theme="1"/>
        <rFont val="Times New Roman"/>
        <family val="1"/>
        <charset val="204"/>
      </rPr>
      <t>2</t>
    </r>
  </si>
  <si>
    <t xml:space="preserve">Учреждение </t>
  </si>
  <si>
    <t>УПРАВЛЕНИЕ ОБРАЗОВАНИЯ АДМИНИСТРАЦИИ МУНИЦИПАЛЬНОГО ОБРАЗОВАНИЯ "ШОВГЕНОВСКИЙ РАЙОН"</t>
  </si>
  <si>
    <t xml:space="preserve">функции и полномочия учредителя </t>
  </si>
  <si>
    <r>
      <t>из них</t>
    </r>
    <r>
      <rPr>
        <vertAlign val="superscript"/>
        <sz val="12"/>
        <rFont val="Times New Roman"/>
        <family val="1"/>
        <charset val="204"/>
      </rPr>
      <t>13</t>
    </r>
    <r>
      <rPr>
        <sz val="12"/>
        <rFont val="Times New Roman"/>
        <family val="1"/>
        <charset val="204"/>
      </rPr>
      <t>:  безвозмездные перечисления от физических и юридических лиц</t>
    </r>
  </si>
  <si>
    <t>2023</t>
  </si>
  <si>
    <t>265110</t>
  </si>
  <si>
    <t>265120</t>
  </si>
  <si>
    <t>265130</t>
  </si>
  <si>
    <t>266110</t>
  </si>
  <si>
    <t>266120</t>
  </si>
  <si>
    <t>266130</t>
  </si>
  <si>
    <t>2.1</t>
  </si>
  <si>
    <t>2.2</t>
  </si>
  <si>
    <t>2.3</t>
  </si>
  <si>
    <t>3.1</t>
  </si>
  <si>
    <t>3.2</t>
  </si>
  <si>
    <t>3.3</t>
  </si>
  <si>
    <t xml:space="preserve">    (подпись) </t>
  </si>
  <si>
    <t>(расшифровка подписи)</t>
  </si>
  <si>
    <t xml:space="preserve">             (должность)             </t>
  </si>
  <si>
    <t>(ФИО)</t>
  </si>
  <si>
    <t>(телефон)</t>
  </si>
  <si>
    <t>Директор</t>
  </si>
  <si>
    <t>1.4.2.1.3.</t>
  </si>
  <si>
    <t>264213</t>
  </si>
  <si>
    <t xml:space="preserve"> Обеспечение отдыха и оздоровления детей в оздоровительных лагерях с дневным пребыванием детей на базе образовательных учреждений -210051</t>
  </si>
  <si>
    <t>00000000000000000244</t>
  </si>
  <si>
    <t>1.4.5.1.1.</t>
  </si>
  <si>
    <t>1.4.5.1.2.</t>
  </si>
  <si>
    <t>родительская плата</t>
  </si>
  <si>
    <t>МУНИЦИПАЛЬНОЕ БЮДЖЕТНОЕ ОБЩЕОБРАЗОВАТЕЛЬНОЕ УЧРЕЖДЕНИЕ "СРЕДНЯЯ ОБЩЕОБРАЗОВАТЕЛЬНАЯ  ШКОЛА № 3" АУЛА ДЖЕРОКАЙ ШОВГЕНОВСКОГО РАЙОНА РЕСПУБЛИКИ АДЫГЕЯ</t>
  </si>
  <si>
    <t xml:space="preserve">МБОУ СОШ № 3 А.ДЖЕРОКАЙ </t>
  </si>
  <si>
    <t>________________Паков Мурат Мурзабечевич</t>
  </si>
  <si>
    <t>264511</t>
  </si>
  <si>
    <t>264512</t>
  </si>
  <si>
    <t>Паков Мурат Мурзабечевич</t>
  </si>
  <si>
    <t>_________________________                      А.Ш. Киков</t>
  </si>
  <si>
    <t>на 2022 год и плановый период 2023 и 2024 годов</t>
  </si>
  <si>
    <t>Заместитель главного бухгалтера по экономической работе</t>
  </si>
  <si>
    <t>2024</t>
  </si>
  <si>
    <t>Услуги связи</t>
  </si>
  <si>
    <t>Коммунальные услуги</t>
  </si>
  <si>
    <t>Субсидии на мероприятия по проведению оздоровительной компании детей -210051</t>
  </si>
  <si>
    <t>Субсидии на мероприятия по проведению оздоровительной компании детей -210052</t>
  </si>
  <si>
    <t>Увеличение стоимости продуктов питания</t>
  </si>
  <si>
    <t>Увеличение стоимости горюче-смазочных материалов</t>
  </si>
  <si>
    <t>Увеличение стоимости основных средств</t>
  </si>
  <si>
    <t>Прочая закупка товаров, работ и услуг для государственных нужд</t>
  </si>
  <si>
    <t>0</t>
  </si>
  <si>
    <t>на 2023 г.
текущий  
финансовый год</t>
  </si>
  <si>
    <t>на 2024 г.
первый год планового периода</t>
  </si>
  <si>
    <t>на 2025 г.
второй год планового периода</t>
  </si>
  <si>
    <t>на 2023 г.
(текущий  финансовый год)</t>
  </si>
  <si>
    <t>на 2024 г.
(первый год планового периода)</t>
  </si>
  <si>
    <t>на 2025 г.
(второй год планового периода)</t>
  </si>
  <si>
    <t>2025</t>
  </si>
  <si>
    <t>Аутлева Р.М.</t>
  </si>
  <si>
    <t>8-952-843-88-16</t>
  </si>
  <si>
    <t>Начальник управления образования администрации МО "Шовгеновский район"</t>
  </si>
  <si>
    <t>Работы,услуги по содержанию имущества</t>
  </si>
  <si>
    <t>Работы, услуги</t>
  </si>
  <si>
    <t xml:space="preserve">       «30» июня 2023 г.</t>
  </si>
  <si>
    <r>
      <t xml:space="preserve">                                   от «30» июня 2023 г.</t>
    </r>
    <r>
      <rPr>
        <vertAlign val="superscript"/>
        <sz val="12"/>
        <rFont val="Times New Roman"/>
        <family val="1"/>
        <charset val="204"/>
      </rPr>
      <t>1</t>
    </r>
  </si>
  <si>
    <t>30062023</t>
  </si>
  <si>
    <t>«30» июня 2023 г.</t>
  </si>
  <si>
    <t>Увеличение стоимости прочих материальных запасов однократного применения</t>
  </si>
</sst>
</file>

<file path=xl/styles.xml><?xml version="1.0" encoding="utf-8"?>
<styleSheet xmlns="http://schemas.openxmlformats.org/spreadsheetml/2006/main">
  <numFmts count="1">
    <numFmt numFmtId="164" formatCode="0.0"/>
  </numFmts>
  <fonts count="53">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color theme="1"/>
      <name val="Times New Roman"/>
      <family val="1"/>
      <charset val="204"/>
    </font>
    <font>
      <sz val="12"/>
      <name val="Times New Roman"/>
      <family val="1"/>
      <charset val="204"/>
    </font>
    <font>
      <b/>
      <sz val="11"/>
      <color theme="1"/>
      <name val="Calibri"/>
      <family val="2"/>
      <charset val="204"/>
      <scheme val="minor"/>
    </font>
    <font>
      <b/>
      <sz val="11"/>
      <color theme="1"/>
      <name val="Calibri"/>
      <family val="2"/>
      <scheme val="minor"/>
    </font>
    <font>
      <sz val="10"/>
      <color theme="1"/>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0"/>
      <name val="Arial Cyr"/>
      <family val="2"/>
      <charset val="204"/>
    </font>
    <font>
      <sz val="11"/>
      <name val="Calibri"/>
      <family val="2"/>
      <charset val="204"/>
      <scheme val="minor"/>
    </font>
    <font>
      <sz val="14"/>
      <color theme="1"/>
      <name val="Times New Roman"/>
      <family val="1"/>
      <charset val="204"/>
    </font>
    <font>
      <sz val="9"/>
      <color theme="1"/>
      <name val="Times New Roman"/>
      <family val="1"/>
      <charset val="204"/>
    </font>
    <font>
      <b/>
      <sz val="14"/>
      <color theme="1"/>
      <name val="Times New Roman"/>
      <family val="1"/>
      <charset val="204"/>
    </font>
    <font>
      <sz val="12"/>
      <color theme="1"/>
      <name val="Times New Roman Cyr"/>
      <family val="1"/>
      <charset val="204"/>
    </font>
    <font>
      <sz val="12"/>
      <name val="Times New Roman Cyr"/>
      <family val="1"/>
      <charset val="204"/>
    </font>
    <font>
      <vertAlign val="superscript"/>
      <sz val="12"/>
      <name val="Times New Roman"/>
      <family val="1"/>
      <charset val="204"/>
    </font>
    <font>
      <sz val="9"/>
      <color theme="1"/>
      <name val="Calibri"/>
      <family val="2"/>
      <scheme val="minor"/>
    </font>
    <font>
      <vertAlign val="superscript"/>
      <sz val="11"/>
      <color theme="1"/>
      <name val="Times New Roman"/>
      <family val="1"/>
      <charset val="204"/>
    </font>
    <font>
      <sz val="9"/>
      <name val="Times New Roman"/>
      <family val="1"/>
      <charset val="204"/>
    </font>
    <font>
      <strike/>
      <sz val="9"/>
      <name val="Times New Roman"/>
      <family val="1"/>
      <charset val="204"/>
    </font>
    <font>
      <strike/>
      <sz val="12"/>
      <name val="Times New Roman"/>
      <family val="1"/>
      <charset val="204"/>
    </font>
    <font>
      <i/>
      <sz val="12"/>
      <color theme="1"/>
      <name val="Times New Roman"/>
      <family val="1"/>
      <charset val="204"/>
    </font>
    <font>
      <b/>
      <sz val="12"/>
      <color theme="1"/>
      <name val="Times New Roman"/>
      <family val="1"/>
      <charset val="204"/>
    </font>
    <font>
      <vertAlign val="superscript"/>
      <sz val="12"/>
      <color theme="1"/>
      <name val="Times New Roman"/>
      <family val="1"/>
      <charset val="204"/>
    </font>
    <font>
      <b/>
      <sz val="14"/>
      <name val="Times New Roman"/>
      <family val="1"/>
      <charset val="204"/>
    </font>
    <font>
      <vertAlign val="superscript"/>
      <sz val="14"/>
      <name val="Times New Roman"/>
      <family val="1"/>
      <charset val="204"/>
    </font>
    <font>
      <sz val="14"/>
      <name val="Calibri"/>
      <family val="2"/>
      <charset val="204"/>
      <scheme val="minor"/>
    </font>
    <font>
      <sz val="9"/>
      <color theme="1"/>
      <name val="Calibri"/>
      <family val="2"/>
      <charset val="204"/>
      <scheme val="minor"/>
    </font>
    <font>
      <sz val="8"/>
      <name val="Times New Roman"/>
      <family val="1"/>
      <charset val="204"/>
    </font>
    <font>
      <vertAlign val="superscript"/>
      <sz val="8"/>
      <name val="Times New Roman"/>
      <family val="1"/>
      <charset val="204"/>
    </font>
    <font>
      <sz val="8"/>
      <color theme="1"/>
      <name val="Times New Roman"/>
      <family val="1"/>
      <charset val="204"/>
    </font>
    <font>
      <vertAlign val="superscript"/>
      <sz val="8"/>
      <color theme="1"/>
      <name val="Times New Roman"/>
      <family val="1"/>
      <charset val="204"/>
    </font>
    <font>
      <sz val="11"/>
      <color theme="1"/>
      <name val="Calibri"/>
      <family val="2"/>
      <scheme val="minor"/>
    </font>
    <font>
      <sz val="11"/>
      <color rgb="FFFF0000"/>
      <name val="Times New Roman"/>
      <family val="1"/>
      <charset val="204"/>
    </font>
    <font>
      <sz val="11"/>
      <color theme="1"/>
      <name val="Times New Roman Cyr"/>
      <family val="1"/>
      <charset val="204"/>
    </font>
    <font>
      <sz val="11"/>
      <name val="Times New Roman Cyr"/>
      <family val="1"/>
      <charset val="204"/>
    </font>
    <font>
      <vertAlign val="superscript"/>
      <sz val="11"/>
      <color theme="1"/>
      <name val="Times New Roman Cyr"/>
      <family val="1"/>
      <charset val="204"/>
    </font>
    <font>
      <vertAlign val="superscript"/>
      <sz val="11"/>
      <name val="Times New Roman Cyr"/>
      <family val="1"/>
      <charset val="204"/>
    </font>
    <font>
      <b/>
      <sz val="11"/>
      <color theme="1"/>
      <name val="Times New Roman Cyr"/>
      <family val="1"/>
      <charset val="204"/>
    </font>
    <font>
      <b/>
      <sz val="11"/>
      <name val="Times New Roman Cyr"/>
      <family val="1"/>
      <charset val="204"/>
    </font>
    <font>
      <b/>
      <vertAlign val="superscript"/>
      <sz val="11"/>
      <name val="Times New Roman Cyr"/>
      <family val="1"/>
      <charset val="204"/>
    </font>
    <font>
      <b/>
      <vertAlign val="superscript"/>
      <sz val="11"/>
      <color theme="1"/>
      <name val="Times New Roman Cyr"/>
      <family val="1"/>
      <charset val="204"/>
    </font>
    <font>
      <b/>
      <i/>
      <sz val="11"/>
      <color theme="1"/>
      <name val="Times New Roman Cyr"/>
      <charset val="204"/>
    </font>
    <font>
      <b/>
      <i/>
      <sz val="11"/>
      <name val="Times New Roman Cyr"/>
      <charset val="204"/>
    </font>
    <font>
      <b/>
      <sz val="11"/>
      <color theme="1"/>
      <name val="Times New Roman Cyr"/>
      <charset val="204"/>
    </font>
    <font>
      <sz val="11"/>
      <color theme="1"/>
      <name val="Times New Roman Cyr"/>
      <charset val="204"/>
    </font>
    <font>
      <sz val="8"/>
      <name val="Calibri"/>
      <family val="2"/>
      <scheme val="minor"/>
    </font>
    <font>
      <b/>
      <i/>
      <sz val="12"/>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right style="medium">
        <color auto="1"/>
      </right>
      <top/>
      <bottom/>
      <diagonal/>
    </border>
    <border>
      <left/>
      <right style="thin">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style="medium">
        <color auto="1"/>
      </right>
      <top/>
      <bottom style="medium">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right style="mediumDashDot">
        <color auto="1"/>
      </right>
      <top/>
      <bottom style="mediumDashDot">
        <color auto="1"/>
      </bottom>
      <diagonal/>
    </border>
    <border>
      <left/>
      <right/>
      <top/>
      <bottom style="mediumDashDot">
        <color auto="1"/>
      </bottom>
      <diagonal/>
    </border>
    <border>
      <left style="mediumDashDot">
        <color auto="1"/>
      </left>
      <right/>
      <top/>
      <bottom style="mediumDashDot">
        <color auto="1"/>
      </bottom>
      <diagonal/>
    </border>
    <border>
      <left/>
      <right style="mediumDashDot">
        <color auto="1"/>
      </right>
      <top/>
      <bottom/>
      <diagonal/>
    </border>
    <border>
      <left style="mediumDashDot">
        <color auto="1"/>
      </left>
      <right/>
      <top/>
      <bottom/>
      <diagonal/>
    </border>
    <border>
      <left/>
      <right style="mediumDashDot">
        <color auto="1"/>
      </right>
      <top style="mediumDashDot">
        <color auto="1"/>
      </top>
      <bottom/>
      <diagonal/>
    </border>
    <border>
      <left/>
      <right/>
      <top style="mediumDashDot">
        <color auto="1"/>
      </top>
      <bottom/>
      <diagonal/>
    </border>
    <border>
      <left style="mediumDashDot">
        <color auto="1"/>
      </left>
      <right/>
      <top style="mediumDashDot">
        <color auto="1"/>
      </top>
      <bottom/>
      <diagonal/>
    </border>
    <border>
      <left style="thin">
        <color auto="1"/>
      </left>
      <right style="medium">
        <color auto="1"/>
      </right>
      <top style="thin">
        <color auto="1"/>
      </top>
      <bottom/>
      <diagonal/>
    </border>
    <border>
      <left/>
      <right style="thin">
        <color auto="1"/>
      </right>
      <top style="thin">
        <color auto="1"/>
      </top>
      <bottom style="medium">
        <color indexed="64"/>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top style="thin">
        <color auto="1"/>
      </top>
      <bottom/>
      <diagonal/>
    </border>
    <border>
      <left style="medium">
        <color indexed="64"/>
      </left>
      <right style="thin">
        <color auto="1"/>
      </right>
      <top style="thin">
        <color auto="1"/>
      </top>
      <bottom style="medium">
        <color indexed="64"/>
      </bottom>
      <diagonal/>
    </border>
    <border>
      <left/>
      <right/>
      <top style="thin">
        <color auto="1"/>
      </top>
      <bottom style="medium">
        <color auto="1"/>
      </bottom>
      <diagonal/>
    </border>
    <border>
      <left style="mediumDashDot">
        <color auto="1"/>
      </left>
      <right/>
      <top/>
      <bottom style="thin">
        <color indexed="64"/>
      </bottom>
      <diagonal/>
    </border>
    <border>
      <left style="medium">
        <color indexed="64"/>
      </left>
      <right style="thin">
        <color auto="1"/>
      </right>
      <top style="medium">
        <color indexed="64"/>
      </top>
      <bottom style="thin">
        <color auto="1"/>
      </bottom>
      <diagonal/>
    </border>
  </borders>
  <cellStyleXfs count="5">
    <xf numFmtId="0" fontId="0" fillId="0" borderId="0"/>
    <xf numFmtId="0" fontId="4" fillId="0" borderId="0"/>
    <xf numFmtId="0" fontId="13" fillId="0" borderId="0"/>
    <xf numFmtId="0" fontId="3" fillId="0" borderId="0"/>
    <xf numFmtId="0" fontId="13" fillId="0" borderId="0"/>
  </cellStyleXfs>
  <cellXfs count="333">
    <xf numFmtId="0" fontId="0" fillId="0" borderId="0" xfId="0"/>
    <xf numFmtId="0" fontId="10" fillId="0" borderId="0" xfId="3" applyFont="1"/>
    <xf numFmtId="0" fontId="3" fillId="0" borderId="0" xfId="3" applyFont="1"/>
    <xf numFmtId="0" fontId="8" fillId="0" borderId="0" xfId="3" applyFont="1"/>
    <xf numFmtId="0" fontId="14" fillId="0" borderId="0" xfId="3" applyFont="1" applyFill="1"/>
    <xf numFmtId="0" fontId="7" fillId="0" borderId="0" xfId="3" applyFont="1" applyAlignment="1">
      <alignment vertical="center"/>
    </xf>
    <xf numFmtId="0" fontId="3" fillId="2" borderId="0" xfId="3" applyFont="1" applyFill="1"/>
    <xf numFmtId="0" fontId="15" fillId="0" borderId="0" xfId="0" applyFont="1"/>
    <xf numFmtId="0" fontId="12" fillId="2" borderId="0" xfId="3" applyFont="1" applyFill="1"/>
    <xf numFmtId="0" fontId="10" fillId="2" borderId="0" xfId="3" applyFont="1" applyFill="1"/>
    <xf numFmtId="0" fontId="10" fillId="2" borderId="0" xfId="3" applyFont="1" applyFill="1" applyAlignment="1">
      <alignment horizontal="center"/>
    </xf>
    <xf numFmtId="0" fontId="8" fillId="0" borderId="6" xfId="3" applyFont="1" applyBorder="1"/>
    <xf numFmtId="0" fontId="3" fillId="0" borderId="0" xfId="3" applyFont="1" applyBorder="1"/>
    <xf numFmtId="0" fontId="3" fillId="2" borderId="0" xfId="3" applyFont="1" applyFill="1" applyBorder="1"/>
    <xf numFmtId="0" fontId="8" fillId="0" borderId="0" xfId="3" applyFont="1" applyBorder="1"/>
    <xf numFmtId="0" fontId="14" fillId="0" borderId="0" xfId="3" applyFont="1" applyFill="1" applyBorder="1"/>
    <xf numFmtId="0" fontId="7" fillId="0" borderId="0" xfId="3" applyFont="1" applyBorder="1" applyAlignment="1">
      <alignment vertical="center"/>
    </xf>
    <xf numFmtId="0" fontId="0" fillId="2" borderId="0" xfId="0" applyFill="1"/>
    <xf numFmtId="0" fontId="5" fillId="2" borderId="0" xfId="0" applyFont="1" applyFill="1" applyAlignment="1">
      <alignment horizontal="center"/>
    </xf>
    <xf numFmtId="0" fontId="5" fillId="2" borderId="0" xfId="0" applyFont="1" applyFill="1"/>
    <xf numFmtId="0" fontId="6" fillId="2" borderId="0" xfId="0" applyFont="1" applyFill="1" applyAlignment="1">
      <alignment horizontal="left"/>
    </xf>
    <xf numFmtId="0" fontId="5" fillId="2" borderId="14" xfId="0" applyFont="1" applyFill="1" applyBorder="1" applyAlignment="1"/>
    <xf numFmtId="0" fontId="6" fillId="2" borderId="14" xfId="0" applyFont="1" applyFill="1" applyBorder="1" applyAlignment="1"/>
    <xf numFmtId="0" fontId="10" fillId="2" borderId="0" xfId="3" applyFont="1" applyFill="1" applyBorder="1" applyAlignment="1">
      <alignment horizontal="left"/>
    </xf>
    <xf numFmtId="0" fontId="6" fillId="2" borderId="15" xfId="0" applyFont="1" applyFill="1" applyBorder="1" applyAlignment="1">
      <alignment horizontal="center"/>
    </xf>
    <xf numFmtId="0" fontId="21" fillId="2" borderId="0" xfId="0" applyFont="1" applyFill="1" applyAlignment="1">
      <alignment wrapText="1"/>
    </xf>
    <xf numFmtId="0" fontId="8" fillId="2" borderId="0" xfId="3" applyFont="1" applyFill="1" applyBorder="1"/>
    <xf numFmtId="0" fontId="8" fillId="2" borderId="0" xfId="3" applyFont="1" applyFill="1"/>
    <xf numFmtId="0" fontId="10" fillId="0" borderId="0" xfId="0" applyFont="1"/>
    <xf numFmtId="0" fontId="10" fillId="2" borderId="0" xfId="0" applyFont="1" applyFill="1"/>
    <xf numFmtId="0" fontId="11" fillId="2" borderId="0" xfId="0" applyFont="1" applyFill="1"/>
    <xf numFmtId="0" fontId="10" fillId="2" borderId="0" xfId="0" applyFont="1" applyFill="1" applyAlignment="1">
      <alignment horizontal="center"/>
    </xf>
    <xf numFmtId="0" fontId="6" fillId="2" borderId="35" xfId="0" applyFont="1" applyFill="1" applyBorder="1" applyAlignment="1">
      <alignment horizontal="left"/>
    </xf>
    <xf numFmtId="0" fontId="6" fillId="2" borderId="36" xfId="0" applyFont="1" applyFill="1" applyBorder="1" applyAlignment="1">
      <alignment horizontal="left"/>
    </xf>
    <xf numFmtId="0" fontId="10" fillId="2" borderId="37" xfId="0" applyFont="1" applyFill="1" applyBorder="1" applyAlignment="1">
      <alignment horizontal="left"/>
    </xf>
    <xf numFmtId="0" fontId="10" fillId="2" borderId="38" xfId="0" applyFont="1" applyFill="1" applyBorder="1"/>
    <xf numFmtId="0" fontId="10" fillId="2" borderId="0" xfId="0" applyFont="1" applyFill="1" applyBorder="1"/>
    <xf numFmtId="0" fontId="10" fillId="2" borderId="0" xfId="0" applyFont="1" applyFill="1" applyBorder="1" applyAlignment="1">
      <alignment horizontal="center"/>
    </xf>
    <xf numFmtId="0" fontId="10" fillId="2" borderId="39" xfId="0" applyFont="1" applyFill="1" applyBorder="1"/>
    <xf numFmtId="0" fontId="12" fillId="2" borderId="0" xfId="0" applyFont="1" applyFill="1"/>
    <xf numFmtId="0" fontId="23" fillId="2" borderId="0" xfId="2" applyFont="1" applyFill="1"/>
    <xf numFmtId="0" fontId="23" fillId="2" borderId="0" xfId="2" applyFont="1" applyFill="1" applyBorder="1"/>
    <xf numFmtId="0" fontId="24" fillId="2" borderId="0" xfId="2" applyFont="1" applyFill="1"/>
    <xf numFmtId="49" fontId="5" fillId="2" borderId="0" xfId="0" applyNumberFormat="1" applyFont="1" applyFill="1" applyBorder="1"/>
    <xf numFmtId="49" fontId="5" fillId="2" borderId="0" xfId="0" applyNumberFormat="1" applyFont="1" applyFill="1" applyBorder="1" applyAlignment="1">
      <alignment horizontal="center" vertical="center"/>
    </xf>
    <xf numFmtId="49" fontId="6" fillId="2" borderId="0" xfId="0" applyNumberFormat="1" applyFont="1" applyFill="1" applyBorder="1" applyAlignment="1">
      <alignment horizontal="left" vertical="center" wrapText="1"/>
    </xf>
    <xf numFmtId="0" fontId="5" fillId="2" borderId="0" xfId="0" applyFont="1" applyFill="1" applyBorder="1"/>
    <xf numFmtId="49" fontId="5" fillId="2" borderId="9" xfId="0" applyNumberFormat="1" applyFont="1" applyFill="1" applyBorder="1" applyAlignment="1">
      <alignment horizontal="center"/>
    </xf>
    <xf numFmtId="0" fontId="26" fillId="2" borderId="0" xfId="0" applyFont="1" applyFill="1"/>
    <xf numFmtId="0" fontId="26" fillId="2" borderId="0" xfId="0" applyFont="1" applyFill="1" applyBorder="1"/>
    <xf numFmtId="49" fontId="6" fillId="2" borderId="9" xfId="0" applyNumberFormat="1" applyFont="1" applyFill="1" applyBorder="1" applyAlignment="1">
      <alignment horizontal="center"/>
    </xf>
    <xf numFmtId="0" fontId="6" fillId="2" borderId="0" xfId="0" applyFont="1" applyFill="1"/>
    <xf numFmtId="0" fontId="27" fillId="0" borderId="0" xfId="0" applyFont="1"/>
    <xf numFmtId="0" fontId="27" fillId="2" borderId="0" xfId="0" applyFont="1" applyFill="1"/>
    <xf numFmtId="49" fontId="5" fillId="2" borderId="1" xfId="0" applyNumberFormat="1" applyFont="1" applyFill="1" applyBorder="1" applyAlignment="1">
      <alignment horizontal="center"/>
    </xf>
    <xf numFmtId="0" fontId="6" fillId="0" borderId="0" xfId="0" applyFont="1"/>
    <xf numFmtId="49" fontId="27" fillId="2" borderId="9" xfId="0" applyNumberFormat="1" applyFont="1" applyFill="1" applyBorder="1" applyAlignment="1">
      <alignment horizontal="center"/>
    </xf>
    <xf numFmtId="0" fontId="5" fillId="0" borderId="0" xfId="0" applyFont="1"/>
    <xf numFmtId="0" fontId="17" fillId="2" borderId="0" xfId="0" applyFont="1" applyFill="1" applyAlignment="1">
      <alignment horizontal="center"/>
    </xf>
    <xf numFmtId="0" fontId="19" fillId="2" borderId="0" xfId="3" applyFont="1" applyFill="1" applyBorder="1" applyAlignment="1">
      <alignment horizontal="center" wrapText="1"/>
    </xf>
    <xf numFmtId="0" fontId="18" fillId="2" borderId="0" xfId="3" applyFont="1" applyFill="1" applyBorder="1" applyAlignment="1">
      <alignment horizontal="center" wrapText="1"/>
    </xf>
    <xf numFmtId="0" fontId="18" fillId="2" borderId="0" xfId="3" applyFont="1" applyFill="1" applyBorder="1" applyAlignment="1">
      <alignment vertical="center" wrapText="1"/>
    </xf>
    <xf numFmtId="0" fontId="0" fillId="2" borderId="0" xfId="0" applyFill="1" applyBorder="1" applyAlignment="1">
      <alignment vertical="center" wrapText="1"/>
    </xf>
    <xf numFmtId="0" fontId="18" fillId="2" borderId="0" xfId="3" applyFont="1" applyFill="1" applyBorder="1" applyAlignment="1">
      <alignment horizontal="center" vertical="center" wrapText="1"/>
    </xf>
    <xf numFmtId="0" fontId="32" fillId="0" borderId="0" xfId="3" applyFont="1" applyBorder="1"/>
    <xf numFmtId="0" fontId="32" fillId="0" borderId="0" xfId="3" applyFont="1"/>
    <xf numFmtId="0" fontId="2" fillId="0" borderId="0" xfId="3" applyFont="1"/>
    <xf numFmtId="0" fontId="2" fillId="2" borderId="0" xfId="3" applyFont="1" applyFill="1"/>
    <xf numFmtId="0" fontId="5" fillId="2" borderId="3" xfId="0" applyFont="1" applyFill="1" applyBorder="1" applyAlignment="1">
      <alignment horizontal="center" vertical="center"/>
    </xf>
    <xf numFmtId="164" fontId="38" fillId="2" borderId="0" xfId="4" applyNumberFormat="1" applyFont="1" applyFill="1" applyBorder="1" applyAlignment="1">
      <alignment horizontal="right" vertical="center" wrapText="1"/>
    </xf>
    <xf numFmtId="164" fontId="12" fillId="2" borderId="0" xfId="4" applyNumberFormat="1" applyFont="1" applyFill="1" applyBorder="1" applyAlignment="1">
      <alignment horizontal="right" vertical="center" wrapText="1" indent="1"/>
    </xf>
    <xf numFmtId="0" fontId="12" fillId="2" borderId="0" xfId="0" applyFont="1" applyFill="1" applyBorder="1" applyAlignment="1">
      <alignment horizontal="left"/>
    </xf>
    <xf numFmtId="0" fontId="12" fillId="2" borderId="0" xfId="0" applyFont="1" applyFill="1" applyAlignment="1">
      <alignment horizontal="right" indent="1"/>
    </xf>
    <xf numFmtId="0" fontId="12" fillId="2" borderId="0" xfId="0" applyFont="1" applyFill="1" applyBorder="1" applyAlignment="1">
      <alignment horizontal="right" wrapText="1" indent="1"/>
    </xf>
    <xf numFmtId="0" fontId="40" fillId="2" borderId="8" xfId="3" applyFont="1" applyFill="1" applyBorder="1" applyAlignment="1">
      <alignment horizontal="center" vertical="center" wrapText="1"/>
    </xf>
    <xf numFmtId="0" fontId="40" fillId="2" borderId="3" xfId="3" applyFont="1" applyFill="1" applyBorder="1" applyAlignment="1">
      <alignment horizontal="center" vertical="center" wrapText="1"/>
    </xf>
    <xf numFmtId="0" fontId="39" fillId="2" borderId="3" xfId="3" applyFont="1" applyFill="1" applyBorder="1" applyAlignment="1">
      <alignment horizontal="center" vertical="center" wrapText="1"/>
    </xf>
    <xf numFmtId="0" fontId="39" fillId="2" borderId="10" xfId="3" applyFont="1" applyFill="1" applyBorder="1" applyAlignment="1">
      <alignment horizontal="center" vertical="center" wrapText="1"/>
    </xf>
    <xf numFmtId="49" fontId="40" fillId="2" borderId="23" xfId="3" applyNumberFormat="1" applyFont="1" applyFill="1" applyBorder="1" applyAlignment="1">
      <alignment horizontal="center" wrapText="1"/>
    </xf>
    <xf numFmtId="0" fontId="39" fillId="2" borderId="17" xfId="3" applyFont="1" applyFill="1" applyBorder="1" applyAlignment="1">
      <alignment horizontal="center" wrapText="1"/>
    </xf>
    <xf numFmtId="49" fontId="40" fillId="2" borderId="24" xfId="3" applyNumberFormat="1" applyFont="1" applyFill="1" applyBorder="1" applyAlignment="1">
      <alignment horizontal="center" wrapText="1"/>
    </xf>
    <xf numFmtId="0" fontId="39" fillId="2" borderId="1" xfId="3" applyFont="1" applyFill="1" applyBorder="1" applyAlignment="1">
      <alignment horizontal="center" wrapText="1"/>
    </xf>
    <xf numFmtId="0" fontId="39" fillId="2" borderId="4" xfId="3" applyFont="1" applyFill="1" applyBorder="1" applyAlignment="1">
      <alignment horizontal="center" wrapText="1"/>
    </xf>
    <xf numFmtId="0" fontId="40" fillId="2" borderId="24" xfId="3" applyFont="1" applyFill="1" applyBorder="1" applyAlignment="1">
      <alignment horizontal="center" wrapText="1"/>
    </xf>
    <xf numFmtId="0" fontId="40" fillId="2" borderId="25" xfId="3" applyFont="1" applyFill="1" applyBorder="1" applyAlignment="1">
      <alignment horizontal="center" wrapText="1"/>
    </xf>
    <xf numFmtId="0" fontId="39" fillId="2" borderId="2" xfId="3" applyFont="1" applyFill="1" applyBorder="1" applyAlignment="1">
      <alignment horizontal="center" wrapText="1"/>
    </xf>
    <xf numFmtId="0" fontId="39" fillId="0" borderId="4" xfId="3" applyFont="1" applyBorder="1" applyAlignment="1">
      <alignment horizontal="center" wrapText="1"/>
    </xf>
    <xf numFmtId="0" fontId="40" fillId="0" borderId="24" xfId="3" applyFont="1" applyFill="1" applyBorder="1" applyAlignment="1">
      <alignment horizontal="center" wrapText="1"/>
    </xf>
    <xf numFmtId="0" fontId="39" fillId="0" borderId="1" xfId="3" applyFont="1" applyFill="1" applyBorder="1" applyAlignment="1">
      <alignment horizontal="center" wrapText="1"/>
    </xf>
    <xf numFmtId="0" fontId="39" fillId="0" borderId="1" xfId="3" applyFont="1" applyBorder="1" applyAlignment="1">
      <alignment horizontal="center" wrapText="1"/>
    </xf>
    <xf numFmtId="0" fontId="40" fillId="2" borderId="47" xfId="3" applyFont="1" applyFill="1" applyBorder="1" applyAlignment="1">
      <alignment horizontal="center" wrapText="1"/>
    </xf>
    <xf numFmtId="0" fontId="39" fillId="2" borderId="3" xfId="3" applyFont="1" applyFill="1" applyBorder="1" applyAlignment="1">
      <alignment horizontal="center" wrapText="1"/>
    </xf>
    <xf numFmtId="0" fontId="40" fillId="2" borderId="26" xfId="3" applyFont="1" applyFill="1" applyBorder="1" applyAlignment="1">
      <alignment horizontal="center" wrapText="1"/>
    </xf>
    <xf numFmtId="0" fontId="39" fillId="2" borderId="9" xfId="3" applyFont="1" applyFill="1" applyBorder="1" applyAlignment="1">
      <alignment horizontal="center" wrapText="1"/>
    </xf>
    <xf numFmtId="0" fontId="40" fillId="2" borderId="34" xfId="3" applyFont="1" applyFill="1" applyBorder="1" applyAlignment="1">
      <alignment horizontal="center" wrapText="1"/>
    </xf>
    <xf numFmtId="0" fontId="39" fillId="2" borderId="12" xfId="3" applyFont="1" applyFill="1" applyBorder="1" applyAlignment="1">
      <alignment horizontal="center" wrapText="1"/>
    </xf>
    <xf numFmtId="0" fontId="40" fillId="0" borderId="1" xfId="3" applyFont="1" applyFill="1" applyBorder="1" applyAlignment="1">
      <alignment horizontal="center" wrapText="1"/>
    </xf>
    <xf numFmtId="0" fontId="40" fillId="0" borderId="1" xfId="3" applyFont="1" applyBorder="1" applyAlignment="1">
      <alignment horizontal="center" wrapText="1"/>
    </xf>
    <xf numFmtId="0" fontId="40" fillId="2" borderId="4" xfId="3" applyFont="1" applyFill="1" applyBorder="1" applyAlignment="1">
      <alignment horizontal="center" wrapText="1"/>
    </xf>
    <xf numFmtId="0" fontId="40" fillId="2" borderId="1" xfId="3" applyFont="1" applyFill="1" applyBorder="1" applyAlignment="1">
      <alignment horizontal="center" wrapText="1"/>
    </xf>
    <xf numFmtId="0" fontId="40" fillId="2" borderId="28" xfId="3" applyFont="1" applyFill="1" applyBorder="1" applyAlignment="1">
      <alignment horizontal="center" wrapText="1"/>
    </xf>
    <xf numFmtId="0" fontId="44" fillId="2" borderId="25" xfId="3" applyFont="1" applyFill="1" applyBorder="1" applyAlignment="1">
      <alignment horizontal="center" wrapText="1"/>
    </xf>
    <xf numFmtId="0" fontId="43" fillId="0" borderId="4" xfId="3" applyFont="1" applyFill="1" applyBorder="1" applyAlignment="1">
      <alignment horizontal="center" wrapText="1"/>
    </xf>
    <xf numFmtId="0" fontId="40" fillId="2" borderId="31" xfId="3" applyFont="1" applyFill="1" applyBorder="1" applyAlignment="1">
      <alignment horizontal="center" wrapText="1"/>
    </xf>
    <xf numFmtId="0" fontId="39" fillId="2" borderId="16" xfId="3" applyFont="1" applyFill="1" applyBorder="1" applyAlignment="1">
      <alignment horizontal="center" wrapText="1"/>
    </xf>
    <xf numFmtId="0" fontId="12" fillId="2" borderId="0" xfId="0" applyFont="1" applyFill="1" applyAlignment="1">
      <alignment horizontal="left"/>
    </xf>
    <xf numFmtId="49" fontId="12" fillId="2" borderId="0" xfId="0" applyNumberFormat="1" applyFont="1" applyFill="1" applyAlignment="1">
      <alignment vertical="center"/>
    </xf>
    <xf numFmtId="0" fontId="10" fillId="2" borderId="0" xfId="0" applyFont="1" applyFill="1" applyAlignment="1">
      <alignment vertical="center" wrapText="1"/>
    </xf>
    <xf numFmtId="0" fontId="12" fillId="2" borderId="0" xfId="0" applyFont="1" applyFill="1" applyAlignment="1">
      <alignment horizontal="right" indent="1"/>
    </xf>
    <xf numFmtId="0" fontId="35" fillId="0" borderId="0" xfId="0" applyFont="1"/>
    <xf numFmtId="49" fontId="35" fillId="2" borderId="9" xfId="0" applyNumberFormat="1" applyFont="1" applyFill="1" applyBorder="1" applyAlignment="1">
      <alignment horizontal="center" vertical="center"/>
    </xf>
    <xf numFmtId="49" fontId="35" fillId="2" borderId="3" xfId="0" applyNumberFormat="1" applyFont="1" applyFill="1" applyBorder="1" applyAlignment="1">
      <alignment horizontal="center" vertical="center"/>
    </xf>
    <xf numFmtId="0" fontId="35" fillId="2" borderId="0" xfId="0" applyFont="1" applyFill="1"/>
    <xf numFmtId="49" fontId="5" fillId="2" borderId="29" xfId="0" applyNumberFormat="1" applyFont="1" applyFill="1" applyBorder="1" applyAlignment="1">
      <alignment horizontal="center"/>
    </xf>
    <xf numFmtId="49" fontId="12" fillId="2" borderId="9"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0" fontId="12" fillId="0" borderId="0" xfId="0" applyFont="1" applyFill="1" applyAlignment="1">
      <alignment horizontal="left" vertical="center"/>
    </xf>
    <xf numFmtId="0" fontId="12" fillId="0" borderId="0" xfId="0" applyFont="1" applyFill="1" applyAlignment="1">
      <alignment horizontal="left"/>
    </xf>
    <xf numFmtId="0" fontId="35" fillId="0" borderId="0" xfId="0" applyFont="1" applyAlignment="1">
      <alignment horizontal="center"/>
    </xf>
    <xf numFmtId="0" fontId="10" fillId="3" borderId="0" xfId="0" applyFont="1" applyFill="1"/>
    <xf numFmtId="0" fontId="11" fillId="3" borderId="0" xfId="0" applyFont="1" applyFill="1"/>
    <xf numFmtId="0" fontId="39" fillId="2" borderId="29" xfId="3" applyFont="1" applyFill="1" applyBorder="1" applyAlignment="1">
      <alignment horizontal="center" wrapText="1"/>
    </xf>
    <xf numFmtId="0" fontId="40" fillId="2" borderId="48" xfId="3" applyFont="1" applyFill="1" applyBorder="1" applyAlignment="1">
      <alignment horizontal="center" wrapText="1"/>
    </xf>
    <xf numFmtId="0" fontId="39" fillId="2" borderId="44" xfId="3" applyFont="1" applyFill="1" applyBorder="1" applyAlignment="1">
      <alignment horizontal="center" wrapText="1"/>
    </xf>
    <xf numFmtId="0" fontId="40" fillId="2" borderId="29" xfId="3" applyFont="1" applyFill="1" applyBorder="1" applyAlignment="1">
      <alignment horizontal="center" wrapText="1"/>
    </xf>
    <xf numFmtId="0" fontId="5" fillId="2" borderId="5" xfId="0" applyFont="1" applyFill="1" applyBorder="1"/>
    <xf numFmtId="0" fontId="39" fillId="2" borderId="44" xfId="3" applyFont="1" applyFill="1" applyBorder="1" applyAlignment="1">
      <alignment horizontal="center" vertical="center" wrapText="1"/>
    </xf>
    <xf numFmtId="0" fontId="40" fillId="2" borderId="9" xfId="3" applyFont="1" applyFill="1" applyBorder="1" applyAlignment="1">
      <alignment horizontal="center" vertical="center" wrapText="1"/>
    </xf>
    <xf numFmtId="0" fontId="23" fillId="2" borderId="0" xfId="2" applyFont="1" applyFill="1" applyBorder="1" applyAlignment="1">
      <alignment horizontal="center"/>
    </xf>
    <xf numFmtId="0" fontId="23" fillId="2" borderId="0" xfId="2" applyFont="1" applyFill="1" applyBorder="1" applyAlignment="1">
      <alignment horizontal="center" vertical="top"/>
    </xf>
    <xf numFmtId="0" fontId="5" fillId="2" borderId="14" xfId="0" applyFont="1" applyFill="1" applyBorder="1" applyAlignment="1">
      <alignment horizontal="center"/>
    </xf>
    <xf numFmtId="0" fontId="6" fillId="2" borderId="14" xfId="0" applyFont="1" applyFill="1" applyBorder="1" applyAlignment="1">
      <alignment horizontal="center"/>
    </xf>
    <xf numFmtId="2" fontId="47" fillId="2" borderId="33" xfId="3" applyNumberFormat="1" applyFont="1" applyFill="1" applyBorder="1" applyAlignment="1">
      <alignment vertical="center" wrapText="1"/>
    </xf>
    <xf numFmtId="2" fontId="47" fillId="0" borderId="19" xfId="3" applyNumberFormat="1" applyFont="1" applyBorder="1" applyAlignment="1">
      <alignment vertical="center" wrapText="1"/>
    </xf>
    <xf numFmtId="2" fontId="39" fillId="2" borderId="19" xfId="3" applyNumberFormat="1" applyFont="1" applyFill="1" applyBorder="1" applyAlignment="1">
      <alignment vertical="center" wrapText="1"/>
    </xf>
    <xf numFmtId="2" fontId="39" fillId="2" borderId="33" xfId="3" applyNumberFormat="1" applyFont="1" applyFill="1" applyBorder="1" applyAlignment="1">
      <alignment vertical="center" wrapText="1"/>
    </xf>
    <xf numFmtId="2" fontId="39" fillId="2" borderId="30" xfId="3" applyNumberFormat="1" applyFont="1" applyFill="1" applyBorder="1" applyAlignment="1">
      <alignment vertical="center" wrapText="1"/>
    </xf>
    <xf numFmtId="2" fontId="39" fillId="0" borderId="33" xfId="3" applyNumberFormat="1" applyFont="1" applyBorder="1" applyAlignment="1">
      <alignment vertical="center" wrapText="1"/>
    </xf>
    <xf numFmtId="2" fontId="39" fillId="0" borderId="19" xfId="3" applyNumberFormat="1" applyFont="1" applyBorder="1" applyAlignment="1">
      <alignment vertical="center" wrapText="1"/>
    </xf>
    <xf numFmtId="2" fontId="39" fillId="2" borderId="18" xfId="3" applyNumberFormat="1" applyFont="1" applyFill="1" applyBorder="1" applyAlignment="1">
      <alignment vertical="center" wrapText="1"/>
    </xf>
    <xf numFmtId="2" fontId="39" fillId="2" borderId="20" xfId="3" applyNumberFormat="1" applyFont="1" applyFill="1" applyBorder="1" applyAlignment="1">
      <alignment vertical="center" wrapText="1"/>
    </xf>
    <xf numFmtId="2" fontId="39" fillId="2" borderId="19" xfId="3" applyNumberFormat="1" applyFont="1" applyFill="1" applyBorder="1" applyAlignment="1">
      <alignment wrapText="1"/>
    </xf>
    <xf numFmtId="2" fontId="39" fillId="2" borderId="43" xfId="3" applyNumberFormat="1" applyFont="1" applyFill="1" applyBorder="1" applyAlignment="1">
      <alignment wrapText="1"/>
    </xf>
    <xf numFmtId="2" fontId="39" fillId="0" borderId="33" xfId="3" applyNumberFormat="1" applyFont="1" applyFill="1" applyBorder="1" applyAlignment="1">
      <alignment vertical="center" wrapText="1"/>
    </xf>
    <xf numFmtId="2" fontId="39" fillId="2" borderId="32" xfId="3" applyNumberFormat="1" applyFont="1" applyFill="1" applyBorder="1" applyAlignment="1">
      <alignment vertical="center" wrapText="1"/>
    </xf>
    <xf numFmtId="49" fontId="6" fillId="2" borderId="13" xfId="4" applyNumberFormat="1" applyFont="1" applyFill="1" applyBorder="1" applyAlignment="1">
      <alignment horizontal="center" vertical="center" wrapText="1"/>
    </xf>
    <xf numFmtId="49" fontId="6" fillId="2" borderId="8" xfId="0" applyNumberFormat="1" applyFont="1" applyFill="1" applyBorder="1" applyAlignment="1">
      <alignment horizontal="left" vertical="top" wrapText="1" indent="8"/>
    </xf>
    <xf numFmtId="49" fontId="6" fillId="2" borderId="7" xfId="0" applyNumberFormat="1" applyFont="1" applyFill="1" applyBorder="1" applyAlignment="1">
      <alignment horizontal="left" vertical="top" wrapText="1" indent="8"/>
    </xf>
    <xf numFmtId="49" fontId="5" fillId="2" borderId="1" xfId="0" applyNumberFormat="1" applyFont="1" applyFill="1" applyBorder="1" applyAlignment="1">
      <alignment horizontal="center" vertical="center"/>
    </xf>
    <xf numFmtId="0" fontId="6" fillId="2" borderId="0" xfId="2" applyFont="1" applyFill="1" applyBorder="1"/>
    <xf numFmtId="0" fontId="25" fillId="2" borderId="0" xfId="2" applyFont="1" applyFill="1" applyBorder="1"/>
    <xf numFmtId="0" fontId="24" fillId="2" borderId="0" xfId="2" applyFont="1" applyFill="1" applyBorder="1"/>
    <xf numFmtId="0" fontId="12" fillId="2" borderId="0" xfId="0" applyFont="1" applyFill="1" applyBorder="1" applyAlignment="1">
      <alignment horizontal="center"/>
    </xf>
    <xf numFmtId="0" fontId="12" fillId="2" borderId="0" xfId="0" applyFont="1" applyFill="1" applyBorder="1"/>
    <xf numFmtId="0" fontId="6" fillId="2" borderId="0" xfId="0" applyFont="1" applyFill="1" applyBorder="1" applyAlignment="1">
      <alignment horizontal="left"/>
    </xf>
    <xf numFmtId="0" fontId="6" fillId="2" borderId="0" xfId="2" applyFont="1" applyFill="1" applyBorder="1" applyAlignment="1">
      <alignment horizontal="center"/>
    </xf>
    <xf numFmtId="0" fontId="6" fillId="2" borderId="0" xfId="0" applyFont="1" applyFill="1" applyBorder="1"/>
    <xf numFmtId="0" fontId="35" fillId="2" borderId="0" xfId="0" applyFont="1" applyFill="1" applyBorder="1"/>
    <xf numFmtId="0" fontId="33" fillId="2" borderId="0" xfId="2" applyFont="1" applyFill="1" applyBorder="1" applyAlignment="1">
      <alignment horizontal="center" vertical="top"/>
    </xf>
    <xf numFmtId="0" fontId="10" fillId="2" borderId="0" xfId="0" applyFont="1" applyFill="1" applyBorder="1" applyAlignment="1">
      <alignment horizontal="left"/>
    </xf>
    <xf numFmtId="49" fontId="48" fillId="3" borderId="25" xfId="3" applyNumberFormat="1" applyFont="1" applyFill="1" applyBorder="1" applyAlignment="1">
      <alignment horizontal="center" wrapText="1"/>
    </xf>
    <xf numFmtId="0" fontId="47" fillId="3" borderId="4" xfId="3" applyFont="1" applyFill="1" applyBorder="1" applyAlignment="1">
      <alignment horizontal="center" wrapText="1"/>
    </xf>
    <xf numFmtId="4" fontId="39" fillId="2" borderId="17" xfId="3" applyNumberFormat="1" applyFont="1" applyFill="1" applyBorder="1" applyAlignment="1">
      <alignment horizontal="center" vertical="center" wrapText="1"/>
    </xf>
    <xf numFmtId="4" fontId="39" fillId="2" borderId="22" xfId="3" applyNumberFormat="1" applyFont="1" applyFill="1" applyBorder="1" applyAlignment="1">
      <alignment horizontal="center" vertical="center" wrapText="1"/>
    </xf>
    <xf numFmtId="4" fontId="39" fillId="2" borderId="1" xfId="3" applyNumberFormat="1" applyFont="1" applyFill="1" applyBorder="1" applyAlignment="1">
      <alignment horizontal="center" vertical="center" wrapText="1"/>
    </xf>
    <xf numFmtId="4" fontId="39" fillId="2" borderId="9" xfId="3" applyNumberFormat="1" applyFont="1" applyFill="1" applyBorder="1" applyAlignment="1">
      <alignment horizontal="center" vertical="center" wrapText="1"/>
    </xf>
    <xf numFmtId="4" fontId="47" fillId="3" borderId="4" xfId="3" applyNumberFormat="1" applyFont="1" applyFill="1" applyBorder="1" applyAlignment="1">
      <alignment horizontal="center" vertical="center" wrapText="1"/>
    </xf>
    <xf numFmtId="4" fontId="50" fillId="2" borderId="1" xfId="3" applyNumberFormat="1" applyFont="1" applyFill="1" applyBorder="1" applyAlignment="1">
      <alignment horizontal="center" vertical="center" wrapText="1"/>
    </xf>
    <xf numFmtId="4" fontId="50" fillId="2" borderId="9" xfId="3" applyNumberFormat="1" applyFont="1" applyFill="1" applyBorder="1" applyAlignment="1">
      <alignment horizontal="center" vertical="center" wrapText="1"/>
    </xf>
    <xf numFmtId="4" fontId="49" fillId="2" borderId="4" xfId="3" applyNumberFormat="1" applyFont="1" applyFill="1" applyBorder="1" applyAlignment="1">
      <alignment horizontal="center" vertical="center" wrapText="1"/>
    </xf>
    <xf numFmtId="4" fontId="39" fillId="2" borderId="2" xfId="3" applyNumberFormat="1" applyFont="1" applyFill="1" applyBorder="1" applyAlignment="1">
      <alignment horizontal="center" vertical="center" wrapText="1"/>
    </xf>
    <xf numFmtId="4" fontId="49" fillId="2" borderId="1" xfId="3" applyNumberFormat="1" applyFont="1" applyFill="1" applyBorder="1" applyAlignment="1">
      <alignment horizontal="center" vertical="center" wrapText="1"/>
    </xf>
    <xf numFmtId="4" fontId="39" fillId="0" borderId="9" xfId="3" applyNumberFormat="1" applyFont="1" applyBorder="1" applyAlignment="1">
      <alignment horizontal="center" vertical="center" wrapText="1"/>
    </xf>
    <xf numFmtId="4" fontId="39" fillId="2" borderId="29" xfId="3" applyNumberFormat="1" applyFont="1" applyFill="1" applyBorder="1" applyAlignment="1">
      <alignment horizontal="center" vertical="center" wrapText="1"/>
    </xf>
    <xf numFmtId="4" fontId="39" fillId="2" borderId="44" xfId="3" applyNumberFormat="1" applyFont="1" applyFill="1" applyBorder="1" applyAlignment="1">
      <alignment horizontal="center" vertical="center" wrapText="1"/>
    </xf>
    <xf numFmtId="4" fontId="49" fillId="0" borderId="22" xfId="3" applyNumberFormat="1" applyFont="1" applyBorder="1" applyAlignment="1">
      <alignment horizontal="center" vertical="center" wrapText="1"/>
    </xf>
    <xf numFmtId="4" fontId="49" fillId="0" borderId="1" xfId="3" applyNumberFormat="1" applyFont="1" applyBorder="1" applyAlignment="1">
      <alignment horizontal="center" vertical="center" wrapText="1"/>
    </xf>
    <xf numFmtId="4" fontId="49" fillId="0" borderId="9" xfId="3" applyNumberFormat="1" applyFont="1" applyBorder="1" applyAlignment="1">
      <alignment horizontal="center" vertical="center" wrapText="1"/>
    </xf>
    <xf numFmtId="4" fontId="39" fillId="0" borderId="1" xfId="3" applyNumberFormat="1" applyFont="1" applyBorder="1" applyAlignment="1">
      <alignment horizontal="center" vertical="center" wrapText="1"/>
    </xf>
    <xf numFmtId="4" fontId="43" fillId="0" borderId="1" xfId="3" applyNumberFormat="1" applyFont="1" applyBorder="1" applyAlignment="1">
      <alignment horizontal="center" vertical="center" wrapText="1"/>
    </xf>
    <xf numFmtId="4" fontId="39" fillId="0" borderId="1" xfId="3" applyNumberFormat="1" applyFont="1" applyFill="1" applyBorder="1" applyAlignment="1">
      <alignment horizontal="center" vertical="center" wrapText="1"/>
    </xf>
    <xf numFmtId="4" fontId="39" fillId="2" borderId="4" xfId="3" applyNumberFormat="1" applyFont="1" applyFill="1" applyBorder="1" applyAlignment="1">
      <alignment horizontal="center" vertical="center" wrapText="1"/>
    </xf>
    <xf numFmtId="4" fontId="37" fillId="2" borderId="12" xfId="0" applyNumberFormat="1" applyFont="1" applyFill="1" applyBorder="1" applyAlignment="1">
      <alignment horizontal="center" vertical="center" wrapText="1"/>
    </xf>
    <xf numFmtId="4" fontId="43" fillId="2" borderId="4" xfId="3" applyNumberFormat="1" applyFont="1" applyFill="1" applyBorder="1" applyAlignment="1">
      <alignment horizontal="center" vertical="center" wrapText="1"/>
    </xf>
    <xf numFmtId="4" fontId="40" fillId="0" borderId="1" xfId="3" applyNumberFormat="1" applyFont="1" applyFill="1" applyBorder="1" applyAlignment="1">
      <alignment horizontal="center" vertical="center" wrapText="1"/>
    </xf>
    <xf numFmtId="4" fontId="37" fillId="0" borderId="9" xfId="0" applyNumberFormat="1" applyFont="1" applyBorder="1" applyAlignment="1">
      <alignment horizontal="center" vertical="center" wrapText="1"/>
    </xf>
    <xf numFmtId="4" fontId="43" fillId="0" borderId="4" xfId="3" applyNumberFormat="1" applyFont="1" applyBorder="1" applyAlignment="1">
      <alignment horizontal="center" vertical="center" wrapText="1"/>
    </xf>
    <xf numFmtId="4" fontId="0" fillId="0" borderId="9" xfId="0" applyNumberFormat="1" applyFont="1" applyBorder="1" applyAlignment="1">
      <alignment horizontal="center" vertical="center" wrapText="1"/>
    </xf>
    <xf numFmtId="4" fontId="43" fillId="3" borderId="1" xfId="3" applyNumberFormat="1" applyFont="1" applyFill="1" applyBorder="1" applyAlignment="1">
      <alignment horizontal="center" vertical="center" wrapText="1"/>
    </xf>
    <xf numFmtId="4" fontId="43" fillId="2" borderId="1" xfId="3" applyNumberFormat="1" applyFont="1" applyFill="1" applyBorder="1" applyAlignment="1">
      <alignment horizontal="center" vertical="center" wrapText="1"/>
    </xf>
    <xf numFmtId="4" fontId="37" fillId="2" borderId="9" xfId="0" applyNumberFormat="1" applyFont="1" applyFill="1" applyBorder="1" applyAlignment="1">
      <alignment horizontal="center" vertical="center" wrapText="1"/>
    </xf>
    <xf numFmtId="4" fontId="49" fillId="0" borderId="4" xfId="3" applyNumberFormat="1" applyFont="1" applyBorder="1" applyAlignment="1">
      <alignment horizontal="center" vertical="center" wrapText="1"/>
    </xf>
    <xf numFmtId="4" fontId="40" fillId="2" borderId="1" xfId="3" applyNumberFormat="1" applyFont="1" applyFill="1" applyBorder="1" applyAlignment="1">
      <alignment horizontal="center" vertical="center" wrapText="1"/>
    </xf>
    <xf numFmtId="0" fontId="40" fillId="2" borderId="1" xfId="3"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0" fontId="48" fillId="3" borderId="24" xfId="3" applyFont="1" applyFill="1" applyBorder="1" applyAlignment="1">
      <alignment horizontal="center" wrapText="1"/>
    </xf>
    <xf numFmtId="0" fontId="47" fillId="3" borderId="1" xfId="3" applyFont="1" applyFill="1" applyBorder="1" applyAlignment="1">
      <alignment horizontal="center" wrapText="1"/>
    </xf>
    <xf numFmtId="4" fontId="47" fillId="3" borderId="1" xfId="3" applyNumberFormat="1" applyFont="1" applyFill="1" applyBorder="1" applyAlignment="1">
      <alignment horizontal="center" vertical="center" wrapText="1"/>
    </xf>
    <xf numFmtId="49" fontId="5" fillId="3" borderId="17" xfId="0" applyNumberFormat="1" applyFont="1" applyFill="1" applyBorder="1" applyAlignment="1">
      <alignment horizontal="center"/>
    </xf>
    <xf numFmtId="49" fontId="27" fillId="3" borderId="17" xfId="0" applyNumberFormat="1" applyFont="1" applyFill="1" applyBorder="1" applyAlignment="1">
      <alignment horizontal="center"/>
    </xf>
    <xf numFmtId="4" fontId="27" fillId="3" borderId="17" xfId="0" applyNumberFormat="1" applyFont="1" applyFill="1" applyBorder="1" applyAlignment="1">
      <alignment horizontal="center"/>
    </xf>
    <xf numFmtId="4" fontId="27" fillId="2" borderId="1" xfId="0" applyNumberFormat="1" applyFont="1" applyFill="1" applyBorder="1" applyAlignment="1">
      <alignment horizontal="center"/>
    </xf>
    <xf numFmtId="4" fontId="6" fillId="2" borderId="1" xfId="0" applyNumberFormat="1" applyFont="1" applyFill="1" applyBorder="1" applyAlignment="1">
      <alignment horizontal="center"/>
    </xf>
    <xf numFmtId="4" fontId="27" fillId="3" borderId="1" xfId="0" applyNumberFormat="1" applyFont="1" applyFill="1" applyBorder="1" applyAlignment="1">
      <alignment horizontal="center"/>
    </xf>
    <xf numFmtId="4" fontId="5" fillId="2" borderId="1" xfId="0" applyNumberFormat="1" applyFont="1" applyFill="1" applyBorder="1" applyAlignment="1">
      <alignment horizontal="center"/>
    </xf>
    <xf numFmtId="4" fontId="5" fillId="2" borderId="29" xfId="0" applyNumberFormat="1" applyFont="1" applyFill="1" applyBorder="1" applyAlignment="1">
      <alignment horizontal="center"/>
    </xf>
    <xf numFmtId="4" fontId="26" fillId="2" borderId="1" xfId="0" applyNumberFormat="1" applyFont="1" applyFill="1" applyBorder="1" applyAlignment="1">
      <alignment horizontal="center"/>
    </xf>
    <xf numFmtId="49" fontId="6" fillId="2" borderId="1" xfId="0" applyNumberFormat="1" applyFont="1" applyFill="1" applyBorder="1" applyAlignment="1">
      <alignment horizontal="center"/>
    </xf>
    <xf numFmtId="49" fontId="5" fillId="2" borderId="1" xfId="0" applyNumberFormat="1" applyFont="1" applyFill="1" applyBorder="1" applyAlignment="1">
      <alignment horizontal="center" wrapText="1"/>
    </xf>
    <xf numFmtId="49" fontId="27" fillId="3" borderId="51" xfId="0" applyNumberFormat="1" applyFont="1" applyFill="1" applyBorder="1" applyAlignment="1">
      <alignment horizontal="center"/>
    </xf>
    <xf numFmtId="49" fontId="6" fillId="2" borderId="26" xfId="0" applyNumberFormat="1" applyFont="1" applyFill="1" applyBorder="1" applyAlignment="1">
      <alignment horizontal="center"/>
    </xf>
    <xf numFmtId="49" fontId="5" fillId="2" borderId="26" xfId="0" applyNumberFormat="1" applyFont="1" applyFill="1" applyBorder="1" applyAlignment="1">
      <alignment horizontal="center"/>
    </xf>
    <xf numFmtId="49" fontId="5" fillId="2" borderId="48" xfId="0" applyNumberFormat="1" applyFont="1" applyFill="1" applyBorder="1" applyAlignment="1">
      <alignment horizontal="center"/>
    </xf>
    <xf numFmtId="49" fontId="5" fillId="2" borderId="29" xfId="0" applyNumberFormat="1" applyFont="1" applyFill="1" applyBorder="1" applyAlignment="1">
      <alignment horizontal="center" vertical="center"/>
    </xf>
    <xf numFmtId="4" fontId="52" fillId="2" borderId="1" xfId="0" applyNumberFormat="1" applyFont="1" applyFill="1" applyBorder="1" applyAlignment="1">
      <alignment horizontal="center"/>
    </xf>
    <xf numFmtId="1" fontId="5" fillId="2" borderId="18" xfId="0" applyNumberFormat="1" applyFont="1" applyFill="1" applyBorder="1" applyAlignment="1">
      <alignment horizontal="center"/>
    </xf>
    <xf numFmtId="1" fontId="5" fillId="2" borderId="19" xfId="0" applyNumberFormat="1" applyFont="1" applyFill="1" applyBorder="1" applyAlignment="1">
      <alignment horizontal="center"/>
    </xf>
    <xf numFmtId="1" fontId="6" fillId="2" borderId="19" xfId="0" applyNumberFormat="1" applyFont="1" applyFill="1" applyBorder="1" applyAlignment="1">
      <alignment horizontal="center"/>
    </xf>
    <xf numFmtId="1" fontId="5" fillId="2" borderId="19" xfId="0" applyNumberFormat="1" applyFont="1" applyFill="1" applyBorder="1" applyAlignment="1">
      <alignment horizontal="center" vertical="center"/>
    </xf>
    <xf numFmtId="1" fontId="5" fillId="2" borderId="30" xfId="0" applyNumberFormat="1" applyFont="1" applyFill="1" applyBorder="1" applyAlignment="1">
      <alignment horizontal="center"/>
    </xf>
    <xf numFmtId="4" fontId="49" fillId="2" borderId="29" xfId="3" applyNumberFormat="1" applyFont="1" applyFill="1" applyBorder="1" applyAlignment="1">
      <alignment horizontal="center" vertical="center" wrapText="1"/>
    </xf>
    <xf numFmtId="4" fontId="7" fillId="2" borderId="44" xfId="0" applyNumberFormat="1" applyFont="1" applyFill="1" applyBorder="1" applyAlignment="1">
      <alignment horizontal="center" vertical="center" wrapText="1"/>
    </xf>
    <xf numFmtId="4" fontId="1" fillId="2" borderId="9" xfId="0" applyNumberFormat="1" applyFont="1" applyFill="1" applyBorder="1" applyAlignment="1">
      <alignment horizontal="center" vertical="center" wrapText="1"/>
    </xf>
    <xf numFmtId="0" fontId="39" fillId="2" borderId="7" xfId="3" applyFont="1" applyFill="1" applyBorder="1" applyAlignment="1">
      <alignment horizontal="left" wrapText="1" indent="3"/>
    </xf>
    <xf numFmtId="0" fontId="35" fillId="2" borderId="0" xfId="3" applyFont="1" applyFill="1" applyBorder="1" applyAlignment="1">
      <alignment horizontal="justify" wrapText="1"/>
    </xf>
    <xf numFmtId="0" fontId="40" fillId="2" borderId="5" xfId="3" applyFont="1" applyFill="1" applyBorder="1" applyAlignment="1">
      <alignment horizontal="left" wrapText="1" indent="1"/>
    </xf>
    <xf numFmtId="0" fontId="40" fillId="2" borderId="7" xfId="3" applyFont="1" applyFill="1" applyBorder="1" applyAlignment="1">
      <alignment horizontal="left" wrapText="1" indent="3"/>
    </xf>
    <xf numFmtId="0" fontId="40" fillId="2" borderId="27" xfId="3" applyFont="1" applyFill="1" applyBorder="1" applyAlignment="1">
      <alignment horizontal="left" wrapText="1" indent="3"/>
    </xf>
    <xf numFmtId="0" fontId="33" fillId="2" borderId="0" xfId="3" applyFont="1" applyFill="1" applyBorder="1" applyAlignment="1">
      <alignment horizontal="justify" wrapText="1"/>
    </xf>
    <xf numFmtId="0" fontId="40" fillId="2" borderId="7" xfId="3" applyFont="1" applyFill="1" applyBorder="1" applyAlignment="1">
      <alignment horizontal="left" wrapText="1" indent="1"/>
    </xf>
    <xf numFmtId="0" fontId="44" fillId="2" borderId="7" xfId="3" applyFont="1" applyFill="1" applyBorder="1" applyAlignment="1">
      <alignment wrapText="1"/>
    </xf>
    <xf numFmtId="0" fontId="39" fillId="2" borderId="5" xfId="3" applyFont="1" applyFill="1" applyBorder="1" applyAlignment="1">
      <alignment horizontal="left" wrapText="1" indent="3"/>
    </xf>
    <xf numFmtId="0" fontId="19" fillId="2" borderId="6" xfId="3" applyFont="1" applyFill="1" applyBorder="1" applyAlignment="1">
      <alignment horizontal="left" wrapText="1" indent="3"/>
    </xf>
    <xf numFmtId="0" fontId="39" fillId="2" borderId="7" xfId="3" applyFont="1" applyFill="1" applyBorder="1" applyAlignment="1">
      <alignment horizontal="left" wrapText="1" indent="5"/>
    </xf>
    <xf numFmtId="0" fontId="43" fillId="2" borderId="7" xfId="3" applyFont="1" applyFill="1" applyBorder="1" applyAlignment="1">
      <alignment wrapText="1"/>
    </xf>
    <xf numFmtId="0" fontId="47" fillId="2" borderId="7" xfId="3" applyFont="1" applyFill="1" applyBorder="1" applyAlignment="1">
      <alignment horizontal="left" wrapText="1"/>
    </xf>
    <xf numFmtId="0" fontId="40" fillId="2" borderId="7" xfId="3" applyFont="1" applyFill="1" applyBorder="1" applyAlignment="1">
      <alignment horizontal="left" wrapText="1"/>
    </xf>
    <xf numFmtId="0" fontId="39" fillId="2" borderId="7" xfId="3" applyFont="1" applyFill="1" applyBorder="1" applyAlignment="1">
      <alignment horizontal="left" wrapText="1"/>
    </xf>
    <xf numFmtId="0" fontId="37" fillId="2" borderId="7" xfId="0" applyFont="1" applyFill="1" applyBorder="1" applyAlignment="1">
      <alignment horizontal="left" wrapText="1"/>
    </xf>
    <xf numFmtId="0" fontId="39" fillId="2" borderId="7" xfId="3" applyFont="1" applyFill="1" applyBorder="1" applyAlignment="1">
      <alignment horizontal="center" vertical="center" wrapText="1"/>
    </xf>
    <xf numFmtId="0" fontId="39" fillId="2" borderId="9" xfId="3" applyFont="1" applyFill="1" applyBorder="1" applyAlignment="1">
      <alignment horizontal="center" vertical="center" wrapText="1"/>
    </xf>
    <xf numFmtId="0" fontId="36" fillId="2" borderId="0" xfId="3" applyFont="1" applyFill="1" applyBorder="1" applyAlignment="1">
      <alignment horizontal="justify" wrapText="1"/>
    </xf>
    <xf numFmtId="0" fontId="40" fillId="2" borderId="7" xfId="3" applyFont="1" applyFill="1" applyBorder="1" applyAlignment="1">
      <alignment horizontal="left" vertical="top" wrapText="1" indent="5"/>
    </xf>
    <xf numFmtId="0" fontId="39" fillId="2" borderId="49" xfId="3" applyFont="1" applyFill="1" applyBorder="1" applyAlignment="1">
      <alignment horizontal="left" wrapText="1" indent="3"/>
    </xf>
    <xf numFmtId="0" fontId="40" fillId="2" borderId="27" xfId="3" applyFont="1" applyFill="1" applyBorder="1" applyAlignment="1">
      <alignment horizontal="left" wrapText="1" indent="1"/>
    </xf>
    <xf numFmtId="0" fontId="40" fillId="2" borderId="7" xfId="3" applyFont="1" applyFill="1" applyBorder="1" applyAlignment="1">
      <alignment horizontal="left" wrapText="1" indent="5"/>
    </xf>
    <xf numFmtId="0" fontId="40" fillId="2" borderId="7" xfId="3" applyFont="1" applyFill="1" applyBorder="1" applyAlignment="1">
      <alignment horizontal="left" vertical="center" wrapText="1" indent="3"/>
    </xf>
    <xf numFmtId="0" fontId="40" fillId="2" borderId="27" xfId="3" applyFont="1" applyFill="1" applyBorder="1" applyAlignment="1">
      <alignment horizontal="left" vertical="center" wrapText="1" indent="3"/>
    </xf>
    <xf numFmtId="0" fontId="40" fillId="2" borderId="7" xfId="3" applyFont="1" applyFill="1" applyBorder="1" applyAlignment="1">
      <alignment horizontal="left" vertical="top" wrapText="1" indent="3"/>
    </xf>
    <xf numFmtId="0" fontId="48" fillId="2" borderId="7" xfId="3" applyFont="1" applyFill="1" applyBorder="1" applyAlignment="1">
      <alignment wrapText="1"/>
    </xf>
    <xf numFmtId="0" fontId="16" fillId="2" borderId="0" xfId="0" applyFont="1" applyFill="1" applyBorder="1" applyAlignment="1">
      <alignment horizontal="center" vertical="top" wrapText="1"/>
    </xf>
    <xf numFmtId="0" fontId="0" fillId="2" borderId="0" xfId="0" applyFill="1" applyAlignment="1"/>
    <xf numFmtId="0" fontId="17" fillId="2" borderId="0" xfId="0" applyFont="1" applyFill="1" applyAlignment="1">
      <alignment horizontal="center"/>
    </xf>
    <xf numFmtId="0" fontId="0" fillId="2" borderId="0" xfId="0" applyFill="1" applyAlignment="1">
      <alignment horizontal="center"/>
    </xf>
    <xf numFmtId="0" fontId="9" fillId="2" borderId="0" xfId="0" applyFont="1" applyFill="1" applyBorder="1" applyAlignment="1">
      <alignment horizontal="center" wrapText="1"/>
    </xf>
    <xf numFmtId="0" fontId="6" fillId="2" borderId="0" xfId="0" applyFont="1" applyFill="1" applyAlignment="1">
      <alignment horizontal="left"/>
    </xf>
    <xf numFmtId="0" fontId="0" fillId="2" borderId="0" xfId="0" applyFill="1" applyAlignment="1">
      <alignment horizontal="left"/>
    </xf>
    <xf numFmtId="0" fontId="12" fillId="2" borderId="0" xfId="0" applyFont="1" applyFill="1" applyAlignment="1">
      <alignment horizontal="right" indent="1"/>
    </xf>
    <xf numFmtId="0" fontId="12" fillId="2" borderId="21" xfId="0" applyFont="1" applyFill="1" applyBorder="1" applyAlignment="1">
      <alignment horizontal="right" indent="1"/>
    </xf>
    <xf numFmtId="0" fontId="35" fillId="2" borderId="0" xfId="3" applyFont="1" applyFill="1" applyBorder="1" applyAlignment="1">
      <alignment horizontal="center" vertical="top"/>
    </xf>
    <xf numFmtId="0" fontId="6" fillId="2" borderId="45" xfId="0" applyFont="1" applyFill="1" applyBorder="1" applyAlignment="1">
      <alignment horizontal="center"/>
    </xf>
    <xf numFmtId="0" fontId="6" fillId="2" borderId="46" xfId="0" applyFont="1" applyFill="1" applyBorder="1" applyAlignment="1">
      <alignment horizontal="center"/>
    </xf>
    <xf numFmtId="0" fontId="40" fillId="2" borderId="5" xfId="3" applyFont="1" applyFill="1" applyBorder="1" applyAlignment="1">
      <alignment horizontal="left" wrapText="1" indent="3"/>
    </xf>
    <xf numFmtId="0" fontId="9" fillId="2" borderId="0" xfId="0" applyFont="1" applyFill="1" applyAlignment="1">
      <alignment horizontal="center" wrapText="1"/>
    </xf>
    <xf numFmtId="0" fontId="10" fillId="2" borderId="5" xfId="0" applyFont="1" applyFill="1" applyBorder="1" applyAlignment="1">
      <alignment horizontal="center"/>
    </xf>
    <xf numFmtId="0" fontId="0" fillId="2" borderId="5" xfId="0" applyFill="1" applyBorder="1" applyAlignment="1"/>
    <xf numFmtId="0" fontId="0" fillId="2" borderId="0" xfId="0" applyFill="1" applyBorder="1" applyAlignment="1"/>
    <xf numFmtId="0" fontId="40" fillId="2" borderId="1" xfId="3" applyFont="1" applyFill="1" applyBorder="1" applyAlignment="1">
      <alignment horizontal="center" vertical="center" wrapText="1"/>
    </xf>
    <xf numFmtId="0" fontId="39" fillId="2" borderId="1" xfId="3" applyFont="1" applyFill="1" applyBorder="1" applyAlignment="1">
      <alignment horizontal="center" vertical="center" wrapText="1"/>
    </xf>
    <xf numFmtId="0" fontId="39" fillId="2" borderId="7" xfId="3" applyFont="1" applyFill="1" applyBorder="1" applyAlignment="1">
      <alignment horizontal="left" wrapText="1" indent="1"/>
    </xf>
    <xf numFmtId="0" fontId="12" fillId="2" borderId="5" xfId="0" applyFont="1" applyFill="1" applyBorder="1" applyAlignment="1">
      <alignment horizontal="center" wrapText="1"/>
    </xf>
    <xf numFmtId="0" fontId="10" fillId="2" borderId="5" xfId="3" applyFont="1" applyFill="1" applyBorder="1" applyAlignment="1">
      <alignment horizontal="center" wrapText="1"/>
    </xf>
    <xf numFmtId="0" fontId="10" fillId="2" borderId="0" xfId="3" applyFont="1" applyFill="1" applyAlignment="1">
      <alignment horizontal="left"/>
    </xf>
    <xf numFmtId="0" fontId="10" fillId="2" borderId="0" xfId="0" applyFont="1" applyFill="1" applyAlignment="1">
      <alignment horizontal="right" vertical="center" wrapText="1" indent="1"/>
    </xf>
    <xf numFmtId="0" fontId="10" fillId="2" borderId="21" xfId="0" applyFont="1" applyFill="1" applyBorder="1" applyAlignment="1">
      <alignment horizontal="right" vertical="center" wrapText="1" indent="1"/>
    </xf>
    <xf numFmtId="0" fontId="11" fillId="2" borderId="0" xfId="3" applyFont="1" applyFill="1" applyAlignment="1">
      <alignment horizontal="center" vertical="center" wrapText="1"/>
    </xf>
    <xf numFmtId="0" fontId="11" fillId="2" borderId="0" xfId="3" applyFont="1" applyFill="1" applyAlignment="1">
      <alignment horizontal="center" vertical="center"/>
    </xf>
    <xf numFmtId="0" fontId="40" fillId="0" borderId="7" xfId="3" applyFont="1" applyFill="1" applyBorder="1" applyAlignment="1">
      <alignment horizontal="left" wrapText="1" indent="3"/>
    </xf>
    <xf numFmtId="0" fontId="40" fillId="2" borderId="8" xfId="3" applyFont="1" applyFill="1" applyBorder="1" applyAlignment="1">
      <alignment horizontal="center" vertical="center" wrapText="1"/>
    </xf>
    <xf numFmtId="0" fontId="39" fillId="2" borderId="6" xfId="3" applyFont="1" applyFill="1" applyBorder="1" applyAlignment="1">
      <alignment horizontal="center" vertical="center" wrapText="1"/>
    </xf>
    <xf numFmtId="0" fontId="39" fillId="2" borderId="11" xfId="3" applyFont="1" applyFill="1" applyBorder="1" applyAlignment="1">
      <alignment horizontal="center" vertical="center" wrapText="1"/>
    </xf>
    <xf numFmtId="0" fontId="39" fillId="2" borderId="5" xfId="3" applyFont="1" applyFill="1" applyBorder="1" applyAlignment="1">
      <alignment horizontal="center" vertical="center" wrapText="1"/>
    </xf>
    <xf numFmtId="0" fontId="39" fillId="2" borderId="12" xfId="3" applyFont="1" applyFill="1" applyBorder="1" applyAlignment="1">
      <alignment horizontal="center" vertical="center" wrapText="1"/>
    </xf>
    <xf numFmtId="0" fontId="33" fillId="2" borderId="0" xfId="2" applyFont="1" applyFill="1" applyBorder="1" applyAlignment="1">
      <alignment horizontal="center" vertical="top"/>
    </xf>
    <xf numFmtId="0" fontId="6" fillId="2" borderId="5" xfId="2" applyFont="1" applyFill="1" applyBorder="1" applyAlignment="1">
      <alignment horizontal="center"/>
    </xf>
    <xf numFmtId="49" fontId="6" fillId="2" borderId="8" xfId="0" applyNumberFormat="1" applyFont="1" applyFill="1" applyBorder="1" applyAlignment="1">
      <alignment horizontal="left" vertical="top" wrapText="1"/>
    </xf>
    <xf numFmtId="49" fontId="6" fillId="2" borderId="7" xfId="0" applyNumberFormat="1" applyFont="1" applyFill="1" applyBorder="1" applyAlignment="1">
      <alignment horizontal="left" vertical="top" wrapText="1"/>
    </xf>
    <xf numFmtId="49" fontId="6" fillId="2" borderId="8" xfId="0" applyNumberFormat="1" applyFont="1" applyFill="1" applyBorder="1" applyAlignment="1">
      <alignment horizontal="left" wrapText="1" indent="6"/>
    </xf>
    <xf numFmtId="49" fontId="6" fillId="2" borderId="7" xfId="0" applyNumberFormat="1" applyFont="1" applyFill="1" applyBorder="1" applyAlignment="1">
      <alignment horizontal="left" wrapText="1" indent="6"/>
    </xf>
    <xf numFmtId="49" fontId="5" fillId="2" borderId="11" xfId="0" applyNumberFormat="1" applyFont="1" applyFill="1" applyBorder="1" applyAlignment="1">
      <alignment horizontal="center"/>
    </xf>
    <xf numFmtId="49" fontId="5" fillId="2" borderId="12" xfId="0" applyNumberFormat="1" applyFont="1" applyFill="1" applyBorder="1" applyAlignment="1">
      <alignment horizontal="center"/>
    </xf>
    <xf numFmtId="0" fontId="5" fillId="2" borderId="5" xfId="0" applyFont="1" applyFill="1" applyBorder="1" applyAlignment="1">
      <alignment horizontal="center"/>
    </xf>
    <xf numFmtId="49" fontId="10" fillId="2" borderId="3" xfId="0" applyNumberFormat="1"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49" fontId="6" fillId="2" borderId="8" xfId="0" applyNumberFormat="1" applyFont="1" applyFill="1" applyBorder="1" applyAlignment="1">
      <alignment horizontal="left" wrapText="1" indent="2"/>
    </xf>
    <xf numFmtId="49" fontId="6" fillId="2" borderId="7" xfId="0" applyNumberFormat="1" applyFont="1" applyFill="1" applyBorder="1" applyAlignment="1">
      <alignment horizontal="left" wrapText="1" indent="2"/>
    </xf>
    <xf numFmtId="49" fontId="6" fillId="2" borderId="8" xfId="0" applyNumberFormat="1" applyFont="1" applyFill="1" applyBorder="1" applyAlignment="1">
      <alignment horizontal="left" vertical="top" wrapText="1" indent="8"/>
    </xf>
    <xf numFmtId="49" fontId="6" fillId="2" borderId="7" xfId="0" applyNumberFormat="1" applyFont="1" applyFill="1" applyBorder="1" applyAlignment="1">
      <alignment horizontal="left" vertical="top" wrapText="1" indent="8"/>
    </xf>
    <xf numFmtId="49" fontId="6" fillId="2" borderId="6" xfId="0" applyNumberFormat="1" applyFont="1" applyFill="1" applyBorder="1" applyAlignment="1">
      <alignment horizontal="left" vertical="top" wrapText="1" indent="8"/>
    </xf>
    <xf numFmtId="49" fontId="6" fillId="2" borderId="8" xfId="0" applyNumberFormat="1" applyFont="1" applyFill="1" applyBorder="1" applyAlignment="1">
      <alignment horizontal="left" wrapText="1" indent="4"/>
    </xf>
    <xf numFmtId="49" fontId="6" fillId="2" borderId="7" xfId="0" applyNumberFormat="1" applyFont="1" applyFill="1" applyBorder="1" applyAlignment="1">
      <alignment horizontal="left" wrapText="1" indent="4"/>
    </xf>
    <xf numFmtId="0" fontId="29" fillId="2" borderId="0" xfId="0" applyFont="1" applyFill="1" applyAlignment="1">
      <alignment horizontal="center" vertical="center"/>
    </xf>
    <xf numFmtId="0" fontId="31" fillId="2" borderId="0" xfId="0" applyFont="1" applyFill="1" applyAlignment="1"/>
    <xf numFmtId="49" fontId="35" fillId="2" borderId="8" xfId="0" applyNumberFormat="1" applyFont="1" applyFill="1" applyBorder="1" applyAlignment="1">
      <alignment horizontal="center" vertical="center"/>
    </xf>
    <xf numFmtId="49" fontId="35" fillId="2" borderId="7" xfId="0" applyNumberFormat="1" applyFont="1" applyFill="1" applyBorder="1" applyAlignment="1">
      <alignment horizontal="center" vertical="center"/>
    </xf>
    <xf numFmtId="49" fontId="35" fillId="2" borderId="9" xfId="0" applyNumberFormat="1" applyFont="1" applyFill="1" applyBorder="1" applyAlignment="1">
      <alignment horizontal="center" vertical="center"/>
    </xf>
    <xf numFmtId="49" fontId="27" fillId="2" borderId="8" xfId="0" applyNumberFormat="1" applyFont="1" applyFill="1" applyBorder="1" applyAlignment="1">
      <alignment horizontal="left" wrapText="1"/>
    </xf>
    <xf numFmtId="49" fontId="27" fillId="2" borderId="7" xfId="0" applyNumberFormat="1" applyFont="1" applyFill="1" applyBorder="1" applyAlignment="1">
      <alignment horizontal="left" wrapText="1"/>
    </xf>
    <xf numFmtId="49" fontId="6" fillId="2" borderId="8" xfId="0" applyNumberFormat="1" applyFont="1" applyFill="1" applyBorder="1" applyAlignment="1">
      <alignment horizontal="left" vertical="center" wrapText="1" indent="4"/>
    </xf>
    <xf numFmtId="49" fontId="6" fillId="2" borderId="7" xfId="0" applyNumberFormat="1" applyFont="1" applyFill="1" applyBorder="1" applyAlignment="1">
      <alignment horizontal="left" vertical="center" wrapText="1" indent="4"/>
    </xf>
    <xf numFmtId="49" fontId="12" fillId="2" borderId="1"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10" fillId="2" borderId="9" xfId="0" applyNumberFormat="1" applyFont="1" applyFill="1" applyBorder="1" applyAlignment="1">
      <alignment horizontal="center" vertical="center" wrapText="1"/>
    </xf>
    <xf numFmtId="2" fontId="6" fillId="2" borderId="8" xfId="0" applyNumberFormat="1" applyFont="1" applyFill="1" applyBorder="1" applyAlignment="1">
      <alignment horizontal="left" vertical="center" wrapText="1" indent="2"/>
    </xf>
    <xf numFmtId="2" fontId="6" fillId="2" borderId="7" xfId="0" applyNumberFormat="1" applyFont="1" applyFill="1" applyBorder="1" applyAlignment="1">
      <alignment horizontal="left" vertical="center" wrapText="1" indent="2"/>
    </xf>
    <xf numFmtId="0" fontId="35" fillId="2" borderId="0" xfId="0" applyFont="1" applyFill="1" applyAlignment="1">
      <alignment horizontal="left" wrapText="1"/>
    </xf>
    <xf numFmtId="0" fontId="35" fillId="2" borderId="0" xfId="0" applyFont="1" applyFill="1" applyAlignment="1">
      <alignment horizontal="left"/>
    </xf>
    <xf numFmtId="0" fontId="33" fillId="2" borderId="0" xfId="0" applyFont="1" applyFill="1" applyAlignment="1">
      <alignment horizontal="left" wrapText="1"/>
    </xf>
    <xf numFmtId="0" fontId="16" fillId="2" borderId="39" xfId="0" applyFont="1" applyFill="1" applyBorder="1" applyAlignment="1">
      <alignment horizontal="center" vertical="top"/>
    </xf>
    <xf numFmtId="0" fontId="16" fillId="2" borderId="0" xfId="0" applyFont="1" applyFill="1" applyBorder="1" applyAlignment="1">
      <alignment horizontal="center" vertical="top"/>
    </xf>
    <xf numFmtId="0" fontId="16" fillId="2" borderId="0" xfId="0" applyFont="1" applyFill="1" applyBorder="1" applyAlignment="1">
      <alignment horizontal="left" vertical="top"/>
    </xf>
    <xf numFmtId="0" fontId="16" fillId="2" borderId="38" xfId="0" applyFont="1" applyFill="1" applyBorder="1" applyAlignment="1">
      <alignment horizontal="left" vertical="top"/>
    </xf>
    <xf numFmtId="49" fontId="6" fillId="2" borderId="8" xfId="0" applyNumberFormat="1" applyFont="1" applyFill="1" applyBorder="1" applyAlignment="1">
      <alignment horizontal="left" wrapText="1"/>
    </xf>
    <xf numFmtId="49" fontId="6" fillId="2" borderId="7" xfId="0" applyNumberFormat="1" applyFont="1" applyFill="1" applyBorder="1" applyAlignment="1">
      <alignment horizontal="left" wrapText="1"/>
    </xf>
    <xf numFmtId="49" fontId="6" fillId="2" borderId="5" xfId="0" applyNumberFormat="1" applyFont="1" applyFill="1" applyBorder="1" applyAlignment="1">
      <alignment horizontal="left" wrapText="1"/>
    </xf>
    <xf numFmtId="49" fontId="6" fillId="2" borderId="1" xfId="0" applyNumberFormat="1" applyFont="1" applyFill="1" applyBorder="1" applyAlignment="1">
      <alignment horizontal="left" vertical="top" wrapText="1" indent="8"/>
    </xf>
    <xf numFmtId="0" fontId="33" fillId="2" borderId="0" xfId="0" applyFont="1" applyFill="1" applyAlignment="1">
      <alignment horizontal="left"/>
    </xf>
    <xf numFmtId="0" fontId="10" fillId="2" borderId="50" xfId="0" applyFont="1" applyFill="1" applyBorder="1" applyAlignment="1">
      <alignment horizontal="center" wrapText="1"/>
    </xf>
    <xf numFmtId="0" fontId="10" fillId="2" borderId="5" xfId="0" applyFont="1" applyFill="1" applyBorder="1" applyAlignment="1">
      <alignment horizontal="center" wrapText="1"/>
    </xf>
    <xf numFmtId="0" fontId="10" fillId="2" borderId="42" xfId="0" applyFont="1" applyFill="1" applyBorder="1" applyAlignment="1">
      <alignment horizontal="center"/>
    </xf>
    <xf numFmtId="0" fontId="10" fillId="2" borderId="41" xfId="0" applyFont="1" applyFill="1" applyBorder="1" applyAlignment="1">
      <alignment horizontal="center"/>
    </xf>
    <xf numFmtId="0" fontId="10" fillId="2" borderId="40" xfId="0" applyFont="1" applyFill="1" applyBorder="1" applyAlignment="1">
      <alignment horizontal="center"/>
    </xf>
  </cellXfs>
  <cellStyles count="5">
    <cellStyle name="Обычный" xfId="0" builtinId="0"/>
    <cellStyle name="Обычный 2" xfId="1"/>
    <cellStyle name="Обычный 2 2" xfId="2"/>
    <cellStyle name="Обычный 2 2 2" xfId="3"/>
    <cellStyle name="Обычный_2002год"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IG128"/>
  <sheetViews>
    <sheetView showGridLines="0" view="pageBreakPreview" topLeftCell="A82" zoomScaleSheetLayoutView="100" workbookViewId="0">
      <selection activeCell="H87" sqref="H87:J87"/>
    </sheetView>
  </sheetViews>
  <sheetFormatPr defaultColWidth="8.85546875" defaultRowHeight="15"/>
  <cols>
    <col min="1" max="1" width="3.5703125" style="1" customWidth="1"/>
    <col min="2" max="2" width="15.42578125" style="10" customWidth="1"/>
    <col min="3" max="3" width="18.140625" style="10" customWidth="1"/>
    <col min="4" max="4" width="16" style="10" customWidth="1"/>
    <col min="5" max="5" width="47.85546875" style="10" customWidth="1"/>
    <col min="6" max="6" width="10.7109375" style="8" customWidth="1"/>
    <col min="7" max="7" width="15.7109375" style="1" customWidth="1"/>
    <col min="8" max="8" width="15.85546875" style="1" customWidth="1"/>
    <col min="9" max="9" width="14.5703125" style="1" customWidth="1"/>
    <col min="10" max="10" width="16.42578125" style="1" customWidth="1"/>
    <col min="11" max="11" width="16" style="1" customWidth="1"/>
    <col min="12" max="12" width="18" style="1" customWidth="1"/>
    <col min="13" max="13" width="14.85546875" style="1" customWidth="1"/>
    <col min="14" max="16384" width="8.85546875" style="1"/>
  </cols>
  <sheetData>
    <row r="1" spans="2:11" ht="14.25" customHeight="1">
      <c r="G1" s="9"/>
      <c r="H1" s="9"/>
      <c r="I1" s="263" t="s">
        <v>171</v>
      </c>
      <c r="J1" s="263"/>
      <c r="K1" s="251"/>
    </row>
    <row r="2" spans="2:11" ht="15.75" customHeight="1">
      <c r="G2" s="9"/>
      <c r="H2" s="9"/>
      <c r="I2" s="264" t="s">
        <v>233</v>
      </c>
      <c r="J2" s="264"/>
      <c r="K2" s="265"/>
    </row>
    <row r="3" spans="2:11" ht="12" customHeight="1">
      <c r="G3" s="9"/>
      <c r="H3" s="9"/>
      <c r="I3" s="250" t="s">
        <v>144</v>
      </c>
      <c r="J3" s="250"/>
      <c r="K3" s="251"/>
    </row>
    <row r="4" spans="2:11" ht="12" customHeight="1">
      <c r="G4" s="9"/>
      <c r="H4" s="9"/>
      <c r="I4" s="264" t="s">
        <v>242</v>
      </c>
      <c r="J4" s="264"/>
      <c r="K4" s="265"/>
    </row>
    <row r="5" spans="2:11" ht="12" customHeight="1">
      <c r="G5" s="9"/>
      <c r="H5" s="9"/>
      <c r="I5" s="250" t="s">
        <v>20</v>
      </c>
      <c r="J5" s="250"/>
      <c r="K5" s="251"/>
    </row>
    <row r="6" spans="2:11" ht="33.75" customHeight="1">
      <c r="G6" s="9"/>
      <c r="H6" s="9"/>
      <c r="I6" s="254" t="s">
        <v>243</v>
      </c>
      <c r="J6" s="254"/>
      <c r="K6" s="266"/>
    </row>
    <row r="7" spans="2:11" ht="12" customHeight="1">
      <c r="G7" s="9"/>
      <c r="H7" s="9"/>
      <c r="I7" s="250" t="s">
        <v>28</v>
      </c>
      <c r="J7" s="250"/>
      <c r="K7" s="251"/>
    </row>
    <row r="8" spans="2:11" ht="16.5" customHeight="1">
      <c r="G8" s="9"/>
      <c r="H8" s="9"/>
      <c r="I8" s="254" t="s">
        <v>272</v>
      </c>
      <c r="J8" s="254"/>
      <c r="K8" s="253"/>
    </row>
    <row r="9" spans="2:11" ht="8.25" customHeight="1">
      <c r="G9" s="9"/>
      <c r="H9" s="9"/>
      <c r="I9" s="254"/>
      <c r="J9" s="251"/>
      <c r="K9" s="251"/>
    </row>
    <row r="10" spans="2:11" ht="21" customHeight="1">
      <c r="B10" s="252" t="s">
        <v>142</v>
      </c>
      <c r="C10" s="253"/>
      <c r="D10" s="253"/>
      <c r="E10" s="253"/>
      <c r="F10" s="253"/>
      <c r="G10" s="253"/>
      <c r="H10" s="253"/>
      <c r="I10" s="253"/>
      <c r="J10" s="253"/>
      <c r="K10" s="58"/>
    </row>
    <row r="11" spans="2:11" ht="19.5" customHeight="1" thickBot="1">
      <c r="B11" s="252" t="s">
        <v>248</v>
      </c>
      <c r="C11" s="253"/>
      <c r="D11" s="253"/>
      <c r="E11" s="253"/>
      <c r="F11" s="253"/>
      <c r="G11" s="253"/>
      <c r="H11" s="253"/>
      <c r="I11" s="253"/>
      <c r="J11" s="253"/>
      <c r="K11" s="68" t="s">
        <v>11</v>
      </c>
    </row>
    <row r="12" spans="2:11" ht="15.75" customHeight="1">
      <c r="B12" s="18"/>
      <c r="C12" s="18"/>
      <c r="D12" s="18"/>
      <c r="E12" s="255" t="s">
        <v>273</v>
      </c>
      <c r="F12" s="256"/>
      <c r="G12" s="256"/>
      <c r="H12" s="256"/>
      <c r="I12" s="69"/>
      <c r="J12" s="70" t="s">
        <v>12</v>
      </c>
      <c r="K12" s="145" t="s">
        <v>274</v>
      </c>
    </row>
    <row r="13" spans="2:11" ht="14.25" customHeight="1">
      <c r="B13" s="116"/>
      <c r="C13" s="117"/>
      <c r="D13" s="105"/>
      <c r="E13" s="105"/>
      <c r="F13" s="105"/>
      <c r="G13" s="105"/>
      <c r="H13" s="105"/>
      <c r="I13" s="257" t="s">
        <v>13</v>
      </c>
      <c r="J13" s="258"/>
      <c r="K13" s="21"/>
    </row>
    <row r="14" spans="2:11" ht="15.75" customHeight="1">
      <c r="B14" s="71"/>
      <c r="C14" s="71"/>
      <c r="D14" s="71"/>
      <c r="E14" s="71"/>
      <c r="F14" s="71"/>
      <c r="G14" s="71"/>
      <c r="H14" s="71"/>
      <c r="I14" s="71"/>
      <c r="J14" s="72" t="s">
        <v>14</v>
      </c>
      <c r="K14" s="130">
        <v>108003494</v>
      </c>
    </row>
    <row r="15" spans="2:11" ht="30.75" customHeight="1">
      <c r="B15" s="71" t="s">
        <v>211</v>
      </c>
      <c r="C15" s="270" t="s">
        <v>241</v>
      </c>
      <c r="D15" s="270"/>
      <c r="E15" s="270"/>
      <c r="F15" s="270"/>
      <c r="G15" s="270"/>
      <c r="H15" s="270"/>
      <c r="I15" s="257" t="s">
        <v>15</v>
      </c>
      <c r="J15" s="258"/>
      <c r="K15" s="131">
        <v>10101001</v>
      </c>
    </row>
    <row r="16" spans="2:11" ht="19.5" customHeight="1">
      <c r="B16" s="272" t="s">
        <v>176</v>
      </c>
      <c r="C16" s="272"/>
      <c r="D16" s="23"/>
      <c r="E16" s="23"/>
      <c r="F16" s="23"/>
      <c r="G16" s="23"/>
      <c r="H16" s="23"/>
      <c r="I16" s="257" t="s">
        <v>13</v>
      </c>
      <c r="J16" s="258"/>
      <c r="K16" s="22"/>
    </row>
    <row r="17" spans="1:12" ht="39" customHeight="1">
      <c r="B17" s="106" t="s">
        <v>213</v>
      </c>
      <c r="C17" s="23"/>
      <c r="D17" s="271" t="s">
        <v>212</v>
      </c>
      <c r="E17" s="271"/>
      <c r="F17" s="271"/>
      <c r="G17" s="271"/>
      <c r="H17" s="271"/>
      <c r="I17" s="257" t="s">
        <v>18</v>
      </c>
      <c r="J17" s="258"/>
      <c r="K17" s="131">
        <v>903</v>
      </c>
    </row>
    <row r="18" spans="1:12" ht="18.75" customHeight="1">
      <c r="B18" s="106" t="s">
        <v>170</v>
      </c>
      <c r="C18" s="23"/>
      <c r="D18" s="23"/>
      <c r="E18" s="23"/>
      <c r="F18" s="23"/>
      <c r="G18" s="23"/>
      <c r="H18" s="23"/>
      <c r="I18" s="71"/>
      <c r="J18" s="108"/>
      <c r="K18" s="260"/>
    </row>
    <row r="19" spans="1:12" ht="15.75" customHeight="1">
      <c r="B19" s="106"/>
      <c r="C19" s="23"/>
      <c r="D19" s="23"/>
      <c r="E19" s="259" t="s">
        <v>210</v>
      </c>
      <c r="F19" s="259"/>
      <c r="G19" s="259"/>
      <c r="H19" s="23"/>
      <c r="I19" s="23"/>
      <c r="J19" s="73"/>
      <c r="K19" s="261"/>
    </row>
    <row r="20" spans="1:12" ht="15.75" customHeight="1" thickBot="1">
      <c r="B20" s="71" t="s">
        <v>16</v>
      </c>
      <c r="C20" s="71"/>
      <c r="D20" s="71"/>
      <c r="E20" s="71"/>
      <c r="F20" s="71"/>
      <c r="G20" s="71"/>
      <c r="H20" s="107"/>
      <c r="I20" s="273" t="s">
        <v>17</v>
      </c>
      <c r="J20" s="274"/>
      <c r="K20" s="24">
        <v>383</v>
      </c>
    </row>
    <row r="21" spans="1:12" s="2" customFormat="1" ht="15.75" customHeight="1">
      <c r="B21" s="275" t="s">
        <v>32</v>
      </c>
      <c r="C21" s="275"/>
      <c r="D21" s="275"/>
      <c r="E21" s="275"/>
      <c r="F21" s="276"/>
      <c r="G21" s="276"/>
      <c r="H21" s="276"/>
      <c r="I21" s="276"/>
      <c r="J21" s="276"/>
      <c r="K21" s="276"/>
    </row>
    <row r="22" spans="1:12" s="2" customFormat="1" ht="19.5" customHeight="1">
      <c r="A22" s="12"/>
      <c r="B22" s="279" t="s">
        <v>0</v>
      </c>
      <c r="C22" s="279"/>
      <c r="D22" s="279"/>
      <c r="E22" s="280"/>
      <c r="F22" s="267" t="s">
        <v>1</v>
      </c>
      <c r="G22" s="268" t="s">
        <v>178</v>
      </c>
      <c r="H22" s="267" t="s">
        <v>19</v>
      </c>
      <c r="I22" s="267"/>
      <c r="J22" s="267"/>
      <c r="K22" s="278"/>
    </row>
    <row r="23" spans="1:12" s="2" customFormat="1" ht="56.25" customHeight="1">
      <c r="A23" s="12"/>
      <c r="B23" s="281"/>
      <c r="C23" s="281"/>
      <c r="D23" s="281"/>
      <c r="E23" s="282"/>
      <c r="F23" s="267"/>
      <c r="G23" s="268"/>
      <c r="H23" s="193" t="s">
        <v>260</v>
      </c>
      <c r="I23" s="127" t="s">
        <v>261</v>
      </c>
      <c r="J23" s="193" t="s">
        <v>262</v>
      </c>
      <c r="K23" s="74" t="s">
        <v>10</v>
      </c>
    </row>
    <row r="24" spans="1:12" s="65" customFormat="1" ht="14.25" customHeight="1" thickBot="1">
      <c r="A24" s="64"/>
      <c r="B24" s="239">
        <v>1</v>
      </c>
      <c r="C24" s="239"/>
      <c r="D24" s="239"/>
      <c r="E24" s="240"/>
      <c r="F24" s="75">
        <v>2</v>
      </c>
      <c r="G24" s="76">
        <v>3</v>
      </c>
      <c r="H24" s="76">
        <v>4</v>
      </c>
      <c r="I24" s="126">
        <v>5</v>
      </c>
      <c r="J24" s="76">
        <v>6</v>
      </c>
      <c r="K24" s="77">
        <v>7</v>
      </c>
    </row>
    <row r="25" spans="1:12" customFormat="1" ht="17.25" customHeight="1">
      <c r="A25" s="12"/>
      <c r="B25" s="236" t="s">
        <v>179</v>
      </c>
      <c r="C25" s="236"/>
      <c r="D25" s="236"/>
      <c r="E25" s="236"/>
      <c r="F25" s="78" t="s">
        <v>6</v>
      </c>
      <c r="G25" s="79" t="s">
        <v>5</v>
      </c>
      <c r="H25" s="162">
        <v>45043.41</v>
      </c>
      <c r="I25" s="163">
        <v>0</v>
      </c>
      <c r="J25" s="162">
        <v>0</v>
      </c>
      <c r="K25" s="139"/>
    </row>
    <row r="26" spans="1:12" s="17" customFormat="1" ht="18" customHeight="1">
      <c r="A26" s="13"/>
      <c r="B26" s="237" t="s">
        <v>180</v>
      </c>
      <c r="C26" s="238"/>
      <c r="D26" s="238"/>
      <c r="E26" s="238"/>
      <c r="F26" s="80" t="s">
        <v>7</v>
      </c>
      <c r="G26" s="81" t="s">
        <v>5</v>
      </c>
      <c r="H26" s="164"/>
      <c r="I26" s="165"/>
      <c r="J26" s="164"/>
      <c r="K26" s="134"/>
      <c r="L26" s="25"/>
    </row>
    <row r="27" spans="1:12" s="2" customFormat="1">
      <c r="A27" s="12"/>
      <c r="B27" s="235" t="s">
        <v>138</v>
      </c>
      <c r="C27" s="235"/>
      <c r="D27" s="235"/>
      <c r="E27" s="235"/>
      <c r="F27" s="160" t="s">
        <v>33</v>
      </c>
      <c r="G27" s="161" t="s">
        <v>5</v>
      </c>
      <c r="H27" s="166">
        <f>H29+H34+H38+H39+H45+H49</f>
        <v>16372622.250000002</v>
      </c>
      <c r="I27" s="166">
        <f>I29+I34+I38+I39+I45+I49</f>
        <v>16647775.91</v>
      </c>
      <c r="J27" s="166">
        <f>J29+J34+J38+J39+J45+J49</f>
        <v>17924475.510000002</v>
      </c>
      <c r="K27" s="132"/>
    </row>
    <row r="28" spans="1:12" s="2" customFormat="1" ht="27" customHeight="1">
      <c r="A28" s="12"/>
      <c r="B28" s="229" t="s">
        <v>107</v>
      </c>
      <c r="C28" s="229"/>
      <c r="D28" s="229"/>
      <c r="E28" s="229"/>
      <c r="F28" s="83">
        <v>1100</v>
      </c>
      <c r="G28" s="81">
        <v>120</v>
      </c>
      <c r="H28" s="167">
        <v>0</v>
      </c>
      <c r="I28" s="168">
        <v>0</v>
      </c>
      <c r="J28" s="167">
        <v>0</v>
      </c>
      <c r="K28" s="134"/>
    </row>
    <row r="29" spans="1:12" s="2" customFormat="1" ht="18.75" customHeight="1">
      <c r="A29" s="12"/>
      <c r="B29" s="269" t="s">
        <v>31</v>
      </c>
      <c r="C29" s="269"/>
      <c r="D29" s="269"/>
      <c r="E29" s="269"/>
      <c r="F29" s="84">
        <v>1200</v>
      </c>
      <c r="G29" s="82">
        <v>130</v>
      </c>
      <c r="H29" s="169">
        <f>H30+H31+H32+H33</f>
        <v>13361426.910000002</v>
      </c>
      <c r="I29" s="169">
        <f>I30+I31+I32+I33</f>
        <v>13735163.91</v>
      </c>
      <c r="J29" s="169">
        <f>J30+J31+J32+J33</f>
        <v>15011863.510000002</v>
      </c>
      <c r="K29" s="135"/>
    </row>
    <row r="30" spans="1:12" s="2" customFormat="1" ht="44.25" customHeight="1">
      <c r="A30" s="12"/>
      <c r="B30" s="277" t="s">
        <v>135</v>
      </c>
      <c r="C30" s="277"/>
      <c r="D30" s="277"/>
      <c r="E30" s="277"/>
      <c r="F30" s="84">
        <v>1210</v>
      </c>
      <c r="G30" s="85">
        <v>130</v>
      </c>
      <c r="H30" s="170">
        <f>14128889.31+22578.4+1000+27502.64+8980+6000+14135+91659.98-951240+300-133098.1+7000+28019.68+9700</f>
        <v>13261426.910000002</v>
      </c>
      <c r="I30" s="170">
        <f>I54-I35</f>
        <v>13735163.91</v>
      </c>
      <c r="J30" s="170">
        <f>J54-J35</f>
        <v>15011863.510000002</v>
      </c>
      <c r="K30" s="140"/>
    </row>
    <row r="31" spans="1:12" s="6" customFormat="1" ht="32.25" customHeight="1">
      <c r="A31" s="13"/>
      <c r="B31" s="226" t="s">
        <v>124</v>
      </c>
      <c r="C31" s="226"/>
      <c r="D31" s="226"/>
      <c r="E31" s="226"/>
      <c r="F31" s="83">
        <v>1220</v>
      </c>
      <c r="G31" s="81">
        <v>130</v>
      </c>
      <c r="H31" s="164">
        <v>0</v>
      </c>
      <c r="I31" s="165">
        <v>0</v>
      </c>
      <c r="J31" s="164">
        <v>0</v>
      </c>
      <c r="K31" s="134"/>
    </row>
    <row r="32" spans="1:12" s="6" customFormat="1">
      <c r="A32" s="13"/>
      <c r="B32" s="246" t="s">
        <v>108</v>
      </c>
      <c r="C32" s="246"/>
      <c r="D32" s="246"/>
      <c r="E32" s="247"/>
      <c r="F32" s="83">
        <v>1230</v>
      </c>
      <c r="G32" s="81">
        <v>130</v>
      </c>
      <c r="H32" s="164">
        <f>50000+50000</f>
        <v>100000</v>
      </c>
      <c r="I32" s="165">
        <v>0</v>
      </c>
      <c r="J32" s="164">
        <v>0</v>
      </c>
      <c r="K32" s="134"/>
      <c r="L32" s="67"/>
    </row>
    <row r="33" spans="1:12" s="2" customFormat="1">
      <c r="A33" s="12"/>
      <c r="B33" s="229" t="s">
        <v>109</v>
      </c>
      <c r="C33" s="229"/>
      <c r="D33" s="229"/>
      <c r="E33" s="244"/>
      <c r="F33" s="84">
        <v>1300</v>
      </c>
      <c r="G33" s="86">
        <v>140</v>
      </c>
      <c r="H33" s="164">
        <v>0</v>
      </c>
      <c r="I33" s="165">
        <v>0</v>
      </c>
      <c r="J33" s="164">
        <v>0</v>
      </c>
      <c r="K33" s="137"/>
    </row>
    <row r="34" spans="1:12" s="6" customFormat="1">
      <c r="A34" s="13"/>
      <c r="B34" s="229" t="s">
        <v>147</v>
      </c>
      <c r="C34" s="229"/>
      <c r="D34" s="229"/>
      <c r="E34" s="244"/>
      <c r="F34" s="83">
        <v>1400</v>
      </c>
      <c r="G34" s="81">
        <v>150</v>
      </c>
      <c r="H34" s="171">
        <f>H35+H36+H37</f>
        <v>3011195.34</v>
      </c>
      <c r="I34" s="171">
        <f>I35+I36+I37</f>
        <v>2912612</v>
      </c>
      <c r="J34" s="171">
        <f>J35+J36+J37</f>
        <v>2912612</v>
      </c>
      <c r="K34" s="134"/>
    </row>
    <row r="35" spans="1:12" s="6" customFormat="1" ht="29.25" customHeight="1">
      <c r="A35" s="13"/>
      <c r="B35" s="226" t="s">
        <v>136</v>
      </c>
      <c r="C35" s="226"/>
      <c r="D35" s="226"/>
      <c r="E35" s="226"/>
      <c r="F35" s="83">
        <v>1410</v>
      </c>
      <c r="G35" s="81">
        <v>150</v>
      </c>
      <c r="H35" s="164">
        <f>2991370+19825.34</f>
        <v>3011195.34</v>
      </c>
      <c r="I35" s="164">
        <v>2912612</v>
      </c>
      <c r="J35" s="164">
        <v>2912612</v>
      </c>
      <c r="K35" s="134"/>
    </row>
    <row r="36" spans="1:12" s="6" customFormat="1">
      <c r="A36" s="13"/>
      <c r="B36" s="226" t="s">
        <v>23</v>
      </c>
      <c r="C36" s="226"/>
      <c r="D36" s="226"/>
      <c r="E36" s="226"/>
      <c r="F36" s="83">
        <v>1420</v>
      </c>
      <c r="G36" s="81">
        <v>150</v>
      </c>
      <c r="H36" s="164">
        <v>0</v>
      </c>
      <c r="I36" s="172">
        <v>0</v>
      </c>
      <c r="J36" s="164">
        <v>0</v>
      </c>
      <c r="K36" s="134"/>
    </row>
    <row r="37" spans="1:12" s="6" customFormat="1" ht="31.5" customHeight="1" thickBot="1">
      <c r="A37" s="13"/>
      <c r="B37" s="226" t="s">
        <v>122</v>
      </c>
      <c r="C37" s="226"/>
      <c r="D37" s="226"/>
      <c r="E37" s="227"/>
      <c r="F37" s="100">
        <v>1430</v>
      </c>
      <c r="G37" s="121">
        <v>150</v>
      </c>
      <c r="H37" s="173">
        <v>0</v>
      </c>
      <c r="I37" s="174">
        <v>0</v>
      </c>
      <c r="J37" s="173">
        <v>0</v>
      </c>
      <c r="K37" s="136"/>
      <c r="L37" s="67"/>
    </row>
    <row r="38" spans="1:12" s="6" customFormat="1">
      <c r="A38" s="13"/>
      <c r="B38" s="225" t="s">
        <v>106</v>
      </c>
      <c r="C38" s="225"/>
      <c r="D38" s="225"/>
      <c r="E38" s="225"/>
      <c r="F38" s="84">
        <v>1500</v>
      </c>
      <c r="G38" s="82">
        <v>180</v>
      </c>
      <c r="H38" s="169">
        <v>0</v>
      </c>
      <c r="I38" s="175">
        <v>0</v>
      </c>
      <c r="J38" s="169">
        <v>0</v>
      </c>
      <c r="K38" s="135"/>
    </row>
    <row r="39" spans="1:12" s="2" customFormat="1">
      <c r="A39" s="12"/>
      <c r="B39" s="229" t="s">
        <v>24</v>
      </c>
      <c r="C39" s="229"/>
      <c r="D39" s="229"/>
      <c r="E39" s="229"/>
      <c r="F39" s="87">
        <v>1600</v>
      </c>
      <c r="G39" s="88" t="s">
        <v>5</v>
      </c>
      <c r="H39" s="176">
        <v>0</v>
      </c>
      <c r="I39" s="177">
        <v>0</v>
      </c>
      <c r="J39" s="176">
        <v>0</v>
      </c>
      <c r="K39" s="138"/>
      <c r="L39" s="66"/>
    </row>
    <row r="40" spans="1:12" s="2" customFormat="1" ht="32.25" customHeight="1">
      <c r="A40" s="12"/>
      <c r="B40" s="248" t="s">
        <v>153</v>
      </c>
      <c r="C40" s="248"/>
      <c r="D40" s="248"/>
      <c r="E40" s="248"/>
      <c r="F40" s="83">
        <v>1610</v>
      </c>
      <c r="G40" s="89">
        <v>400</v>
      </c>
      <c r="H40" s="178">
        <v>0</v>
      </c>
      <c r="I40" s="172">
        <v>0</v>
      </c>
      <c r="J40" s="178">
        <v>0</v>
      </c>
      <c r="K40" s="138"/>
      <c r="L40" s="66"/>
    </row>
    <row r="41" spans="1:12" s="2" customFormat="1" ht="27" customHeight="1">
      <c r="A41" s="12"/>
      <c r="B41" s="242" t="s">
        <v>110</v>
      </c>
      <c r="C41" s="242"/>
      <c r="D41" s="242"/>
      <c r="E41" s="242"/>
      <c r="F41" s="83">
        <v>1611</v>
      </c>
      <c r="G41" s="89">
        <v>410</v>
      </c>
      <c r="H41" s="178">
        <v>0</v>
      </c>
      <c r="I41" s="172">
        <v>0</v>
      </c>
      <c r="J41" s="178">
        <v>0</v>
      </c>
      <c r="K41" s="138"/>
    </row>
    <row r="42" spans="1:12" s="2" customFormat="1">
      <c r="A42" s="12"/>
      <c r="B42" s="242" t="s">
        <v>111</v>
      </c>
      <c r="C42" s="242"/>
      <c r="D42" s="242"/>
      <c r="E42" s="242"/>
      <c r="F42" s="83">
        <v>1612</v>
      </c>
      <c r="G42" s="89">
        <v>420</v>
      </c>
      <c r="H42" s="178">
        <v>0</v>
      </c>
      <c r="I42" s="172">
        <v>0</v>
      </c>
      <c r="J42" s="178">
        <v>0</v>
      </c>
      <c r="K42" s="138"/>
    </row>
    <row r="43" spans="1:12" s="2" customFormat="1">
      <c r="A43" s="12"/>
      <c r="B43" s="242" t="s">
        <v>112</v>
      </c>
      <c r="C43" s="242"/>
      <c r="D43" s="242"/>
      <c r="E43" s="242"/>
      <c r="F43" s="83">
        <v>1613</v>
      </c>
      <c r="G43" s="89">
        <v>430</v>
      </c>
      <c r="H43" s="178">
        <v>0</v>
      </c>
      <c r="I43" s="172">
        <v>0</v>
      </c>
      <c r="J43" s="178">
        <v>0</v>
      </c>
      <c r="K43" s="138"/>
    </row>
    <row r="44" spans="1:12" s="2" customFormat="1">
      <c r="A44" s="12"/>
      <c r="B44" s="242" t="s">
        <v>113</v>
      </c>
      <c r="C44" s="242"/>
      <c r="D44" s="242"/>
      <c r="E44" s="242"/>
      <c r="F44" s="83">
        <v>1614</v>
      </c>
      <c r="G44" s="89">
        <v>440</v>
      </c>
      <c r="H44" s="178">
        <v>0</v>
      </c>
      <c r="I44" s="172">
        <v>0</v>
      </c>
      <c r="J44" s="178">
        <v>0</v>
      </c>
      <c r="K44" s="138"/>
    </row>
    <row r="45" spans="1:12" s="2" customFormat="1" ht="17.25" customHeight="1">
      <c r="A45" s="12"/>
      <c r="B45" s="226" t="s">
        <v>148</v>
      </c>
      <c r="C45" s="226"/>
      <c r="D45" s="226"/>
      <c r="E45" s="227"/>
      <c r="F45" s="83">
        <v>1620</v>
      </c>
      <c r="G45" s="81">
        <v>600</v>
      </c>
      <c r="H45" s="176">
        <v>0</v>
      </c>
      <c r="I45" s="177">
        <v>0</v>
      </c>
      <c r="J45" s="176">
        <v>0</v>
      </c>
      <c r="K45" s="138"/>
    </row>
    <row r="46" spans="1:12" s="2" customFormat="1" ht="27.75" customHeight="1">
      <c r="A46" s="12"/>
      <c r="B46" s="242" t="s">
        <v>114</v>
      </c>
      <c r="C46" s="242"/>
      <c r="D46" s="242"/>
      <c r="E46" s="242"/>
      <c r="F46" s="83">
        <v>1621</v>
      </c>
      <c r="G46" s="81">
        <v>620</v>
      </c>
      <c r="H46" s="178">
        <v>0</v>
      </c>
      <c r="I46" s="172">
        <v>0</v>
      </c>
      <c r="J46" s="178">
        <v>0</v>
      </c>
      <c r="K46" s="138"/>
    </row>
    <row r="47" spans="1:12" s="2" customFormat="1" ht="27.75" customHeight="1">
      <c r="A47" s="12"/>
      <c r="B47" s="242" t="s">
        <v>115</v>
      </c>
      <c r="C47" s="242"/>
      <c r="D47" s="242"/>
      <c r="E47" s="242"/>
      <c r="F47" s="83">
        <v>1622</v>
      </c>
      <c r="G47" s="81">
        <v>630</v>
      </c>
      <c r="H47" s="178">
        <v>0</v>
      </c>
      <c r="I47" s="172">
        <v>0</v>
      </c>
      <c r="J47" s="178">
        <v>0</v>
      </c>
      <c r="K47" s="138"/>
    </row>
    <row r="48" spans="1:12" s="2" customFormat="1" ht="32.25" customHeight="1">
      <c r="A48" s="12"/>
      <c r="B48" s="245" t="s">
        <v>121</v>
      </c>
      <c r="C48" s="245"/>
      <c r="D48" s="245"/>
      <c r="E48" s="245"/>
      <c r="F48" s="83">
        <v>1623</v>
      </c>
      <c r="G48" s="81">
        <v>650</v>
      </c>
      <c r="H48" s="178">
        <v>0</v>
      </c>
      <c r="I48" s="172">
        <v>0</v>
      </c>
      <c r="J48" s="178">
        <v>0</v>
      </c>
      <c r="K48" s="138"/>
    </row>
    <row r="49" spans="1:241" s="2" customFormat="1" ht="17.25" customHeight="1">
      <c r="A49" s="12"/>
      <c r="B49" s="229" t="s">
        <v>181</v>
      </c>
      <c r="C49" s="229"/>
      <c r="D49" s="229"/>
      <c r="E49" s="229"/>
      <c r="F49" s="83">
        <v>1700</v>
      </c>
      <c r="G49" s="89" t="s">
        <v>5</v>
      </c>
      <c r="H49" s="176">
        <v>0</v>
      </c>
      <c r="I49" s="177">
        <v>0</v>
      </c>
      <c r="J49" s="176">
        <v>0</v>
      </c>
      <c r="K49" s="138"/>
    </row>
    <row r="50" spans="1:241" s="6" customFormat="1" ht="26.25" customHeight="1">
      <c r="A50" s="13"/>
      <c r="B50" s="226" t="s">
        <v>134</v>
      </c>
      <c r="C50" s="226"/>
      <c r="D50" s="226"/>
      <c r="E50" s="226"/>
      <c r="F50" s="83">
        <v>1710</v>
      </c>
      <c r="G50" s="81">
        <v>510</v>
      </c>
      <c r="H50" s="178">
        <v>0</v>
      </c>
      <c r="I50" s="172">
        <v>0</v>
      </c>
      <c r="J50" s="178">
        <v>0</v>
      </c>
      <c r="K50" s="141" t="s">
        <v>5</v>
      </c>
      <c r="L50" s="67"/>
    </row>
    <row r="51" spans="1:241" s="6" customFormat="1" ht="18.75" customHeight="1">
      <c r="A51" s="13"/>
      <c r="B51" s="262" t="s">
        <v>182</v>
      </c>
      <c r="C51" s="262"/>
      <c r="D51" s="262"/>
      <c r="E51" s="262"/>
      <c r="F51" s="83">
        <v>1720</v>
      </c>
      <c r="G51" s="81">
        <v>510</v>
      </c>
      <c r="H51" s="178">
        <v>0</v>
      </c>
      <c r="I51" s="172">
        <v>0</v>
      </c>
      <c r="J51" s="178">
        <v>0</v>
      </c>
      <c r="K51" s="141"/>
      <c r="L51" s="67"/>
    </row>
    <row r="52" spans="1:241" s="6" customFormat="1">
      <c r="A52" s="13"/>
      <c r="B52" s="226" t="s">
        <v>37</v>
      </c>
      <c r="C52" s="226"/>
      <c r="D52" s="226"/>
      <c r="E52" s="226"/>
      <c r="F52" s="83">
        <v>1730</v>
      </c>
      <c r="G52" s="81">
        <v>640</v>
      </c>
      <c r="H52" s="178">
        <v>0</v>
      </c>
      <c r="I52" s="172">
        <v>0</v>
      </c>
      <c r="J52" s="178">
        <v>0</v>
      </c>
      <c r="K52" s="141"/>
    </row>
    <row r="53" spans="1:241" s="6" customFormat="1">
      <c r="A53" s="13"/>
      <c r="B53" s="226" t="s">
        <v>40</v>
      </c>
      <c r="C53" s="226"/>
      <c r="D53" s="226"/>
      <c r="E53" s="226"/>
      <c r="F53" s="90">
        <v>1740</v>
      </c>
      <c r="G53" s="91">
        <v>710</v>
      </c>
      <c r="H53" s="178">
        <v>0</v>
      </c>
      <c r="I53" s="172">
        <v>0</v>
      </c>
      <c r="J53" s="178">
        <v>0</v>
      </c>
      <c r="K53" s="142"/>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c r="DU53" s="13"/>
      <c r="DV53" s="13"/>
      <c r="DW53" s="13"/>
      <c r="DX53" s="13"/>
      <c r="DY53" s="13"/>
      <c r="DZ53" s="13"/>
      <c r="EA53" s="13"/>
      <c r="EB53" s="13"/>
      <c r="EC53" s="13"/>
      <c r="ED53" s="13"/>
      <c r="EE53" s="13"/>
      <c r="EF53" s="13"/>
      <c r="EG53" s="13"/>
      <c r="EH53" s="13"/>
      <c r="EI53" s="13"/>
      <c r="EJ53" s="13"/>
      <c r="EK53" s="13"/>
      <c r="EL53" s="13"/>
      <c r="EM53" s="13"/>
      <c r="EN53" s="13"/>
      <c r="EO53" s="13"/>
      <c r="EP53" s="13"/>
      <c r="EQ53" s="13"/>
      <c r="ER53" s="13"/>
      <c r="ES53" s="13"/>
      <c r="ET53" s="13"/>
      <c r="EU53" s="13"/>
      <c r="EV53" s="13"/>
      <c r="EW53" s="13"/>
      <c r="EX53" s="13"/>
      <c r="EY53" s="13"/>
      <c r="EZ53" s="13"/>
      <c r="FA53" s="13"/>
      <c r="FB53" s="13"/>
      <c r="FC53" s="13"/>
      <c r="FD53" s="13"/>
      <c r="FE53" s="13"/>
      <c r="FF53" s="13"/>
      <c r="FG53" s="13"/>
      <c r="FH53" s="13"/>
      <c r="FI53" s="13"/>
      <c r="FJ53" s="13"/>
      <c r="FK53" s="13"/>
      <c r="FL53" s="13"/>
      <c r="FM53" s="13"/>
      <c r="FN53" s="13"/>
      <c r="FO53" s="13"/>
      <c r="FP53" s="13"/>
      <c r="FQ53" s="13"/>
      <c r="FR53" s="13"/>
      <c r="FS53" s="13"/>
      <c r="FT53" s="13"/>
      <c r="FU53" s="13"/>
      <c r="FV53" s="13"/>
      <c r="FW53" s="13"/>
      <c r="FX53" s="13"/>
      <c r="FY53" s="13"/>
      <c r="FZ53" s="13"/>
      <c r="GA53" s="13"/>
      <c r="GB53" s="13"/>
      <c r="GC53" s="13"/>
      <c r="GD53" s="13"/>
      <c r="GE53" s="13"/>
      <c r="GF53" s="13"/>
      <c r="GG53" s="13"/>
      <c r="GH53" s="13"/>
      <c r="GI53" s="13"/>
      <c r="GJ53" s="13"/>
      <c r="GK53" s="13"/>
      <c r="GL53" s="13"/>
      <c r="GM53" s="13"/>
      <c r="GN53" s="13"/>
      <c r="GO53" s="13"/>
      <c r="GP53" s="13"/>
      <c r="GQ53" s="13"/>
      <c r="GR53" s="13"/>
      <c r="GS53" s="13"/>
      <c r="GT53" s="13"/>
      <c r="GU53" s="13"/>
      <c r="GV53" s="13"/>
      <c r="GW53" s="13"/>
      <c r="GX53" s="13"/>
      <c r="GY53" s="13"/>
      <c r="GZ53" s="13"/>
      <c r="HA53" s="13"/>
      <c r="HB53" s="13"/>
      <c r="HC53" s="13"/>
      <c r="HD53" s="13"/>
      <c r="HE53" s="13"/>
      <c r="HF53" s="13"/>
      <c r="HG53" s="13"/>
      <c r="HH53" s="13"/>
      <c r="HI53" s="13"/>
      <c r="HJ53" s="13"/>
      <c r="HK53" s="13"/>
      <c r="HL53" s="13"/>
      <c r="HM53" s="13"/>
      <c r="HN53" s="13"/>
      <c r="HO53" s="13"/>
      <c r="HP53" s="13"/>
      <c r="HQ53" s="13"/>
      <c r="HR53" s="13"/>
      <c r="HS53" s="13"/>
      <c r="HT53" s="13"/>
      <c r="HU53" s="13"/>
      <c r="HV53" s="13"/>
      <c r="HW53" s="13"/>
      <c r="HX53" s="13"/>
      <c r="HY53" s="13"/>
      <c r="HZ53" s="13"/>
      <c r="IA53" s="13"/>
      <c r="IB53" s="13"/>
      <c r="IC53" s="13"/>
      <c r="ID53" s="13"/>
      <c r="IE53" s="13"/>
      <c r="IF53" s="13"/>
      <c r="IG53" s="13"/>
    </row>
    <row r="54" spans="1:241" s="11" customFormat="1">
      <c r="A54" s="14"/>
      <c r="B54" s="249" t="s">
        <v>139</v>
      </c>
      <c r="C54" s="249"/>
      <c r="D54" s="249"/>
      <c r="E54" s="249"/>
      <c r="F54" s="195">
        <v>2000</v>
      </c>
      <c r="G54" s="196" t="s">
        <v>5</v>
      </c>
      <c r="H54" s="197">
        <f>H55+H64+H70+H74+H81+H84</f>
        <v>16417665.66</v>
      </c>
      <c r="I54" s="197">
        <f>I55+I64+I70+I74+I81+I84</f>
        <v>16647775.91</v>
      </c>
      <c r="J54" s="197">
        <f>J55+J64+J70+J74+J81+J84</f>
        <v>17924475.510000002</v>
      </c>
      <c r="K54" s="133"/>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14"/>
      <c r="DP54" s="14"/>
      <c r="DQ54" s="14"/>
      <c r="DR54" s="14"/>
      <c r="DS54" s="14"/>
      <c r="DT54" s="14"/>
      <c r="DU54" s="14"/>
      <c r="DV54" s="14"/>
      <c r="DW54" s="14"/>
      <c r="DX54" s="14"/>
      <c r="DY54" s="14"/>
      <c r="DZ54" s="14"/>
      <c r="EA54" s="14"/>
      <c r="EB54" s="14"/>
      <c r="EC54" s="14"/>
      <c r="ED54" s="14"/>
      <c r="EE54" s="14"/>
      <c r="EF54" s="14"/>
      <c r="EG54" s="14"/>
      <c r="EH54" s="14"/>
      <c r="EI54" s="14"/>
      <c r="EJ54" s="14"/>
      <c r="EK54" s="14"/>
      <c r="EL54" s="14"/>
      <c r="EM54" s="14"/>
      <c r="EN54" s="14"/>
      <c r="EO54" s="14"/>
      <c r="EP54" s="14"/>
      <c r="EQ54" s="14"/>
      <c r="ER54" s="14"/>
      <c r="ES54" s="14"/>
      <c r="ET54" s="14"/>
      <c r="EU54" s="14"/>
      <c r="EV54" s="14"/>
      <c r="EW54" s="14"/>
      <c r="EX54" s="14"/>
      <c r="EY54" s="14"/>
      <c r="EZ54" s="14"/>
      <c r="FA54" s="14"/>
      <c r="FB54" s="14"/>
      <c r="FC54" s="14"/>
      <c r="FD54" s="14"/>
      <c r="FE54" s="14"/>
      <c r="FF54" s="14"/>
      <c r="FG54" s="14"/>
      <c r="FH54" s="14"/>
      <c r="FI54" s="14"/>
      <c r="FJ54" s="14"/>
      <c r="FK54" s="14"/>
      <c r="FL54" s="14"/>
      <c r="FM54" s="14"/>
      <c r="FN54" s="14"/>
      <c r="FO54" s="14"/>
      <c r="FP54" s="14"/>
      <c r="FQ54" s="14"/>
      <c r="FR54" s="14"/>
      <c r="FS54" s="14"/>
      <c r="FT54" s="14"/>
      <c r="FU54" s="14"/>
      <c r="FV54" s="14"/>
      <c r="FW54" s="14"/>
      <c r="FX54" s="14"/>
      <c r="FY54" s="14"/>
      <c r="FZ54" s="14"/>
      <c r="GA54" s="14"/>
      <c r="GB54" s="14"/>
      <c r="GC54" s="14"/>
      <c r="GD54" s="14"/>
      <c r="GE54" s="14"/>
      <c r="GF54" s="14"/>
      <c r="GG54" s="14"/>
      <c r="GH54" s="14"/>
      <c r="GI54" s="14"/>
      <c r="GJ54" s="14"/>
      <c r="GK54" s="14"/>
      <c r="GL54" s="14"/>
      <c r="GM54" s="14"/>
      <c r="GN54" s="14"/>
      <c r="GO54" s="14"/>
      <c r="GP54" s="14"/>
      <c r="GQ54" s="14"/>
      <c r="GR54" s="14"/>
      <c r="GS54" s="14"/>
      <c r="GT54" s="14"/>
      <c r="GU54" s="14"/>
      <c r="GV54" s="14"/>
      <c r="GW54" s="14"/>
      <c r="GX54" s="14"/>
      <c r="GY54" s="14"/>
      <c r="GZ54" s="14"/>
      <c r="HA54" s="14"/>
      <c r="HB54" s="14"/>
      <c r="HC54" s="14"/>
      <c r="HD54" s="14"/>
      <c r="HE54" s="14"/>
      <c r="HF54" s="14"/>
      <c r="HG54" s="14"/>
      <c r="HH54" s="14"/>
      <c r="HI54" s="14"/>
      <c r="HJ54" s="14"/>
      <c r="HK54" s="14"/>
      <c r="HL54" s="14"/>
      <c r="HM54" s="14"/>
      <c r="HN54" s="14"/>
      <c r="HO54" s="14"/>
      <c r="HP54" s="14"/>
      <c r="HQ54" s="14"/>
      <c r="HR54" s="14"/>
      <c r="HS54" s="14"/>
      <c r="HT54" s="14"/>
      <c r="HU54" s="14"/>
      <c r="HV54" s="14"/>
      <c r="HW54" s="14"/>
      <c r="HX54" s="14"/>
      <c r="HY54" s="14"/>
      <c r="HZ54" s="14"/>
      <c r="IA54" s="14"/>
      <c r="IB54" s="14"/>
      <c r="IC54" s="14"/>
      <c r="ID54" s="14"/>
      <c r="IE54" s="14"/>
      <c r="IF54" s="14"/>
      <c r="IG54" s="14"/>
    </row>
    <row r="55" spans="1:241" s="3" customFormat="1" ht="30.75" customHeight="1">
      <c r="A55" s="14"/>
      <c r="B55" s="229" t="s">
        <v>128</v>
      </c>
      <c r="C55" s="229"/>
      <c r="D55" s="229"/>
      <c r="E55" s="244"/>
      <c r="F55" s="83">
        <v>2100</v>
      </c>
      <c r="G55" s="89" t="s">
        <v>5</v>
      </c>
      <c r="H55" s="179">
        <f>H56+H57+H58+H59+H60+H61+H62+H63</f>
        <v>13755965.630000001</v>
      </c>
      <c r="I55" s="179">
        <f>I56+I57+I58+I59+I60+I61+I62+I63</f>
        <v>14664725.699999999</v>
      </c>
      <c r="J55" s="179">
        <f>J56+J57+J58+J59+J60+J61+J62+J63</f>
        <v>15941425.300000001</v>
      </c>
      <c r="K55" s="138" t="s">
        <v>5</v>
      </c>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4"/>
      <c r="DK55" s="14"/>
      <c r="DL55" s="14"/>
      <c r="DM55" s="14"/>
      <c r="DN55" s="14"/>
      <c r="DO55" s="14"/>
      <c r="DP55" s="14"/>
      <c r="DQ55" s="14"/>
      <c r="DR55" s="14"/>
      <c r="DS55" s="14"/>
      <c r="DT55" s="14"/>
      <c r="DU55" s="14"/>
      <c r="DV55" s="14"/>
      <c r="DW55" s="14"/>
      <c r="DX55" s="14"/>
      <c r="DY55" s="14"/>
      <c r="DZ55" s="14"/>
      <c r="EA55" s="14"/>
      <c r="EB55" s="14"/>
      <c r="EC55" s="14"/>
      <c r="ED55" s="14"/>
      <c r="EE55" s="14"/>
      <c r="EF55" s="14"/>
      <c r="EG55" s="14"/>
      <c r="EH55" s="14"/>
      <c r="EI55" s="14"/>
      <c r="EJ55" s="14"/>
      <c r="EK55" s="14"/>
      <c r="EL55" s="14"/>
      <c r="EM55" s="14"/>
      <c r="EN55" s="14"/>
      <c r="EO55" s="14"/>
      <c r="EP55" s="14"/>
      <c r="EQ55" s="14"/>
      <c r="ER55" s="14"/>
      <c r="ES55" s="14"/>
      <c r="ET55" s="14"/>
      <c r="EU55" s="14"/>
      <c r="EV55" s="14"/>
      <c r="EW55" s="14"/>
      <c r="EX55" s="14"/>
      <c r="EY55" s="14"/>
      <c r="EZ55" s="14"/>
      <c r="FA55" s="14"/>
      <c r="FB55" s="14"/>
      <c r="FC55" s="14"/>
      <c r="FD55" s="14"/>
      <c r="FE55" s="14"/>
      <c r="FF55" s="14"/>
      <c r="FG55" s="14"/>
      <c r="FH55" s="14"/>
      <c r="FI55" s="14"/>
      <c r="FJ55" s="14"/>
      <c r="FK55" s="14"/>
      <c r="FL55" s="14"/>
      <c r="FM55" s="14"/>
      <c r="FN55" s="14"/>
      <c r="FO55" s="14"/>
      <c r="FP55" s="14"/>
      <c r="FQ55" s="14"/>
      <c r="FR55" s="14"/>
      <c r="FS55" s="14"/>
      <c r="FT55" s="14"/>
      <c r="FU55" s="14"/>
      <c r="FV55" s="14"/>
      <c r="FW55" s="14"/>
      <c r="FX55" s="14"/>
      <c r="FY55" s="14"/>
      <c r="FZ55" s="14"/>
      <c r="GA55" s="14"/>
      <c r="GB55" s="14"/>
      <c r="GC55" s="14"/>
      <c r="GD55" s="14"/>
      <c r="GE55" s="14"/>
      <c r="GF55" s="14"/>
      <c r="GG55" s="14"/>
      <c r="GH55" s="14"/>
      <c r="GI55" s="14"/>
      <c r="GJ55" s="14"/>
      <c r="GK55" s="14"/>
      <c r="GL55" s="14"/>
      <c r="GM55" s="14"/>
      <c r="GN55" s="14"/>
      <c r="GO55" s="14"/>
      <c r="GP55" s="14"/>
      <c r="GQ55" s="14"/>
      <c r="GR55" s="14"/>
      <c r="GS55" s="14"/>
      <c r="GT55" s="14"/>
      <c r="GU55" s="14"/>
      <c r="GV55" s="14"/>
      <c r="GW55" s="14"/>
      <c r="GX55" s="14"/>
      <c r="GY55" s="14"/>
      <c r="GZ55" s="14"/>
      <c r="HA55" s="14"/>
      <c r="HB55" s="14"/>
      <c r="HC55" s="14"/>
      <c r="HD55" s="14"/>
      <c r="HE55" s="14"/>
      <c r="HF55" s="14"/>
      <c r="HG55" s="14"/>
      <c r="HH55" s="14"/>
      <c r="HI55" s="14"/>
      <c r="HJ55" s="14"/>
      <c r="HK55" s="14"/>
      <c r="HL55" s="14"/>
      <c r="HM55" s="14"/>
      <c r="HN55" s="14"/>
      <c r="HO55" s="14"/>
      <c r="HP55" s="14"/>
      <c r="HQ55" s="14"/>
      <c r="HR55" s="14"/>
      <c r="HS55" s="14"/>
      <c r="HT55" s="14"/>
      <c r="HU55" s="14"/>
      <c r="HV55" s="14"/>
      <c r="HW55" s="14"/>
      <c r="HX55" s="14"/>
      <c r="HY55" s="14"/>
      <c r="HZ55" s="14"/>
      <c r="IA55" s="14"/>
      <c r="IB55" s="14"/>
      <c r="IC55" s="14"/>
      <c r="ID55" s="14"/>
      <c r="IE55" s="14"/>
      <c r="IF55" s="14"/>
      <c r="IG55" s="14"/>
    </row>
    <row r="56" spans="1:241" s="2" customFormat="1" ht="30" customHeight="1">
      <c r="A56" s="12"/>
      <c r="B56" s="226" t="s">
        <v>27</v>
      </c>
      <c r="C56" s="226"/>
      <c r="D56" s="226"/>
      <c r="E56" s="226"/>
      <c r="F56" s="83">
        <v>2110</v>
      </c>
      <c r="G56" s="88">
        <v>111</v>
      </c>
      <c r="H56" s="178">
        <f>2261000+7364921.66+4850.34+293000+600249.05</f>
        <v>10524021.050000001</v>
      </c>
      <c r="I56" s="172">
        <f>7369772+600000+3009280</f>
        <v>10979052</v>
      </c>
      <c r="J56" s="178">
        <f>8350340+600000+3009280</f>
        <v>11959620</v>
      </c>
      <c r="K56" s="138" t="s">
        <v>5</v>
      </c>
      <c r="DG56" s="12"/>
      <c r="DH56" s="12"/>
      <c r="DI56" s="12"/>
      <c r="DJ56" s="12"/>
      <c r="DK56" s="12"/>
      <c r="DL56" s="12"/>
      <c r="DM56" s="12"/>
      <c r="DN56" s="12"/>
      <c r="DO56" s="12"/>
      <c r="DP56" s="12"/>
      <c r="DQ56" s="12"/>
      <c r="DR56" s="12"/>
      <c r="DS56" s="12"/>
      <c r="DT56" s="12"/>
      <c r="DU56" s="12"/>
      <c r="DV56" s="12"/>
      <c r="DW56" s="12"/>
      <c r="DX56" s="12"/>
      <c r="DY56" s="12"/>
      <c r="DZ56" s="12"/>
      <c r="EA56" s="12"/>
      <c r="EB56" s="12"/>
      <c r="EC56" s="12"/>
      <c r="ED56" s="12"/>
      <c r="EE56" s="12"/>
      <c r="EF56" s="12"/>
      <c r="EG56" s="12"/>
      <c r="EH56" s="12"/>
      <c r="EI56" s="12"/>
      <c r="EJ56" s="12"/>
      <c r="EK56" s="12"/>
      <c r="EL56" s="12"/>
      <c r="EM56" s="12"/>
      <c r="EN56" s="12"/>
      <c r="EO56" s="12"/>
      <c r="EP56" s="12"/>
      <c r="EQ56" s="12"/>
      <c r="ER56" s="12"/>
      <c r="ES56" s="12"/>
      <c r="ET56" s="12"/>
      <c r="EU56" s="12"/>
      <c r="EV56" s="12"/>
      <c r="EW56" s="12"/>
      <c r="EX56" s="12"/>
      <c r="EY56" s="12"/>
      <c r="EZ56" s="12"/>
      <c r="FA56" s="12"/>
      <c r="FB56" s="12"/>
      <c r="FC56" s="12"/>
      <c r="FD56" s="12"/>
      <c r="FE56" s="12"/>
      <c r="FF56" s="12"/>
      <c r="FG56" s="12"/>
      <c r="FH56" s="12"/>
      <c r="FI56" s="12"/>
      <c r="FJ56" s="12"/>
      <c r="FK56" s="12"/>
      <c r="FL56" s="12"/>
      <c r="FM56" s="12"/>
      <c r="FN56" s="12"/>
      <c r="FO56" s="12"/>
      <c r="FP56" s="12"/>
      <c r="FQ56" s="12"/>
      <c r="FR56" s="12"/>
      <c r="FS56" s="12"/>
      <c r="FT56" s="12"/>
      <c r="FU56" s="12"/>
      <c r="FV56" s="12"/>
      <c r="FW56" s="12"/>
      <c r="FX56" s="12"/>
      <c r="FY56" s="12"/>
      <c r="FZ56" s="12"/>
      <c r="GA56" s="12"/>
      <c r="GB56" s="12"/>
      <c r="GC56" s="12"/>
      <c r="GD56" s="12"/>
      <c r="GE56" s="12"/>
      <c r="GF56" s="12"/>
      <c r="GG56" s="12"/>
      <c r="GH56" s="12"/>
      <c r="GI56" s="12"/>
      <c r="GJ56" s="12"/>
      <c r="GK56" s="12"/>
      <c r="GL56" s="12"/>
      <c r="GM56" s="12"/>
      <c r="GN56" s="12"/>
      <c r="GO56" s="12"/>
      <c r="GP56" s="12"/>
      <c r="GQ56" s="12"/>
      <c r="GR56" s="12"/>
      <c r="GS56" s="12"/>
      <c r="GT56" s="12"/>
      <c r="GU56" s="12"/>
      <c r="GV56" s="12"/>
      <c r="GW56" s="12"/>
      <c r="GX56" s="12"/>
      <c r="GY56" s="12"/>
      <c r="GZ56" s="12"/>
      <c r="HA56" s="12"/>
      <c r="HB56" s="12"/>
      <c r="HC56" s="12"/>
      <c r="HD56" s="12"/>
      <c r="HE56" s="12"/>
      <c r="HF56" s="12"/>
      <c r="HG56" s="12"/>
      <c r="HH56" s="12"/>
      <c r="HI56" s="12"/>
      <c r="HJ56" s="12"/>
      <c r="HK56" s="12"/>
      <c r="HL56" s="12"/>
      <c r="HM56" s="12"/>
      <c r="HN56" s="12"/>
      <c r="HO56" s="12"/>
      <c r="HP56" s="12"/>
      <c r="HQ56" s="12"/>
      <c r="HR56" s="12"/>
      <c r="HS56" s="12"/>
      <c r="HT56" s="12"/>
      <c r="HU56" s="12"/>
      <c r="HV56" s="12"/>
      <c r="HW56" s="12"/>
      <c r="HX56" s="12"/>
      <c r="HY56" s="12"/>
      <c r="HZ56" s="12"/>
      <c r="IA56" s="12"/>
      <c r="IB56" s="12"/>
      <c r="IC56" s="12"/>
      <c r="ID56" s="12"/>
      <c r="IE56" s="12"/>
      <c r="IF56" s="12"/>
      <c r="IG56" s="12"/>
    </row>
    <row r="57" spans="1:241" s="2" customFormat="1">
      <c r="A57" s="12"/>
      <c r="B57" s="226" t="s">
        <v>2</v>
      </c>
      <c r="C57" s="226"/>
      <c r="D57" s="226"/>
      <c r="E57" s="226"/>
      <c r="F57" s="83">
        <v>2120</v>
      </c>
      <c r="G57" s="88">
        <v>112</v>
      </c>
      <c r="H57" s="180">
        <v>370000</v>
      </c>
      <c r="I57" s="172">
        <v>370000</v>
      </c>
      <c r="J57" s="180">
        <v>370000</v>
      </c>
      <c r="K57" s="138" t="s">
        <v>5</v>
      </c>
      <c r="DG57" s="12"/>
      <c r="DH57" s="12"/>
      <c r="DI57" s="12"/>
      <c r="DJ57" s="12"/>
      <c r="DK57" s="12"/>
      <c r="DL57" s="12"/>
      <c r="DM57" s="12"/>
      <c r="DN57" s="12"/>
      <c r="DO57" s="12"/>
      <c r="DP57" s="12"/>
      <c r="DQ57" s="12"/>
      <c r="DR57" s="12"/>
      <c r="DS57" s="12"/>
      <c r="DT57" s="12"/>
      <c r="DU57" s="12"/>
      <c r="DV57" s="12"/>
      <c r="DW57" s="12"/>
      <c r="DX57" s="12"/>
      <c r="DY57" s="12"/>
      <c r="DZ57" s="12"/>
      <c r="EA57" s="12"/>
      <c r="EB57" s="12"/>
      <c r="EC57" s="12"/>
      <c r="ED57" s="12"/>
      <c r="EE57" s="12"/>
      <c r="EF57" s="12"/>
      <c r="EG57" s="12"/>
      <c r="EH57" s="12"/>
      <c r="EI57" s="12"/>
      <c r="EJ57" s="12"/>
      <c r="EK57" s="12"/>
      <c r="EL57" s="12"/>
      <c r="EM57" s="12"/>
      <c r="EN57" s="12"/>
      <c r="EO57" s="12"/>
      <c r="EP57" s="12"/>
      <c r="EQ57" s="12"/>
      <c r="ER57" s="12"/>
      <c r="ES57" s="12"/>
      <c r="ET57" s="12"/>
      <c r="EU57" s="12"/>
      <c r="EV57" s="12"/>
      <c r="EW57" s="12"/>
      <c r="EX57" s="12"/>
      <c r="EY57" s="12"/>
      <c r="EZ57" s="12"/>
      <c r="FA57" s="12"/>
      <c r="FB57" s="12"/>
      <c r="FC57" s="12"/>
      <c r="FD57" s="12"/>
      <c r="FE57" s="12"/>
      <c r="FF57" s="12"/>
      <c r="FG57" s="12"/>
      <c r="FH57" s="12"/>
      <c r="FI57" s="12"/>
      <c r="FJ57" s="12"/>
      <c r="FK57" s="12"/>
      <c r="FL57" s="12"/>
      <c r="FM57" s="12"/>
      <c r="FN57" s="12"/>
      <c r="FO57" s="12"/>
      <c r="FP57" s="12"/>
      <c r="FQ57" s="12"/>
      <c r="FR57" s="12"/>
      <c r="FS57" s="12"/>
      <c r="FT57" s="12"/>
      <c r="FU57" s="12"/>
      <c r="FV57" s="12"/>
      <c r="FW57" s="12"/>
      <c r="FX57" s="12"/>
      <c r="FY57" s="12"/>
      <c r="FZ57" s="12"/>
      <c r="GA57" s="12"/>
      <c r="GB57" s="12"/>
      <c r="GC57" s="12"/>
      <c r="GD57" s="12"/>
      <c r="GE57" s="12"/>
      <c r="GF57" s="12"/>
      <c r="GG57" s="12"/>
      <c r="GH57" s="12"/>
      <c r="GI57" s="12"/>
      <c r="GJ57" s="12"/>
      <c r="GK57" s="12"/>
      <c r="GL57" s="12"/>
      <c r="GM57" s="12"/>
      <c r="GN57" s="12"/>
      <c r="GO57" s="12"/>
      <c r="GP57" s="12"/>
      <c r="GQ57" s="12"/>
      <c r="GR57" s="12"/>
      <c r="GS57" s="12"/>
      <c r="GT57" s="12"/>
      <c r="GU57" s="12"/>
      <c r="GV57" s="12"/>
      <c r="GW57" s="12"/>
      <c r="GX57" s="12"/>
      <c r="GY57" s="12"/>
      <c r="GZ57" s="12"/>
      <c r="HA57" s="12"/>
      <c r="HB57" s="12"/>
      <c r="HC57" s="12"/>
      <c r="HD57" s="12"/>
      <c r="HE57" s="12"/>
      <c r="HF57" s="12"/>
      <c r="HG57" s="12"/>
      <c r="HH57" s="12"/>
      <c r="HI57" s="12"/>
      <c r="HJ57" s="12"/>
      <c r="HK57" s="12"/>
      <c r="HL57" s="12"/>
      <c r="HM57" s="12"/>
      <c r="HN57" s="12"/>
      <c r="HO57" s="12"/>
      <c r="HP57" s="12"/>
      <c r="HQ57" s="12"/>
      <c r="HR57" s="12"/>
      <c r="HS57" s="12"/>
      <c r="HT57" s="12"/>
      <c r="HU57" s="12"/>
      <c r="HV57" s="12"/>
      <c r="HW57" s="12"/>
      <c r="HX57" s="12"/>
      <c r="HY57" s="12"/>
      <c r="HZ57" s="12"/>
      <c r="IA57" s="12"/>
      <c r="IB57" s="12"/>
      <c r="IC57" s="12"/>
      <c r="ID57" s="12"/>
      <c r="IE57" s="12"/>
      <c r="IF57" s="12"/>
      <c r="IG57" s="12"/>
    </row>
    <row r="58" spans="1:241" s="2" customFormat="1" ht="17.25" customHeight="1">
      <c r="A58" s="12"/>
      <c r="B58" s="226" t="s">
        <v>25</v>
      </c>
      <c r="C58" s="226"/>
      <c r="D58" s="226"/>
      <c r="E58" s="226"/>
      <c r="F58" s="83">
        <v>2130</v>
      </c>
      <c r="G58" s="88">
        <v>113</v>
      </c>
      <c r="H58" s="178"/>
      <c r="I58" s="172"/>
      <c r="J58" s="178"/>
      <c r="K58" s="138" t="s">
        <v>5</v>
      </c>
    </row>
    <row r="59" spans="1:241" s="6" customFormat="1" ht="31.5" customHeight="1">
      <c r="A59" s="13"/>
      <c r="B59" s="226" t="s">
        <v>116</v>
      </c>
      <c r="C59" s="226"/>
      <c r="D59" s="226"/>
      <c r="E59" s="226"/>
      <c r="F59" s="92">
        <v>2140</v>
      </c>
      <c r="G59" s="93">
        <v>119</v>
      </c>
      <c r="H59" s="164">
        <f>478358.01+2225671.1+88486+181200-111770.53</f>
        <v>2861944.5800000005</v>
      </c>
      <c r="I59" s="172">
        <f>2225671.1+181200+908802.6</f>
        <v>3315673.7</v>
      </c>
      <c r="J59" s="164">
        <f>2521802.7+181200+908802.6</f>
        <v>3611805.3000000003</v>
      </c>
      <c r="K59" s="138" t="s">
        <v>5</v>
      </c>
    </row>
    <row r="60" spans="1:241" s="6" customFormat="1">
      <c r="A60" s="13"/>
      <c r="B60" s="226" t="s">
        <v>29</v>
      </c>
      <c r="C60" s="226"/>
      <c r="D60" s="226"/>
      <c r="E60" s="226"/>
      <c r="F60" s="94">
        <v>2150</v>
      </c>
      <c r="G60" s="95">
        <v>131</v>
      </c>
      <c r="H60" s="181">
        <v>0</v>
      </c>
      <c r="I60" s="182">
        <v>0</v>
      </c>
      <c r="J60" s="181">
        <v>0</v>
      </c>
      <c r="K60" s="135" t="s">
        <v>5</v>
      </c>
    </row>
    <row r="61" spans="1:241" s="6" customFormat="1" ht="31.5" customHeight="1">
      <c r="A61" s="13"/>
      <c r="B61" s="226" t="s">
        <v>105</v>
      </c>
      <c r="C61" s="226"/>
      <c r="D61" s="226"/>
      <c r="E61" s="226"/>
      <c r="F61" s="94">
        <v>2160</v>
      </c>
      <c r="G61" s="95">
        <v>133</v>
      </c>
      <c r="H61" s="181">
        <v>0</v>
      </c>
      <c r="I61" s="182">
        <v>0</v>
      </c>
      <c r="J61" s="181">
        <v>0</v>
      </c>
      <c r="K61" s="135"/>
    </row>
    <row r="62" spans="1:241" s="6" customFormat="1">
      <c r="A62" s="13"/>
      <c r="B62" s="226" t="s">
        <v>30</v>
      </c>
      <c r="C62" s="226"/>
      <c r="D62" s="226"/>
      <c r="E62" s="226"/>
      <c r="F62" s="92">
        <v>2170</v>
      </c>
      <c r="G62" s="93">
        <v>134</v>
      </c>
      <c r="H62" s="181">
        <v>0</v>
      </c>
      <c r="I62" s="182">
        <v>0</v>
      </c>
      <c r="J62" s="181">
        <v>0</v>
      </c>
      <c r="K62" s="134" t="s">
        <v>5</v>
      </c>
    </row>
    <row r="63" spans="1:241" s="6" customFormat="1" ht="31.5" customHeight="1" thickBot="1">
      <c r="A63" s="13"/>
      <c r="B63" s="226" t="s">
        <v>208</v>
      </c>
      <c r="C63" s="226"/>
      <c r="D63" s="226"/>
      <c r="E63" s="227"/>
      <c r="F63" s="122">
        <v>2180</v>
      </c>
      <c r="G63" s="123">
        <v>139</v>
      </c>
      <c r="H63" s="181">
        <v>0</v>
      </c>
      <c r="I63" s="182">
        <v>0</v>
      </c>
      <c r="J63" s="181">
        <v>0</v>
      </c>
      <c r="K63" s="136" t="s">
        <v>5</v>
      </c>
    </row>
    <row r="64" spans="1:241" s="27" customFormat="1">
      <c r="A64" s="26"/>
      <c r="B64" s="225" t="s">
        <v>21</v>
      </c>
      <c r="C64" s="225"/>
      <c r="D64" s="225"/>
      <c r="E64" s="225"/>
      <c r="F64" s="84">
        <v>2200</v>
      </c>
      <c r="G64" s="82">
        <v>300</v>
      </c>
      <c r="H64" s="183">
        <f>H65+H66+H67+H68+H69</f>
        <v>0</v>
      </c>
      <c r="I64" s="183">
        <f t="shared" ref="I64:J64" si="0">I65+I66+I67+I68+I69</f>
        <v>0</v>
      </c>
      <c r="J64" s="183">
        <f t="shared" si="0"/>
        <v>0</v>
      </c>
      <c r="K64" s="135" t="s">
        <v>5</v>
      </c>
    </row>
    <row r="65" spans="1:16" s="6" customFormat="1" ht="31.5" customHeight="1">
      <c r="A65" s="13"/>
      <c r="B65" s="226" t="s">
        <v>117</v>
      </c>
      <c r="C65" s="226"/>
      <c r="D65" s="226"/>
      <c r="E65" s="226"/>
      <c r="F65" s="83">
        <v>2210</v>
      </c>
      <c r="G65" s="81">
        <v>321</v>
      </c>
      <c r="H65" s="164">
        <v>0</v>
      </c>
      <c r="I65" s="165">
        <v>0</v>
      </c>
      <c r="J65" s="164">
        <v>0</v>
      </c>
      <c r="K65" s="134" t="s">
        <v>5</v>
      </c>
    </row>
    <row r="66" spans="1:16" s="6" customFormat="1" ht="18" customHeight="1">
      <c r="A66" s="13"/>
      <c r="B66" s="226" t="s">
        <v>207</v>
      </c>
      <c r="C66" s="226"/>
      <c r="D66" s="226"/>
      <c r="E66" s="226"/>
      <c r="F66" s="83">
        <v>2220</v>
      </c>
      <c r="G66" s="81">
        <v>323</v>
      </c>
      <c r="H66" s="164">
        <v>0</v>
      </c>
      <c r="I66" s="165">
        <v>0</v>
      </c>
      <c r="J66" s="164">
        <v>0</v>
      </c>
      <c r="K66" s="134"/>
    </row>
    <row r="67" spans="1:16" s="2" customFormat="1" ht="31.5" customHeight="1">
      <c r="A67" s="12"/>
      <c r="B67" s="226" t="s">
        <v>45</v>
      </c>
      <c r="C67" s="226"/>
      <c r="D67" s="226"/>
      <c r="E67" s="226"/>
      <c r="F67" s="83">
        <v>2230</v>
      </c>
      <c r="G67" s="89">
        <v>340</v>
      </c>
      <c r="H67" s="164">
        <v>0</v>
      </c>
      <c r="I67" s="165">
        <v>0</v>
      </c>
      <c r="J67" s="164">
        <v>0</v>
      </c>
      <c r="K67" s="138" t="s">
        <v>5</v>
      </c>
    </row>
    <row r="68" spans="1:16" s="2" customFormat="1" ht="44.25" customHeight="1">
      <c r="A68" s="12"/>
      <c r="B68" s="226" t="s">
        <v>26</v>
      </c>
      <c r="C68" s="226"/>
      <c r="D68" s="226"/>
      <c r="E68" s="226"/>
      <c r="F68" s="83">
        <v>2240</v>
      </c>
      <c r="G68" s="89">
        <v>350</v>
      </c>
      <c r="H68" s="164">
        <v>0</v>
      </c>
      <c r="I68" s="165">
        <v>0</v>
      </c>
      <c r="J68" s="164">
        <v>0</v>
      </c>
      <c r="K68" s="138" t="s">
        <v>5</v>
      </c>
    </row>
    <row r="69" spans="1:16" s="2" customFormat="1">
      <c r="A69" s="12"/>
      <c r="B69" s="226" t="s">
        <v>43</v>
      </c>
      <c r="C69" s="226"/>
      <c r="D69" s="226"/>
      <c r="E69" s="226"/>
      <c r="F69" s="83">
        <v>2250</v>
      </c>
      <c r="G69" s="89">
        <v>360</v>
      </c>
      <c r="H69" s="164">
        <v>0</v>
      </c>
      <c r="I69" s="165">
        <v>0</v>
      </c>
      <c r="J69" s="164">
        <v>0</v>
      </c>
      <c r="K69" s="138" t="s">
        <v>5</v>
      </c>
    </row>
    <row r="70" spans="1:16" s="3" customFormat="1">
      <c r="A70" s="14"/>
      <c r="B70" s="229" t="s">
        <v>22</v>
      </c>
      <c r="C70" s="229"/>
      <c r="D70" s="229"/>
      <c r="E70" s="229"/>
      <c r="F70" s="83">
        <v>2300</v>
      </c>
      <c r="G70" s="89">
        <v>850</v>
      </c>
      <c r="H70" s="179">
        <f>H71</f>
        <v>0</v>
      </c>
      <c r="I70" s="179">
        <f>I71</f>
        <v>217000</v>
      </c>
      <c r="J70" s="179">
        <f>J71</f>
        <v>217000</v>
      </c>
      <c r="K70" s="138" t="s">
        <v>5</v>
      </c>
    </row>
    <row r="71" spans="1:16" s="4" customFormat="1" ht="33.75" customHeight="1">
      <c r="A71" s="15"/>
      <c r="B71" s="223" t="s">
        <v>9</v>
      </c>
      <c r="C71" s="223"/>
      <c r="D71" s="223"/>
      <c r="E71" s="223"/>
      <c r="F71" s="83">
        <v>2310</v>
      </c>
      <c r="G71" s="96">
        <v>851</v>
      </c>
      <c r="H71" s="184">
        <v>0</v>
      </c>
      <c r="I71" s="172">
        <v>217000</v>
      </c>
      <c r="J71" s="184">
        <v>217000</v>
      </c>
      <c r="K71" s="138" t="s">
        <v>5</v>
      </c>
    </row>
    <row r="72" spans="1:16" s="2" customFormat="1" ht="31.5" customHeight="1">
      <c r="A72" s="12"/>
      <c r="B72" s="223" t="s">
        <v>8</v>
      </c>
      <c r="C72" s="223"/>
      <c r="D72" s="223"/>
      <c r="E72" s="223"/>
      <c r="F72" s="83">
        <v>2320</v>
      </c>
      <c r="G72" s="89">
        <v>852</v>
      </c>
      <c r="H72" s="178">
        <v>0</v>
      </c>
      <c r="I72" s="172">
        <v>0</v>
      </c>
      <c r="J72" s="178">
        <v>0</v>
      </c>
      <c r="K72" s="138" t="s">
        <v>5</v>
      </c>
    </row>
    <row r="73" spans="1:16" s="2" customFormat="1">
      <c r="A73" s="12"/>
      <c r="B73" s="223" t="s">
        <v>169</v>
      </c>
      <c r="C73" s="223"/>
      <c r="D73" s="223"/>
      <c r="E73" s="223"/>
      <c r="F73" s="83">
        <v>2330</v>
      </c>
      <c r="G73" s="89">
        <v>853</v>
      </c>
      <c r="H73" s="178">
        <v>0</v>
      </c>
      <c r="I73" s="185">
        <v>0</v>
      </c>
      <c r="J73" s="178">
        <v>0</v>
      </c>
      <c r="K73" s="138" t="s">
        <v>5</v>
      </c>
    </row>
    <row r="74" spans="1:16" s="3" customFormat="1">
      <c r="A74" s="14"/>
      <c r="B74" s="229" t="s">
        <v>34</v>
      </c>
      <c r="C74" s="229"/>
      <c r="D74" s="229"/>
      <c r="E74" s="229"/>
      <c r="F74" s="84">
        <v>2400</v>
      </c>
      <c r="G74" s="86" t="s">
        <v>5</v>
      </c>
      <c r="H74" s="186">
        <f>SUM(H75:H80)</f>
        <v>0</v>
      </c>
      <c r="I74" s="186">
        <f t="shared" ref="I74:J74" si="1">SUM(I75:I80)</f>
        <v>0</v>
      </c>
      <c r="J74" s="186">
        <f t="shared" si="1"/>
        <v>0</v>
      </c>
      <c r="K74" s="137" t="s">
        <v>5</v>
      </c>
    </row>
    <row r="75" spans="1:16" s="3" customFormat="1" ht="32.25" customHeight="1">
      <c r="A75" s="14"/>
      <c r="B75" s="223" t="s">
        <v>41</v>
      </c>
      <c r="C75" s="223"/>
      <c r="D75" s="223"/>
      <c r="E75" s="223"/>
      <c r="F75" s="83">
        <v>2410</v>
      </c>
      <c r="G75" s="89">
        <v>613</v>
      </c>
      <c r="H75" s="178">
        <v>0</v>
      </c>
      <c r="I75" s="187">
        <v>0</v>
      </c>
      <c r="J75" s="178">
        <v>0</v>
      </c>
      <c r="K75" s="138"/>
    </row>
    <row r="76" spans="1:16" s="3" customFormat="1">
      <c r="A76" s="14"/>
      <c r="B76" s="223" t="s">
        <v>42</v>
      </c>
      <c r="C76" s="223"/>
      <c r="D76" s="223"/>
      <c r="E76" s="223"/>
      <c r="F76" s="83">
        <v>2420</v>
      </c>
      <c r="G76" s="89">
        <v>623</v>
      </c>
      <c r="H76" s="178">
        <v>0</v>
      </c>
      <c r="I76" s="187">
        <v>0</v>
      </c>
      <c r="J76" s="178">
        <v>0</v>
      </c>
      <c r="K76" s="138"/>
    </row>
    <row r="77" spans="1:16" s="3" customFormat="1" ht="31.5" customHeight="1">
      <c r="A77" s="14"/>
      <c r="B77" s="223" t="s">
        <v>137</v>
      </c>
      <c r="C77" s="223"/>
      <c r="D77" s="223"/>
      <c r="E77" s="223"/>
      <c r="F77" s="83">
        <v>2430</v>
      </c>
      <c r="G77" s="89">
        <v>634</v>
      </c>
      <c r="H77" s="178">
        <v>0</v>
      </c>
      <c r="I77" s="187">
        <v>0</v>
      </c>
      <c r="J77" s="178">
        <v>0</v>
      </c>
      <c r="K77" s="138"/>
    </row>
    <row r="78" spans="1:16" s="5" customFormat="1" ht="28.5" customHeight="1">
      <c r="A78" s="16"/>
      <c r="B78" s="223" t="s">
        <v>118</v>
      </c>
      <c r="C78" s="223"/>
      <c r="D78" s="223"/>
      <c r="E78" s="223"/>
      <c r="F78" s="83">
        <v>2440</v>
      </c>
      <c r="G78" s="89">
        <v>814</v>
      </c>
      <c r="H78" s="178">
        <v>0</v>
      </c>
      <c r="I78" s="187">
        <v>0</v>
      </c>
      <c r="J78" s="178">
        <v>0</v>
      </c>
      <c r="K78" s="138" t="s">
        <v>5</v>
      </c>
    </row>
    <row r="79" spans="1:16" s="2" customFormat="1">
      <c r="A79" s="12"/>
      <c r="B79" s="223" t="s">
        <v>3</v>
      </c>
      <c r="C79" s="223"/>
      <c r="D79" s="223"/>
      <c r="E79" s="223"/>
      <c r="F79" s="83">
        <v>2450</v>
      </c>
      <c r="G79" s="89">
        <v>862</v>
      </c>
      <c r="H79" s="178">
        <v>0</v>
      </c>
      <c r="I79" s="187">
        <v>0</v>
      </c>
      <c r="J79" s="178">
        <v>0</v>
      </c>
      <c r="K79" s="138" t="s">
        <v>5</v>
      </c>
    </row>
    <row r="80" spans="1:16" s="2" customFormat="1" ht="31.5" customHeight="1">
      <c r="A80" s="12"/>
      <c r="B80" s="223" t="s">
        <v>4</v>
      </c>
      <c r="C80" s="223"/>
      <c r="D80" s="223"/>
      <c r="E80" s="223"/>
      <c r="F80" s="83">
        <v>2460</v>
      </c>
      <c r="G80" s="89">
        <v>863</v>
      </c>
      <c r="H80" s="178">
        <v>0</v>
      </c>
      <c r="I80" s="187">
        <v>0</v>
      </c>
      <c r="J80" s="178">
        <v>0</v>
      </c>
      <c r="K80" s="138" t="s">
        <v>5</v>
      </c>
      <c r="P80" s="7"/>
    </row>
    <row r="81" spans="1:11" s="3" customFormat="1">
      <c r="A81" s="14"/>
      <c r="B81" s="229" t="s">
        <v>149</v>
      </c>
      <c r="C81" s="229"/>
      <c r="D81" s="229"/>
      <c r="E81" s="229"/>
      <c r="F81" s="83">
        <v>2500</v>
      </c>
      <c r="G81" s="89" t="s">
        <v>5</v>
      </c>
      <c r="H81" s="179">
        <f>H82</f>
        <v>25362.850000000002</v>
      </c>
      <c r="I81" s="179">
        <f t="shared" ref="I81:J81" si="2">I82+I83</f>
        <v>0</v>
      </c>
      <c r="J81" s="179">
        <f t="shared" si="2"/>
        <v>0</v>
      </c>
      <c r="K81" s="138" t="s">
        <v>5</v>
      </c>
    </row>
    <row r="82" spans="1:11" s="2" customFormat="1" ht="47.25" customHeight="1">
      <c r="A82" s="12"/>
      <c r="B82" s="223" t="s">
        <v>119</v>
      </c>
      <c r="C82" s="223"/>
      <c r="D82" s="223"/>
      <c r="E82" s="223"/>
      <c r="F82" s="83">
        <v>2510</v>
      </c>
      <c r="G82" s="97">
        <v>831</v>
      </c>
      <c r="H82" s="178">
        <f>21255.83+4107.02</f>
        <v>25362.850000000002</v>
      </c>
      <c r="I82" s="172">
        <v>0</v>
      </c>
      <c r="J82" s="178">
        <v>0</v>
      </c>
      <c r="K82" s="138" t="s">
        <v>5</v>
      </c>
    </row>
    <row r="83" spans="1:11" s="2" customFormat="1" ht="47.25" customHeight="1">
      <c r="A83" s="12"/>
      <c r="B83" s="223" t="s">
        <v>125</v>
      </c>
      <c r="C83" s="223"/>
      <c r="D83" s="223"/>
      <c r="E83" s="223"/>
      <c r="F83" s="83">
        <v>2520</v>
      </c>
      <c r="G83" s="97">
        <v>832</v>
      </c>
      <c r="H83" s="178">
        <v>0</v>
      </c>
      <c r="I83" s="172">
        <v>0</v>
      </c>
      <c r="J83" s="178">
        <v>0</v>
      </c>
      <c r="K83" s="138"/>
    </row>
    <row r="84" spans="1:11" s="3" customFormat="1" ht="17.25" customHeight="1">
      <c r="A84" s="14"/>
      <c r="B84" s="229" t="s">
        <v>183</v>
      </c>
      <c r="C84" s="229"/>
      <c r="D84" s="229"/>
      <c r="E84" s="229"/>
      <c r="F84" s="83">
        <v>2600</v>
      </c>
      <c r="G84" s="89" t="s">
        <v>5</v>
      </c>
      <c r="H84" s="188">
        <f>H85+H86+H87+H103+H106+H110+H102</f>
        <v>2636337.1800000002</v>
      </c>
      <c r="I84" s="188">
        <f t="shared" ref="I84:J84" si="3">I85+I86+I87+I103+I106+I110+I102</f>
        <v>1766050.21</v>
      </c>
      <c r="J84" s="188">
        <f t="shared" si="3"/>
        <v>1766050.21</v>
      </c>
      <c r="K84" s="138"/>
    </row>
    <row r="85" spans="1:11" s="6" customFormat="1" ht="31.5" customHeight="1">
      <c r="A85" s="13"/>
      <c r="B85" s="223" t="s">
        <v>140</v>
      </c>
      <c r="C85" s="223"/>
      <c r="D85" s="223"/>
      <c r="E85" s="223"/>
      <c r="F85" s="83">
        <v>2610</v>
      </c>
      <c r="G85" s="81">
        <v>241</v>
      </c>
      <c r="H85" s="164">
        <v>0</v>
      </c>
      <c r="I85" s="165">
        <v>0</v>
      </c>
      <c r="J85" s="164">
        <v>0</v>
      </c>
      <c r="K85" s="134"/>
    </row>
    <row r="86" spans="1:11" s="6" customFormat="1" ht="31.5" customHeight="1">
      <c r="A86" s="13"/>
      <c r="B86" s="223" t="s">
        <v>35</v>
      </c>
      <c r="C86" s="223"/>
      <c r="D86" s="223"/>
      <c r="E86" s="223"/>
      <c r="F86" s="84">
        <v>2620</v>
      </c>
      <c r="G86" s="98">
        <v>243</v>
      </c>
      <c r="H86" s="164">
        <v>0</v>
      </c>
      <c r="I86" s="165">
        <v>0</v>
      </c>
      <c r="J86" s="164">
        <v>0</v>
      </c>
      <c r="K86" s="135"/>
    </row>
    <row r="87" spans="1:11" s="6" customFormat="1">
      <c r="A87" s="13"/>
      <c r="B87" s="223" t="s">
        <v>150</v>
      </c>
      <c r="C87" s="223"/>
      <c r="D87" s="223"/>
      <c r="E87" s="223"/>
      <c r="F87" s="83">
        <v>2630</v>
      </c>
      <c r="G87" s="99">
        <v>244</v>
      </c>
      <c r="H87" s="189">
        <f>H88+H89+H90+H91+H92+H93+H94+H95+H97+H96+H98+H99+H100</f>
        <v>1973271.81</v>
      </c>
      <c r="I87" s="189">
        <f t="shared" ref="I87:J87" si="4">I88+I89+I90+I91+I92+I93+I94+I95+I97+I96+I98+I99+I100</f>
        <v>1512262</v>
      </c>
      <c r="J87" s="189">
        <f t="shared" si="4"/>
        <v>1512262</v>
      </c>
      <c r="K87" s="134"/>
    </row>
    <row r="88" spans="1:11" s="6" customFormat="1">
      <c r="A88" s="13"/>
      <c r="B88" s="223" t="s">
        <v>251</v>
      </c>
      <c r="C88" s="223"/>
      <c r="D88" s="223"/>
      <c r="E88" s="223"/>
      <c r="F88" s="83"/>
      <c r="G88" s="99">
        <v>221</v>
      </c>
      <c r="H88" s="167">
        <f>1386+70000+2100</f>
        <v>73486</v>
      </c>
      <c r="I88" s="222">
        <f>70000+1386</f>
        <v>71386</v>
      </c>
      <c r="J88" s="222">
        <f>70000+1386</f>
        <v>71386</v>
      </c>
      <c r="K88" s="134"/>
    </row>
    <row r="89" spans="1:11" s="6" customFormat="1">
      <c r="A89" s="13"/>
      <c r="B89" s="223" t="s">
        <v>252</v>
      </c>
      <c r="C89" s="223"/>
      <c r="D89" s="223"/>
      <c r="E89" s="223"/>
      <c r="F89" s="83"/>
      <c r="G89" s="99">
        <v>223</v>
      </c>
      <c r="H89" s="167">
        <f>9547.82+3579.49</f>
        <v>13127.31</v>
      </c>
      <c r="I89" s="222">
        <v>7450</v>
      </c>
      <c r="J89" s="222">
        <v>7450</v>
      </c>
      <c r="K89" s="134"/>
    </row>
    <row r="90" spans="1:11" s="6" customFormat="1">
      <c r="A90" s="13"/>
      <c r="B90" s="223" t="s">
        <v>270</v>
      </c>
      <c r="C90" s="223"/>
      <c r="D90" s="223"/>
      <c r="E90" s="223"/>
      <c r="F90" s="83"/>
      <c r="G90" s="99">
        <v>225</v>
      </c>
      <c r="H90" s="167">
        <f>58686.26+19825.34+5700+61900</f>
        <v>146111.6</v>
      </c>
      <c r="I90" s="222">
        <v>0</v>
      </c>
      <c r="J90" s="164">
        <v>0</v>
      </c>
      <c r="K90" s="134"/>
    </row>
    <row r="91" spans="1:11" s="6" customFormat="1">
      <c r="A91" s="13"/>
      <c r="B91" s="223" t="s">
        <v>253</v>
      </c>
      <c r="C91" s="223"/>
      <c r="D91" s="223"/>
      <c r="E91" s="223"/>
      <c r="F91" s="83"/>
      <c r="G91" s="99">
        <v>225</v>
      </c>
      <c r="H91" s="167">
        <v>0</v>
      </c>
      <c r="I91" s="222">
        <v>10275</v>
      </c>
      <c r="J91" s="164">
        <v>10275</v>
      </c>
      <c r="K91" s="134"/>
    </row>
    <row r="92" spans="1:11" s="6" customFormat="1">
      <c r="A92" s="13"/>
      <c r="B92" s="223" t="s">
        <v>271</v>
      </c>
      <c r="C92" s="223"/>
      <c r="D92" s="223"/>
      <c r="E92" s="223"/>
      <c r="F92" s="83"/>
      <c r="G92" s="99">
        <v>226</v>
      </c>
      <c r="H92" s="167">
        <f>18275+7720</f>
        <v>25995</v>
      </c>
      <c r="I92" s="222">
        <v>0</v>
      </c>
      <c r="J92" s="164">
        <v>0</v>
      </c>
      <c r="K92" s="134"/>
    </row>
    <row r="93" spans="1:11" s="6" customFormat="1">
      <c r="A93" s="13"/>
      <c r="B93" s="223" t="s">
        <v>254</v>
      </c>
      <c r="C93" s="223"/>
      <c r="D93" s="223"/>
      <c r="E93" s="223"/>
      <c r="F93" s="83"/>
      <c r="G93" s="99">
        <v>227</v>
      </c>
      <c r="H93" s="167">
        <v>4500</v>
      </c>
      <c r="I93" s="222">
        <v>1500</v>
      </c>
      <c r="J93" s="164">
        <v>1500</v>
      </c>
      <c r="K93" s="134"/>
    </row>
    <row r="94" spans="1:11" s="6" customFormat="1">
      <c r="A94" s="13"/>
      <c r="B94" s="223" t="s">
        <v>255</v>
      </c>
      <c r="C94" s="223"/>
      <c r="D94" s="223"/>
      <c r="E94" s="223"/>
      <c r="F94" s="83"/>
      <c r="G94" s="99">
        <v>342</v>
      </c>
      <c r="H94" s="167">
        <f>40000+171938+180600+961058.88+40000</f>
        <v>1393596.88</v>
      </c>
      <c r="I94" s="222">
        <f>180600+923120+167648</f>
        <v>1271368</v>
      </c>
      <c r="J94" s="222">
        <f>180600+923120+167648</f>
        <v>1271368</v>
      </c>
      <c r="K94" s="134"/>
    </row>
    <row r="95" spans="1:11" s="6" customFormat="1">
      <c r="A95" s="13"/>
      <c r="B95" s="223" t="s">
        <v>254</v>
      </c>
      <c r="C95" s="223"/>
      <c r="D95" s="223"/>
      <c r="E95" s="223"/>
      <c r="F95" s="83"/>
      <c r="G95" s="99">
        <v>342</v>
      </c>
      <c r="H95" s="167">
        <v>150066</v>
      </c>
      <c r="I95" s="222">
        <v>83433</v>
      </c>
      <c r="J95" s="164">
        <v>83433</v>
      </c>
      <c r="K95" s="134"/>
    </row>
    <row r="96" spans="1:11" s="6" customFormat="1">
      <c r="A96" s="13"/>
      <c r="B96" s="223" t="s">
        <v>256</v>
      </c>
      <c r="C96" s="223"/>
      <c r="D96" s="223"/>
      <c r="E96" s="223"/>
      <c r="F96" s="83"/>
      <c r="G96" s="99">
        <v>343</v>
      </c>
      <c r="H96" s="167">
        <f>24000-6000</f>
        <v>18000</v>
      </c>
      <c r="I96" s="222">
        <v>24000</v>
      </c>
      <c r="J96" s="164">
        <v>24000</v>
      </c>
      <c r="K96" s="134"/>
    </row>
    <row r="97" spans="1:11" s="6" customFormat="1">
      <c r="A97" s="13"/>
      <c r="B97" s="223" t="s">
        <v>257</v>
      </c>
      <c r="C97" s="223"/>
      <c r="D97" s="223"/>
      <c r="E97" s="223"/>
      <c r="F97" s="83"/>
      <c r="G97" s="99">
        <v>310</v>
      </c>
      <c r="H97" s="167">
        <v>29500</v>
      </c>
      <c r="I97" s="222">
        <v>29500</v>
      </c>
      <c r="J97" s="222">
        <v>29500</v>
      </c>
      <c r="K97" s="134"/>
    </row>
    <row r="98" spans="1:11" s="6" customFormat="1">
      <c r="A98" s="13"/>
      <c r="B98" s="223" t="s">
        <v>258</v>
      </c>
      <c r="C98" s="223"/>
      <c r="D98" s="223"/>
      <c r="E98" s="223"/>
      <c r="F98" s="83"/>
      <c r="G98" s="99">
        <v>346</v>
      </c>
      <c r="H98" s="167">
        <f>10815+28960+4000+10000+22020</f>
        <v>75795</v>
      </c>
      <c r="I98" s="222">
        <v>0</v>
      </c>
      <c r="J98" s="164">
        <v>0</v>
      </c>
      <c r="K98" s="134"/>
    </row>
    <row r="99" spans="1:11" s="6" customFormat="1">
      <c r="A99" s="13"/>
      <c r="B99" s="223" t="s">
        <v>254</v>
      </c>
      <c r="C99" s="223"/>
      <c r="D99" s="223"/>
      <c r="E99" s="223"/>
      <c r="F99" s="83"/>
      <c r="G99" s="99">
        <v>346</v>
      </c>
      <c r="H99" s="167">
        <v>35000</v>
      </c>
      <c r="I99" s="222">
        <v>13350</v>
      </c>
      <c r="J99" s="164">
        <v>13350</v>
      </c>
      <c r="K99" s="134"/>
    </row>
    <row r="100" spans="1:11" s="6" customFormat="1">
      <c r="A100" s="13"/>
      <c r="B100" s="223" t="s">
        <v>276</v>
      </c>
      <c r="C100" s="223"/>
      <c r="D100" s="223"/>
      <c r="E100" s="223"/>
      <c r="F100" s="83"/>
      <c r="G100" s="99">
        <v>349</v>
      </c>
      <c r="H100" s="167">
        <v>8094.02</v>
      </c>
      <c r="I100" s="222">
        <v>0</v>
      </c>
      <c r="J100" s="164">
        <v>0</v>
      </c>
      <c r="K100" s="134"/>
    </row>
    <row r="101" spans="1:11" s="6" customFormat="1" ht="31.5" customHeight="1">
      <c r="A101" s="13"/>
      <c r="B101" s="223" t="s">
        <v>162</v>
      </c>
      <c r="C101" s="223"/>
      <c r="D101" s="223"/>
      <c r="E101" s="223"/>
      <c r="F101" s="83">
        <v>2640</v>
      </c>
      <c r="G101" s="99">
        <v>245</v>
      </c>
      <c r="H101" s="164">
        <v>0</v>
      </c>
      <c r="I101" s="190">
        <v>0</v>
      </c>
      <c r="J101" s="164">
        <v>0</v>
      </c>
      <c r="K101" s="134"/>
    </row>
    <row r="102" spans="1:11" s="6" customFormat="1" ht="15.75" thickBot="1">
      <c r="A102" s="13"/>
      <c r="B102" s="243" t="s">
        <v>141</v>
      </c>
      <c r="C102" s="243"/>
      <c r="D102" s="243"/>
      <c r="E102" s="243"/>
      <c r="F102" s="100">
        <v>2650</v>
      </c>
      <c r="G102" s="124">
        <v>247</v>
      </c>
      <c r="H102" s="220">
        <v>663065.37</v>
      </c>
      <c r="I102" s="221">
        <f>93888.21+159900</f>
        <v>253788.21000000002</v>
      </c>
      <c r="J102" s="221">
        <f>93888.21+159900</f>
        <v>253788.21000000002</v>
      </c>
      <c r="K102" s="136"/>
    </row>
    <row r="103" spans="1:11" s="2" customFormat="1" ht="19.5" customHeight="1">
      <c r="A103" s="12"/>
      <c r="B103" s="231" t="s">
        <v>36</v>
      </c>
      <c r="C103" s="231"/>
      <c r="D103" s="231"/>
      <c r="E103" s="231"/>
      <c r="F103" s="84">
        <v>2700</v>
      </c>
      <c r="G103" s="86">
        <v>400</v>
      </c>
      <c r="H103" s="191">
        <f>H104+H105</f>
        <v>0</v>
      </c>
      <c r="I103" s="191">
        <f t="shared" ref="I103:J103" si="5">I104+I105</f>
        <v>0</v>
      </c>
      <c r="J103" s="191">
        <f t="shared" si="5"/>
        <v>0</v>
      </c>
      <c r="K103" s="137"/>
    </row>
    <row r="104" spans="1:11" s="2" customFormat="1" ht="31.5" customHeight="1">
      <c r="A104" s="12"/>
      <c r="B104" s="233" t="s">
        <v>126</v>
      </c>
      <c r="C104" s="233"/>
      <c r="D104" s="233"/>
      <c r="E104" s="233"/>
      <c r="F104" s="83">
        <v>2710</v>
      </c>
      <c r="G104" s="89">
        <v>406</v>
      </c>
      <c r="H104" s="178">
        <v>0</v>
      </c>
      <c r="I104" s="172">
        <v>0</v>
      </c>
      <c r="J104" s="178">
        <v>0</v>
      </c>
      <c r="K104" s="138"/>
    </row>
    <row r="105" spans="1:11" s="2" customFormat="1">
      <c r="A105" s="12"/>
      <c r="B105" s="233" t="s">
        <v>127</v>
      </c>
      <c r="C105" s="233"/>
      <c r="D105" s="233"/>
      <c r="E105" s="233"/>
      <c r="F105" s="83">
        <v>2720</v>
      </c>
      <c r="G105" s="89">
        <v>407</v>
      </c>
      <c r="H105" s="178">
        <v>0</v>
      </c>
      <c r="I105" s="172">
        <v>0</v>
      </c>
      <c r="J105" s="178">
        <v>0</v>
      </c>
      <c r="K105" s="138"/>
    </row>
    <row r="106" spans="1:11" s="2" customFormat="1" ht="17.25" customHeight="1">
      <c r="A106" s="12"/>
      <c r="B106" s="230" t="s">
        <v>184</v>
      </c>
      <c r="C106" s="230"/>
      <c r="D106" s="230"/>
      <c r="E106" s="230"/>
      <c r="F106" s="101">
        <v>3000</v>
      </c>
      <c r="G106" s="102" t="s">
        <v>5</v>
      </c>
      <c r="H106" s="186">
        <f>H107+H108+H109</f>
        <v>0</v>
      </c>
      <c r="I106" s="186">
        <f t="shared" ref="I106:J106" si="6">I107+I108+I109</f>
        <v>0</v>
      </c>
      <c r="J106" s="186">
        <f t="shared" si="6"/>
        <v>0</v>
      </c>
      <c r="K106" s="143" t="s">
        <v>5</v>
      </c>
    </row>
    <row r="107" spans="1:11" s="2" customFormat="1" ht="31.5" customHeight="1">
      <c r="A107" s="12"/>
      <c r="B107" s="226" t="s">
        <v>185</v>
      </c>
      <c r="C107" s="226"/>
      <c r="D107" s="226"/>
      <c r="E107" s="226"/>
      <c r="F107" s="83">
        <v>3010</v>
      </c>
      <c r="G107" s="89">
        <v>180</v>
      </c>
      <c r="H107" s="178">
        <v>0</v>
      </c>
      <c r="I107" s="172">
        <v>0</v>
      </c>
      <c r="J107" s="178">
        <v>0</v>
      </c>
      <c r="K107" s="138" t="s">
        <v>5</v>
      </c>
    </row>
    <row r="108" spans="1:11" s="2" customFormat="1" ht="17.25" customHeight="1">
      <c r="A108" s="12"/>
      <c r="B108" s="226" t="s">
        <v>186</v>
      </c>
      <c r="C108" s="226"/>
      <c r="D108" s="226"/>
      <c r="E108" s="226"/>
      <c r="F108" s="83">
        <v>3020</v>
      </c>
      <c r="G108" s="89">
        <v>180</v>
      </c>
      <c r="H108" s="178">
        <v>0</v>
      </c>
      <c r="I108" s="172">
        <v>0</v>
      </c>
      <c r="J108" s="178">
        <v>0</v>
      </c>
      <c r="K108" s="138" t="s">
        <v>5</v>
      </c>
    </row>
    <row r="109" spans="1:11" s="2" customFormat="1" ht="17.25" customHeight="1">
      <c r="A109" s="12"/>
      <c r="B109" s="226" t="s">
        <v>187</v>
      </c>
      <c r="C109" s="226"/>
      <c r="D109" s="226"/>
      <c r="E109" s="226"/>
      <c r="F109" s="83">
        <v>3030</v>
      </c>
      <c r="G109" s="89">
        <v>180</v>
      </c>
      <c r="H109" s="178">
        <v>0</v>
      </c>
      <c r="I109" s="172">
        <v>0</v>
      </c>
      <c r="J109" s="178">
        <v>0</v>
      </c>
      <c r="K109" s="138" t="s">
        <v>5</v>
      </c>
    </row>
    <row r="110" spans="1:11" customFormat="1" ht="17.25" customHeight="1">
      <c r="A110" s="12"/>
      <c r="B110" s="234" t="s">
        <v>188</v>
      </c>
      <c r="C110" s="234"/>
      <c r="D110" s="234"/>
      <c r="E110" s="234"/>
      <c r="F110" s="101">
        <v>4000</v>
      </c>
      <c r="G110" s="102" t="s">
        <v>5</v>
      </c>
      <c r="H110" s="191">
        <f>SUM(H111:H116)</f>
        <v>0</v>
      </c>
      <c r="I110" s="191">
        <f t="shared" ref="I110:J110" si="7">SUM(I111:I116)</f>
        <v>0</v>
      </c>
      <c r="J110" s="191">
        <f t="shared" si="7"/>
        <v>0</v>
      </c>
      <c r="K110" s="137" t="s">
        <v>5</v>
      </c>
    </row>
    <row r="111" spans="1:11" s="17" customFormat="1" ht="33.75" customHeight="1">
      <c r="A111" s="13"/>
      <c r="B111" s="226" t="s">
        <v>120</v>
      </c>
      <c r="C111" s="226"/>
      <c r="D111" s="226"/>
      <c r="E111" s="226"/>
      <c r="F111" s="83">
        <v>4010</v>
      </c>
      <c r="G111" s="99">
        <v>610</v>
      </c>
      <c r="H111" s="192">
        <v>0</v>
      </c>
      <c r="I111" s="165">
        <v>0</v>
      </c>
      <c r="J111" s="192">
        <v>0</v>
      </c>
      <c r="K111" s="134" t="s">
        <v>5</v>
      </c>
    </row>
    <row r="112" spans="1:11" s="17" customFormat="1" ht="18" customHeight="1">
      <c r="A112" s="13"/>
      <c r="B112" s="226" t="s">
        <v>189</v>
      </c>
      <c r="C112" s="226"/>
      <c r="D112" s="226"/>
      <c r="E112" s="226"/>
      <c r="F112" s="83">
        <v>4020</v>
      </c>
      <c r="G112" s="99">
        <v>610</v>
      </c>
      <c r="H112" s="192">
        <v>0</v>
      </c>
      <c r="I112" s="165">
        <v>0</v>
      </c>
      <c r="J112" s="192">
        <v>0</v>
      </c>
      <c r="K112" s="134"/>
    </row>
    <row r="113" spans="1:11" s="17" customFormat="1">
      <c r="A113" s="13"/>
      <c r="B113" s="226" t="s">
        <v>44</v>
      </c>
      <c r="C113" s="226"/>
      <c r="D113" s="226"/>
      <c r="E113" s="226"/>
      <c r="F113" s="83">
        <v>4030</v>
      </c>
      <c r="G113" s="99">
        <v>520</v>
      </c>
      <c r="H113" s="192">
        <v>0</v>
      </c>
      <c r="I113" s="165">
        <v>0</v>
      </c>
      <c r="J113" s="192">
        <v>0</v>
      </c>
      <c r="K113" s="134"/>
    </row>
    <row r="114" spans="1:11" s="17" customFormat="1">
      <c r="A114" s="13"/>
      <c r="B114" s="226" t="s">
        <v>123</v>
      </c>
      <c r="C114" s="226"/>
      <c r="D114" s="226"/>
      <c r="E114" s="226"/>
      <c r="F114" s="83">
        <v>4040</v>
      </c>
      <c r="G114" s="99">
        <v>530</v>
      </c>
      <c r="H114" s="192">
        <v>0</v>
      </c>
      <c r="I114" s="165">
        <v>0</v>
      </c>
      <c r="J114" s="192">
        <v>0</v>
      </c>
      <c r="K114" s="134"/>
    </row>
    <row r="115" spans="1:11" s="17" customFormat="1">
      <c r="A115" s="13"/>
      <c r="B115" s="226" t="s">
        <v>38</v>
      </c>
      <c r="C115" s="226"/>
      <c r="D115" s="226"/>
      <c r="E115" s="226"/>
      <c r="F115" s="83">
        <v>4050</v>
      </c>
      <c r="G115" s="99">
        <v>540</v>
      </c>
      <c r="H115" s="192">
        <v>0</v>
      </c>
      <c r="I115" s="165">
        <v>0</v>
      </c>
      <c r="J115" s="192">
        <v>0</v>
      </c>
      <c r="K115" s="134"/>
    </row>
    <row r="116" spans="1:11" s="17" customFormat="1" ht="15.75" thickBot="1">
      <c r="A116" s="13"/>
      <c r="B116" s="226" t="s">
        <v>39</v>
      </c>
      <c r="C116" s="226"/>
      <c r="D116" s="226"/>
      <c r="E116" s="227"/>
      <c r="F116" s="103">
        <v>4060</v>
      </c>
      <c r="G116" s="104">
        <v>810</v>
      </c>
      <c r="H116" s="192">
        <v>0</v>
      </c>
      <c r="I116" s="165">
        <v>0</v>
      </c>
      <c r="J116" s="192">
        <v>0</v>
      </c>
      <c r="K116" s="144"/>
    </row>
    <row r="117" spans="1:11" s="17" customFormat="1" ht="11.25" customHeight="1">
      <c r="A117" s="13"/>
      <c r="B117" s="232"/>
      <c r="C117" s="232"/>
      <c r="D117" s="232"/>
      <c r="E117" s="232"/>
      <c r="F117" s="59"/>
      <c r="G117" s="60"/>
      <c r="H117" s="61"/>
      <c r="I117" s="62"/>
      <c r="J117" s="61"/>
      <c r="K117" s="63"/>
    </row>
    <row r="118" spans="1:11" s="2" customFormat="1" ht="6" customHeight="1">
      <c r="B118" s="228"/>
      <c r="C118" s="228"/>
      <c r="D118" s="228"/>
      <c r="E118" s="228"/>
      <c r="F118" s="228"/>
      <c r="G118" s="228"/>
      <c r="H118" s="228"/>
      <c r="I118" s="228"/>
      <c r="J118" s="228"/>
      <c r="K118" s="228"/>
    </row>
    <row r="119" spans="1:11" s="2" customFormat="1" ht="12" customHeight="1">
      <c r="B119" s="224" t="s">
        <v>190</v>
      </c>
      <c r="C119" s="224"/>
      <c r="D119" s="224"/>
      <c r="E119" s="224"/>
      <c r="F119" s="224"/>
      <c r="G119" s="224"/>
      <c r="H119" s="224"/>
      <c r="I119" s="224"/>
      <c r="J119" s="224"/>
      <c r="K119" s="224"/>
    </row>
    <row r="120" spans="1:11" s="2" customFormat="1" ht="15" customHeight="1">
      <c r="B120" s="228" t="s">
        <v>191</v>
      </c>
      <c r="C120" s="228"/>
      <c r="D120" s="228"/>
      <c r="E120" s="228"/>
      <c r="F120" s="228"/>
      <c r="G120" s="228"/>
      <c r="H120" s="228"/>
      <c r="I120" s="228"/>
      <c r="J120" s="228"/>
      <c r="K120" s="228"/>
    </row>
    <row r="121" spans="1:11" s="2" customFormat="1" ht="78" customHeight="1">
      <c r="B121" s="224" t="s">
        <v>192</v>
      </c>
      <c r="C121" s="224"/>
      <c r="D121" s="224"/>
      <c r="E121" s="224"/>
      <c r="F121" s="224"/>
      <c r="G121" s="224"/>
      <c r="H121" s="224"/>
      <c r="I121" s="224"/>
      <c r="J121" s="224"/>
      <c r="K121" s="224"/>
    </row>
    <row r="122" spans="1:11" s="2" customFormat="1" ht="24.75" customHeight="1">
      <c r="B122" s="224" t="s">
        <v>193</v>
      </c>
      <c r="C122" s="224"/>
      <c r="D122" s="224"/>
      <c r="E122" s="224"/>
      <c r="F122" s="224"/>
      <c r="G122" s="224"/>
      <c r="H122" s="224"/>
      <c r="I122" s="224"/>
      <c r="J122" s="224"/>
      <c r="K122" s="224"/>
    </row>
    <row r="123" spans="1:11" s="2" customFormat="1" ht="23.25" customHeight="1">
      <c r="B123" s="241" t="s">
        <v>194</v>
      </c>
      <c r="C123" s="241"/>
      <c r="D123" s="241"/>
      <c r="E123" s="241"/>
      <c r="F123" s="241"/>
      <c r="G123" s="241"/>
      <c r="H123" s="241"/>
      <c r="I123" s="241"/>
      <c r="J123" s="241"/>
      <c r="K123" s="241"/>
    </row>
    <row r="124" spans="1:11" s="2" customFormat="1" ht="26.25" customHeight="1">
      <c r="B124" s="224" t="s">
        <v>195</v>
      </c>
      <c r="C124" s="224"/>
      <c r="D124" s="224"/>
      <c r="E124" s="224"/>
      <c r="F124" s="224"/>
      <c r="G124" s="224"/>
      <c r="H124" s="224"/>
      <c r="I124" s="224"/>
      <c r="J124" s="224"/>
      <c r="K124" s="224"/>
    </row>
    <row r="125" spans="1:11" s="2" customFormat="1" ht="15" customHeight="1">
      <c r="B125" s="228" t="s">
        <v>196</v>
      </c>
      <c r="C125" s="228"/>
      <c r="D125" s="228"/>
      <c r="E125" s="228"/>
      <c r="F125" s="228"/>
      <c r="G125" s="228"/>
      <c r="H125" s="228"/>
      <c r="I125" s="228"/>
      <c r="J125" s="228"/>
      <c r="K125" s="228"/>
    </row>
    <row r="126" spans="1:11" s="2" customFormat="1" ht="15" customHeight="1">
      <c r="B126" s="224" t="s">
        <v>197</v>
      </c>
      <c r="C126" s="224"/>
      <c r="D126" s="224"/>
      <c r="E126" s="224"/>
      <c r="F126" s="224"/>
      <c r="G126" s="224"/>
      <c r="H126" s="224"/>
      <c r="I126" s="224"/>
      <c r="J126" s="224"/>
      <c r="K126" s="224"/>
    </row>
    <row r="127" spans="1:11" s="9" customFormat="1" ht="27.75" customHeight="1">
      <c r="B127" s="241" t="s">
        <v>198</v>
      </c>
      <c r="C127" s="241"/>
      <c r="D127" s="241"/>
      <c r="E127" s="241"/>
      <c r="F127" s="241"/>
      <c r="G127" s="241"/>
      <c r="H127" s="241"/>
      <c r="I127" s="241"/>
      <c r="J127" s="241"/>
      <c r="K127" s="241"/>
    </row>
    <row r="128" spans="1:11" ht="27" customHeight="1">
      <c r="B128" s="224" t="s">
        <v>199</v>
      </c>
      <c r="C128" s="224"/>
      <c r="D128" s="224"/>
      <c r="E128" s="224"/>
      <c r="F128" s="224"/>
      <c r="G128" s="224"/>
      <c r="H128" s="224"/>
      <c r="I128" s="224"/>
      <c r="J128" s="224"/>
      <c r="K128" s="224"/>
    </row>
  </sheetData>
  <mergeCells count="132">
    <mergeCell ref="B100:E100"/>
    <mergeCell ref="B121:K121"/>
    <mergeCell ref="B70:E70"/>
    <mergeCell ref="B68:E68"/>
    <mergeCell ref="I1:K1"/>
    <mergeCell ref="I2:K2"/>
    <mergeCell ref="I3:K3"/>
    <mergeCell ref="I6:K6"/>
    <mergeCell ref="F22:F23"/>
    <mergeCell ref="G22:G23"/>
    <mergeCell ref="B29:E29"/>
    <mergeCell ref="B50:E50"/>
    <mergeCell ref="C15:H15"/>
    <mergeCell ref="D17:H17"/>
    <mergeCell ref="I4:K4"/>
    <mergeCell ref="B16:C16"/>
    <mergeCell ref="I17:J17"/>
    <mergeCell ref="I16:J16"/>
    <mergeCell ref="I20:J20"/>
    <mergeCell ref="B21:K21"/>
    <mergeCell ref="B30:E30"/>
    <mergeCell ref="B31:E31"/>
    <mergeCell ref="B34:E34"/>
    <mergeCell ref="H22:K22"/>
    <mergeCell ref="B22:E23"/>
    <mergeCell ref="B108:E108"/>
    <mergeCell ref="B54:E54"/>
    <mergeCell ref="B128:K128"/>
    <mergeCell ref="B107:E107"/>
    <mergeCell ref="I5:K5"/>
    <mergeCell ref="B11:J11"/>
    <mergeCell ref="B10:J10"/>
    <mergeCell ref="I7:K7"/>
    <mergeCell ref="I8:K8"/>
    <mergeCell ref="I9:K9"/>
    <mergeCell ref="E12:H12"/>
    <mergeCell ref="I13:J13"/>
    <mergeCell ref="I15:J15"/>
    <mergeCell ref="E19:G19"/>
    <mergeCell ref="K18:K19"/>
    <mergeCell ref="B81:E81"/>
    <mergeCell ref="B72:E72"/>
    <mergeCell ref="B74:E74"/>
    <mergeCell ref="B78:E78"/>
    <mergeCell ref="B113:E113"/>
    <mergeCell ref="B69:E69"/>
    <mergeCell ref="B39:E39"/>
    <mergeCell ref="B49:E49"/>
    <mergeCell ref="B51:E51"/>
    <mergeCell ref="B60:E60"/>
    <mergeCell ref="B33:E33"/>
    <mergeCell ref="B35:E35"/>
    <mergeCell ref="B58:E58"/>
    <mergeCell ref="B57:E57"/>
    <mergeCell ref="B28:E28"/>
    <mergeCell ref="B64:E64"/>
    <mergeCell ref="B75:E75"/>
    <mergeCell ref="B61:E61"/>
    <mergeCell ref="B66:E66"/>
    <mergeCell ref="B43:E43"/>
    <mergeCell ref="B41:E41"/>
    <mergeCell ref="B42:E42"/>
    <mergeCell ref="B46:E46"/>
    <mergeCell ref="B48:E48"/>
    <mergeCell ref="B47:E47"/>
    <mergeCell ref="B32:E32"/>
    <mergeCell ref="B37:E37"/>
    <mergeCell ref="B40:E40"/>
    <mergeCell ref="B45:E45"/>
    <mergeCell ref="B59:E59"/>
    <mergeCell ref="B53:E53"/>
    <mergeCell ref="B55:E55"/>
    <mergeCell ref="B27:E27"/>
    <mergeCell ref="B25:E25"/>
    <mergeCell ref="B26:E26"/>
    <mergeCell ref="B24:E24"/>
    <mergeCell ref="B127:K127"/>
    <mergeCell ref="B36:E36"/>
    <mergeCell ref="B44:E44"/>
    <mergeCell ref="B52:E52"/>
    <mergeCell ref="B111:E111"/>
    <mergeCell ref="B116:E116"/>
    <mergeCell ref="B115:E115"/>
    <mergeCell ref="B112:E112"/>
    <mergeCell ref="B114:E114"/>
    <mergeCell ref="B102:E102"/>
    <mergeCell ref="B67:E67"/>
    <mergeCell ref="B126:K126"/>
    <mergeCell ref="B125:K125"/>
    <mergeCell ref="B124:K124"/>
    <mergeCell ref="B123:K123"/>
    <mergeCell ref="B122:K122"/>
    <mergeCell ref="B104:E104"/>
    <mergeCell ref="B120:K120"/>
    <mergeCell ref="B82:E82"/>
    <mergeCell ref="B65:E65"/>
    <mergeCell ref="B119:K119"/>
    <mergeCell ref="B80:E80"/>
    <mergeCell ref="B73:E73"/>
    <mergeCell ref="B38:E38"/>
    <mergeCell ref="B62:E62"/>
    <mergeCell ref="B63:E63"/>
    <mergeCell ref="B118:K118"/>
    <mergeCell ref="B84:E84"/>
    <mergeCell ref="B79:E79"/>
    <mergeCell ref="B71:E71"/>
    <mergeCell ref="B101:E101"/>
    <mergeCell ref="B106:E106"/>
    <mergeCell ref="B85:E85"/>
    <mergeCell ref="B86:E86"/>
    <mergeCell ref="B103:E103"/>
    <mergeCell ref="B83:E83"/>
    <mergeCell ref="B76:E76"/>
    <mergeCell ref="B77:E77"/>
    <mergeCell ref="B117:E117"/>
    <mergeCell ref="B109:E109"/>
    <mergeCell ref="B105:E105"/>
    <mergeCell ref="B110:E110"/>
    <mergeCell ref="B87:E87"/>
    <mergeCell ref="B56:E56"/>
    <mergeCell ref="B97:E97"/>
    <mergeCell ref="B98:E98"/>
    <mergeCell ref="B99:E99"/>
    <mergeCell ref="B88:E88"/>
    <mergeCell ref="B89:E89"/>
    <mergeCell ref="B91:E91"/>
    <mergeCell ref="B93:E93"/>
    <mergeCell ref="B94:E94"/>
    <mergeCell ref="B95:E95"/>
    <mergeCell ref="B96:E96"/>
    <mergeCell ref="B90:E90"/>
    <mergeCell ref="B92:E92"/>
  </mergeCells>
  <phoneticPr fontId="51" type="noConversion"/>
  <pageMargins left="0.78740157480314965" right="0.39370078740157483" top="0.6692913385826772" bottom="0.55118110236220474" header="0.31496062992125984" footer="0"/>
  <pageSetup paperSize="8" firstPageNumber="22" fitToHeight="0" orientation="landscape" useFirstPageNumber="1" r:id="rId1"/>
  <headerFooter>
    <oddHeader>&amp;C&amp;"Times New Roman,обычный"&amp;10&amp;P</oddHeader>
    <firstHeader>&amp;C&amp;P</firstHeader>
  </headerFooter>
  <rowBreaks count="3" manualBreakCount="3">
    <brk id="37" max="10" man="1"/>
    <brk id="63" max="11" man="1"/>
    <brk id="102" max="10" man="1"/>
  </row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sheetPr>
    <pageSetUpPr fitToPage="1"/>
  </sheetPr>
  <dimension ref="A1:BD72"/>
  <sheetViews>
    <sheetView showGridLines="0" tabSelected="1" view="pageBreakPreview" zoomScale="90" zoomScaleNormal="90" zoomScaleSheetLayoutView="90" zoomScalePageLayoutView="90" workbookViewId="0">
      <selection activeCell="L17" sqref="L17"/>
    </sheetView>
  </sheetViews>
  <sheetFormatPr defaultColWidth="8.85546875" defaultRowHeight="15"/>
  <cols>
    <col min="1" max="1" width="1.28515625" style="28" customWidth="1"/>
    <col min="2" max="2" width="10.140625" style="29" customWidth="1"/>
    <col min="3" max="3" width="5.7109375" style="31" customWidth="1"/>
    <col min="4" max="4" width="13.7109375" style="31" customWidth="1"/>
    <col min="5" max="5" width="11.42578125" style="31" customWidth="1"/>
    <col min="6" max="6" width="10.28515625" style="29" customWidth="1"/>
    <col min="7" max="7" width="59.5703125" style="29" customWidth="1"/>
    <col min="8" max="8" width="10.42578125" style="29" customWidth="1"/>
    <col min="9" max="9" width="9.42578125" style="29" customWidth="1"/>
    <col min="10" max="10" width="15.7109375" style="30" customWidth="1"/>
    <col min="11" max="11" width="13.42578125" style="120" customWidth="1"/>
    <col min="12" max="12" width="13.85546875" style="29" customWidth="1"/>
    <col min="13" max="13" width="13.28515625" style="29" customWidth="1"/>
    <col min="14" max="14" width="13.42578125" style="29" customWidth="1"/>
    <col min="15" max="15" width="14" style="29" customWidth="1"/>
    <col min="16" max="56" width="8.85546875" style="29"/>
    <col min="57" max="16384" width="8.85546875" style="28"/>
  </cols>
  <sheetData>
    <row r="1" spans="1:56" s="57" customFormat="1" ht="27.75" customHeight="1">
      <c r="B1" s="301" t="s">
        <v>200</v>
      </c>
      <c r="C1" s="302"/>
      <c r="D1" s="302"/>
      <c r="E1" s="302"/>
      <c r="F1" s="302"/>
      <c r="G1" s="302"/>
      <c r="H1" s="302"/>
      <c r="I1" s="302"/>
      <c r="J1" s="302"/>
      <c r="K1" s="302"/>
      <c r="L1" s="302"/>
      <c r="M1" s="302"/>
      <c r="N1" s="302"/>
      <c r="O1" s="302"/>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row>
    <row r="2" spans="1:56" s="57" customFormat="1" ht="15.75" customHeight="1">
      <c r="B2" s="19"/>
      <c r="C2" s="19"/>
      <c r="D2" s="19"/>
      <c r="E2" s="46"/>
      <c r="F2" s="46"/>
      <c r="G2" s="19"/>
      <c r="H2" s="19"/>
      <c r="I2" s="19"/>
      <c r="J2" s="53"/>
      <c r="K2" s="53"/>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row>
    <row r="3" spans="1:56" s="57" customFormat="1" ht="27.75" customHeight="1">
      <c r="B3" s="313" t="s">
        <v>175</v>
      </c>
      <c r="C3" s="312" t="s">
        <v>0</v>
      </c>
      <c r="D3" s="312"/>
      <c r="E3" s="312"/>
      <c r="F3" s="312"/>
      <c r="G3" s="312"/>
      <c r="H3" s="312" t="s">
        <v>104</v>
      </c>
      <c r="I3" s="292" t="s">
        <v>103</v>
      </c>
      <c r="J3" s="292" t="s">
        <v>201</v>
      </c>
      <c r="K3" s="292" t="s">
        <v>202</v>
      </c>
      <c r="L3" s="310" t="s">
        <v>19</v>
      </c>
      <c r="M3" s="310"/>
      <c r="N3" s="310"/>
      <c r="O3" s="311"/>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row>
    <row r="4" spans="1:56" s="57" customFormat="1" ht="65.25" customHeight="1">
      <c r="B4" s="313"/>
      <c r="C4" s="312"/>
      <c r="D4" s="312"/>
      <c r="E4" s="312"/>
      <c r="F4" s="312"/>
      <c r="G4" s="312"/>
      <c r="H4" s="312"/>
      <c r="I4" s="293"/>
      <c r="J4" s="293"/>
      <c r="K4" s="293"/>
      <c r="L4" s="114" t="s">
        <v>263</v>
      </c>
      <c r="M4" s="194" t="s">
        <v>264</v>
      </c>
      <c r="N4" s="194" t="s">
        <v>265</v>
      </c>
      <c r="O4" s="115" t="s">
        <v>102</v>
      </c>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row>
    <row r="5" spans="1:56" s="109" customFormat="1" ht="15.95" customHeight="1" thickBot="1">
      <c r="B5" s="110">
        <v>1</v>
      </c>
      <c r="C5" s="303">
        <v>2</v>
      </c>
      <c r="D5" s="304"/>
      <c r="E5" s="304"/>
      <c r="F5" s="304"/>
      <c r="G5" s="305"/>
      <c r="H5" s="111">
        <v>3</v>
      </c>
      <c r="I5" s="111" t="s">
        <v>101</v>
      </c>
      <c r="J5" s="111" t="s">
        <v>100</v>
      </c>
      <c r="K5" s="111" t="s">
        <v>99</v>
      </c>
      <c r="L5" s="111" t="s">
        <v>98</v>
      </c>
      <c r="M5" s="111" t="s">
        <v>97</v>
      </c>
      <c r="N5" s="111" t="s">
        <v>96</v>
      </c>
      <c r="O5" s="118">
        <v>10</v>
      </c>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row>
    <row r="6" spans="1:56" s="52" customFormat="1" ht="30" customHeight="1">
      <c r="B6" s="56">
        <v>1</v>
      </c>
      <c r="C6" s="306" t="s">
        <v>130</v>
      </c>
      <c r="D6" s="307"/>
      <c r="E6" s="307"/>
      <c r="F6" s="307"/>
      <c r="G6" s="307"/>
      <c r="H6" s="209" t="s">
        <v>95</v>
      </c>
      <c r="I6" s="198" t="s">
        <v>5</v>
      </c>
      <c r="J6" s="199" t="s">
        <v>5</v>
      </c>
      <c r="K6" s="199" t="s">
        <v>5</v>
      </c>
      <c r="L6" s="200">
        <f>SUM(L15+L18+L28)</f>
        <v>2636337.1799999997</v>
      </c>
      <c r="M6" s="200">
        <f>M7+M8+M9+M14</f>
        <v>1766050.21</v>
      </c>
      <c r="N6" s="200">
        <f>N7+N8+N9+N14</f>
        <v>1766050.21</v>
      </c>
      <c r="O6" s="215">
        <f>O7+O8+O9+O14</f>
        <v>0</v>
      </c>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row>
    <row r="7" spans="1:56" s="52" customFormat="1" ht="154.5" customHeight="1">
      <c r="A7" s="55"/>
      <c r="B7" s="50" t="s">
        <v>94</v>
      </c>
      <c r="C7" s="314" t="s">
        <v>161</v>
      </c>
      <c r="D7" s="315"/>
      <c r="E7" s="315"/>
      <c r="F7" s="315"/>
      <c r="G7" s="315"/>
      <c r="H7" s="210" t="s">
        <v>93</v>
      </c>
      <c r="I7" s="54" t="s">
        <v>5</v>
      </c>
      <c r="J7" s="54" t="s">
        <v>5</v>
      </c>
      <c r="K7" s="54" t="s">
        <v>5</v>
      </c>
      <c r="L7" s="201"/>
      <c r="M7" s="201"/>
      <c r="N7" s="201"/>
      <c r="O7" s="216">
        <f>O8+O9+O10+O15</f>
        <v>0</v>
      </c>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row>
    <row r="8" spans="1:56" s="52" customFormat="1" ht="33.75" customHeight="1">
      <c r="A8" s="55"/>
      <c r="B8" s="50" t="s">
        <v>92</v>
      </c>
      <c r="C8" s="294" t="s">
        <v>131</v>
      </c>
      <c r="D8" s="295"/>
      <c r="E8" s="295"/>
      <c r="F8" s="295"/>
      <c r="G8" s="295"/>
      <c r="H8" s="210" t="s">
        <v>91</v>
      </c>
      <c r="I8" s="54" t="s">
        <v>5</v>
      </c>
      <c r="J8" s="54" t="s">
        <v>5</v>
      </c>
      <c r="K8" s="54" t="s">
        <v>5</v>
      </c>
      <c r="L8" s="201"/>
      <c r="M8" s="201"/>
      <c r="N8" s="201"/>
      <c r="O8" s="216" t="s">
        <v>259</v>
      </c>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row>
    <row r="9" spans="1:56" s="52" customFormat="1" ht="38.25" customHeight="1">
      <c r="A9" s="55"/>
      <c r="B9" s="50" t="s">
        <v>90</v>
      </c>
      <c r="C9" s="294" t="s">
        <v>154</v>
      </c>
      <c r="D9" s="295"/>
      <c r="E9" s="295"/>
      <c r="F9" s="295"/>
      <c r="G9" s="295"/>
      <c r="H9" s="210" t="s">
        <v>89</v>
      </c>
      <c r="I9" s="54" t="s">
        <v>5</v>
      </c>
      <c r="J9" s="54" t="s">
        <v>5</v>
      </c>
      <c r="K9" s="54" t="s">
        <v>5</v>
      </c>
      <c r="L9" s="201"/>
      <c r="M9" s="201"/>
      <c r="N9" s="201"/>
      <c r="O9" s="216" t="s">
        <v>259</v>
      </c>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row>
    <row r="10" spans="1:56" s="51" customFormat="1" ht="32.25" customHeight="1">
      <c r="B10" s="50" t="s">
        <v>88</v>
      </c>
      <c r="C10" s="287" t="s">
        <v>151</v>
      </c>
      <c r="D10" s="288"/>
      <c r="E10" s="288"/>
      <c r="F10" s="288"/>
      <c r="G10" s="288"/>
      <c r="H10" s="210" t="s">
        <v>87</v>
      </c>
      <c r="I10" s="207" t="s">
        <v>5</v>
      </c>
      <c r="J10" s="207" t="s">
        <v>5</v>
      </c>
      <c r="K10" s="207" t="s">
        <v>5</v>
      </c>
      <c r="L10" s="202"/>
      <c r="M10" s="202"/>
      <c r="N10" s="202"/>
      <c r="O10" s="217" t="s">
        <v>259</v>
      </c>
    </row>
    <row r="11" spans="1:56" s="51" customFormat="1" ht="15.75">
      <c r="B11" s="50"/>
      <c r="C11" s="296" t="s">
        <v>209</v>
      </c>
      <c r="D11" s="297"/>
      <c r="E11" s="297"/>
      <c r="F11" s="297"/>
      <c r="G11" s="297"/>
      <c r="H11" s="210"/>
      <c r="I11" s="207"/>
      <c r="J11" s="207"/>
      <c r="K11" s="207"/>
      <c r="L11" s="202"/>
      <c r="M11" s="202"/>
      <c r="N11" s="202"/>
      <c r="O11" s="217" t="s">
        <v>259</v>
      </c>
    </row>
    <row r="12" spans="1:56" s="51" customFormat="1" ht="15.75">
      <c r="B12" s="50"/>
      <c r="C12" s="296" t="s">
        <v>129</v>
      </c>
      <c r="D12" s="297"/>
      <c r="E12" s="297"/>
      <c r="F12" s="297"/>
      <c r="G12" s="297"/>
      <c r="H12" s="210"/>
      <c r="I12" s="207"/>
      <c r="J12" s="207"/>
      <c r="K12" s="207"/>
      <c r="L12" s="202"/>
      <c r="M12" s="202"/>
      <c r="N12" s="202"/>
      <c r="O12" s="217" t="s">
        <v>259</v>
      </c>
    </row>
    <row r="13" spans="1:56" s="51" customFormat="1" ht="19.5" customHeight="1">
      <c r="B13" s="50" t="s">
        <v>86</v>
      </c>
      <c r="C13" s="287" t="s">
        <v>56</v>
      </c>
      <c r="D13" s="288"/>
      <c r="E13" s="288"/>
      <c r="F13" s="288"/>
      <c r="G13" s="288"/>
      <c r="H13" s="210" t="s">
        <v>85</v>
      </c>
      <c r="I13" s="207" t="s">
        <v>5</v>
      </c>
      <c r="J13" s="207" t="s">
        <v>5</v>
      </c>
      <c r="K13" s="207" t="s">
        <v>5</v>
      </c>
      <c r="L13" s="202"/>
      <c r="M13" s="202"/>
      <c r="N13" s="202"/>
      <c r="O13" s="217" t="s">
        <v>259</v>
      </c>
    </row>
    <row r="14" spans="1:56" s="19" customFormat="1" ht="35.25" customHeight="1">
      <c r="A14" s="51"/>
      <c r="B14" s="50" t="s">
        <v>84</v>
      </c>
      <c r="C14" s="294" t="s">
        <v>152</v>
      </c>
      <c r="D14" s="295"/>
      <c r="E14" s="295"/>
      <c r="F14" s="295"/>
      <c r="G14" s="295"/>
      <c r="H14" s="210" t="s">
        <v>83</v>
      </c>
      <c r="I14" s="54" t="s">
        <v>5</v>
      </c>
      <c r="J14" s="54" t="s">
        <v>5</v>
      </c>
      <c r="K14" s="54" t="s">
        <v>5</v>
      </c>
      <c r="L14" s="203">
        <f>SUM(L15+L18+L28)</f>
        <v>2636337.1799999997</v>
      </c>
      <c r="M14" s="203">
        <f>M15+M18+M28</f>
        <v>1766050.21</v>
      </c>
      <c r="N14" s="203">
        <f>N15+N18+N28</f>
        <v>1766050.21</v>
      </c>
      <c r="O14" s="216">
        <f>O15+O18+O28</f>
        <v>0</v>
      </c>
    </row>
    <row r="15" spans="1:56" s="19" customFormat="1" ht="48" customHeight="1">
      <c r="A15" s="46"/>
      <c r="B15" s="47" t="s">
        <v>82</v>
      </c>
      <c r="C15" s="308" t="s">
        <v>163</v>
      </c>
      <c r="D15" s="309"/>
      <c r="E15" s="309"/>
      <c r="F15" s="309"/>
      <c r="G15" s="309"/>
      <c r="H15" s="211" t="s">
        <v>81</v>
      </c>
      <c r="I15" s="54" t="s">
        <v>5</v>
      </c>
      <c r="J15" s="54" t="s">
        <v>5</v>
      </c>
      <c r="K15" s="54" t="s">
        <v>5</v>
      </c>
      <c r="L15" s="201">
        <f>L16</f>
        <v>2449021.1799999997</v>
      </c>
      <c r="M15" s="201">
        <f>M16</f>
        <v>1657492.21</v>
      </c>
      <c r="N15" s="201">
        <f>N16</f>
        <v>1657492.21</v>
      </c>
      <c r="O15" s="216">
        <f t="shared" ref="O15" si="0">O16+O17</f>
        <v>0</v>
      </c>
    </row>
    <row r="16" spans="1:56" s="19" customFormat="1" ht="34.5" customHeight="1">
      <c r="A16" s="46"/>
      <c r="B16" s="47" t="s">
        <v>80</v>
      </c>
      <c r="C16" s="287" t="s">
        <v>66</v>
      </c>
      <c r="D16" s="288"/>
      <c r="E16" s="288"/>
      <c r="F16" s="288"/>
      <c r="G16" s="288"/>
      <c r="H16" s="211" t="s">
        <v>79</v>
      </c>
      <c r="I16" s="54" t="s">
        <v>5</v>
      </c>
      <c r="J16" s="54" t="s">
        <v>5</v>
      </c>
      <c r="K16" s="54" t="s">
        <v>5</v>
      </c>
      <c r="L16" s="204">
        <f>2261832.33+19825.34+5700+4000+50000+107663.51</f>
        <v>2449021.1799999997</v>
      </c>
      <c r="M16" s="204">
        <v>1657492.21</v>
      </c>
      <c r="N16" s="204">
        <v>1657492.21</v>
      </c>
      <c r="O16" s="218"/>
    </row>
    <row r="17" spans="1:15" s="19" customFormat="1" ht="18" customHeight="1">
      <c r="A17" s="125"/>
      <c r="B17" s="47" t="s">
        <v>78</v>
      </c>
      <c r="C17" s="287" t="s">
        <v>132</v>
      </c>
      <c r="D17" s="288"/>
      <c r="E17" s="288"/>
      <c r="F17" s="288"/>
      <c r="G17" s="288"/>
      <c r="H17" s="211" t="s">
        <v>77</v>
      </c>
      <c r="I17" s="54" t="s">
        <v>5</v>
      </c>
      <c r="J17" s="54" t="s">
        <v>5</v>
      </c>
      <c r="K17" s="54" t="s">
        <v>5</v>
      </c>
      <c r="L17" s="204">
        <v>0</v>
      </c>
      <c r="M17" s="204">
        <v>0</v>
      </c>
      <c r="N17" s="204">
        <v>0</v>
      </c>
      <c r="O17" s="218"/>
    </row>
    <row r="18" spans="1:15" s="19" customFormat="1" ht="33.75" customHeight="1">
      <c r="A18" s="46"/>
      <c r="B18" s="47" t="s">
        <v>76</v>
      </c>
      <c r="C18" s="299" t="s">
        <v>164</v>
      </c>
      <c r="D18" s="300"/>
      <c r="E18" s="300"/>
      <c r="F18" s="300"/>
      <c r="G18" s="300"/>
      <c r="H18" s="211" t="s">
        <v>75</v>
      </c>
      <c r="I18" s="54" t="s">
        <v>5</v>
      </c>
      <c r="J18" s="54" t="s">
        <v>5</v>
      </c>
      <c r="K18" s="54" t="s">
        <v>5</v>
      </c>
      <c r="L18" s="201">
        <f>L19+L21</f>
        <v>187316</v>
      </c>
      <c r="M18" s="201">
        <f>M19+M21</f>
        <v>108558</v>
      </c>
      <c r="N18" s="201">
        <f>N19+N21</f>
        <v>108558</v>
      </c>
      <c r="O18" s="216">
        <f>O19+O20</f>
        <v>0</v>
      </c>
    </row>
    <row r="19" spans="1:15" s="19" customFormat="1" ht="36.75" customHeight="1">
      <c r="A19" s="46"/>
      <c r="B19" s="47" t="s">
        <v>74</v>
      </c>
      <c r="C19" s="287" t="s">
        <v>66</v>
      </c>
      <c r="D19" s="288"/>
      <c r="E19" s="288"/>
      <c r="F19" s="288"/>
      <c r="G19" s="288"/>
      <c r="H19" s="211" t="s">
        <v>73</v>
      </c>
      <c r="I19" s="54" t="s">
        <v>5</v>
      </c>
      <c r="J19" s="54" t="s">
        <v>5</v>
      </c>
      <c r="K19" s="54" t="s">
        <v>5</v>
      </c>
      <c r="L19" s="201">
        <f>L20</f>
        <v>187316</v>
      </c>
      <c r="M19" s="201">
        <f>SUM(M20:M20)</f>
        <v>108558</v>
      </c>
      <c r="N19" s="201">
        <f>SUM(N20:N20)</f>
        <v>108558</v>
      </c>
      <c r="O19" s="216"/>
    </row>
    <row r="20" spans="1:15" s="19" customFormat="1" ht="36.75" customHeight="1">
      <c r="A20" s="46"/>
      <c r="B20" s="47" t="s">
        <v>234</v>
      </c>
      <c r="C20" s="296" t="s">
        <v>236</v>
      </c>
      <c r="D20" s="297"/>
      <c r="E20" s="297"/>
      <c r="F20" s="297"/>
      <c r="G20" s="297"/>
      <c r="H20" s="211" t="s">
        <v>235</v>
      </c>
      <c r="I20" s="54" t="s">
        <v>5</v>
      </c>
      <c r="J20" s="208" t="s">
        <v>237</v>
      </c>
      <c r="K20" s="54" t="s">
        <v>5</v>
      </c>
      <c r="L20" s="204">
        <v>187316</v>
      </c>
      <c r="M20" s="204">
        <v>108558</v>
      </c>
      <c r="N20" s="204">
        <v>108558</v>
      </c>
      <c r="O20" s="216">
        <v>0</v>
      </c>
    </row>
    <row r="21" spans="1:15" s="19" customFormat="1" ht="18" customHeight="1">
      <c r="A21" s="125"/>
      <c r="B21" s="47" t="s">
        <v>78</v>
      </c>
      <c r="C21" s="287" t="s">
        <v>132</v>
      </c>
      <c r="D21" s="288"/>
      <c r="E21" s="288"/>
      <c r="F21" s="288"/>
      <c r="G21" s="288"/>
      <c r="H21" s="211" t="s">
        <v>72</v>
      </c>
      <c r="I21" s="54" t="s">
        <v>5</v>
      </c>
      <c r="J21" s="54" t="s">
        <v>5</v>
      </c>
      <c r="K21" s="54" t="s">
        <v>5</v>
      </c>
      <c r="L21" s="204">
        <v>0</v>
      </c>
      <c r="M21" s="204">
        <v>0</v>
      </c>
      <c r="N21" s="204">
        <v>0</v>
      </c>
      <c r="O21" s="216">
        <f t="shared" ref="O21:O42" si="1">O22+O24</f>
        <v>0</v>
      </c>
    </row>
    <row r="22" spans="1:15" s="19" customFormat="1" ht="20.25" customHeight="1">
      <c r="A22" s="46">
        <v>159280</v>
      </c>
      <c r="B22" s="47" t="s">
        <v>71</v>
      </c>
      <c r="C22" s="299" t="s">
        <v>133</v>
      </c>
      <c r="D22" s="300"/>
      <c r="E22" s="300"/>
      <c r="F22" s="300"/>
      <c r="G22" s="300"/>
      <c r="H22" s="211" t="s">
        <v>70</v>
      </c>
      <c r="I22" s="54" t="s">
        <v>5</v>
      </c>
      <c r="J22" s="54" t="s">
        <v>5</v>
      </c>
      <c r="K22" s="54" t="s">
        <v>5</v>
      </c>
      <c r="L22" s="201">
        <f>L23+L24</f>
        <v>0</v>
      </c>
      <c r="M22" s="201">
        <f>M23+M24</f>
        <v>0</v>
      </c>
      <c r="N22" s="201">
        <f>N23+N24</f>
        <v>0</v>
      </c>
      <c r="O22" s="216">
        <f t="shared" si="1"/>
        <v>0</v>
      </c>
    </row>
    <row r="23" spans="1:15" s="19" customFormat="1" ht="15.75">
      <c r="A23" s="46"/>
      <c r="B23" s="47"/>
      <c r="C23" s="296" t="s">
        <v>209</v>
      </c>
      <c r="D23" s="297"/>
      <c r="E23" s="297"/>
      <c r="F23" s="297"/>
      <c r="G23" s="297"/>
      <c r="H23" s="211"/>
      <c r="I23" s="54" t="s">
        <v>5</v>
      </c>
      <c r="J23" s="54"/>
      <c r="K23" s="54"/>
      <c r="L23" s="204"/>
      <c r="M23" s="204"/>
      <c r="N23" s="204"/>
      <c r="O23" s="216">
        <f t="shared" si="1"/>
        <v>0</v>
      </c>
    </row>
    <row r="24" spans="1:15" s="19" customFormat="1" ht="15.75">
      <c r="A24" s="46"/>
      <c r="B24" s="47"/>
      <c r="C24" s="296" t="s">
        <v>129</v>
      </c>
      <c r="D24" s="297"/>
      <c r="E24" s="297"/>
      <c r="F24" s="297"/>
      <c r="G24" s="297"/>
      <c r="H24" s="211"/>
      <c r="I24" s="54" t="s">
        <v>5</v>
      </c>
      <c r="J24" s="54"/>
      <c r="K24" s="54"/>
      <c r="L24" s="204"/>
      <c r="M24" s="204"/>
      <c r="N24" s="204"/>
      <c r="O24" s="216">
        <f t="shared" si="1"/>
        <v>0</v>
      </c>
    </row>
    <row r="25" spans="1:15" s="19" customFormat="1" ht="20.25" customHeight="1">
      <c r="A25" s="46"/>
      <c r="B25" s="47" t="s">
        <v>69</v>
      </c>
      <c r="C25" s="299" t="s">
        <v>165</v>
      </c>
      <c r="D25" s="300"/>
      <c r="E25" s="300"/>
      <c r="F25" s="300"/>
      <c r="G25" s="300"/>
      <c r="H25" s="211" t="s">
        <v>68</v>
      </c>
      <c r="I25" s="54" t="s">
        <v>5</v>
      </c>
      <c r="J25" s="54" t="s">
        <v>5</v>
      </c>
      <c r="K25" s="54" t="s">
        <v>5</v>
      </c>
      <c r="L25" s="201">
        <f>L26+L27</f>
        <v>0</v>
      </c>
      <c r="M25" s="201">
        <f t="shared" ref="M25:N25" si="2">M26+M27</f>
        <v>0</v>
      </c>
      <c r="N25" s="201">
        <f t="shared" si="2"/>
        <v>0</v>
      </c>
      <c r="O25" s="216">
        <f t="shared" si="1"/>
        <v>0</v>
      </c>
    </row>
    <row r="26" spans="1:15" s="48" customFormat="1" ht="34.5" customHeight="1">
      <c r="A26" s="49"/>
      <c r="B26" s="47" t="s">
        <v>67</v>
      </c>
      <c r="C26" s="287" t="s">
        <v>66</v>
      </c>
      <c r="D26" s="288"/>
      <c r="E26" s="288"/>
      <c r="F26" s="288"/>
      <c r="G26" s="288"/>
      <c r="H26" s="211" t="s">
        <v>65</v>
      </c>
      <c r="I26" s="54" t="s">
        <v>5</v>
      </c>
      <c r="J26" s="54" t="s">
        <v>5</v>
      </c>
      <c r="K26" s="54" t="s">
        <v>5</v>
      </c>
      <c r="L26" s="206"/>
      <c r="M26" s="206"/>
      <c r="N26" s="206"/>
      <c r="O26" s="216">
        <f t="shared" si="1"/>
        <v>0</v>
      </c>
    </row>
    <row r="27" spans="1:15" s="48" customFormat="1" ht="17.25" customHeight="1">
      <c r="A27" s="49"/>
      <c r="B27" s="47" t="s">
        <v>64</v>
      </c>
      <c r="C27" s="287" t="s">
        <v>132</v>
      </c>
      <c r="D27" s="288"/>
      <c r="E27" s="288"/>
      <c r="F27" s="288"/>
      <c r="G27" s="288"/>
      <c r="H27" s="211" t="s">
        <v>63</v>
      </c>
      <c r="I27" s="54" t="s">
        <v>5</v>
      </c>
      <c r="J27" s="54" t="s">
        <v>5</v>
      </c>
      <c r="K27" s="54" t="s">
        <v>5</v>
      </c>
      <c r="L27" s="206"/>
      <c r="M27" s="206"/>
      <c r="N27" s="206"/>
      <c r="O27" s="216">
        <f t="shared" si="1"/>
        <v>0</v>
      </c>
    </row>
    <row r="28" spans="1:15" s="48" customFormat="1" ht="21.75" customHeight="1">
      <c r="A28" s="49"/>
      <c r="B28" s="47" t="s">
        <v>62</v>
      </c>
      <c r="C28" s="299" t="s">
        <v>166</v>
      </c>
      <c r="D28" s="300"/>
      <c r="E28" s="300"/>
      <c r="F28" s="300"/>
      <c r="G28" s="300"/>
      <c r="H28" s="211" t="s">
        <v>61</v>
      </c>
      <c r="I28" s="54" t="s">
        <v>5</v>
      </c>
      <c r="J28" s="54" t="s">
        <v>5</v>
      </c>
      <c r="K28" s="54" t="s">
        <v>5</v>
      </c>
      <c r="L28" s="214">
        <f>L29</f>
        <v>0</v>
      </c>
      <c r="M28" s="214">
        <f t="shared" ref="M28:N28" si="3">M29</f>
        <v>0</v>
      </c>
      <c r="N28" s="214">
        <f t="shared" si="3"/>
        <v>0</v>
      </c>
      <c r="O28" s="216">
        <f t="shared" si="1"/>
        <v>0</v>
      </c>
    </row>
    <row r="29" spans="1:15" s="19" customFormat="1" ht="34.5" customHeight="1">
      <c r="A29" s="46"/>
      <c r="B29" s="47" t="s">
        <v>60</v>
      </c>
      <c r="C29" s="287" t="s">
        <v>59</v>
      </c>
      <c r="D29" s="288"/>
      <c r="E29" s="288"/>
      <c r="F29" s="288"/>
      <c r="G29" s="288"/>
      <c r="H29" s="211" t="s">
        <v>58</v>
      </c>
      <c r="I29" s="54" t="s">
        <v>5</v>
      </c>
      <c r="J29" s="54" t="s">
        <v>5</v>
      </c>
      <c r="K29" s="54" t="s">
        <v>5</v>
      </c>
      <c r="L29" s="204">
        <f>L30+L31</f>
        <v>0</v>
      </c>
      <c r="M29" s="204">
        <v>0</v>
      </c>
      <c r="N29" s="204">
        <v>0</v>
      </c>
      <c r="O29" s="216">
        <f t="shared" si="1"/>
        <v>0</v>
      </c>
    </row>
    <row r="30" spans="1:15" s="19" customFormat="1" ht="31.5">
      <c r="A30" s="46"/>
      <c r="B30" s="47" t="s">
        <v>238</v>
      </c>
      <c r="C30" s="296" t="s">
        <v>214</v>
      </c>
      <c r="D30" s="297"/>
      <c r="E30" s="297"/>
      <c r="F30" s="297"/>
      <c r="G30" s="297"/>
      <c r="H30" s="211" t="s">
        <v>244</v>
      </c>
      <c r="I30" s="54" t="s">
        <v>5</v>
      </c>
      <c r="J30" s="208" t="s">
        <v>237</v>
      </c>
      <c r="K30" s="54" t="s">
        <v>5</v>
      </c>
      <c r="L30" s="204">
        <v>0</v>
      </c>
      <c r="M30" s="204">
        <v>0</v>
      </c>
      <c r="N30" s="204">
        <v>0</v>
      </c>
      <c r="O30" s="216">
        <f t="shared" si="1"/>
        <v>0</v>
      </c>
    </row>
    <row r="31" spans="1:15" s="19" customFormat="1" ht="23.25" customHeight="1">
      <c r="A31" s="46"/>
      <c r="B31" s="47" t="s">
        <v>239</v>
      </c>
      <c r="C31" s="146"/>
      <c r="D31" s="147"/>
      <c r="E31" s="286" t="s">
        <v>240</v>
      </c>
      <c r="F31" s="286"/>
      <c r="G31" s="286"/>
      <c r="H31" s="211" t="s">
        <v>245</v>
      </c>
      <c r="I31" s="54" t="s">
        <v>5</v>
      </c>
      <c r="J31" s="208" t="s">
        <v>237</v>
      </c>
      <c r="K31" s="54" t="s">
        <v>5</v>
      </c>
      <c r="L31" s="204">
        <v>0</v>
      </c>
      <c r="M31" s="204">
        <v>0</v>
      </c>
      <c r="N31" s="204">
        <v>0</v>
      </c>
      <c r="O31" s="216">
        <f t="shared" si="1"/>
        <v>0</v>
      </c>
    </row>
    <row r="32" spans="1:15" s="19" customFormat="1" ht="20.25" customHeight="1">
      <c r="A32" s="46"/>
      <c r="B32" s="47" t="s">
        <v>57</v>
      </c>
      <c r="C32" s="287" t="s">
        <v>56</v>
      </c>
      <c r="D32" s="288"/>
      <c r="E32" s="288"/>
      <c r="F32" s="288"/>
      <c r="G32" s="288"/>
      <c r="H32" s="211" t="s">
        <v>55</v>
      </c>
      <c r="I32" s="54" t="s">
        <v>5</v>
      </c>
      <c r="J32" s="54" t="s">
        <v>5</v>
      </c>
      <c r="K32" s="54" t="s">
        <v>5</v>
      </c>
      <c r="L32" s="204">
        <v>0</v>
      </c>
      <c r="M32" s="204">
        <v>0</v>
      </c>
      <c r="N32" s="204">
        <v>0</v>
      </c>
      <c r="O32" s="216">
        <f t="shared" si="1"/>
        <v>0</v>
      </c>
    </row>
    <row r="33" spans="1:35" s="19" customFormat="1" ht="34.5" customHeight="1">
      <c r="A33" s="46"/>
      <c r="B33" s="289" t="s">
        <v>54</v>
      </c>
      <c r="C33" s="323" t="s">
        <v>167</v>
      </c>
      <c r="D33" s="324"/>
      <c r="E33" s="324"/>
      <c r="F33" s="324"/>
      <c r="G33" s="324"/>
      <c r="H33" s="211" t="s">
        <v>53</v>
      </c>
      <c r="I33" s="54" t="s">
        <v>5</v>
      </c>
      <c r="J33" s="54" t="s">
        <v>5</v>
      </c>
      <c r="K33" s="54" t="s">
        <v>5</v>
      </c>
      <c r="L33" s="204">
        <f>L35</f>
        <v>2636337.1799999997</v>
      </c>
      <c r="M33" s="204">
        <f>M36</f>
        <v>1766050.21</v>
      </c>
      <c r="N33" s="204">
        <f>N37</f>
        <v>1766050.21</v>
      </c>
      <c r="O33" s="216">
        <f t="shared" si="1"/>
        <v>0</v>
      </c>
    </row>
    <row r="34" spans="1:35" s="19" customFormat="1" ht="15.75">
      <c r="A34" s="46"/>
      <c r="B34" s="290"/>
      <c r="C34" s="296" t="s">
        <v>48</v>
      </c>
      <c r="D34" s="297"/>
      <c r="E34" s="297"/>
      <c r="F34" s="297"/>
      <c r="G34" s="298"/>
      <c r="H34" s="211" t="s">
        <v>52</v>
      </c>
      <c r="I34" s="148"/>
      <c r="J34" s="54" t="s">
        <v>5</v>
      </c>
      <c r="K34" s="54" t="s">
        <v>5</v>
      </c>
      <c r="L34" s="204" t="s">
        <v>5</v>
      </c>
      <c r="M34" s="204" t="s">
        <v>5</v>
      </c>
      <c r="N34" s="204" t="s">
        <v>5</v>
      </c>
      <c r="O34" s="216">
        <f t="shared" si="1"/>
        <v>0</v>
      </c>
    </row>
    <row r="35" spans="1:35" s="19" customFormat="1" ht="15.75">
      <c r="A35" s="46"/>
      <c r="B35" s="47" t="s">
        <v>222</v>
      </c>
      <c r="C35" s="285" t="s">
        <v>215</v>
      </c>
      <c r="D35" s="286"/>
      <c r="E35" s="286"/>
      <c r="F35" s="286"/>
      <c r="G35" s="286"/>
      <c r="H35" s="211" t="s">
        <v>216</v>
      </c>
      <c r="I35" s="148"/>
      <c r="J35" s="54"/>
      <c r="K35" s="54"/>
      <c r="L35" s="204">
        <f>L14-L38</f>
        <v>2636337.1799999997</v>
      </c>
      <c r="M35" s="204"/>
      <c r="N35" s="204"/>
      <c r="O35" s="216">
        <f t="shared" si="1"/>
        <v>0</v>
      </c>
    </row>
    <row r="36" spans="1:35" s="19" customFormat="1" ht="15.75">
      <c r="A36" s="46"/>
      <c r="B36" s="47" t="s">
        <v>223</v>
      </c>
      <c r="C36" s="285" t="s">
        <v>250</v>
      </c>
      <c r="D36" s="286"/>
      <c r="E36" s="286"/>
      <c r="F36" s="286"/>
      <c r="G36" s="286"/>
      <c r="H36" s="211" t="s">
        <v>217</v>
      </c>
      <c r="I36" s="148"/>
      <c r="J36" s="54"/>
      <c r="K36" s="54"/>
      <c r="L36" s="204"/>
      <c r="M36" s="204">
        <f>M14-M40</f>
        <v>1766050.21</v>
      </c>
      <c r="N36" s="204"/>
      <c r="O36" s="216">
        <f t="shared" si="1"/>
        <v>0</v>
      </c>
    </row>
    <row r="37" spans="1:35" s="19" customFormat="1" ht="15.75">
      <c r="A37" s="46"/>
      <c r="B37" s="47" t="s">
        <v>224</v>
      </c>
      <c r="C37" s="285" t="s">
        <v>266</v>
      </c>
      <c r="D37" s="286"/>
      <c r="E37" s="286"/>
      <c r="F37" s="286"/>
      <c r="G37" s="286"/>
      <c r="H37" s="211" t="s">
        <v>218</v>
      </c>
      <c r="I37" s="148"/>
      <c r="J37" s="54"/>
      <c r="K37" s="54"/>
      <c r="L37" s="204"/>
      <c r="M37" s="204"/>
      <c r="N37" s="204">
        <f>N14-N42</f>
        <v>1766050.21</v>
      </c>
      <c r="O37" s="216">
        <f t="shared" si="1"/>
        <v>0</v>
      </c>
    </row>
    <row r="38" spans="1:35" s="19" customFormat="1" ht="29.25" customHeight="1">
      <c r="A38" s="46"/>
      <c r="B38" s="289" t="s">
        <v>51</v>
      </c>
      <c r="C38" s="323" t="s">
        <v>50</v>
      </c>
      <c r="D38" s="324"/>
      <c r="E38" s="324"/>
      <c r="F38" s="324"/>
      <c r="G38" s="325"/>
      <c r="H38" s="211" t="s">
        <v>49</v>
      </c>
      <c r="I38" s="148" t="s">
        <v>5</v>
      </c>
      <c r="J38" s="54" t="s">
        <v>5</v>
      </c>
      <c r="K38" s="54" t="s">
        <v>5</v>
      </c>
      <c r="L38" s="204">
        <f>L40</f>
        <v>0</v>
      </c>
      <c r="M38" s="204">
        <f>M41</f>
        <v>0</v>
      </c>
      <c r="N38" s="204">
        <f>N42</f>
        <v>0</v>
      </c>
      <c r="O38" s="216">
        <f t="shared" si="1"/>
        <v>0</v>
      </c>
    </row>
    <row r="39" spans="1:35" s="19" customFormat="1" ht="15.75">
      <c r="A39" s="46"/>
      <c r="B39" s="290"/>
      <c r="C39" s="326" t="s">
        <v>205</v>
      </c>
      <c r="D39" s="326"/>
      <c r="E39" s="326"/>
      <c r="F39" s="326"/>
      <c r="G39" s="296"/>
      <c r="H39" s="211" t="s">
        <v>47</v>
      </c>
      <c r="I39" s="148"/>
      <c r="J39" s="54" t="s">
        <v>5</v>
      </c>
      <c r="K39" s="54" t="s">
        <v>5</v>
      </c>
      <c r="L39" s="204" t="s">
        <v>5</v>
      </c>
      <c r="M39" s="204" t="s">
        <v>5</v>
      </c>
      <c r="N39" s="204" t="s">
        <v>5</v>
      </c>
      <c r="O39" s="216">
        <f t="shared" si="1"/>
        <v>0</v>
      </c>
    </row>
    <row r="40" spans="1:35" s="19" customFormat="1" ht="15.75">
      <c r="A40" s="46"/>
      <c r="B40" s="47" t="s">
        <v>225</v>
      </c>
      <c r="C40" s="285" t="s">
        <v>215</v>
      </c>
      <c r="D40" s="286"/>
      <c r="E40" s="286"/>
      <c r="F40" s="286"/>
      <c r="G40" s="286"/>
      <c r="H40" s="211" t="s">
        <v>219</v>
      </c>
      <c r="I40" s="148"/>
      <c r="J40" s="54"/>
      <c r="K40" s="54"/>
      <c r="L40" s="204">
        <v>0</v>
      </c>
      <c r="M40" s="204"/>
      <c r="N40" s="204"/>
      <c r="O40" s="216">
        <f t="shared" si="1"/>
        <v>0</v>
      </c>
    </row>
    <row r="41" spans="1:35" s="19" customFormat="1" ht="15.75">
      <c r="A41" s="46"/>
      <c r="B41" s="47" t="s">
        <v>226</v>
      </c>
      <c r="C41" s="285" t="s">
        <v>250</v>
      </c>
      <c r="D41" s="286"/>
      <c r="E41" s="286"/>
      <c r="F41" s="286"/>
      <c r="G41" s="286"/>
      <c r="H41" s="211" t="s">
        <v>220</v>
      </c>
      <c r="I41" s="148"/>
      <c r="J41" s="54"/>
      <c r="K41" s="54"/>
      <c r="L41" s="204"/>
      <c r="M41" s="204">
        <v>0</v>
      </c>
      <c r="N41" s="204"/>
      <c r="O41" s="216">
        <f t="shared" si="1"/>
        <v>0</v>
      </c>
    </row>
    <row r="42" spans="1:35" s="19" customFormat="1" ht="16.5" thickBot="1">
      <c r="A42" s="46"/>
      <c r="B42" s="47" t="s">
        <v>227</v>
      </c>
      <c r="C42" s="285" t="s">
        <v>266</v>
      </c>
      <c r="D42" s="286"/>
      <c r="E42" s="286"/>
      <c r="F42" s="286"/>
      <c r="G42" s="286"/>
      <c r="H42" s="212" t="s">
        <v>221</v>
      </c>
      <c r="I42" s="213"/>
      <c r="J42" s="113"/>
      <c r="K42" s="113"/>
      <c r="L42" s="205"/>
      <c r="M42" s="205"/>
      <c r="N42" s="205">
        <v>0</v>
      </c>
      <c r="O42" s="219">
        <f t="shared" si="1"/>
        <v>0</v>
      </c>
    </row>
    <row r="43" spans="1:35" s="19" customFormat="1" ht="15" customHeight="1">
      <c r="A43" s="46"/>
      <c r="B43" s="44"/>
      <c r="C43" s="45"/>
      <c r="D43" s="45"/>
      <c r="E43" s="45"/>
      <c r="F43" s="45"/>
      <c r="G43" s="45"/>
      <c r="H43" s="44"/>
      <c r="I43" s="44"/>
      <c r="J43" s="44"/>
      <c r="K43" s="44"/>
      <c r="L43" s="43"/>
      <c r="M43" s="43"/>
      <c r="N43" s="43"/>
      <c r="O43" s="43"/>
    </row>
    <row r="44" spans="1:35" s="29" customFormat="1" ht="6" customHeight="1">
      <c r="C44" s="31"/>
      <c r="D44" s="31"/>
      <c r="E44" s="31"/>
    </row>
    <row r="45" spans="1:35" s="29" customFormat="1" ht="15" customHeight="1">
      <c r="B45" s="149" t="s">
        <v>172</v>
      </c>
      <c r="C45" s="36"/>
      <c r="D45" s="149"/>
      <c r="E45" s="41"/>
      <c r="F45" s="41"/>
      <c r="G45" s="41"/>
      <c r="H45" s="41"/>
      <c r="I45" s="41"/>
      <c r="J45" s="41"/>
      <c r="K45" s="41"/>
      <c r="L45" s="41"/>
      <c r="M45" s="41"/>
      <c r="N45" s="41"/>
      <c r="O45" s="41"/>
      <c r="P45" s="40"/>
      <c r="Q45" s="40"/>
      <c r="R45" s="40"/>
      <c r="S45" s="40"/>
      <c r="T45" s="40"/>
      <c r="U45" s="40"/>
      <c r="V45" s="40"/>
      <c r="W45" s="40"/>
      <c r="X45" s="40"/>
      <c r="Y45" s="40"/>
      <c r="Z45" s="40"/>
      <c r="AA45" s="40"/>
      <c r="AB45" s="40"/>
      <c r="AC45" s="40"/>
      <c r="AD45" s="40"/>
      <c r="AE45" s="40"/>
      <c r="AF45" s="40"/>
      <c r="AG45" s="40"/>
      <c r="AH45" s="40"/>
      <c r="AI45" s="40"/>
    </row>
    <row r="46" spans="1:35" s="29" customFormat="1" ht="15" customHeight="1">
      <c r="B46" s="149" t="s">
        <v>173</v>
      </c>
      <c r="C46" s="36"/>
      <c r="D46" s="149"/>
      <c r="E46" s="41"/>
      <c r="F46" s="284" t="s">
        <v>233</v>
      </c>
      <c r="G46" s="284"/>
      <c r="H46" s="46"/>
      <c r="I46" s="291"/>
      <c r="J46" s="291"/>
      <c r="K46" s="155"/>
      <c r="L46" s="284" t="s">
        <v>246</v>
      </c>
      <c r="M46" s="284"/>
      <c r="N46" s="284"/>
      <c r="O46" s="128"/>
      <c r="P46" s="40"/>
      <c r="Q46" s="40"/>
      <c r="R46" s="40"/>
      <c r="S46" s="40"/>
      <c r="T46" s="40"/>
      <c r="U46" s="40"/>
      <c r="V46" s="40"/>
      <c r="W46" s="40"/>
      <c r="X46" s="40"/>
      <c r="Y46" s="40"/>
      <c r="Z46" s="40"/>
      <c r="AA46" s="40"/>
      <c r="AB46" s="40"/>
      <c r="AC46" s="40"/>
      <c r="AD46" s="40"/>
      <c r="AE46" s="40"/>
      <c r="AF46" s="40"/>
      <c r="AG46" s="40"/>
      <c r="AH46" s="40"/>
      <c r="AI46" s="40"/>
    </row>
    <row r="47" spans="1:35" s="29" customFormat="1" ht="20.25" customHeight="1">
      <c r="B47" s="36"/>
      <c r="C47" s="149"/>
      <c r="D47" s="149"/>
      <c r="E47" s="41"/>
      <c r="F47" s="283" t="s">
        <v>230</v>
      </c>
      <c r="G47" s="283"/>
      <c r="H47" s="157"/>
      <c r="I47" s="283" t="s">
        <v>228</v>
      </c>
      <c r="J47" s="283"/>
      <c r="K47" s="158"/>
      <c r="L47" s="283" t="s">
        <v>229</v>
      </c>
      <c r="M47" s="283"/>
      <c r="N47" s="283"/>
      <c r="O47" s="129"/>
      <c r="P47" s="40"/>
      <c r="Q47" s="40"/>
      <c r="R47" s="40"/>
      <c r="S47" s="40"/>
      <c r="T47" s="40"/>
      <c r="U47" s="40"/>
      <c r="V47" s="40"/>
      <c r="W47" s="40"/>
      <c r="X47" s="40"/>
      <c r="Y47" s="40"/>
      <c r="Z47" s="40"/>
      <c r="AA47" s="40"/>
      <c r="AB47" s="40"/>
      <c r="AC47" s="40"/>
      <c r="AD47" s="40"/>
      <c r="AE47" s="40"/>
      <c r="AF47" s="40"/>
      <c r="AG47" s="40"/>
      <c r="AH47" s="40"/>
      <c r="AI47" s="40"/>
    </row>
    <row r="48" spans="1:35" s="29" customFormat="1" ht="4.5" customHeight="1">
      <c r="B48" s="36"/>
      <c r="C48" s="150"/>
      <c r="D48" s="150"/>
      <c r="E48" s="151"/>
      <c r="F48" s="150"/>
      <c r="G48" s="150"/>
      <c r="H48" s="150"/>
      <c r="I48" s="150"/>
      <c r="J48" s="150"/>
      <c r="K48" s="150"/>
      <c r="L48" s="150"/>
      <c r="M48" s="150"/>
      <c r="N48" s="150"/>
      <c r="O48" s="151"/>
      <c r="P48" s="42"/>
      <c r="Q48" s="42"/>
      <c r="R48" s="42"/>
      <c r="S48" s="42"/>
      <c r="T48" s="42"/>
      <c r="U48" s="42"/>
      <c r="V48" s="42"/>
      <c r="W48" s="42"/>
      <c r="X48" s="42"/>
      <c r="Y48" s="42"/>
      <c r="Z48" s="42"/>
      <c r="AA48" s="42"/>
      <c r="AB48" s="42"/>
      <c r="AC48" s="42"/>
      <c r="AD48" s="42"/>
      <c r="AE48" s="42"/>
      <c r="AF48" s="42"/>
      <c r="AG48" s="42"/>
      <c r="AH48" s="42"/>
      <c r="AI48" s="42"/>
    </row>
    <row r="49" spans="2:35" s="29" customFormat="1" ht="15" customHeight="1">
      <c r="B49" s="149" t="s">
        <v>143</v>
      </c>
      <c r="C49" s="36"/>
      <c r="D49" s="149"/>
      <c r="E49" s="41"/>
      <c r="F49" s="284" t="s">
        <v>249</v>
      </c>
      <c r="G49" s="284"/>
      <c r="H49" s="46"/>
      <c r="I49" s="291" t="s">
        <v>267</v>
      </c>
      <c r="J49" s="291"/>
      <c r="K49" s="155"/>
      <c r="L49" s="284" t="s">
        <v>268</v>
      </c>
      <c r="M49" s="284"/>
      <c r="N49" s="284"/>
      <c r="O49" s="41"/>
      <c r="P49" s="40"/>
      <c r="Q49" s="40"/>
      <c r="R49" s="40"/>
      <c r="S49" s="40"/>
      <c r="T49" s="40"/>
      <c r="U49" s="40"/>
      <c r="V49" s="40"/>
      <c r="W49" s="40"/>
      <c r="X49" s="40"/>
      <c r="Y49" s="40"/>
      <c r="Z49" s="40"/>
      <c r="AA49" s="40"/>
      <c r="AB49" s="40"/>
      <c r="AC49" s="40"/>
      <c r="AD49" s="40"/>
      <c r="AE49" s="40"/>
      <c r="AF49" s="40"/>
      <c r="AG49" s="40"/>
      <c r="AH49" s="40"/>
      <c r="AI49" s="40"/>
    </row>
    <row r="50" spans="2:35" s="29" customFormat="1" ht="15" customHeight="1">
      <c r="B50" s="36"/>
      <c r="C50" s="41"/>
      <c r="D50" s="41"/>
      <c r="E50" s="128"/>
      <c r="F50" s="283" t="s">
        <v>230</v>
      </c>
      <c r="G50" s="283"/>
      <c r="H50" s="157"/>
      <c r="I50" s="283" t="s">
        <v>231</v>
      </c>
      <c r="J50" s="283"/>
      <c r="K50" s="158"/>
      <c r="L50" s="283" t="s">
        <v>232</v>
      </c>
      <c r="M50" s="283"/>
      <c r="N50" s="283"/>
      <c r="O50" s="129"/>
      <c r="P50" s="40"/>
      <c r="Q50" s="40"/>
      <c r="R50" s="40"/>
      <c r="S50" s="40"/>
      <c r="T50" s="40"/>
      <c r="U50" s="40"/>
      <c r="V50" s="40"/>
      <c r="W50" s="40"/>
      <c r="X50" s="40"/>
      <c r="Y50" s="40"/>
      <c r="Z50" s="40"/>
      <c r="AA50" s="40"/>
      <c r="AB50" s="40"/>
      <c r="AC50" s="40"/>
      <c r="AD50" s="40"/>
      <c r="AE50" s="40"/>
      <c r="AF50" s="40"/>
      <c r="AG50" s="40"/>
      <c r="AH50" s="40"/>
      <c r="AI50" s="40"/>
    </row>
    <row r="51" spans="2:35" s="29" customFormat="1" ht="6" customHeight="1">
      <c r="B51" s="36"/>
      <c r="C51" s="152"/>
      <c r="D51" s="152"/>
      <c r="E51" s="152"/>
      <c r="F51" s="156"/>
      <c r="G51" s="156"/>
      <c r="H51" s="156"/>
      <c r="I51" s="156"/>
      <c r="J51" s="156"/>
      <c r="K51" s="156"/>
      <c r="L51" s="156"/>
      <c r="M51" s="156"/>
      <c r="N51" s="156"/>
      <c r="O51" s="153"/>
    </row>
    <row r="52" spans="2:35" s="29" customFormat="1" ht="18.75" customHeight="1">
      <c r="B52" s="154" t="s">
        <v>275</v>
      </c>
      <c r="C52" s="154"/>
      <c r="D52" s="154"/>
      <c r="E52" s="154"/>
      <c r="F52" s="154"/>
      <c r="G52" s="36"/>
      <c r="H52" s="153"/>
      <c r="I52" s="153"/>
      <c r="J52" s="153"/>
      <c r="K52" s="153"/>
      <c r="L52" s="153"/>
      <c r="M52" s="153"/>
      <c r="N52" s="153"/>
      <c r="O52" s="153"/>
    </row>
    <row r="53" spans="2:35" s="29" customFormat="1" ht="10.5" customHeight="1" thickBot="1">
      <c r="C53" s="20"/>
      <c r="D53" s="20"/>
      <c r="E53" s="20"/>
      <c r="F53" s="20"/>
      <c r="G53" s="20"/>
      <c r="H53" s="39"/>
      <c r="I53" s="39"/>
      <c r="J53" s="39"/>
      <c r="K53" s="39"/>
      <c r="L53" s="39"/>
      <c r="M53" s="39"/>
      <c r="N53" s="39"/>
      <c r="O53" s="39"/>
    </row>
    <row r="54" spans="2:35" s="29" customFormat="1" ht="19.5" customHeight="1">
      <c r="B54" s="330" t="s">
        <v>177</v>
      </c>
      <c r="C54" s="331"/>
      <c r="D54" s="331"/>
      <c r="E54" s="331"/>
      <c r="F54" s="331"/>
      <c r="G54" s="331"/>
      <c r="H54" s="332"/>
    </row>
    <row r="55" spans="2:35" s="29" customFormat="1" ht="43.5" customHeight="1">
      <c r="B55" s="328" t="s">
        <v>269</v>
      </c>
      <c r="C55" s="329"/>
      <c r="D55" s="329"/>
      <c r="E55" s="329"/>
      <c r="F55" s="329"/>
      <c r="G55" s="159" t="s">
        <v>247</v>
      </c>
      <c r="H55" s="35"/>
    </row>
    <row r="56" spans="2:35" s="29" customFormat="1">
      <c r="B56" s="319" t="s">
        <v>145</v>
      </c>
      <c r="C56" s="320"/>
      <c r="D56" s="320"/>
      <c r="E56" s="320"/>
      <c r="F56" s="320"/>
      <c r="G56" s="321" t="s">
        <v>146</v>
      </c>
      <c r="H56" s="322"/>
    </row>
    <row r="57" spans="2:35" s="29" customFormat="1">
      <c r="B57" s="38"/>
      <c r="C57" s="37"/>
      <c r="D57" s="37"/>
      <c r="E57" s="37"/>
      <c r="F57" s="36"/>
      <c r="G57" s="36"/>
      <c r="H57" s="35"/>
    </row>
    <row r="58" spans="2:35" s="29" customFormat="1" ht="16.5" thickBot="1">
      <c r="B58" s="34" t="s">
        <v>275</v>
      </c>
      <c r="C58" s="33"/>
      <c r="D58" s="33"/>
      <c r="E58" s="33"/>
      <c r="F58" s="33"/>
      <c r="G58" s="33"/>
      <c r="H58" s="32"/>
    </row>
    <row r="59" spans="2:35" s="29" customFormat="1" ht="8.25" customHeight="1">
      <c r="C59" s="31"/>
      <c r="D59" s="31"/>
      <c r="E59" s="31"/>
    </row>
    <row r="60" spans="2:35" s="29" customFormat="1" ht="9" customHeight="1">
      <c r="B60" s="29" t="s">
        <v>46</v>
      </c>
      <c r="C60" s="31"/>
      <c r="D60" s="31"/>
      <c r="E60" s="31"/>
    </row>
    <row r="61" spans="2:35" s="29" customFormat="1" ht="13.5" customHeight="1">
      <c r="B61" s="316" t="s">
        <v>203</v>
      </c>
      <c r="C61" s="316"/>
      <c r="D61" s="316"/>
      <c r="E61" s="316"/>
      <c r="F61" s="316"/>
      <c r="G61" s="316"/>
      <c r="H61" s="316"/>
      <c r="I61" s="316"/>
      <c r="J61" s="316"/>
      <c r="K61" s="316"/>
      <c r="L61" s="316"/>
      <c r="M61" s="316"/>
      <c r="N61" s="316"/>
      <c r="O61" s="316"/>
    </row>
    <row r="62" spans="2:35" s="29" customFormat="1" ht="60" customHeight="1">
      <c r="B62" s="318" t="s">
        <v>204</v>
      </c>
      <c r="C62" s="318"/>
      <c r="D62" s="318"/>
      <c r="E62" s="318"/>
      <c r="F62" s="318"/>
      <c r="G62" s="318"/>
      <c r="H62" s="318"/>
      <c r="I62" s="318"/>
      <c r="J62" s="318"/>
      <c r="K62" s="318"/>
      <c r="L62" s="318"/>
      <c r="M62" s="318"/>
      <c r="N62" s="318"/>
      <c r="O62" s="318"/>
    </row>
    <row r="63" spans="2:35" s="29" customFormat="1" ht="14.25" customHeight="1">
      <c r="B63" s="318" t="s">
        <v>206</v>
      </c>
      <c r="C63" s="318"/>
      <c r="D63" s="318"/>
      <c r="E63" s="318"/>
      <c r="F63" s="318"/>
      <c r="G63" s="318"/>
      <c r="H63" s="318"/>
      <c r="I63" s="318"/>
      <c r="J63" s="318"/>
      <c r="K63" s="318"/>
      <c r="L63" s="318"/>
      <c r="M63" s="318"/>
      <c r="N63" s="318"/>
      <c r="O63" s="318"/>
    </row>
    <row r="64" spans="2:35" s="29" customFormat="1" ht="46.5" customHeight="1">
      <c r="B64" s="316" t="s">
        <v>155</v>
      </c>
      <c r="C64" s="316"/>
      <c r="D64" s="316"/>
      <c r="E64" s="316"/>
      <c r="F64" s="316"/>
      <c r="G64" s="316"/>
      <c r="H64" s="316"/>
      <c r="I64" s="316"/>
      <c r="J64" s="316"/>
      <c r="K64" s="316"/>
      <c r="L64" s="316"/>
      <c r="M64" s="316"/>
      <c r="N64" s="316"/>
      <c r="O64" s="316"/>
    </row>
    <row r="65" spans="2:15" s="29" customFormat="1" ht="14.25" customHeight="1">
      <c r="B65" s="316" t="s">
        <v>156</v>
      </c>
      <c r="C65" s="316"/>
      <c r="D65" s="316"/>
      <c r="E65" s="316"/>
      <c r="F65" s="316"/>
      <c r="G65" s="316"/>
      <c r="H65" s="316"/>
      <c r="I65" s="316"/>
      <c r="J65" s="316"/>
      <c r="K65" s="316"/>
      <c r="L65" s="316"/>
      <c r="M65" s="316"/>
      <c r="N65" s="316"/>
      <c r="O65" s="316"/>
    </row>
    <row r="66" spans="2:15" s="29" customFormat="1" ht="12.75" customHeight="1">
      <c r="B66" s="316" t="s">
        <v>157</v>
      </c>
      <c r="C66" s="316"/>
      <c r="D66" s="316"/>
      <c r="E66" s="316"/>
      <c r="F66" s="316"/>
      <c r="G66" s="316"/>
      <c r="H66" s="316"/>
      <c r="I66" s="316"/>
      <c r="J66" s="316"/>
      <c r="K66" s="316"/>
      <c r="L66" s="316"/>
      <c r="M66" s="316"/>
      <c r="N66" s="316"/>
      <c r="O66" s="316"/>
    </row>
    <row r="67" spans="2:15" s="29" customFormat="1" ht="12.75" customHeight="1">
      <c r="B67" s="327" t="s">
        <v>158</v>
      </c>
      <c r="C67" s="327"/>
      <c r="D67" s="327"/>
      <c r="E67" s="327"/>
      <c r="F67" s="327"/>
      <c r="G67" s="327"/>
      <c r="H67" s="327"/>
      <c r="I67" s="327"/>
      <c r="J67" s="327"/>
      <c r="K67" s="327"/>
      <c r="L67" s="327"/>
      <c r="M67" s="327"/>
      <c r="N67" s="327"/>
      <c r="O67" s="327"/>
    </row>
    <row r="68" spans="2:15" s="29" customFormat="1" ht="14.25" customHeight="1">
      <c r="B68" s="317" t="s">
        <v>159</v>
      </c>
      <c r="C68" s="317"/>
      <c r="D68" s="317"/>
      <c r="E68" s="317"/>
      <c r="F68" s="317"/>
      <c r="G68" s="317"/>
      <c r="H68" s="317"/>
      <c r="I68" s="317"/>
      <c r="J68" s="317"/>
      <c r="K68" s="317"/>
      <c r="L68" s="317"/>
      <c r="M68" s="317"/>
      <c r="N68" s="317"/>
      <c r="O68" s="317"/>
    </row>
    <row r="69" spans="2:15" s="29" customFormat="1" ht="22.5" customHeight="1">
      <c r="B69" s="318" t="s">
        <v>160</v>
      </c>
      <c r="C69" s="318"/>
      <c r="D69" s="318"/>
      <c r="E69" s="318"/>
      <c r="F69" s="318"/>
      <c r="G69" s="318"/>
      <c r="H69" s="318"/>
      <c r="I69" s="318"/>
      <c r="J69" s="318"/>
      <c r="K69" s="318"/>
      <c r="L69" s="318"/>
      <c r="M69" s="318"/>
      <c r="N69" s="318"/>
      <c r="O69" s="318"/>
    </row>
    <row r="70" spans="2:15" s="29" customFormat="1" ht="12.75" customHeight="1">
      <c r="B70" s="317" t="s">
        <v>174</v>
      </c>
      <c r="C70" s="317"/>
      <c r="D70" s="317"/>
      <c r="E70" s="317"/>
      <c r="F70" s="317"/>
      <c r="G70" s="317"/>
      <c r="H70" s="317"/>
      <c r="I70" s="317"/>
      <c r="J70" s="317"/>
      <c r="K70" s="317"/>
      <c r="L70" s="317"/>
      <c r="M70" s="317"/>
      <c r="N70" s="317"/>
      <c r="O70" s="317"/>
    </row>
    <row r="71" spans="2:15" s="29" customFormat="1" ht="11.25" customHeight="1">
      <c r="B71" s="316" t="s">
        <v>168</v>
      </c>
      <c r="C71" s="317"/>
      <c r="D71" s="317"/>
      <c r="E71" s="317"/>
      <c r="F71" s="317"/>
      <c r="G71" s="317"/>
      <c r="H71" s="317"/>
      <c r="I71" s="317"/>
      <c r="J71" s="317"/>
      <c r="K71" s="317"/>
      <c r="L71" s="317"/>
      <c r="M71" s="317"/>
      <c r="N71" s="317"/>
      <c r="O71" s="317"/>
    </row>
    <row r="72" spans="2:15" s="29" customFormat="1">
      <c r="C72" s="31"/>
      <c r="D72" s="31"/>
      <c r="E72" s="31"/>
      <c r="K72" s="119"/>
    </row>
  </sheetData>
  <mergeCells count="75">
    <mergeCell ref="B68:O68"/>
    <mergeCell ref="B69:O69"/>
    <mergeCell ref="B61:O61"/>
    <mergeCell ref="C39:G39"/>
    <mergeCell ref="B67:O67"/>
    <mergeCell ref="B64:O64"/>
    <mergeCell ref="B66:O66"/>
    <mergeCell ref="C41:G41"/>
    <mergeCell ref="C42:G42"/>
    <mergeCell ref="B38:B39"/>
    <mergeCell ref="F49:G49"/>
    <mergeCell ref="I49:J49"/>
    <mergeCell ref="L49:N49"/>
    <mergeCell ref="B55:F55"/>
    <mergeCell ref="B54:H54"/>
    <mergeCell ref="L50:N50"/>
    <mergeCell ref="B71:O71"/>
    <mergeCell ref="C25:G25"/>
    <mergeCell ref="B62:O62"/>
    <mergeCell ref="B56:F56"/>
    <mergeCell ref="G56:H56"/>
    <mergeCell ref="B63:O63"/>
    <mergeCell ref="C28:G28"/>
    <mergeCell ref="C38:G38"/>
    <mergeCell ref="C33:G33"/>
    <mergeCell ref="C29:G29"/>
    <mergeCell ref="C30:G30"/>
    <mergeCell ref="C32:G32"/>
    <mergeCell ref="C27:G27"/>
    <mergeCell ref="B70:O70"/>
    <mergeCell ref="C26:G26"/>
    <mergeCell ref="B65:O65"/>
    <mergeCell ref="B1:O1"/>
    <mergeCell ref="C5:G5"/>
    <mergeCell ref="C6:G6"/>
    <mergeCell ref="C15:G15"/>
    <mergeCell ref="C18:G18"/>
    <mergeCell ref="L3:O3"/>
    <mergeCell ref="C3:G4"/>
    <mergeCell ref="H3:H4"/>
    <mergeCell ref="I3:I4"/>
    <mergeCell ref="B3:B4"/>
    <mergeCell ref="J3:J4"/>
    <mergeCell ref="C7:G7"/>
    <mergeCell ref="C11:G11"/>
    <mergeCell ref="C13:G13"/>
    <mergeCell ref="C9:G9"/>
    <mergeCell ref="C14:G14"/>
    <mergeCell ref="K3:K4"/>
    <mergeCell ref="C8:G8"/>
    <mergeCell ref="F50:G50"/>
    <mergeCell ref="I50:J50"/>
    <mergeCell ref="C16:G16"/>
    <mergeCell ref="C10:G10"/>
    <mergeCell ref="C12:G12"/>
    <mergeCell ref="C34:G34"/>
    <mergeCell ref="C23:G23"/>
    <mergeCell ref="C24:G24"/>
    <mergeCell ref="C37:G37"/>
    <mergeCell ref="C40:G40"/>
    <mergeCell ref="C22:G22"/>
    <mergeCell ref="C17:G17"/>
    <mergeCell ref="C19:G19"/>
    <mergeCell ref="C20:G20"/>
    <mergeCell ref="E31:G31"/>
    <mergeCell ref="C21:G21"/>
    <mergeCell ref="B33:B34"/>
    <mergeCell ref="F46:G46"/>
    <mergeCell ref="I46:J46"/>
    <mergeCell ref="I47:J47"/>
    <mergeCell ref="L47:N47"/>
    <mergeCell ref="L46:N46"/>
    <mergeCell ref="F47:G47"/>
    <mergeCell ref="C35:G35"/>
    <mergeCell ref="C36:G36"/>
  </mergeCells>
  <pageMargins left="0.78740157480314965" right="0.39370078740157483" top="0.78740157480314965" bottom="0.39370078740157483" header="0.31496062992125984" footer="0"/>
  <pageSetup paperSize="8" scale="91" firstPageNumber="26" fitToHeight="0" orientation="landscape" useFirstPageNumber="1" r:id="rId1"/>
  <headerFooter differentFirst="1">
    <oddHeader>&amp;C&amp;"Times New Roman,обычный"&amp;10&amp;P</oddHeader>
    <firstHeader>&amp;C&amp;"Times New Roman,обычный"&amp;10&amp;P</firstHeader>
  </headerFooter>
  <rowBreaks count="2" manualBreakCount="2">
    <brk id="17" max="13" man="1"/>
    <brk id="31" max="14"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Раздел 1</vt:lpstr>
      <vt:lpstr>Раздел 2</vt:lpstr>
      <vt:lpstr>'Раздел 1'!Заголовки_для_печати</vt:lpstr>
      <vt:lpstr>'Раздел 2'!Заголовки_для_печати</vt:lpstr>
      <vt:lpstr>'Раздел 1'!Область_печати</vt:lpstr>
      <vt:lpstr>'Раздел 2'!Область_печати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2023-08-04T07:38:24Z</dcterms:modified>
</cp:coreProperties>
</file>