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1'!$A$1:$K$128</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8" i="4"/>
  <c r="H94"/>
  <c r="H90"/>
  <c r="H88"/>
  <c r="H70"/>
  <c r="H59"/>
  <c r="H56"/>
  <c r="I87"/>
  <c r="J87"/>
  <c r="H87"/>
  <c r="H92"/>
  <c r="H89"/>
  <c r="H32"/>
  <c r="H30"/>
  <c r="H35"/>
  <c r="H96"/>
  <c r="H81"/>
  <c r="N15" i="6"/>
  <c r="J34" i="4"/>
  <c r="J55"/>
  <c r="J94"/>
  <c r="J102"/>
  <c r="J88"/>
  <c r="J84" s="1"/>
  <c r="J54" s="1"/>
  <c r="J30" s="1"/>
  <c r="J29" s="1"/>
  <c r="J27" s="1"/>
  <c r="J59"/>
  <c r="J56"/>
  <c r="I34"/>
  <c r="M15" i="6"/>
  <c r="I55" i="4"/>
  <c r="I94"/>
  <c r="I102"/>
  <c r="I88"/>
  <c r="I59"/>
  <c r="I56"/>
  <c r="J70"/>
  <c r="I70"/>
  <c r="I84"/>
  <c r="I54" s="1"/>
  <c r="I30" s="1"/>
  <c r="I29" s="1"/>
  <c r="I27" s="1"/>
  <c r="L19" i="6"/>
  <c r="O15"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0" i="4"/>
  <c r="J110"/>
  <c r="H110"/>
  <c r="I106"/>
  <c r="J106"/>
  <c r="H106"/>
  <c r="I103"/>
  <c r="J103"/>
  <c r="H103"/>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<sst xmlns="http://schemas.openxmlformats.org/spreadsheetml/2006/main" count="428" uniqueCount="278">
  <si>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</si>
  <si>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</si>
  <si>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</si>
  <si>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</si>
  <si>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</si>
  <si>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</si>
  <si>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</si>
  <si>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</si>
  <si>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</si>
  <si>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</si>
  <si>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</si>
  <si>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</si>
  <si>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</si>
  <si>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</si>
  <si>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</si>
  <si>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</si>
  <si>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</si>
  <si>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</si>
  <si>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</si>
  <si>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</si>
  <si>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</si>
  <si>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</si>
  <si>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</si>
  <si>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</si>
  <si>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</si>
  <si>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</si>
  <si>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</si>
  <si>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</si>
  <si>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</si>
  <si>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</si>
  <si>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</si>
  <si>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</si>
  <si>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</si>
  <si>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</si>
  <si>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</si>
  <si>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</si>
  <si>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</si>
  <si>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</si>
  <si>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</si>
  <si>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</si>
  <si>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</si>
  <si>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</si>
  <si>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</si>
  <si>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</si>
  <si>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</si>
  <si>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</si>
  <si>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</si>
  <si>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</si>
  <si>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</si>
  <si>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</si>
  <si>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</si>
  <si>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</si>
  <si>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</si>
  <si>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</si>
  <si>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</si>
  <si>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</si>
  <si>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</si>
  <si>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</si>
  <si>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</si>
  <si>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</si>
  <si>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</si>
  <si>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</si>
  <si>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</si>
  <si>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</si>
  <si>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</si>
  <si>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</si>
  <si>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</si>
  <si>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</si>
  <si>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</si>
  <si>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</si>
  <si>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</si>
  <si>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</si>
  <si>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</si>
  <si>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</si>
  <si>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</si>
  <si>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</si>
  <si>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</si>
  <si>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</si>
  <si>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</si>
  <si>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</si>
  <si>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</si>
  <si>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</si>
  <si>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</si>
  <si>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</si>
  <si>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</si>
  <si>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</si>
  <si>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</si>
  <si>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</si>
  <si>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</si>
  <si>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</si>
  <si>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</si>
  <si>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</si>
  <si>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</si>
  <si>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</si>
  <si>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</si>
  <si>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</si>
  <si>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</si>
  <si>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</si>
  <si>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</si>
  <si>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</si>
  <si>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</si>
  <si>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</si>
  <si>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</si>
  <si>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</si>
  <si>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</si>
  <si>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</si>
  <si>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</si>
  <si>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</si>
  <si>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</si>
  <si>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</si>
  <si>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</si>
  <si>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</si>
  <si>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</si>
  <si>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</si>
  <si>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</si>
  <si>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</si>
  <si>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</si>
  <si>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</si>
  <si>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</si>
  <si>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</si>
  <si>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</si>
  <si>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</si>
  <si>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</si>
  <si>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</si>
  <si>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</si>
  <si>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</si>
  <si>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</si>
  <si>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</si>
  <si>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</si>
  <si>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</si>
  <si>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</si>
  <si>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</si>
  <si>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</si>
  <si>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</si>
  <si>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</si>
  <si>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</si>
  <si>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</si>
  <si>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</si>
  <si>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</si>
  <si>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</si>
  <si>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</si>
  <si>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</si>
  <si>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</si>
  <si>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</si>
  <si>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</si>
  <si>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</si>
  <si>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</si>
  <si>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</si>
  <si>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</si>
  <si>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</si>
  <si>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</si>
  <si>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</si>
  <si>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</si>
  <si>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</si>
  <si>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</si>
  <si>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</si>
  <si>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</si>
  <si>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</si>
  <si>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</si>
  <si>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</si>
  <si>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</si>
  <si>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</si>
  <si>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</si>
  <si>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</si>
  <si>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</si>
  <si>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</si>
  <si>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</si>
  <si>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</si>
  <si>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</si>
  <si>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</si>
  <si>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</si>
  <si>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</si>
  <si>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</si>
  <si>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</si>
  <si>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</si>
  <si>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</si>
  <si>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</si>
  <si>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</si>
  <si>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</si>
  <si>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</si>
  <si>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</si>
  <si>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</si>
  <si>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</si>
  <si>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</si>
  <si>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</si>
  <si>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</si>
  <si>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</si>
  <si>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</si>
  <si>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</si>
  <si>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</si>
  <si>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</si>
  <si>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</si>
  <si>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</si>
  <si>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</si>
  <si>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</si>
  <si>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</si>
  <si>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</si>
  <si>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</si>
  <si>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</si>
  <si>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</si>
  <si>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</si>
  <si>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</si>
  <si>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</si>
  <si>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</si>
  <si>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</si>
  <si>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</si>
  <si>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</si>
  <si>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</si>
  <si>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</si>
  <si>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</si>
  <si>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</si>
  <si>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</si>
  <si>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</si>
  <si>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</si>
  <si>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</si>
  <si>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</si>
  <si>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</si>
  <si>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</si>
  <si>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</si>
  <si>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</si>
  <si>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</si>
  <si>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</si>
  <si>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</si>
  <si>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</si>
  <si>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</si>
  <si>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</si>
  <si>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</si>
  <si>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</si>
  <si>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</si>
  <si>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</si>
  <si>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</si>
  <si>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</si>
  <si>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</si>
  <si>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</si>
  <si>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</si>
  <si>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</si>
  <si>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</si>
  <si>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</si>
  <si>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</si>
  <si>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</si>
  <si>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</si>
  <si>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</si>
  <si>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</si>
  <si>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</si>
  <si>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</si>
  <si>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</si>
  <si>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</si>
  <si>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</si>
  <si>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</si>
  <si>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</si>
  <si>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</si>
  <si>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</si>
  <si>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</si>
  <si>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</si>
  <si>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</si>
  <si>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</si>
  <si>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</si>
  <si>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</si>
  <si>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</si>
  <si>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</si>
  <si>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</si>
  <si>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</si>
  <si>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</si>
  <si>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</si>
  <si>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</si>
  <si>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</si>
  <si>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</si>
  <si>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</si>
  <si>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</si>
  <si>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</si>
  <si>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</si>
  <si>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</si>
  <si>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</si>
  <si>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 xml:space="preserve">       «11» июля 2023 г.</t>
  </si>
  <si>
    <r>
      <t xml:space="preserve">                                   от «11» июля 2023 г.</t>
    </r>
    <r>
      <rPr>
        <vertAlign val="superscript"/>
        <sz val="12"/>
        <rFont val="Times New Roman"/>
        <family val="1"/>
        <charset val="204"/>
      </rPr>
      <t>1</t>
    </r>
  </si>
  <si>
    <t>11072023</t>
  </si>
  <si>
    <t>«11» июля 2023 г.</t>
  </si>
  <si>
    <t>Страхование</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</si>
</sst>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8"/>
  <sheetViews>
    <sheetView showGridLines="0" view="pageBreakPreview" topLeftCell="A91" zoomScaleSheetLayoutView="100" workbookViewId="0">
      <selection activeCell="H103" sqref="H103"/>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171</v>
      </c>
      <c r="J1" s="267"/>
      <c r="K1" s="256"/>
    </row>
    <row r="2" spans="2:11" ht="15.75" customHeight="1">
      <c r="G2" s="9"/>
      <c r="H2" s="9"/>
      <c r="I2" s="268" t="s">
        <v>233</v>
      </c>
      <c r="J2" s="268"/>
      <c r="K2" s="269"/>
    </row>
    <row r="3" spans="2:11" ht="12" customHeight="1">
      <c r="G3" s="9"/>
      <c r="H3" s="9"/>
      <c r="I3" s="255" t="s">
        <v>144</v>
      </c>
      <c r="J3" s="255"/>
      <c r="K3" s="256"/>
    </row>
    <row r="4" spans="2:11" ht="12" customHeight="1">
      <c r="G4" s="9"/>
      <c r="H4" s="9"/>
      <c r="I4" s="268" t="s">
        <v>242</v>
      </c>
      <c r="J4" s="268"/>
      <c r="K4" s="269"/>
    </row>
    <row r="5" spans="2:11" ht="12" customHeight="1">
      <c r="G5" s="9"/>
      <c r="H5" s="9"/>
      <c r="I5" s="255" t="s">
        <v>20</v>
      </c>
      <c r="J5" s="255"/>
      <c r="K5" s="256"/>
    </row>
    <row r="6" spans="2:11" ht="33.75" customHeight="1">
      <c r="G6" s="9"/>
      <c r="H6" s="9"/>
      <c r="I6" s="259" t="s">
        <v>243</v>
      </c>
      <c r="J6" s="259"/>
      <c r="K6" s="270"/>
    </row>
    <row r="7" spans="2:11" ht="12" customHeight="1">
      <c r="G7" s="9"/>
      <c r="H7" s="9"/>
      <c r="I7" s="255" t="s">
        <v>28</v>
      </c>
      <c r="J7" s="255"/>
      <c r="K7" s="256"/>
    </row>
    <row r="8" spans="2:11" ht="16.5" customHeight="1">
      <c r="G8" s="9"/>
      <c r="H8" s="9"/>
      <c r="I8" s="259" t="s">
        <v>273</v>
      </c>
      <c r="J8" s="259"/>
      <c r="K8" s="258"/>
    </row>
    <row r="9" spans="2:11" ht="8.25" customHeight="1">
      <c r="G9" s="9"/>
      <c r="H9" s="9"/>
      <c r="I9" s="259"/>
      <c r="J9" s="256"/>
      <c r="K9" s="256"/>
    </row>
    <row r="10" spans="2:11" ht="21" customHeight="1">
      <c r="B10" s="257" t="s">
        <v>142</v>
      </c>
      <c r="C10" s="258"/>
      <c r="D10" s="258"/>
      <c r="E10" s="258"/>
      <c r="F10" s="258"/>
      <c r="G10" s="258"/>
      <c r="H10" s="258"/>
      <c r="I10" s="258"/>
      <c r="J10" s="258"/>
      <c r="K10" s="58"/>
    </row>
    <row r="11" spans="2:11" ht="19.5" customHeight="1" thickBot="1">
      <c r="B11" s="257" t="s">
        <v>248</v>
      </c>
      <c r="C11" s="258"/>
      <c r="D11" s="258"/>
      <c r="E11" s="258"/>
      <c r="F11" s="258"/>
      <c r="G11" s="258"/>
      <c r="H11" s="258"/>
      <c r="I11" s="258"/>
      <c r="J11" s="258"/>
      <c r="K11" s="68" t="s">
        <v>11</v>
      </c>
    </row>
    <row r="12" spans="2:11" ht="15.75" customHeight="1">
      <c r="B12" s="18"/>
      <c r="C12" s="18"/>
      <c r="D12" s="18"/>
      <c r="E12" s="260" t="s">
        <v>274</v>
      </c>
      <c r="F12" s="261"/>
      <c r="G12" s="261"/>
      <c r="H12" s="261"/>
      <c r="I12" s="69"/>
      <c r="J12" s="70" t="s">
        <v>12</v>
      </c>
      <c r="K12" s="145" t="s">
        <v>275</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211</v>
      </c>
      <c r="C15" s="274" t="s">
        <v>241</v>
      </c>
      <c r="D15" s="274"/>
      <c r="E15" s="274"/>
      <c r="F15" s="274"/>
      <c r="G15" s="274"/>
      <c r="H15" s="274"/>
      <c r="I15" s="262" t="s">
        <v>15</v>
      </c>
      <c r="J15" s="263"/>
      <c r="K15" s="131">
        <v>10101001</v>
      </c>
    </row>
    <row r="16" spans="2:11" ht="19.5" customHeight="1">
      <c r="B16" s="276" t="s">
        <v>176</v>
      </c>
      <c r="C16" s="276"/>
      <c r="D16" s="23"/>
      <c r="E16" s="23"/>
      <c r="F16" s="23"/>
      <c r="G16" s="23"/>
      <c r="H16" s="23"/>
      <c r="I16" s="262" t="s">
        <v>13</v>
      </c>
      <c r="J16" s="263"/>
      <c r="K16" s="22"/>
    </row>
    <row r="17" spans="1:12" ht="39" customHeight="1">
      <c r="B17" s="106" t="s">
        <v>213</v>
      </c>
      <c r="C17" s="23"/>
      <c r="D17" s="275" t="s">
        <v>212</v>
      </c>
      <c r="E17" s="275"/>
      <c r="F17" s="275"/>
      <c r="G17" s="275"/>
      <c r="H17" s="275"/>
      <c r="I17" s="262" t="s">
        <v>18</v>
      </c>
      <c r="J17" s="263"/>
      <c r="K17" s="131">
        <v>903</v>
      </c>
    </row>
    <row r="18" spans="1:12" ht="18.75" customHeight="1">
      <c r="B18" s="106" t="s">
        <v>170</v>
      </c>
      <c r="C18" s="23"/>
      <c r="D18" s="23"/>
      <c r="E18" s="23"/>
      <c r="F18" s="23"/>
      <c r="G18" s="23"/>
      <c r="H18" s="23"/>
      <c r="I18" s="71"/>
      <c r="J18" s="108"/>
      <c r="K18" s="265"/>
    </row>
    <row r="19" spans="1:12" ht="15.75" customHeight="1">
      <c r="B19" s="106"/>
      <c r="C19" s="23"/>
      <c r="D19" s="23"/>
      <c r="E19" s="264" t="s">
        <v>210</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178</v>
      </c>
      <c r="H22" s="271" t="s">
        <v>19</v>
      </c>
      <c r="I22" s="271"/>
      <c r="J22" s="271"/>
      <c r="K22" s="282"/>
    </row>
    <row r="23" spans="1:12" s="2" customFormat="1" ht="56.25" customHeight="1">
      <c r="A23" s="12"/>
      <c r="B23" s="252"/>
      <c r="C23" s="252"/>
      <c r="D23" s="252"/>
      <c r="E23" s="253"/>
      <c r="F23" s="271"/>
      <c r="G23" s="272"/>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16372622.250000002</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13361426.910000002</v>
      </c>
      <c r="I29" s="169">
        <f>I30+I31+I32+I33</f>
        <v>13735163.91</v>
      </c>
      <c r="J29" s="169">
        <f>J30+J31+J32+J33</f>
        <v>15011863.510000002</v>
      </c>
      <c r="K29" s="135"/>
    </row>
    <row r="30" spans="1:12" s="2" customFormat="1" ht="44.25" customHeight="1">
      <c r="A30" s="12"/>
      <c r="B30" s="281" t="s">
        <v>135</v>
      </c>
      <c r="C30" s="281"/>
      <c r="D30" s="281"/>
      <c r="E30" s="281"/>
      <c r="F30" s="84">
        <v>1210</v>
      </c>
      <c r="G30" s="85">
        <v>130</v>
      </c>
      <c r="H30" s="170">
        <f>14128889.31+22578.4+1000+27502.64+8980+6000+14135+91659.98-951240+300-133098.1+7000+28019.68+9700</f>
        <v>13261426.910000002</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f>50000+50000</f>
        <v>100000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147</v>
      </c>
      <c r="C34" s="229"/>
      <c r="D34" s="229"/>
      <c r="E34" s="245"/>
      <c r="F34" s="83">
        <v>1400</v>
      </c>
      <c r="G34" s="81">
        <v>150</v>
      </c>
      <c r="H34" s="171">
        <f>H35+H36+H37</f>
        <v>3011195.34</v>
      </c>
      <c r="I34" s="171">
        <f>I35+I36+I37</f>
        <v>2912612</v>
      </c>
      <c r="J34" s="171">
        <f>J35+J36+J37</f>
        <v>2912612</v>
      </c>
      <c r="K34" s="134"/>
    </row>
    <row r="35" spans="1:12" s="6" customFormat="1" ht="29.25" customHeight="1">
      <c r="A35" s="13"/>
      <c r="B35" s="226" t="s">
        <v>136</v>
      </c>
      <c r="C35" s="226"/>
      <c r="D35" s="226"/>
      <c r="E35" s="226"/>
      <c r="F35" s="83">
        <v>1410</v>
      </c>
      <c r="G35" s="81">
        <v>150</v>
      </c>
      <c r="H35" s="164">
        <f>2991370+19825.34</f>
        <v>3011195.34</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153</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182</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5">
        <v>2000</v>
      </c>
      <c r="G54" s="196" t="s">
        <v>5</v>
      </c>
      <c r="H54" s="197">
        <f>H55+H64+H70+H74+H81+H84</f>
        <v>16417665.66</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13746270.35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2161000+2434.12+7363137.72+6634.28+293000+600249.05</f>
        <v>10426455.17</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454458.08+2225671.1+88486+181200</f>
        <v>2949815.18</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H73</f>
        <v>425.57</v>
      </c>
      <c r="I70" s="179">
        <f>I71</f>
        <v>217000</v>
      </c>
      <c r="J70" s="179">
        <f>J71</f>
        <v>217000</v>
      </c>
      <c r="K70" s="138" t="s">
        <v>5</v>
      </c>
    </row>
    <row r="71" spans="1:16" s="4" customFormat="1" ht="33.75" customHeight="1">
      <c r="A71" s="15"/>
      <c r="B71" s="223" t="s">
        <v>9</v>
      </c>
      <c r="C71" s="223"/>
      <c r="D71" s="223"/>
      <c r="E71" s="223"/>
      <c r="F71" s="83">
        <v>2310</v>
      </c>
      <c r="G71" s="96">
        <v>851</v>
      </c>
      <c r="H71" s="184">
        <v>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425.57</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28096.15</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28096.15</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H85+H86+H87+H103+H106+H110+H102</f>
        <v>2642873.59</v>
      </c>
      <c r="I84" s="188">
        <f t="shared" ref="I84:J84" si="3">I85+I86+I87+I103+I106+I110+I102</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H88+H89+H90+H91+H92+H93+H94+H95+H97+H96+H98+H99+H100</f>
        <v>1934106.67</v>
      </c>
      <c r="I87" s="189">
        <f t="shared" ref="I87:J87" si="4">I88+I89+I90+I91+I92+I93+I94+I95+I97+I96+I98+I99+I100</f>
        <v>1512262</v>
      </c>
      <c r="J87" s="189">
        <f t="shared" si="4"/>
        <v>1512262</v>
      </c>
      <c r="K87" s="134"/>
    </row>
    <row r="88" spans="1:11" s="6" customFormat="1">
      <c r="A88" s="13"/>
      <c r="B88" s="223" t="s">
        <v>251</v>
      </c>
      <c r="C88" s="223"/>
      <c r="D88" s="223"/>
      <c r="E88" s="223"/>
      <c r="F88" s="83"/>
      <c r="G88" s="99">
        <v>221</v>
      </c>
      <c r="H88" s="167">
        <f>3486+70000</f>
        <v>73486</v>
      </c>
      <c r="I88" s="222">
        <f>70000+1386</f>
        <v>71386</v>
      </c>
      <c r="J88" s="222">
        <f>70000+1386</f>
        <v>71386</v>
      </c>
      <c r="K88" s="134"/>
    </row>
    <row r="89" spans="1:11" s="6" customFormat="1">
      <c r="A89" s="13"/>
      <c r="B89" s="223" t="s">
        <v>252</v>
      </c>
      <c r="C89" s="223"/>
      <c r="D89" s="223"/>
      <c r="E89" s="223"/>
      <c r="F89" s="83"/>
      <c r="G89" s="99">
        <v>223</v>
      </c>
      <c r="H89" s="167">
        <f>9547.82+3579.49</f>
        <v>13127.31</v>
      </c>
      <c r="I89" s="222">
        <v>7450</v>
      </c>
      <c r="J89" s="222">
        <v>7450</v>
      </c>
      <c r="K89" s="134"/>
    </row>
    <row r="90" spans="1:11" s="6" customFormat="1">
      <c r="A90" s="13"/>
      <c r="B90" s="223" t="s">
        <v>270</v>
      </c>
      <c r="C90" s="223"/>
      <c r="D90" s="223"/>
      <c r="E90" s="223"/>
      <c r="F90" s="83"/>
      <c r="G90" s="99">
        <v>225</v>
      </c>
      <c r="H90" s="167">
        <f>87121.12+19825.34</f>
        <v>106946.45999999999</v>
      </c>
      <c r="I90" s="222">
        <v>0</v>
      </c>
      <c r="J90" s="164">
        <v>0</v>
      </c>
      <c r="K90" s="134"/>
    </row>
    <row r="91" spans="1:11" s="6" customFormat="1">
      <c r="A91" s="13"/>
      <c r="B91" s="223" t="s">
        <v>253</v>
      </c>
      <c r="C91" s="223"/>
      <c r="D91" s="223"/>
      <c r="E91" s="223"/>
      <c r="F91" s="83"/>
      <c r="G91" s="99">
        <v>225</v>
      </c>
      <c r="H91" s="167">
        <v>0</v>
      </c>
      <c r="I91" s="222">
        <v>10275</v>
      </c>
      <c r="J91" s="164">
        <v>10275</v>
      </c>
      <c r="K91" s="134"/>
    </row>
    <row r="92" spans="1:11" s="6" customFormat="1">
      <c r="A92" s="13"/>
      <c r="B92" s="223" t="s">
        <v>271</v>
      </c>
      <c r="C92" s="223"/>
      <c r="D92" s="223"/>
      <c r="E92" s="223"/>
      <c r="F92" s="83"/>
      <c r="G92" s="99">
        <v>226</v>
      </c>
      <c r="H92" s="167">
        <f>18275+7720</f>
        <v>25995</v>
      </c>
      <c r="I92" s="222">
        <v>0</v>
      </c>
      <c r="J92" s="164">
        <v>0</v>
      </c>
      <c r="K92" s="134"/>
    </row>
    <row r="93" spans="1:11" s="6" customFormat="1">
      <c r="A93" s="13"/>
      <c r="B93" s="223" t="s">
        <v>277</v>
      </c>
      <c r="C93" s="223"/>
      <c r="D93" s="223"/>
      <c r="E93" s="223"/>
      <c r="F93" s="83"/>
      <c r="G93" s="99">
        <v>227</v>
      </c>
      <c r="H93" s="167">
        <v>4500</v>
      </c>
      <c r="I93" s="222">
        <v>1500</v>
      </c>
      <c r="J93" s="164">
        <v>1500</v>
      </c>
      <c r="K93" s="134"/>
    </row>
    <row r="94" spans="1:11" s="6" customFormat="1">
      <c r="A94" s="13"/>
      <c r="B94" s="223" t="s">
        <v>255</v>
      </c>
      <c r="C94" s="223"/>
      <c r="D94" s="223"/>
      <c r="E94" s="223"/>
      <c r="F94" s="83"/>
      <c r="G94" s="99">
        <v>342</v>
      </c>
      <c r="H94" s="167">
        <f>80000+171938+180600+961058.88</f>
        <v>1393596.88</v>
      </c>
      <c r="I94" s="222">
        <f>180600+923120+167648</f>
        <v>1271368</v>
      </c>
      <c r="J94" s="222">
        <f>180600+923120+167648</f>
        <v>1271368</v>
      </c>
      <c r="K94" s="134"/>
    </row>
    <row r="95" spans="1:11" s="6" customFormat="1">
      <c r="A95" s="13"/>
      <c r="B95" s="223" t="s">
        <v>254</v>
      </c>
      <c r="C95" s="223"/>
      <c r="D95" s="223"/>
      <c r="E95" s="223"/>
      <c r="F95" s="83"/>
      <c r="G95" s="99">
        <v>342</v>
      </c>
      <c r="H95" s="167">
        <v>150066</v>
      </c>
      <c r="I95" s="222">
        <v>83433</v>
      </c>
      <c r="J95" s="164">
        <v>83433</v>
      </c>
      <c r="K95" s="134"/>
    </row>
    <row r="96" spans="1:11" s="6" customFormat="1">
      <c r="A96" s="13"/>
      <c r="B96" s="223" t="s">
        <v>256</v>
      </c>
      <c r="C96" s="223"/>
      <c r="D96" s="223"/>
      <c r="E96" s="223"/>
      <c r="F96" s="83"/>
      <c r="G96" s="99">
        <v>343</v>
      </c>
      <c r="H96" s="167">
        <f>24000-6000</f>
        <v>18000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20815+54980</f>
        <v>75795</v>
      </c>
      <c r="I98" s="222">
        <v>0</v>
      </c>
      <c r="J98" s="164">
        <v>0</v>
      </c>
      <c r="K98" s="134"/>
    </row>
    <row r="99" spans="1:11" s="6" customFormat="1">
      <c r="A99" s="13"/>
      <c r="B99" s="223" t="s">
        <v>254</v>
      </c>
      <c r="C99" s="223"/>
      <c r="D99" s="223"/>
      <c r="E99" s="223"/>
      <c r="F99" s="83"/>
      <c r="G99" s="99">
        <v>346</v>
      </c>
      <c r="H99" s="167">
        <v>35000</v>
      </c>
      <c r="I99" s="222">
        <v>13350</v>
      </c>
      <c r="J99" s="164">
        <v>13350</v>
      </c>
      <c r="K99" s="134"/>
    </row>
    <row r="100" spans="1:11" s="6" customFormat="1">
      <c r="A100" s="13"/>
      <c r="B100" s="223" t="s">
        <v>272</v>
      </c>
      <c r="C100" s="223"/>
      <c r="D100" s="223"/>
      <c r="E100" s="223"/>
      <c r="F100" s="83"/>
      <c r="G100" s="99">
        <v>349</v>
      </c>
      <c r="H100" s="167">
        <v>8094.02</v>
      </c>
      <c r="I100" s="222">
        <v>0</v>
      </c>
      <c r="J100" s="164">
        <v>0</v>
      </c>
      <c r="K100" s="134"/>
    </row>
    <row r="101" spans="1:11" s="6" customFormat="1" ht="31.5" customHeight="1">
      <c r="A101" s="13"/>
      <c r="B101" s="223" t="s">
        <v>162</v>
      </c>
      <c r="C101" s="223"/>
      <c r="D101" s="223"/>
      <c r="E101" s="223"/>
      <c r="F101" s="83">
        <v>2640</v>
      </c>
      <c r="G101" s="99">
        <v>245</v>
      </c>
      <c r="H101" s="164">
        <v>0</v>
      </c>
      <c r="I101" s="190">
        <v>0</v>
      </c>
      <c r="J101" s="164">
        <v>0</v>
      </c>
      <c r="K101" s="134"/>
    </row>
    <row r="102" spans="1:11" s="6" customFormat="1" ht="15.75" thickBot="1">
      <c r="A102" s="13"/>
      <c r="B102" s="243" t="s">
        <v>141</v>
      </c>
      <c r="C102" s="243"/>
      <c r="D102" s="243"/>
      <c r="E102" s="243"/>
      <c r="F102" s="100">
        <v>2650</v>
      </c>
      <c r="G102" s="124">
        <v>247</v>
      </c>
      <c r="H102" s="220">
        <v>708766.92</v>
      </c>
      <c r="I102" s="221">
        <f>93888.21+159900</f>
        <v>253788.21000000002</v>
      </c>
      <c r="J102" s="221">
        <f>93888.21+159900</f>
        <v>253788.21000000002</v>
      </c>
      <c r="K102" s="136"/>
    </row>
    <row r="103" spans="1:11" s="2" customFormat="1" ht="19.5" customHeight="1">
      <c r="A103" s="12"/>
      <c r="B103" s="231" t="s">
        <v>36</v>
      </c>
      <c r="C103" s="231"/>
      <c r="D103" s="231"/>
      <c r="E103" s="231"/>
      <c r="F103" s="84">
        <v>2700</v>
      </c>
      <c r="G103" s="86">
        <v>400</v>
      </c>
      <c r="H103" s="191">
        <f>H104+H105</f>
        <v>0</v>
      </c>
      <c r="I103" s="191">
        <f t="shared" ref="I103:J103" si="5">I104+I105</f>
        <v>0</v>
      </c>
      <c r="J103" s="191">
        <f t="shared" si="5"/>
        <v>0</v>
      </c>
      <c r="K103" s="137"/>
    </row>
    <row r="104" spans="1:11" s="2" customFormat="1" ht="31.5" customHeight="1">
      <c r="A104" s="12"/>
      <c r="B104" s="233" t="s">
        <v>126</v>
      </c>
      <c r="C104" s="233"/>
      <c r="D104" s="233"/>
      <c r="E104" s="233"/>
      <c r="F104" s="83">
        <v>2710</v>
      </c>
      <c r="G104" s="89">
        <v>406</v>
      </c>
      <c r="H104" s="178">
        <v>0</v>
      </c>
      <c r="I104" s="172">
        <v>0</v>
      </c>
      <c r="J104" s="178">
        <v>0</v>
      </c>
      <c r="K104" s="138"/>
    </row>
    <row r="105" spans="1:11" s="2" customFormat="1">
      <c r="A105" s="12"/>
      <c r="B105" s="233" t="s">
        <v>127</v>
      </c>
      <c r="C105" s="233"/>
      <c r="D105" s="233"/>
      <c r="E105" s="233"/>
      <c r="F105" s="83">
        <v>2720</v>
      </c>
      <c r="G105" s="89">
        <v>407</v>
      </c>
      <c r="H105" s="178">
        <v>0</v>
      </c>
      <c r="I105" s="172">
        <v>0</v>
      </c>
      <c r="J105" s="178">
        <v>0</v>
      </c>
      <c r="K105" s="138"/>
    </row>
    <row r="106" spans="1:11" s="2" customFormat="1" ht="17.25" customHeight="1">
      <c r="A106" s="12"/>
      <c r="B106" s="230" t="s">
        <v>184</v>
      </c>
      <c r="C106" s="230"/>
      <c r="D106" s="230"/>
      <c r="E106" s="230"/>
      <c r="F106" s="101">
        <v>3000</v>
      </c>
      <c r="G106" s="102" t="s">
        <v>5</v>
      </c>
      <c r="H106" s="186">
        <f>H107+H108+H109</f>
        <v>0</v>
      </c>
      <c r="I106" s="186">
        <f t="shared" ref="I106:J106" si="6">I107+I108+I109</f>
        <v>0</v>
      </c>
      <c r="J106" s="186">
        <f t="shared" si="6"/>
        <v>0</v>
      </c>
      <c r="K106" s="143" t="s">
        <v>5</v>
      </c>
    </row>
    <row r="107" spans="1:11" s="2" customFormat="1" ht="31.5" customHeight="1">
      <c r="A107" s="12"/>
      <c r="B107" s="226" t="s">
        <v>185</v>
      </c>
      <c r="C107" s="226"/>
      <c r="D107" s="226"/>
      <c r="E107" s="226"/>
      <c r="F107" s="83">
        <v>3010</v>
      </c>
      <c r="G107" s="89">
        <v>180</v>
      </c>
      <c r="H107" s="178">
        <v>0</v>
      </c>
      <c r="I107" s="172">
        <v>0</v>
      </c>
      <c r="J107" s="178">
        <v>0</v>
      </c>
      <c r="K107" s="138" t="s">
        <v>5</v>
      </c>
    </row>
    <row r="108" spans="1:11" s="2" customFormat="1" ht="17.25" customHeight="1">
      <c r="A108" s="12"/>
      <c r="B108" s="226" t="s">
        <v>186</v>
      </c>
      <c r="C108" s="226"/>
      <c r="D108" s="226"/>
      <c r="E108" s="226"/>
      <c r="F108" s="83">
        <v>3020</v>
      </c>
      <c r="G108" s="89">
        <v>180</v>
      </c>
      <c r="H108" s="178">
        <v>0</v>
      </c>
      <c r="I108" s="172">
        <v>0</v>
      </c>
      <c r="J108" s="178">
        <v>0</v>
      </c>
      <c r="K108" s="138" t="s">
        <v>5</v>
      </c>
    </row>
    <row r="109" spans="1:11" s="2" customFormat="1" ht="17.25" customHeight="1">
      <c r="A109" s="12"/>
      <c r="B109" s="226" t="s">
        <v>187</v>
      </c>
      <c r="C109" s="226"/>
      <c r="D109" s="226"/>
      <c r="E109" s="226"/>
      <c r="F109" s="83">
        <v>3030</v>
      </c>
      <c r="G109" s="89">
        <v>180</v>
      </c>
      <c r="H109" s="178">
        <v>0</v>
      </c>
      <c r="I109" s="172">
        <v>0</v>
      </c>
      <c r="J109" s="178">
        <v>0</v>
      </c>
      <c r="K109" s="138" t="s">
        <v>5</v>
      </c>
    </row>
    <row r="110" spans="1:11" customFormat="1" ht="17.25" customHeight="1">
      <c r="A110" s="12"/>
      <c r="B110" s="234" t="s">
        <v>188</v>
      </c>
      <c r="C110" s="234"/>
      <c r="D110" s="234"/>
      <c r="E110" s="234"/>
      <c r="F110" s="101">
        <v>4000</v>
      </c>
      <c r="G110" s="102" t="s">
        <v>5</v>
      </c>
      <c r="H110" s="191">
        <f>SUM(H111:H116)</f>
        <v>0</v>
      </c>
      <c r="I110" s="191">
        <f t="shared" ref="I110:J110" si="7">SUM(I111:I116)</f>
        <v>0</v>
      </c>
      <c r="J110" s="191">
        <f t="shared" si="7"/>
        <v>0</v>
      </c>
      <c r="K110" s="137" t="s">
        <v>5</v>
      </c>
    </row>
    <row r="111" spans="1:11" s="17" customFormat="1" ht="33.75" customHeight="1">
      <c r="A111" s="13"/>
      <c r="B111" s="226" t="s">
        <v>120</v>
      </c>
      <c r="C111" s="226"/>
      <c r="D111" s="226"/>
      <c r="E111" s="226"/>
      <c r="F111" s="83">
        <v>4010</v>
      </c>
      <c r="G111" s="99">
        <v>610</v>
      </c>
      <c r="H111" s="192">
        <v>0</v>
      </c>
      <c r="I111" s="165">
        <v>0</v>
      </c>
      <c r="J111" s="192">
        <v>0</v>
      </c>
      <c r="K111" s="134" t="s">
        <v>5</v>
      </c>
    </row>
    <row r="112" spans="1:11" s="17" customFormat="1" ht="18" customHeight="1">
      <c r="A112" s="13"/>
      <c r="B112" s="226" t="s">
        <v>189</v>
      </c>
      <c r="C112" s="226"/>
      <c r="D112" s="226"/>
      <c r="E112" s="226"/>
      <c r="F112" s="83">
        <v>4020</v>
      </c>
      <c r="G112" s="99">
        <v>610</v>
      </c>
      <c r="H112" s="192">
        <v>0</v>
      </c>
      <c r="I112" s="165">
        <v>0</v>
      </c>
      <c r="J112" s="192">
        <v>0</v>
      </c>
      <c r="K112" s="134"/>
    </row>
    <row r="113" spans="1:11" s="17" customFormat="1">
      <c r="A113" s="13"/>
      <c r="B113" s="226" t="s">
        <v>44</v>
      </c>
      <c r="C113" s="226"/>
      <c r="D113" s="226"/>
      <c r="E113" s="226"/>
      <c r="F113" s="83">
        <v>4030</v>
      </c>
      <c r="G113" s="99">
        <v>520</v>
      </c>
      <c r="H113" s="192">
        <v>0</v>
      </c>
      <c r="I113" s="165">
        <v>0</v>
      </c>
      <c r="J113" s="192">
        <v>0</v>
      </c>
      <c r="K113" s="134"/>
    </row>
    <row r="114" spans="1:11" s="17" customFormat="1">
      <c r="A114" s="13"/>
      <c r="B114" s="226" t="s">
        <v>123</v>
      </c>
      <c r="C114" s="226"/>
      <c r="D114" s="226"/>
      <c r="E114" s="226"/>
      <c r="F114" s="83">
        <v>4040</v>
      </c>
      <c r="G114" s="99">
        <v>530</v>
      </c>
      <c r="H114" s="192">
        <v>0</v>
      </c>
      <c r="I114" s="165">
        <v>0</v>
      </c>
      <c r="J114" s="192">
        <v>0</v>
      </c>
      <c r="K114" s="134"/>
    </row>
    <row r="115" spans="1:11" s="17" customFormat="1">
      <c r="A115" s="13"/>
      <c r="B115" s="226" t="s">
        <v>38</v>
      </c>
      <c r="C115" s="226"/>
      <c r="D115" s="226"/>
      <c r="E115" s="226"/>
      <c r="F115" s="83">
        <v>4050</v>
      </c>
      <c r="G115" s="99">
        <v>540</v>
      </c>
      <c r="H115" s="192">
        <v>0</v>
      </c>
      <c r="I115" s="165">
        <v>0</v>
      </c>
      <c r="J115" s="192">
        <v>0</v>
      </c>
      <c r="K115" s="134"/>
    </row>
    <row r="116" spans="1:11" s="17" customFormat="1" ht="15.75" thickBot="1">
      <c r="A116" s="13"/>
      <c r="B116" s="226" t="s">
        <v>39</v>
      </c>
      <c r="C116" s="226"/>
      <c r="D116" s="226"/>
      <c r="E116" s="227"/>
      <c r="F116" s="103">
        <v>4060</v>
      </c>
      <c r="G116" s="104">
        <v>810</v>
      </c>
      <c r="H116" s="192">
        <v>0</v>
      </c>
      <c r="I116" s="165">
        <v>0</v>
      </c>
      <c r="J116" s="192">
        <v>0</v>
      </c>
      <c r="K116" s="144"/>
    </row>
    <row r="117" spans="1:11" s="17" customFormat="1" ht="11.25" customHeight="1">
      <c r="A117" s="13"/>
      <c r="B117" s="232"/>
      <c r="C117" s="232"/>
      <c r="D117" s="232"/>
      <c r="E117" s="232"/>
      <c r="F117" s="59"/>
      <c r="G117" s="60"/>
      <c r="H117" s="61"/>
      <c r="I117" s="62"/>
      <c r="J117" s="61"/>
      <c r="K117" s="63"/>
    </row>
    <row r="118" spans="1:11" s="2" customFormat="1" ht="6" customHeight="1">
      <c r="B118" s="228"/>
      <c r="C118" s="228"/>
      <c r="D118" s="228"/>
      <c r="E118" s="228"/>
      <c r="F118" s="228"/>
      <c r="G118" s="228"/>
      <c r="H118" s="228"/>
      <c r="I118" s="228"/>
      <c r="J118" s="228"/>
      <c r="K118" s="228"/>
    </row>
    <row r="119" spans="1:11" s="2" customFormat="1" ht="12" customHeight="1">
      <c r="B119" s="224" t="s">
        <v>190</v>
      </c>
      <c r="C119" s="224"/>
      <c r="D119" s="224"/>
      <c r="E119" s="224"/>
      <c r="F119" s="224"/>
      <c r="G119" s="224"/>
      <c r="H119" s="224"/>
      <c r="I119" s="224"/>
      <c r="J119" s="224"/>
      <c r="K119" s="224"/>
    </row>
    <row r="120" spans="1:11" s="2" customFormat="1" ht="15" customHeight="1">
      <c r="B120" s="228" t="s">
        <v>191</v>
      </c>
      <c r="C120" s="228"/>
      <c r="D120" s="228"/>
      <c r="E120" s="228"/>
      <c r="F120" s="228"/>
      <c r="G120" s="228"/>
      <c r="H120" s="228"/>
      <c r="I120" s="228"/>
      <c r="J120" s="228"/>
      <c r="K120" s="228"/>
    </row>
    <row r="121" spans="1:11" s="2" customFormat="1" ht="78" customHeight="1">
      <c r="B121" s="224" t="s">
        <v>192</v>
      </c>
      <c r="C121" s="224"/>
      <c r="D121" s="224"/>
      <c r="E121" s="224"/>
      <c r="F121" s="224"/>
      <c r="G121" s="224"/>
      <c r="H121" s="224"/>
      <c r="I121" s="224"/>
      <c r="J121" s="224"/>
      <c r="K121" s="224"/>
    </row>
    <row r="122" spans="1:11" s="2" customFormat="1" ht="24.75" customHeight="1">
      <c r="B122" s="224" t="s">
        <v>193</v>
      </c>
      <c r="C122" s="224"/>
      <c r="D122" s="224"/>
      <c r="E122" s="224"/>
      <c r="F122" s="224"/>
      <c r="G122" s="224"/>
      <c r="H122" s="224"/>
      <c r="I122" s="224"/>
      <c r="J122" s="224"/>
      <c r="K122" s="224"/>
    </row>
    <row r="123" spans="1:11" s="2" customFormat="1" ht="23.25" customHeight="1">
      <c r="B123" s="241" t="s">
        <v>194</v>
      </c>
      <c r="C123" s="241"/>
      <c r="D123" s="241"/>
      <c r="E123" s="241"/>
      <c r="F123" s="241"/>
      <c r="G123" s="241"/>
      <c r="H123" s="241"/>
      <c r="I123" s="241"/>
      <c r="J123" s="241"/>
      <c r="K123" s="241"/>
    </row>
    <row r="124" spans="1:11" s="2" customFormat="1" ht="26.25" customHeight="1">
      <c r="B124" s="224" t="s">
        <v>195</v>
      </c>
      <c r="C124" s="224"/>
      <c r="D124" s="224"/>
      <c r="E124" s="224"/>
      <c r="F124" s="224"/>
      <c r="G124" s="224"/>
      <c r="H124" s="224"/>
      <c r="I124" s="224"/>
      <c r="J124" s="224"/>
      <c r="K124" s="224"/>
    </row>
    <row r="125" spans="1:11" s="2" customFormat="1" ht="15" customHeight="1">
      <c r="B125" s="228" t="s">
        <v>196</v>
      </c>
      <c r="C125" s="228"/>
      <c r="D125" s="228"/>
      <c r="E125" s="228"/>
      <c r="F125" s="228"/>
      <c r="G125" s="228"/>
      <c r="H125" s="228"/>
      <c r="I125" s="228"/>
      <c r="J125" s="228"/>
      <c r="K125" s="228"/>
    </row>
    <row r="126" spans="1:11" s="2" customFormat="1" ht="15" customHeight="1">
      <c r="B126" s="224" t="s">
        <v>197</v>
      </c>
      <c r="C126" s="224"/>
      <c r="D126" s="224"/>
      <c r="E126" s="224"/>
      <c r="F126" s="224"/>
      <c r="G126" s="224"/>
      <c r="H126" s="224"/>
      <c r="I126" s="224"/>
      <c r="J126" s="224"/>
      <c r="K126" s="224"/>
    </row>
    <row r="127" spans="1:11" s="9" customFormat="1" ht="27.75" customHeight="1">
      <c r="B127" s="241" t="s">
        <v>198</v>
      </c>
      <c r="C127" s="241"/>
      <c r="D127" s="241"/>
      <c r="E127" s="241"/>
      <c r="F127" s="241"/>
      <c r="G127" s="241"/>
      <c r="H127" s="241"/>
      <c r="I127" s="241"/>
      <c r="J127" s="241"/>
      <c r="K127" s="241"/>
    </row>
    <row r="128" spans="1:11" ht="27" customHeight="1">
      <c r="B128" s="224" t="s">
        <v>199</v>
      </c>
      <c r="C128" s="224"/>
      <c r="D128" s="224"/>
      <c r="E128" s="224"/>
      <c r="F128" s="224"/>
      <c r="G128" s="224"/>
      <c r="H128" s="224"/>
      <c r="I128" s="224"/>
      <c r="J128" s="224"/>
      <c r="K128" s="224"/>
    </row>
  </sheetData>
  <mergeCells count="132">
    <mergeCell ref="B100:E100"/>
    <mergeCell ref="B121:K121"/>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8:E108"/>
    <mergeCell ref="B54:E54"/>
    <mergeCell ref="B128:K128"/>
    <mergeCell ref="B107:E107"/>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3:E113"/>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7:K127"/>
    <mergeCell ref="B36:E36"/>
    <mergeCell ref="B44:E44"/>
    <mergeCell ref="B52:E52"/>
    <mergeCell ref="B111:E111"/>
    <mergeCell ref="B116:E116"/>
    <mergeCell ref="B115:E115"/>
    <mergeCell ref="B112:E112"/>
    <mergeCell ref="B114:E114"/>
    <mergeCell ref="B102:E102"/>
    <mergeCell ref="B67:E67"/>
    <mergeCell ref="B126:K126"/>
    <mergeCell ref="B125:K125"/>
    <mergeCell ref="B124:K124"/>
    <mergeCell ref="B123:K123"/>
    <mergeCell ref="B122:K122"/>
    <mergeCell ref="B104:E104"/>
    <mergeCell ref="B120:K120"/>
    <mergeCell ref="B82:E82"/>
    <mergeCell ref="B65:E65"/>
    <mergeCell ref="B119:K119"/>
    <mergeCell ref="B80:E80"/>
    <mergeCell ref="B73:E73"/>
    <mergeCell ref="B38:E38"/>
    <mergeCell ref="B62:E62"/>
    <mergeCell ref="B63:E63"/>
    <mergeCell ref="B118:K118"/>
    <mergeCell ref="B84:E84"/>
    <mergeCell ref="B79:E79"/>
    <mergeCell ref="B71:E71"/>
    <mergeCell ref="B101:E101"/>
    <mergeCell ref="B106:E106"/>
    <mergeCell ref="B85:E85"/>
    <mergeCell ref="B86:E86"/>
    <mergeCell ref="B103:E103"/>
    <mergeCell ref="B83:E83"/>
    <mergeCell ref="B76:E76"/>
    <mergeCell ref="B77:E77"/>
    <mergeCell ref="B117:E117"/>
    <mergeCell ref="B109:E109"/>
    <mergeCell ref="B105:E105"/>
    <mergeCell ref="B110:E110"/>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2"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28"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2642873.59</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2642873.59</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2455557.59</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v>2455557.59</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187316</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187316</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187316</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2642873.59</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2642873.59</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276</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276</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2023-08-04T08:12:44Z</dcterms:modified>
</cp:coreProperties>
</file>