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1" i="4"/>
  <c r="H95"/>
  <c r="H98"/>
  <c r="H93"/>
  <c r="H88"/>
  <c r="H99"/>
  <c r="H97"/>
  <c r="H59"/>
  <c r="H56"/>
  <c r="H71"/>
  <c r="H82"/>
  <c r="H35"/>
  <c r="J95"/>
  <c r="J59"/>
  <c r="J56"/>
  <c r="I95"/>
  <c r="I59"/>
  <c r="I56"/>
  <c r="H70"/>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<sst xmlns="http://schemas.openxmlformats.org/spreadsheetml/2006/main" count="428" uniqueCount="278">
  <si>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</si>
  <si>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</si>
  <si>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</si>
  <si>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</si>
  <si>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</si>
  <si>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</si>
  <si>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</si>
  <si>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</si>
  <si>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</si>
  <si>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</si>
  <si>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</si>
  <si>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</si>
  <si>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</si>
  <si>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</si>
  <si>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</si>
  <si>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</si>
  <si>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</si>
  <si>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</si>
  <si>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</si>
  <si>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</si>
  <si>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</si>
  <si>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</si>
  <si>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</si>
  <si>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</si>
  <si>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</si>
  <si>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</si>
  <si>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</si>
  <si>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</si>
  <si>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</si>
  <si>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</si>
  <si>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</si>
  <si>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</si>
  <si>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</si>
  <si>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</si>
  <si>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</si>
  <si>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</si>
  <si>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</si>
  <si>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</si>
  <si>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</si>
  <si>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</si>
  <si>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</si>
  <si>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</si>
  <si>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</si>
  <si>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</si>
  <si>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</si>
  <si>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</si>
  <si>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</si>
  <si>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</si>
  <si>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</si>
  <si>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</si>
  <si>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</si>
  <si>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</si>
  <si>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</si>
  <si>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</si>
  <si>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</si>
  <si>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</si>
  <si>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</si>
  <si>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</si>
  <si>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</si>
  <si>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</si>
  <si>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</si>
  <si>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</si>
  <si>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</si>
  <si>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</si>
  <si>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</si>
  <si>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</si>
  <si>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</si>
  <si>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</si>
  <si>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</si>
  <si>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</si>
  <si>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</si>
  <si>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</si>
  <si>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</si>
  <si>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</si>
  <si>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</si>
  <si>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</si>
  <si>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</si>
  <si>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</si>
  <si>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</si>
  <si>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</si>
  <si>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</si>
  <si>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</si>
  <si>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</si>
  <si>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</si>
  <si>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</si>
  <si>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</si>
  <si>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</si>
  <si>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</si>
  <si>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</si>
  <si>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</si>
  <si>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</si>
  <si>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</si>
  <si>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</si>
  <si>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</si>
  <si>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</si>
  <si>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</si>
  <si>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</si>
  <si>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</si>
  <si>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</si>
  <si>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</si>
  <si>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</si>
  <si>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</si>
  <si>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</si>
  <si>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</si>
  <si>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</si>
  <si>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</si>
  <si>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</si>
  <si>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</si>
  <si>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</si>
  <si>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</si>
  <si>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</si>
  <si>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</si>
  <si>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</si>
  <si>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</si>
  <si>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</si>
  <si>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</si>
  <si>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</si>
  <si>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</si>
  <si>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</si>
  <si>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</si>
  <si>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</si>
  <si>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</si>
  <si>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</si>
  <si>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</si>
  <si>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</si>
  <si>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</si>
  <si>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</si>
  <si>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</si>
  <si>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</si>
  <si>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</si>
  <si>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</si>
  <si>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</si>
  <si>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</si>
  <si>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</si>
  <si>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</si>
  <si>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</si>
  <si>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</si>
  <si>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</si>
  <si>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</si>
  <si>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</si>
  <si>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</si>
  <si>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</si>
  <si>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</si>
  <si>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</si>
  <si>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</si>
  <si>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</si>
  <si>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</si>
  <si>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</si>
  <si>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</si>
  <si>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</si>
  <si>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</si>
  <si>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</si>
  <si>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</si>
  <si>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</si>
  <si>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</si>
  <si>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</si>
  <si>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</si>
  <si>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</si>
  <si>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</si>
  <si>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</si>
  <si>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</si>
  <si>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</si>
  <si>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</si>
  <si>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</si>
  <si>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</si>
  <si>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</si>
  <si>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</si>
  <si>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</si>
  <si>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</si>
  <si>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</si>
  <si>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</si>
  <si>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</si>
  <si>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</si>
  <si>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</si>
  <si>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</si>
  <si>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</si>
  <si>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</si>
  <si>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</si>
  <si>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</si>
  <si>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</si>
  <si>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</si>
  <si>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</si>
  <si>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</si>
  <si>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</si>
  <si>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</si>
  <si>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</si>
  <si>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</si>
  <si>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</si>
  <si>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</si>
  <si>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</si>
  <si>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</si>
  <si>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</si>
  <si>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</si>
  <si>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</si>
  <si>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</si>
  <si>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</si>
  <si>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</si>
  <si>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</si>
  <si>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</si>
  <si>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</si>
  <si>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</si>
  <si>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</si>
  <si>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</si>
  <si>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</si>
  <si>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</si>
  <si>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</si>
  <si>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</si>
  <si>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</si>
  <si>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</si>
  <si>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</si>
  <si>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</si>
  <si>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</si>
  <si>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</si>
  <si>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</si>
  <si>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</si>
  <si>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</si>
  <si>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</si>
  <si>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</si>
  <si>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</si>
  <si>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</si>
  <si>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</si>
  <si>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</si>
  <si>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</si>
  <si>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</si>
  <si>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</si>
  <si>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</si>
  <si>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</si>
  <si>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</si>
  <si>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</si>
  <si>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</si>
  <si>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</si>
  <si>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</si>
  <si>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</si>
  <si>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</si>
  <si>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</si>
  <si>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</si>
  <si>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</si>
  <si>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</si>
  <si>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</si>
  <si>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</si>
  <si>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</si>
  <si>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</si>
  <si>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</si>
  <si>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</si>
  <si>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</si>
  <si>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</si>
  <si>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</si>
  <si>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</si>
  <si>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</si>
  <si>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</si>
  <si>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</si>
  <si>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</si>
  <si>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</si>
  <si>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</si>
  <si>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</si>
  <si>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</si>
  <si>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</si>
  <si>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</si>
  <si>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</si>
  <si>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</si>
  <si>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</si>
  <si>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</si>
  <si>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</si>
  <si>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</si>
  <si>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</si>
  <si>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</si>
  <si>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</si>
  <si>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</si>
  <si>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</si>
  <si>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</si>
  <si>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</si>
  <si>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</si>
  <si>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</si>
  <si>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</si>
  <si>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«31» мая 2024 г.</t>
  </si>
  <si>
    <r>
      <t xml:space="preserve">                                   от «31» мая 2024 г.</t>
    </r>
    <r>
      <rPr>
        <vertAlign val="superscript"/>
        <sz val="12"/>
        <rFont val="Times New Roman"/>
        <family val="1"/>
        <charset val="204"/>
      </rPr>
      <t>1</t>
    </r>
  </si>
  <si>
    <t>31052024</t>
  </si>
  <si>
    <t>«31» мая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</si>
</sst>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view="pageBreakPreview" topLeftCell="A82" zoomScaleSheetLayoutView="100" workbookViewId="0">
      <selection activeCell="H97" sqref="H9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274</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273</v>
      </c>
      <c r="C11" s="258"/>
      <c r="D11" s="258"/>
      <c r="E11" s="258"/>
      <c r="F11" s="258"/>
      <c r="G11" s="258"/>
      <c r="H11" s="258"/>
      <c r="I11" s="258"/>
      <c r="J11" s="258"/>
      <c r="K11" s="68" t="s">
        <v>11</v>
      </c>
    </row>
    <row r="12" spans="2:11" ht="15.75" customHeight="1">
      <c r="B12" s="18"/>
      <c r="C12" s="18"/>
      <c r="D12" s="18"/>
      <c r="E12" s="260" t="s">
        <v>275</v>
      </c>
      <c r="F12" s="261"/>
      <c r="G12" s="261"/>
      <c r="H12" s="261"/>
      <c r="I12" s="69"/>
      <c r="J12" s="70" t="s">
        <v>12</v>
      </c>
      <c r="K12" s="145" t="s">
        <v>276</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0" t="s">
        <v>266</v>
      </c>
      <c r="I23" s="127" t="s">
        <v>267</v>
      </c>
      <c r="J23" s="220" t="s">
        <v>268</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213993.62</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18749971.800000001</v>
      </c>
      <c r="I27" s="166">
        <f>I29+I34+I38+I39+I45+I49</f>
        <v>17200980</v>
      </c>
      <c r="J27" s="166">
        <f>J29+J34+J38+J39+J45+J49</f>
        <v>17200980</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14722505.800000001</v>
      </c>
      <c r="I29" s="169">
        <f>I30+I31+I32+I33</f>
        <v>13472356</v>
      </c>
      <c r="J29" s="169">
        <f>J30+J31+J32+J33</f>
        <v>13472356</v>
      </c>
      <c r="K29" s="135"/>
    </row>
    <row r="30" spans="1:12" s="2" customFormat="1" ht="44.25" customHeight="1">
      <c r="A30" s="12"/>
      <c r="B30" s="281" t="s">
        <v>135</v>
      </c>
      <c r="C30" s="281"/>
      <c r="D30" s="281"/>
      <c r="E30" s="281"/>
      <c r="F30" s="84">
        <v>1210</v>
      </c>
      <c r="G30" s="85">
        <v>130</v>
      </c>
      <c r="H30" s="170">
        <v>14722505.800000001</v>
      </c>
      <c r="I30" s="170">
        <f>I54-I35</f>
        <v>13472356</v>
      </c>
      <c r="J30" s="170">
        <v>13472356</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4027466</v>
      </c>
      <c r="I34" s="171">
        <f>I35+I36+I37</f>
        <v>3728624</v>
      </c>
      <c r="J34" s="171">
        <f>J35+J36+J37</f>
        <v>3728624</v>
      </c>
      <c r="K34" s="134"/>
    </row>
    <row r="35" spans="1:12" s="6" customFormat="1" ht="29.25" customHeight="1">
      <c r="A35" s="13"/>
      <c r="B35" s="226" t="s">
        <v>136</v>
      </c>
      <c r="C35" s="226"/>
      <c r="D35" s="226"/>
      <c r="E35" s="226"/>
      <c r="F35" s="83">
        <v>1410</v>
      </c>
      <c r="G35" s="81">
        <v>150</v>
      </c>
      <c r="H35" s="164">
        <f>4286614+20852-280000</f>
        <v>4027466</v>
      </c>
      <c r="I35" s="164">
        <v>3728624</v>
      </c>
      <c r="J35" s="164">
        <v>3728624</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18963965.419999998</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15042856.02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2617028+7369772+461808+720000+188845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745479.68+2225885.6+139325.06+217799.98+56912.7</f>
        <v>3385403.0200000005</v>
      </c>
      <c r="I59" s="172">
        <f>790342+139466+2225671.1+56824+217440</f>
        <v>3429743.1</v>
      </c>
      <c r="J59" s="172">
        <f>790342+139466+2225671.1+56824+217440</f>
        <v>3429743.1</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H71+H73</f>
        <v>461449.12</v>
      </c>
      <c r="I70" s="179">
        <f>I71</f>
        <v>25000</v>
      </c>
      <c r="J70" s="179">
        <f>J71</f>
        <v>25000</v>
      </c>
      <c r="K70" s="138" t="s">
        <v>5</v>
      </c>
    </row>
    <row r="71" spans="1:16" s="4" customFormat="1" ht="33.75" customHeight="1">
      <c r="A71" s="15"/>
      <c r="B71" s="222" t="s">
        <v>9</v>
      </c>
      <c r="C71" s="222"/>
      <c r="D71" s="222"/>
      <c r="E71" s="222"/>
      <c r="F71" s="83">
        <v>2310</v>
      </c>
      <c r="G71" s="96">
        <v>851</v>
      </c>
      <c r="H71" s="184">
        <f>578000-120405.53</f>
        <v>457594.47</v>
      </c>
      <c r="I71" s="172">
        <v>25000</v>
      </c>
      <c r="J71" s="172">
        <v>25000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22629.55</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f>
        <v>22629.55</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3437030.73</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2839760.02</v>
      </c>
      <c r="I87" s="189">
        <f t="shared" ref="I87:J87" si="4">I88+I89+I90+I91+I92+I93+I94+I95+I96+I97+I98+I99+I100+I101</f>
        <v>1881892</v>
      </c>
      <c r="J87" s="189">
        <f t="shared" si="4"/>
        <v>1881892</v>
      </c>
      <c r="K87" s="134"/>
    </row>
    <row r="88" spans="1:11" s="6" customFormat="1" ht="15" customHeight="1">
      <c r="A88" s="13"/>
      <c r="B88" s="222" t="s">
        <v>248</v>
      </c>
      <c r="C88" s="222"/>
      <c r="D88" s="222"/>
      <c r="E88" s="223"/>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0</v>
      </c>
      <c r="I90" s="219">
        <v>20466</v>
      </c>
      <c r="J90" s="219">
        <v>20466</v>
      </c>
      <c r="K90" s="134"/>
    </row>
    <row r="91" spans="1:11" s="6" customFormat="1">
      <c r="A91" s="13"/>
      <c r="B91" s="222" t="s">
        <v>261</v>
      </c>
      <c r="C91" s="222"/>
      <c r="D91" s="222"/>
      <c r="E91" s="222"/>
      <c r="F91" s="83"/>
      <c r="G91" s="99">
        <v>225</v>
      </c>
      <c r="H91" s="167">
        <f>234086.44+0.01</f>
        <v>234086.45</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f>
        <v>380060</v>
      </c>
      <c r="I93" s="219">
        <v>270590</v>
      </c>
      <c r="J93" s="219">
        <v>270590</v>
      </c>
      <c r="K93" s="134"/>
    </row>
    <row r="94" spans="1:11" s="6" customFormat="1">
      <c r="A94" s="13"/>
      <c r="B94" s="222" t="s">
        <v>264</v>
      </c>
      <c r="C94" s="222"/>
      <c r="D94" s="222"/>
      <c r="E94" s="222"/>
      <c r="F94" s="83"/>
      <c r="G94" s="99">
        <v>227</v>
      </c>
      <c r="H94" s="167">
        <v>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v>163168</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v>597270.71</v>
      </c>
      <c r="I103" s="218">
        <v>207576.9</v>
      </c>
      <c r="J103" s="218">
        <v>207576.9</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13"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3437030.7299999995</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256</v>
      </c>
    </row>
    <row r="11" spans="1:56" s="51" customFormat="1" ht="15.75">
      <c r="B11" s="50"/>
      <c r="C11" s="296" t="s">
        <v>208</v>
      </c>
      <c r="D11" s="297"/>
      <c r="E11" s="297"/>
      <c r="F11" s="297"/>
      <c r="G11" s="297"/>
      <c r="H11" s="207"/>
      <c r="I11" s="204"/>
      <c r="J11" s="204"/>
      <c r="K11" s="204"/>
      <c r="L11" s="199"/>
      <c r="M11" s="199"/>
      <c r="N11" s="199"/>
      <c r="O11" s="214" t="s">
        <v>256</v>
      </c>
    </row>
    <row r="12" spans="1:56" s="51" customFormat="1" ht="15.75">
      <c r="B12" s="50"/>
      <c r="C12" s="296" t="s">
        <v>129</v>
      </c>
      <c r="D12" s="297"/>
      <c r="E12" s="297"/>
      <c r="F12" s="297"/>
      <c r="G12" s="297"/>
      <c r="H12" s="207"/>
      <c r="I12" s="204"/>
      <c r="J12" s="204"/>
      <c r="K12" s="204"/>
      <c r="L12" s="199"/>
      <c r="M12" s="199"/>
      <c r="N12" s="199"/>
      <c r="O12" s="214" t="s">
        <v>256</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256</v>
      </c>
    </row>
    <row r="14" spans="1:56" s="19" customFormat="1" ht="35.25" customHeight="1">
      <c r="A14" s="51"/>
      <c r="B14" s="50" t="s">
        <v>84</v>
      </c>
      <c r="C14" s="294" t="s">
        <v>151</v>
      </c>
      <c r="D14" s="295"/>
      <c r="E14" s="295"/>
      <c r="F14" s="295"/>
      <c r="G14" s="295"/>
      <c r="H14" s="207" t="s">
        <v>83</v>
      </c>
      <c r="I14" s="54" t="s">
        <v>5</v>
      </c>
      <c r="J14" s="54" t="s">
        <v>5</v>
      </c>
      <c r="K14" s="54" t="s">
        <v>5</v>
      </c>
      <c r="L14" s="200">
        <f>SUM(L15+L18+L28)</f>
        <v>3437030.7299999995</v>
      </c>
      <c r="M14" s="200">
        <f>M15+M18+M28</f>
        <v>2089468.9</v>
      </c>
      <c r="N14" s="200">
        <f>N15+N18+N28</f>
        <v>2089468.9</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3294714.7299999995</v>
      </c>
      <c r="M15" s="198">
        <f>M16</f>
        <v>1947152.9</v>
      </c>
      <c r="N15" s="198">
        <f>N16</f>
        <v>1947152.9</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3067924.3+17150+65740.15+6000+69050.04+15000+11900+19508.4-161913.6+184355.44</f>
        <v>3294714.7299999995</v>
      </c>
      <c r="M16" s="201">
        <v>1947152.9</v>
      </c>
      <c r="N16" s="201">
        <v>1947152.9</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142316</v>
      </c>
      <c r="M18" s="198">
        <f>M19+M21</f>
        <v>142316</v>
      </c>
      <c r="N18" s="198">
        <f>N19+N21</f>
        <v>142316</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142316</v>
      </c>
      <c r="M19" s="198">
        <f>SUM(M20:M20)</f>
        <v>142316</v>
      </c>
      <c r="N19" s="198">
        <f>SUM(N20:N20)</f>
        <v>142316</v>
      </c>
      <c r="O19" s="213"/>
    </row>
    <row r="20" spans="1:15" s="19" customFormat="1" ht="36.75" customHeight="1">
      <c r="A20" s="46"/>
      <c r="B20" s="47" t="s">
        <v>232</v>
      </c>
      <c r="C20" s="296" t="s">
        <v>234</v>
      </c>
      <c r="D20" s="297"/>
      <c r="E20" s="297"/>
      <c r="F20" s="297"/>
      <c r="G20" s="297"/>
      <c r="H20" s="208" t="s">
        <v>233</v>
      </c>
      <c r="I20" s="54" t="s">
        <v>5</v>
      </c>
      <c r="J20" s="205" t="s">
        <v>235</v>
      </c>
      <c r="K20" s="54" t="s">
        <v>5</v>
      </c>
      <c r="L20" s="201">
        <v>142316</v>
      </c>
      <c r="M20" s="201">
        <v>142316</v>
      </c>
      <c r="N20" s="201">
        <v>142316</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3437030.7299999995</v>
      </c>
      <c r="M33" s="201">
        <f>M36</f>
        <v>2089468.9</v>
      </c>
      <c r="N33" s="201">
        <f>N37</f>
        <v>2089468.9</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247</v>
      </c>
      <c r="D35" s="286"/>
      <c r="E35" s="286"/>
      <c r="F35" s="286"/>
      <c r="G35" s="286"/>
      <c r="H35" s="208" t="s">
        <v>214</v>
      </c>
      <c r="I35" s="148"/>
      <c r="J35" s="54"/>
      <c r="K35" s="54"/>
      <c r="L35" s="201">
        <f>L14-L38</f>
        <v>3437030.7299999995</v>
      </c>
      <c r="M35" s="201"/>
      <c r="N35" s="201"/>
      <c r="O35" s="213">
        <f t="shared" si="1"/>
        <v>0</v>
      </c>
    </row>
    <row r="36" spans="1:35" s="19" customFormat="1" ht="15.75">
      <c r="A36" s="46"/>
      <c r="B36" s="47" t="s">
        <v>221</v>
      </c>
      <c r="C36" s="285" t="s">
        <v>257</v>
      </c>
      <c r="D36" s="286"/>
      <c r="E36" s="286"/>
      <c r="F36" s="286"/>
      <c r="G36" s="286"/>
      <c r="H36" s="208" t="s">
        <v>215</v>
      </c>
      <c r="I36" s="148"/>
      <c r="J36" s="54"/>
      <c r="K36" s="54"/>
      <c r="L36" s="201"/>
      <c r="M36" s="201">
        <f>M14-M40</f>
        <v>2089468.9</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2089468.9</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247</v>
      </c>
      <c r="D40" s="286"/>
      <c r="E40" s="286"/>
      <c r="F40" s="286"/>
      <c r="G40" s="286"/>
      <c r="H40" s="208" t="s">
        <v>217</v>
      </c>
      <c r="I40" s="148"/>
      <c r="J40" s="54"/>
      <c r="K40" s="54"/>
      <c r="L40" s="201">
        <v>0</v>
      </c>
      <c r="M40" s="201"/>
      <c r="N40" s="201"/>
      <c r="O40" s="213">
        <f t="shared" si="1"/>
        <v>0</v>
      </c>
    </row>
    <row r="41" spans="1:35" s="19" customFormat="1" ht="15.75">
      <c r="A41" s="46"/>
      <c r="B41" s="47" t="s">
        <v>224</v>
      </c>
      <c r="C41" s="285" t="s">
        <v>257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258</v>
      </c>
      <c r="J49" s="291"/>
      <c r="K49" s="155"/>
      <c r="L49" s="284" t="s">
        <v>259</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260</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2024-06-25T13:44:09Z</dcterms:modified>
</cp:coreProperties>
</file>