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1'!$A$1:$K$127</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8" i="4"/>
  <c r="H96"/>
  <c r="H59"/>
  <c r="H56"/>
  <c r="H30"/>
  <c r="L16" i="6"/>
  <c r="H101" i="4"/>
  <c r="J87"/>
  <c r="I87"/>
  <c r="H87"/>
  <c r="H90"/>
  <c r="H95"/>
  <c r="H81"/>
  <c r="N15" i="6"/>
  <c r="J34" i="4"/>
  <c r="J55"/>
  <c r="J94"/>
  <c r="J101"/>
  <c r="J88"/>
  <c r="J84" s="1"/>
  <c r="J54" s="1"/>
  <c r="J30" s="1"/>
  <c r="J29" s="1"/>
  <c r="J27" s="1"/>
  <c r="J59"/>
  <c r="J56"/>
  <c r="I34"/>
  <c r="M15" i="6"/>
  <c r="I55" i="4"/>
  <c r="I94"/>
  <c r="I101"/>
  <c r="I88"/>
  <c r="I59"/>
  <c r="I56"/>
  <c r="J70"/>
  <c r="I70"/>
  <c r="I84"/>
  <c r="I54" s="1"/>
  <c r="I30" s="1"/>
  <c r="I29" s="1"/>
  <c r="I27" s="1"/>
  <c r="L19" i="6"/>
  <c r="H94" i="4"/>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9" i="4"/>
  <c r="J109"/>
  <c r="H109"/>
  <c r="I105"/>
  <c r="J105"/>
  <c r="H105"/>
  <c r="I102"/>
  <c r="J102"/>
  <c r="H102"/>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<sst xmlns="http://schemas.openxmlformats.org/spreadsheetml/2006/main" count="427" uniqueCount="276">
  <si>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</si>
  <si>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</si>
  <si>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</si>
  <si>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</si>
  <si>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</si>
  <si>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</si>
  <si>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</si>
  <si>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</si>
  <si>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</si>
  <si>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</si>
  <si>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</si>
  <si>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</si>
  <si>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</si>
  <si>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</si>
  <si>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</si>
  <si>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</si>
  <si>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</si>
  <si>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</si>
  <si>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</si>
  <si>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</si>
  <si>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</si>
  <si>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</si>
  <si>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</si>
  <si>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</si>
  <si>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</si>
  <si>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</si>
  <si>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</si>
  <si>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</si>
  <si>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</si>
  <si>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</si>
  <si>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</si>
  <si>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</si>
  <si>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</si>
  <si>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</si>
  <si>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</si>
  <si>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</si>
  <si>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</si>
  <si>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</si>
  <si>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</si>
  <si>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</si>
  <si>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</si>
  <si>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</si>
  <si>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</si>
  <si>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</si>
  <si>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</si>
  <si>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</si>
  <si>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</si>
  <si>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</si>
  <si>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</si>
  <si>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</si>
  <si>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</si>
  <si>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</si>
  <si>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</si>
  <si>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</si>
  <si>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</si>
  <si>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</si>
  <si>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</si>
  <si>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</si>
  <si>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</si>
  <si>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</si>
  <si>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</si>
  <si>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</si>
  <si>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</si>
  <si>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</si>
  <si>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</si>
  <si>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</si>
  <si>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</si>
  <si>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</si>
  <si>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</si>
  <si>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</si>
  <si>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</si>
  <si>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</si>
  <si>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</si>
  <si>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</si>
  <si>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</si>
  <si>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</si>
  <si>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</si>
  <si>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</si>
  <si>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</si>
  <si>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</si>
  <si>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</si>
  <si>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</si>
  <si>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</si>
  <si>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</si>
  <si>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</si>
  <si>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</si>
  <si>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</si>
  <si>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</si>
  <si>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</si>
  <si>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</si>
  <si>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</si>
  <si>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</si>
  <si>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</si>
  <si>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</si>
  <si>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</si>
  <si>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</si>
  <si>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</si>
  <si>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</si>
  <si>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</si>
  <si>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</si>
  <si>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</si>
  <si>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</si>
  <si>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</si>
  <si>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</si>
  <si>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</si>
  <si>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</si>
  <si>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</si>
  <si>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</si>
  <si>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</si>
  <si>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</si>
  <si>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</si>
  <si>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</si>
  <si>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</si>
  <si>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</si>
  <si>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</si>
  <si>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</si>
  <si>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</si>
  <si>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</si>
  <si>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</si>
  <si>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</si>
  <si>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</si>
  <si>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</si>
  <si>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</si>
  <si>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</si>
  <si>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</si>
  <si>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</si>
  <si>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</si>
  <si>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</si>
  <si>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</si>
  <si>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</si>
  <si>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</si>
  <si>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</si>
  <si>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</si>
  <si>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</si>
  <si>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</si>
  <si>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</si>
  <si>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</si>
  <si>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</si>
  <si>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</si>
  <si>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</si>
  <si>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</si>
  <si>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</si>
  <si>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</si>
  <si>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</si>
  <si>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</si>
  <si>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</si>
  <si>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</si>
  <si>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</si>
  <si>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</si>
  <si>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</si>
  <si>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</si>
  <si>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</si>
  <si>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</si>
  <si>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</si>
  <si>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</si>
  <si>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</si>
  <si>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</si>
  <si>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</si>
  <si>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</si>
  <si>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</si>
  <si>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</si>
  <si>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</si>
  <si>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</si>
  <si>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</si>
  <si>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</si>
  <si>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</si>
  <si>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</si>
  <si>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</si>
  <si>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</si>
  <si>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</si>
  <si>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</si>
  <si>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</si>
  <si>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</si>
  <si>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</si>
  <si>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</si>
  <si>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</si>
  <si>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</si>
  <si>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</si>
  <si>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</si>
  <si>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</si>
  <si>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</si>
  <si>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</si>
  <si>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</si>
  <si>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</si>
  <si>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</si>
  <si>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</si>
  <si>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</si>
  <si>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</si>
  <si>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</si>
  <si>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</si>
  <si>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</si>
  <si>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</si>
  <si>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</si>
  <si>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</si>
  <si>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</si>
  <si>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</si>
  <si>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</si>
  <si>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</si>
  <si>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</si>
  <si>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</si>
  <si>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</si>
  <si>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</si>
  <si>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</si>
  <si>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</si>
  <si>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</si>
  <si>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</si>
  <si>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</si>
  <si>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</si>
  <si>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</si>
  <si>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</si>
  <si>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</si>
  <si>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</si>
  <si>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</si>
  <si>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</si>
  <si>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</si>
  <si>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</si>
  <si>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</si>
  <si>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</si>
  <si>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</si>
  <si>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</si>
  <si>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</si>
  <si>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</si>
  <si>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</si>
  <si>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</si>
  <si>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</si>
  <si>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</si>
  <si>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</si>
  <si>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</si>
  <si>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</si>
  <si>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</si>
  <si>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</si>
  <si>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</si>
  <si>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</si>
  <si>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</si>
  <si>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</si>
  <si>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</si>
  <si>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</si>
  <si>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</si>
  <si>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</si>
  <si>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</si>
  <si>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</si>
  <si>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</si>
  <si>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</si>
  <si>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</si>
  <si>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</si>
  <si>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</si>
  <si>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</si>
  <si>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</si>
  <si>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</si>
  <si>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</si>
  <si>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</si>
  <si>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</si>
  <si>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</si>
  <si>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</si>
  <si>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</si>
  <si>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</si>
  <si>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</si>
  <si>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</si>
  <si>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</si>
  <si>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</si>
  <si>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</si>
  <si>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</si>
  <si>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</si>
  <si>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</si>
  <si>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</si>
  <si>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</si>
  <si>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</si>
  <si>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</si>
  <si>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</si>
  <si>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</si>
  <si>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</si>
  <si>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Работы, услуги</t>
  </si>
  <si>
    <t xml:space="preserve">       «19» апреля 2023 г.</t>
  </si>
  <si>
    <r>
      <t xml:space="preserve">                                   от «19» апреля 2023 г.</t>
    </r>
    <r>
      <rPr>
        <vertAlign val="superscript"/>
        <sz val="12"/>
        <rFont val="Times New Roman"/>
        <family val="1"/>
        <charset val="204"/>
      </rPr>
      <t>1</t>
    </r>
  </si>
  <si>
    <t>19042023</t>
  </si>
  <si>
    <t>«19» апреля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</si>
</sst>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0" fontId="33" fillId="2" borderId="0" xfId="2" applyFont="1" applyFill="1" applyBorder="1" applyAlignment="1">
      <alignment horizontal="center" vertical="top"/>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7"/>
  <sheetViews>
    <sheetView showGridLines="0" tabSelected="1" view="pageBreakPreview" topLeftCell="A82" zoomScaleSheetLayoutView="100" workbookViewId="0">
      <selection activeCell="H99" sqref="H99"/>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272</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273</v>
      </c>
      <c r="F12" s="256"/>
      <c r="G12" s="256"/>
      <c r="H12" s="256"/>
      <c r="I12" s="69"/>
      <c r="J12" s="70" t="s">
        <v>12</v>
      </c>
      <c r="K12" s="145" t="s">
        <v>274</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16312117.330000002</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13399505.330000002</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f>14128889.31+22578.4+1000+27502.64+8980+6000+14135+91659.98-951240</f>
        <v>13349505.330000002</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50000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2912612</v>
      </c>
      <c r="I34" s="171">
        <f>I35+I36+I37</f>
        <v>2912612</v>
      </c>
      <c r="J34" s="171">
        <f>J35+J36+J37</f>
        <v>2912612</v>
      </c>
      <c r="K34" s="134"/>
    </row>
    <row r="35" spans="1:12" s="6" customFormat="1" ht="29.25" customHeight="1">
      <c r="A35" s="13"/>
      <c r="B35" s="225" t="s">
        <v>136</v>
      </c>
      <c r="C35" s="225"/>
      <c r="D35" s="225"/>
      <c r="E35" s="225"/>
      <c r="F35" s="83">
        <v>1410</v>
      </c>
      <c r="G35" s="81">
        <v>150</v>
      </c>
      <c r="H35" s="164">
        <v>2912612</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16357160.74</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14088108.960000001</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3011000+7369772+293000+600249.05-750000</f>
        <v>10524021.050000001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909322+2225671.1+88486+181200-9351.19-201240</f>
        <v>3194087.91</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217000</v>
      </c>
      <c r="I70" s="179">
        <f>I71</f>
        <v>217000</v>
      </c>
      <c r="J70" s="179">
        <f>J71</f>
        <v>217000</v>
      </c>
      <c r="K70" s="138" t="s">
        <v>5</v>
      </c>
    </row>
    <row r="71" spans="1:16" s="4" customFormat="1" ht="33.75" customHeight="1">
      <c r="A71" s="15"/>
      <c r="B71" s="260" t="s">
        <v>9</v>
      </c>
      <c r="C71" s="260"/>
      <c r="D71" s="260"/>
      <c r="E71" s="260"/>
      <c r="F71" s="83">
        <v>2310</v>
      </c>
      <c r="G71" s="96">
        <v>851</v>
      </c>
      <c r="H71" s="184">
        <v>217000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f>H82</f>
        <v>1000</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v>1000</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H85+H86+H87+H102+H105+H109+H101</f>
        <v>2051051.7799999998</v>
      </c>
      <c r="I84" s="188">
        <f t="shared" ref="I84:J84" si="3">I85+I86+I87+I102+I105+I109+I101</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H88+H89+H90+H91+H92+H93+H94+H95+H96+H97+H98+H99+H100</f>
        <v>1666999.2799999998</v>
      </c>
      <c r="I87" s="189">
        <f>I88+I89+I90+I91+I92+I93+I94+I95+I96+I97+I98+I99+I100</f>
        <v>1512262</v>
      </c>
      <c r="J87" s="189">
        <f>J88+J89+J90+J91+J92+J93+J94+J95+J96+J97+J98+J99+J100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7450</v>
      </c>
      <c r="I89" s="222">
        <v>7450</v>
      </c>
      <c r="J89" s="222">
        <v>7450</v>
      </c>
      <c r="K89" s="134"/>
    </row>
    <row r="90" spans="1:11" s="6" customFormat="1">
      <c r="A90" s="13"/>
      <c r="B90" s="260" t="s">
        <v>270</v>
      </c>
      <c r="C90" s="260"/>
      <c r="D90" s="260"/>
      <c r="E90" s="260"/>
      <c r="F90" s="83"/>
      <c r="G90" s="99">
        <v>225</v>
      </c>
      <c r="H90" s="167">
        <f>5000+22578.4+6000</f>
        <v>33578.400000000001</v>
      </c>
      <c r="I90" s="222">
        <v>0</v>
      </c>
      <c r="J90" s="164">
        <v>0</v>
      </c>
      <c r="K90" s="134"/>
    </row>
    <row r="91" spans="1:11" s="6" customFormat="1">
      <c r="A91" s="13"/>
      <c r="B91" s="260" t="s">
        <v>253</v>
      </c>
      <c r="C91" s="260"/>
      <c r="D91" s="260"/>
      <c r="E91" s="260"/>
      <c r="F91" s="83"/>
      <c r="G91" s="99">
        <v>225</v>
      </c>
      <c r="H91" s="167">
        <v>10275</v>
      </c>
      <c r="I91" s="222">
        <v>10275</v>
      </c>
      <c r="J91" s="164">
        <v>10275</v>
      </c>
      <c r="K91" s="134"/>
    </row>
    <row r="92" spans="1:11" s="6" customFormat="1">
      <c r="A92" s="13"/>
      <c r="B92" s="260" t="s">
        <v>271</v>
      </c>
      <c r="C92" s="260"/>
      <c r="D92" s="260"/>
      <c r="E92" s="260"/>
      <c r="F92" s="83"/>
      <c r="G92" s="99">
        <v>226</v>
      </c>
      <c r="H92" s="167">
        <v>14135</v>
      </c>
      <c r="I92" s="222">
        <v>0</v>
      </c>
      <c r="J92" s="164">
        <v>0</v>
      </c>
      <c r="K92" s="134"/>
    </row>
    <row r="93" spans="1:11" s="6" customFormat="1">
      <c r="A93" s="13"/>
      <c r="B93" s="260" t="s">
        <v>254</v>
      </c>
      <c r="C93" s="260"/>
      <c r="D93" s="260"/>
      <c r="E93" s="260"/>
      <c r="F93" s="83"/>
      <c r="G93" s="99">
        <v>227</v>
      </c>
      <c r="H93" s="167">
        <v>1500</v>
      </c>
      <c r="I93" s="222">
        <v>1500</v>
      </c>
      <c r="J93" s="164">
        <v>1500</v>
      </c>
      <c r="K93" s="134"/>
    </row>
    <row r="94" spans="1:11" s="6" customFormat="1">
      <c r="A94" s="13"/>
      <c r="B94" s="260" t="s">
        <v>255</v>
      </c>
      <c r="C94" s="260"/>
      <c r="D94" s="260"/>
      <c r="E94" s="260"/>
      <c r="F94" s="83"/>
      <c r="G94" s="99">
        <v>342</v>
      </c>
      <c r="H94" s="167">
        <f>171938+180600+961058.88</f>
        <v>1313596.8799999999</v>
      </c>
      <c r="I94" s="222">
        <f>180600+923120+167648</f>
        <v>1271368</v>
      </c>
      <c r="J94" s="222">
        <f>180600+923120+167648</f>
        <v>1271368</v>
      </c>
      <c r="K94" s="134"/>
    </row>
    <row r="95" spans="1:11" s="6" customFormat="1">
      <c r="A95" s="13"/>
      <c r="B95" s="260" t="s">
        <v>254</v>
      </c>
      <c r="C95" s="260"/>
      <c r="D95" s="260"/>
      <c r="E95" s="260"/>
      <c r="F95" s="83"/>
      <c r="G95" s="99">
        <v>342</v>
      </c>
      <c r="H95" s="167">
        <f>83433+40000</f>
        <v>123433</v>
      </c>
      <c r="I95" s="222">
        <v>83433</v>
      </c>
      <c r="J95" s="164">
        <v>83433</v>
      </c>
      <c r="K95" s="134"/>
    </row>
    <row r="96" spans="1:11" s="6" customFormat="1">
      <c r="A96" s="13"/>
      <c r="B96" s="260" t="s">
        <v>256</v>
      </c>
      <c r="C96" s="260"/>
      <c r="D96" s="260"/>
      <c r="E96" s="260"/>
      <c r="F96" s="83"/>
      <c r="G96" s="99">
        <v>343</v>
      </c>
      <c r="H96" s="167">
        <f>24000-6000</f>
        <v>18000</v>
      </c>
      <c r="I96" s="222">
        <v>24000</v>
      </c>
      <c r="J96" s="164">
        <v>24000</v>
      </c>
      <c r="K96" s="134"/>
    </row>
    <row r="97" spans="1:11" s="6" customFormat="1">
      <c r="A97" s="13"/>
      <c r="B97" s="260" t="s">
        <v>257</v>
      </c>
      <c r="C97" s="260"/>
      <c r="D97" s="260"/>
      <c r="E97" s="260"/>
      <c r="F97" s="83"/>
      <c r="G97" s="99">
        <v>310</v>
      </c>
      <c r="H97" s="167">
        <v>29500</v>
      </c>
      <c r="I97" s="222">
        <v>29500</v>
      </c>
      <c r="J97" s="222">
        <v>29500</v>
      </c>
      <c r="K97" s="134"/>
    </row>
    <row r="98" spans="1:11" s="6" customFormat="1">
      <c r="A98" s="13"/>
      <c r="B98" s="260" t="s">
        <v>258</v>
      </c>
      <c r="C98" s="260"/>
      <c r="D98" s="260"/>
      <c r="E98" s="260"/>
      <c r="F98" s="83"/>
      <c r="G98" s="99">
        <v>346</v>
      </c>
      <c r="H98" s="167">
        <f>5815+8980+10000+6000</f>
        <v>30795</v>
      </c>
      <c r="I98" s="222">
        <v>0</v>
      </c>
      <c r="J98" s="164">
        <v>0</v>
      </c>
      <c r="K98" s="134"/>
    </row>
    <row r="99" spans="1:11" s="6" customFormat="1">
      <c r="A99" s="13"/>
      <c r="B99" s="260" t="s">
        <v>254</v>
      </c>
      <c r="C99" s="260"/>
      <c r="D99" s="260"/>
      <c r="E99" s="260"/>
      <c r="F99" s="83"/>
      <c r="G99" s="99">
        <v>346</v>
      </c>
      <c r="H99" s="167">
        <v>13350</v>
      </c>
      <c r="I99" s="222">
        <v>13350</v>
      </c>
      <c r="J99" s="164">
        <v>13350</v>
      </c>
      <c r="K99" s="134"/>
    </row>
    <row r="100" spans="1:11" s="6" customFormat="1" ht="31.5" customHeight="1">
      <c r="A100" s="13"/>
      <c r="B100" s="260" t="s">
        <v>162</v>
      </c>
      <c r="C100" s="260"/>
      <c r="D100" s="260"/>
      <c r="E100" s="260"/>
      <c r="F100" s="83">
        <v>2640</v>
      </c>
      <c r="G100" s="99">
        <v>245</v>
      </c>
      <c r="H100" s="164">
        <v>0</v>
      </c>
      <c r="I100" s="190">
        <v>0</v>
      </c>
      <c r="J100" s="164">
        <v>0</v>
      </c>
      <c r="K100" s="134"/>
    </row>
    <row r="101" spans="1:11" s="6" customFormat="1" ht="15.75" thickBot="1">
      <c r="A101" s="13"/>
      <c r="B101" s="276" t="s">
        <v>141</v>
      </c>
      <c r="C101" s="276"/>
      <c r="D101" s="276"/>
      <c r="E101" s="276"/>
      <c r="F101" s="100">
        <v>2650</v>
      </c>
      <c r="G101" s="124">
        <v>247</v>
      </c>
      <c r="H101" s="220">
        <f>255538.69+27502.64+9351.19+91659.98</f>
        <v>384052.5</v>
      </c>
      <c r="I101" s="221">
        <f>93888.21+159900</f>
        <v>253788.21000000002</v>
      </c>
      <c r="J101" s="221">
        <f>93888.21+159900</f>
        <v>253788.21000000002</v>
      </c>
      <c r="K101" s="136"/>
    </row>
    <row r="102" spans="1:11" s="2" customFormat="1" ht="19.5" customHeight="1">
      <c r="A102" s="12"/>
      <c r="B102" s="280" t="s">
        <v>36</v>
      </c>
      <c r="C102" s="280"/>
      <c r="D102" s="280"/>
      <c r="E102" s="280"/>
      <c r="F102" s="84">
        <v>2700</v>
      </c>
      <c r="G102" s="86">
        <v>400</v>
      </c>
      <c r="H102" s="191">
        <f>H103+H104</f>
        <v>0</v>
      </c>
      <c r="I102" s="191">
        <f t="shared" ref="I102:J102" si="4">I103+I104</f>
        <v>0</v>
      </c>
      <c r="J102" s="191">
        <f t="shared" si="4"/>
        <v>0</v>
      </c>
      <c r="K102" s="137"/>
    </row>
    <row r="103" spans="1:11" s="2" customFormat="1" ht="31.5" customHeight="1">
      <c r="A103" s="12"/>
      <c r="B103" s="278" t="s">
        <v>126</v>
      </c>
      <c r="C103" s="278"/>
      <c r="D103" s="278"/>
      <c r="E103" s="278"/>
      <c r="F103" s="83">
        <v>2710</v>
      </c>
      <c r="G103" s="89">
        <v>406</v>
      </c>
      <c r="H103" s="178">
        <v>0</v>
      </c>
      <c r="I103" s="172">
        <v>0</v>
      </c>
      <c r="J103" s="178">
        <v>0</v>
      </c>
      <c r="K103" s="138"/>
    </row>
    <row r="104" spans="1:11" s="2" customFormat="1">
      <c r="A104" s="12"/>
      <c r="B104" s="278" t="s">
        <v>127</v>
      </c>
      <c r="C104" s="278"/>
      <c r="D104" s="278"/>
      <c r="E104" s="278"/>
      <c r="F104" s="83">
        <v>2720</v>
      </c>
      <c r="G104" s="89">
        <v>407</v>
      </c>
      <c r="H104" s="178">
        <v>0</v>
      </c>
      <c r="I104" s="172">
        <v>0</v>
      </c>
      <c r="J104" s="178">
        <v>0</v>
      </c>
      <c r="K104" s="138"/>
    </row>
    <row r="105" spans="1:11" s="2" customFormat="1" ht="17.25" customHeight="1">
      <c r="A105" s="12"/>
      <c r="B105" s="279" t="s">
        <v>184</v>
      </c>
      <c r="C105" s="279"/>
      <c r="D105" s="279"/>
      <c r="E105" s="279"/>
      <c r="F105" s="101">
        <v>3000</v>
      </c>
      <c r="G105" s="102" t="s">
        <v>5</v>
      </c>
      <c r="H105" s="186">
        <f>H106+H107+H108</f>
        <v>0</v>
      </c>
      <c r="I105" s="186">
        <f t="shared" ref="I105:J105" si="5">I106+I107+I108</f>
        <v>0</v>
      </c>
      <c r="J105" s="186">
        <f t="shared" si="5"/>
        <v>0</v>
      </c>
      <c r="K105" s="143" t="s">
        <v>5</v>
      </c>
    </row>
    <row r="106" spans="1:11" s="2" customFormat="1" ht="31.5" customHeight="1">
      <c r="A106" s="12"/>
      <c r="B106" s="225" t="s">
        <v>185</v>
      </c>
      <c r="C106" s="225"/>
      <c r="D106" s="225"/>
      <c r="E106" s="225"/>
      <c r="F106" s="83">
        <v>3010</v>
      </c>
      <c r="G106" s="89">
        <v>180</v>
      </c>
      <c r="H106" s="178">
        <v>0</v>
      </c>
      <c r="I106" s="172">
        <v>0</v>
      </c>
      <c r="J106" s="178">
        <v>0</v>
      </c>
      <c r="K106" s="138" t="s">
        <v>5</v>
      </c>
    </row>
    <row r="107" spans="1:11" s="2" customFormat="1" ht="17.25" customHeight="1">
      <c r="A107" s="12"/>
      <c r="B107" s="225" t="s">
        <v>186</v>
      </c>
      <c r="C107" s="225"/>
      <c r="D107" s="225"/>
      <c r="E107" s="225"/>
      <c r="F107" s="83">
        <v>3020</v>
      </c>
      <c r="G107" s="89">
        <v>180</v>
      </c>
      <c r="H107" s="178">
        <v>0</v>
      </c>
      <c r="I107" s="172">
        <v>0</v>
      </c>
      <c r="J107" s="178">
        <v>0</v>
      </c>
      <c r="K107" s="138" t="s">
        <v>5</v>
      </c>
    </row>
    <row r="108" spans="1:11" s="2" customFormat="1" ht="17.25" customHeight="1">
      <c r="A108" s="12"/>
      <c r="B108" s="225" t="s">
        <v>187</v>
      </c>
      <c r="C108" s="225"/>
      <c r="D108" s="225"/>
      <c r="E108" s="225"/>
      <c r="F108" s="83">
        <v>3030</v>
      </c>
      <c r="G108" s="89">
        <v>180</v>
      </c>
      <c r="H108" s="178">
        <v>0</v>
      </c>
      <c r="I108" s="172">
        <v>0</v>
      </c>
      <c r="J108" s="178">
        <v>0</v>
      </c>
      <c r="K108" s="138" t="s">
        <v>5</v>
      </c>
    </row>
    <row r="109" spans="1:11" customFormat="1" ht="17.25" customHeight="1">
      <c r="A109" s="12"/>
      <c r="B109" s="282" t="s">
        <v>188</v>
      </c>
      <c r="C109" s="282"/>
      <c r="D109" s="282"/>
      <c r="E109" s="282"/>
      <c r="F109" s="101">
        <v>4000</v>
      </c>
      <c r="G109" s="102" t="s">
        <v>5</v>
      </c>
      <c r="H109" s="191">
        <f>SUM(H110:H115)</f>
        <v>0</v>
      </c>
      <c r="I109" s="191">
        <f t="shared" ref="I109:J109" si="6">SUM(I110:I115)</f>
        <v>0</v>
      </c>
      <c r="J109" s="191">
        <f t="shared" si="6"/>
        <v>0</v>
      </c>
      <c r="K109" s="137" t="s">
        <v>5</v>
      </c>
    </row>
    <row r="110" spans="1:11" s="17" customFormat="1" ht="33.75" customHeight="1">
      <c r="A110" s="13"/>
      <c r="B110" s="225" t="s">
        <v>120</v>
      </c>
      <c r="C110" s="225"/>
      <c r="D110" s="225"/>
      <c r="E110" s="225"/>
      <c r="F110" s="83">
        <v>4010</v>
      </c>
      <c r="G110" s="99">
        <v>610</v>
      </c>
      <c r="H110" s="192">
        <v>0</v>
      </c>
      <c r="I110" s="165">
        <v>0</v>
      </c>
      <c r="J110" s="192">
        <v>0</v>
      </c>
      <c r="K110" s="134" t="s">
        <v>5</v>
      </c>
    </row>
    <row r="111" spans="1:11" s="17" customFormat="1" ht="18" customHeight="1">
      <c r="A111" s="13"/>
      <c r="B111" s="225" t="s">
        <v>189</v>
      </c>
      <c r="C111" s="225"/>
      <c r="D111" s="225"/>
      <c r="E111" s="225"/>
      <c r="F111" s="83">
        <v>4020</v>
      </c>
      <c r="G111" s="99">
        <v>610</v>
      </c>
      <c r="H111" s="192">
        <v>0</v>
      </c>
      <c r="I111" s="165">
        <v>0</v>
      </c>
      <c r="J111" s="192">
        <v>0</v>
      </c>
      <c r="K111" s="134"/>
    </row>
    <row r="112" spans="1:11" s="17" customFormat="1">
      <c r="A112" s="13"/>
      <c r="B112" s="225" t="s">
        <v>44</v>
      </c>
      <c r="C112" s="225"/>
      <c r="D112" s="225"/>
      <c r="E112" s="225"/>
      <c r="F112" s="83">
        <v>4030</v>
      </c>
      <c r="G112" s="99">
        <v>520</v>
      </c>
      <c r="H112" s="192">
        <v>0</v>
      </c>
      <c r="I112" s="165">
        <v>0</v>
      </c>
      <c r="J112" s="192">
        <v>0</v>
      </c>
      <c r="K112" s="134"/>
    </row>
    <row r="113" spans="1:11" s="17" customFormat="1">
      <c r="A113" s="13"/>
      <c r="B113" s="225" t="s">
        <v>123</v>
      </c>
      <c r="C113" s="225"/>
      <c r="D113" s="225"/>
      <c r="E113" s="225"/>
      <c r="F113" s="83">
        <v>4040</v>
      </c>
      <c r="G113" s="99">
        <v>530</v>
      </c>
      <c r="H113" s="192">
        <v>0</v>
      </c>
      <c r="I113" s="165">
        <v>0</v>
      </c>
      <c r="J113" s="192">
        <v>0</v>
      </c>
      <c r="K113" s="134"/>
    </row>
    <row r="114" spans="1:11" s="17" customFormat="1">
      <c r="A114" s="13"/>
      <c r="B114" s="225" t="s">
        <v>38</v>
      </c>
      <c r="C114" s="225"/>
      <c r="D114" s="225"/>
      <c r="E114" s="225"/>
      <c r="F114" s="83">
        <v>4050</v>
      </c>
      <c r="G114" s="99">
        <v>540</v>
      </c>
      <c r="H114" s="192">
        <v>0</v>
      </c>
      <c r="I114" s="165">
        <v>0</v>
      </c>
      <c r="J114" s="192">
        <v>0</v>
      </c>
      <c r="K114" s="134"/>
    </row>
    <row r="115" spans="1:11" s="17" customFormat="1" ht="15.75" thickBot="1">
      <c r="A115" s="13"/>
      <c r="B115" s="225" t="s">
        <v>39</v>
      </c>
      <c r="C115" s="225"/>
      <c r="D115" s="225"/>
      <c r="E115" s="267"/>
      <c r="F115" s="103">
        <v>4060</v>
      </c>
      <c r="G115" s="104">
        <v>810</v>
      </c>
      <c r="H115" s="192">
        <v>0</v>
      </c>
      <c r="I115" s="165">
        <v>0</v>
      </c>
      <c r="J115" s="192">
        <v>0</v>
      </c>
      <c r="K115" s="144"/>
    </row>
    <row r="116" spans="1:11" s="17" customFormat="1" ht="11.25" customHeight="1">
      <c r="A116" s="13"/>
      <c r="B116" s="281"/>
      <c r="C116" s="281"/>
      <c r="D116" s="281"/>
      <c r="E116" s="281"/>
      <c r="F116" s="59"/>
      <c r="G116" s="60"/>
      <c r="H116" s="61"/>
      <c r="I116" s="62"/>
      <c r="J116" s="61"/>
      <c r="K116" s="63"/>
    </row>
    <row r="117" spans="1:11" s="2" customFormat="1" ht="6" customHeight="1">
      <c r="B117" s="277"/>
      <c r="C117" s="277"/>
      <c r="D117" s="277"/>
      <c r="E117" s="277"/>
      <c r="F117" s="277"/>
      <c r="G117" s="277"/>
      <c r="H117" s="277"/>
      <c r="I117" s="277"/>
      <c r="J117" s="277"/>
      <c r="K117" s="277"/>
    </row>
    <row r="118" spans="1:11" s="2" customFormat="1" ht="12" customHeight="1">
      <c r="B118" s="223" t="s">
        <v>190</v>
      </c>
      <c r="C118" s="223"/>
      <c r="D118" s="223"/>
      <c r="E118" s="223"/>
      <c r="F118" s="223"/>
      <c r="G118" s="223"/>
      <c r="H118" s="223"/>
      <c r="I118" s="223"/>
      <c r="J118" s="223"/>
      <c r="K118" s="223"/>
    </row>
    <row r="119" spans="1:11" s="2" customFormat="1" ht="15" customHeight="1">
      <c r="B119" s="277" t="s">
        <v>191</v>
      </c>
      <c r="C119" s="277"/>
      <c r="D119" s="277"/>
      <c r="E119" s="277"/>
      <c r="F119" s="277"/>
      <c r="G119" s="277"/>
      <c r="H119" s="277"/>
      <c r="I119" s="277"/>
      <c r="J119" s="277"/>
      <c r="K119" s="277"/>
    </row>
    <row r="120" spans="1:11" s="2" customFormat="1" ht="78" customHeight="1">
      <c r="B120" s="223" t="s">
        <v>192</v>
      </c>
      <c r="C120" s="223"/>
      <c r="D120" s="223"/>
      <c r="E120" s="223"/>
      <c r="F120" s="223"/>
      <c r="G120" s="223"/>
      <c r="H120" s="223"/>
      <c r="I120" s="223"/>
      <c r="J120" s="223"/>
      <c r="K120" s="223"/>
    </row>
    <row r="121" spans="1:11" s="2" customFormat="1" ht="24.75" customHeight="1">
      <c r="B121" s="223" t="s">
        <v>193</v>
      </c>
      <c r="C121" s="223"/>
      <c r="D121" s="223"/>
      <c r="E121" s="223"/>
      <c r="F121" s="223"/>
      <c r="G121" s="223"/>
      <c r="H121" s="223"/>
      <c r="I121" s="223"/>
      <c r="J121" s="223"/>
      <c r="K121" s="223"/>
    </row>
    <row r="122" spans="1:11" s="2" customFormat="1" ht="23.25" customHeight="1">
      <c r="B122" s="275" t="s">
        <v>194</v>
      </c>
      <c r="C122" s="275"/>
      <c r="D122" s="275"/>
      <c r="E122" s="275"/>
      <c r="F122" s="275"/>
      <c r="G122" s="275"/>
      <c r="H122" s="275"/>
      <c r="I122" s="275"/>
      <c r="J122" s="275"/>
      <c r="K122" s="275"/>
    </row>
    <row r="123" spans="1:11" s="2" customFormat="1" ht="26.25" customHeight="1">
      <c r="B123" s="223" t="s">
        <v>195</v>
      </c>
      <c r="C123" s="223"/>
      <c r="D123" s="223"/>
      <c r="E123" s="223"/>
      <c r="F123" s="223"/>
      <c r="G123" s="223"/>
      <c r="H123" s="223"/>
      <c r="I123" s="223"/>
      <c r="J123" s="223"/>
      <c r="K123" s="223"/>
    </row>
    <row r="124" spans="1:11" s="2" customFormat="1" ht="15" customHeight="1">
      <c r="B124" s="277" t="s">
        <v>196</v>
      </c>
      <c r="C124" s="277"/>
      <c r="D124" s="277"/>
      <c r="E124" s="277"/>
      <c r="F124" s="277"/>
      <c r="G124" s="277"/>
      <c r="H124" s="277"/>
      <c r="I124" s="277"/>
      <c r="J124" s="277"/>
      <c r="K124" s="277"/>
    </row>
    <row r="125" spans="1:11" s="2" customFormat="1" ht="15" customHeight="1">
      <c r="B125" s="223" t="s">
        <v>197</v>
      </c>
      <c r="C125" s="223"/>
      <c r="D125" s="223"/>
      <c r="E125" s="223"/>
      <c r="F125" s="223"/>
      <c r="G125" s="223"/>
      <c r="H125" s="223"/>
      <c r="I125" s="223"/>
      <c r="J125" s="223"/>
      <c r="K125" s="223"/>
    </row>
    <row r="126" spans="1:11" s="9" customFormat="1" ht="27.75" customHeight="1">
      <c r="B126" s="275" t="s">
        <v>198</v>
      </c>
      <c r="C126" s="275"/>
      <c r="D126" s="275"/>
      <c r="E126" s="275"/>
      <c r="F126" s="275"/>
      <c r="G126" s="275"/>
      <c r="H126" s="275"/>
      <c r="I126" s="275"/>
      <c r="J126" s="275"/>
      <c r="K126" s="275"/>
    </row>
    <row r="127" spans="1:11" ht="27" customHeight="1">
      <c r="B127" s="223" t="s">
        <v>199</v>
      </c>
      <c r="C127" s="223"/>
      <c r="D127" s="223"/>
      <c r="E127" s="223"/>
      <c r="F127" s="223"/>
      <c r="G127" s="223"/>
      <c r="H127" s="223"/>
      <c r="I127" s="223"/>
      <c r="J127" s="223"/>
      <c r="K127" s="223"/>
    </row>
  </sheetData>
  <mergeCells count="131">
    <mergeCell ref="B97:E97"/>
    <mergeCell ref="B98:E98"/>
    <mergeCell ref="B99:E99"/>
    <mergeCell ref="B88:E88"/>
    <mergeCell ref="B89:E89"/>
    <mergeCell ref="B91:E91"/>
    <mergeCell ref="B93:E93"/>
    <mergeCell ref="B94:E94"/>
    <mergeCell ref="B95:E95"/>
    <mergeCell ref="B96:E96"/>
    <mergeCell ref="B90:E90"/>
    <mergeCell ref="B92:E92"/>
    <mergeCell ref="B118:K118"/>
    <mergeCell ref="B80:E80"/>
    <mergeCell ref="B73:E73"/>
    <mergeCell ref="B38:E38"/>
    <mergeCell ref="B62:E62"/>
    <mergeCell ref="B63:E63"/>
    <mergeCell ref="B117:K117"/>
    <mergeCell ref="B84:E84"/>
    <mergeCell ref="B79:E79"/>
    <mergeCell ref="B71:E71"/>
    <mergeCell ref="B100:E100"/>
    <mergeCell ref="B105:E105"/>
    <mergeCell ref="B85:E85"/>
    <mergeCell ref="B86:E86"/>
    <mergeCell ref="B102:E102"/>
    <mergeCell ref="B83:E83"/>
    <mergeCell ref="B76:E76"/>
    <mergeCell ref="B77:E77"/>
    <mergeCell ref="B116:E116"/>
    <mergeCell ref="B108:E108"/>
    <mergeCell ref="B104:E104"/>
    <mergeCell ref="B109:E109"/>
    <mergeCell ref="B87:E87"/>
    <mergeCell ref="B56:E56"/>
    <mergeCell ref="B27:E27"/>
    <mergeCell ref="B25:E25"/>
    <mergeCell ref="B26:E26"/>
    <mergeCell ref="B24:E24"/>
    <mergeCell ref="B126:K126"/>
    <mergeCell ref="B36:E36"/>
    <mergeCell ref="B44:E44"/>
    <mergeCell ref="B52:E52"/>
    <mergeCell ref="B110:E110"/>
    <mergeCell ref="B115:E115"/>
    <mergeCell ref="B114:E114"/>
    <mergeCell ref="B111:E111"/>
    <mergeCell ref="B113:E113"/>
    <mergeCell ref="B101:E101"/>
    <mergeCell ref="B67:E67"/>
    <mergeCell ref="B125:K125"/>
    <mergeCell ref="B124:K124"/>
    <mergeCell ref="B123:K123"/>
    <mergeCell ref="B122:K122"/>
    <mergeCell ref="B121:K121"/>
    <mergeCell ref="B103:E103"/>
    <mergeCell ref="B119:K119"/>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7:E107"/>
    <mergeCell ref="B54:E54"/>
    <mergeCell ref="B127:K127"/>
    <mergeCell ref="B106:E106"/>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2:E112"/>
    <mergeCell ref="B69:E69"/>
    <mergeCell ref="B39:E39"/>
    <mergeCell ref="B49:E49"/>
    <mergeCell ref="B51:E51"/>
    <mergeCell ref="B120:K120"/>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1"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view="pageBreakPreview" topLeftCell="A40" zoomScale="90" zoomScaleNormal="90" zoomScaleSheetLayoutView="90" zoomScalePageLayoutView="90" workbookViewId="0">
      <selection activeCell="B58" sqref="B58"/>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13" t="s">
        <v>200</v>
      </c>
      <c r="C1" s="314"/>
      <c r="D1" s="314"/>
      <c r="E1" s="314"/>
      <c r="F1" s="314"/>
      <c r="G1" s="314"/>
      <c r="H1" s="314"/>
      <c r="I1" s="314"/>
      <c r="J1" s="314"/>
      <c r="K1" s="314"/>
      <c r="L1" s="314"/>
      <c r="M1" s="314"/>
      <c r="N1" s="314"/>
      <c r="O1" s="314"/>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7" t="s">
        <v>175</v>
      </c>
      <c r="C3" s="324" t="s">
        <v>0</v>
      </c>
      <c r="D3" s="324"/>
      <c r="E3" s="324"/>
      <c r="F3" s="324"/>
      <c r="G3" s="324"/>
      <c r="H3" s="324" t="s">
        <v>104</v>
      </c>
      <c r="I3" s="325" t="s">
        <v>103</v>
      </c>
      <c r="J3" s="325" t="s">
        <v>201</v>
      </c>
      <c r="K3" s="325" t="s">
        <v>202</v>
      </c>
      <c r="L3" s="322" t="s">
        <v>19</v>
      </c>
      <c r="M3" s="322"/>
      <c r="N3" s="322"/>
      <c r="O3" s="323"/>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7"/>
      <c r="C4" s="324"/>
      <c r="D4" s="324"/>
      <c r="E4" s="324"/>
      <c r="F4" s="324"/>
      <c r="G4" s="324"/>
      <c r="H4" s="324"/>
      <c r="I4" s="326"/>
      <c r="J4" s="326"/>
      <c r="K4" s="326"/>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5">
        <v>2</v>
      </c>
      <c r="D5" s="316"/>
      <c r="E5" s="316"/>
      <c r="F5" s="316"/>
      <c r="G5" s="317"/>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8" t="s">
        <v>130</v>
      </c>
      <c r="D6" s="319"/>
      <c r="E6" s="319"/>
      <c r="F6" s="319"/>
      <c r="G6" s="319"/>
      <c r="H6" s="209" t="s">
        <v>95</v>
      </c>
      <c r="I6" s="198" t="s">
        <v>5</v>
      </c>
      <c r="J6" s="199" t="s">
        <v>5</v>
      </c>
      <c r="K6" s="199" t="s">
        <v>5</v>
      </c>
      <c r="L6" s="200">
        <f>SUM(L15+L18+L28)</f>
        <v>2051051.7799999998</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8" t="s">
        <v>161</v>
      </c>
      <c r="D7" s="329"/>
      <c r="E7" s="329"/>
      <c r="F7" s="329"/>
      <c r="G7" s="329"/>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30" t="s">
        <v>131</v>
      </c>
      <c r="D8" s="331"/>
      <c r="E8" s="331"/>
      <c r="F8" s="331"/>
      <c r="G8" s="331"/>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30" t="s">
        <v>154</v>
      </c>
      <c r="D9" s="331"/>
      <c r="E9" s="331"/>
      <c r="F9" s="331"/>
      <c r="G9" s="331"/>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10" t="s">
        <v>151</v>
      </c>
      <c r="D10" s="311"/>
      <c r="E10" s="311"/>
      <c r="F10" s="311"/>
      <c r="G10" s="311"/>
      <c r="H10" s="210" t="s">
        <v>87</v>
      </c>
      <c r="I10" s="207" t="s">
        <v>5</v>
      </c>
      <c r="J10" s="207" t="s">
        <v>5</v>
      </c>
      <c r="K10" s="207" t="s">
        <v>5</v>
      </c>
      <c r="L10" s="202"/>
      <c r="M10" s="202"/>
      <c r="N10" s="202"/>
      <c r="O10" s="217" t="s">
        <v>259</v>
      </c>
    </row>
    <row r="11" spans="1:56" s="51" customFormat="1" ht="15.75">
      <c r="B11" s="50"/>
      <c r="C11" s="287" t="s">
        <v>209</v>
      </c>
      <c r="D11" s="312"/>
      <c r="E11" s="312"/>
      <c r="F11" s="312"/>
      <c r="G11" s="312"/>
      <c r="H11" s="210"/>
      <c r="I11" s="207"/>
      <c r="J11" s="207"/>
      <c r="K11" s="207"/>
      <c r="L11" s="202"/>
      <c r="M11" s="202"/>
      <c r="N11" s="202"/>
      <c r="O11" s="217" t="s">
        <v>259</v>
      </c>
    </row>
    <row r="12" spans="1:56" s="51" customFormat="1" ht="15.75">
      <c r="B12" s="50"/>
      <c r="C12" s="287" t="s">
        <v>129</v>
      </c>
      <c r="D12" s="312"/>
      <c r="E12" s="312"/>
      <c r="F12" s="312"/>
      <c r="G12" s="312"/>
      <c r="H12" s="210"/>
      <c r="I12" s="207"/>
      <c r="J12" s="207"/>
      <c r="K12" s="207"/>
      <c r="L12" s="202"/>
      <c r="M12" s="202"/>
      <c r="N12" s="202"/>
      <c r="O12" s="217" t="s">
        <v>259</v>
      </c>
    </row>
    <row r="13" spans="1:56" s="51" customFormat="1" ht="19.5" customHeight="1">
      <c r="B13" s="50" t="s">
        <v>86</v>
      </c>
      <c r="C13" s="310" t="s">
        <v>56</v>
      </c>
      <c r="D13" s="311"/>
      <c r="E13" s="311"/>
      <c r="F13" s="311"/>
      <c r="G13" s="311"/>
      <c r="H13" s="210" t="s">
        <v>85</v>
      </c>
      <c r="I13" s="207" t="s">
        <v>5</v>
      </c>
      <c r="J13" s="207" t="s">
        <v>5</v>
      </c>
      <c r="K13" s="207" t="s">
        <v>5</v>
      </c>
      <c r="L13" s="202"/>
      <c r="M13" s="202"/>
      <c r="N13" s="202"/>
      <c r="O13" s="217" t="s">
        <v>259</v>
      </c>
    </row>
    <row r="14" spans="1:56" s="19" customFormat="1" ht="35.25" customHeight="1">
      <c r="A14" s="51"/>
      <c r="B14" s="50" t="s">
        <v>84</v>
      </c>
      <c r="C14" s="330" t="s">
        <v>152</v>
      </c>
      <c r="D14" s="331"/>
      <c r="E14" s="331"/>
      <c r="F14" s="331"/>
      <c r="G14" s="331"/>
      <c r="H14" s="210" t="s">
        <v>83</v>
      </c>
      <c r="I14" s="54" t="s">
        <v>5</v>
      </c>
      <c r="J14" s="54" t="s">
        <v>5</v>
      </c>
      <c r="K14" s="54" t="s">
        <v>5</v>
      </c>
      <c r="L14" s="203">
        <f>SUM(L15+L18+L28)</f>
        <v>2051051.7799999998</v>
      </c>
      <c r="M14" s="203">
        <f>M15+M18+M28</f>
        <v>1766050.21</v>
      </c>
      <c r="N14" s="203">
        <f>N15+N18+N28</f>
        <v>1766050.21</v>
      </c>
      <c r="O14" s="216">
        <f>O15+O18+O28</f>
        <v>0</v>
      </c>
    </row>
    <row r="15" spans="1:56" s="19" customFormat="1" ht="48" customHeight="1">
      <c r="A15" s="46"/>
      <c r="B15" s="47" t="s">
        <v>82</v>
      </c>
      <c r="C15" s="320" t="s">
        <v>163</v>
      </c>
      <c r="D15" s="321"/>
      <c r="E15" s="321"/>
      <c r="F15" s="321"/>
      <c r="G15" s="321"/>
      <c r="H15" s="211" t="s">
        <v>81</v>
      </c>
      <c r="I15" s="54" t="s">
        <v>5</v>
      </c>
      <c r="J15" s="54" t="s">
        <v>5</v>
      </c>
      <c r="K15" s="54" t="s">
        <v>5</v>
      </c>
      <c r="L15" s="201">
        <f>L16</f>
        <v>1942493.7799999998</v>
      </c>
      <c r="M15" s="201">
        <f>M16</f>
        <v>1657492.21</v>
      </c>
      <c r="N15" s="201">
        <f>N16</f>
        <v>1657492.21</v>
      </c>
      <c r="O15" s="216">
        <f t="shared" ref="O15" si="0">O16+O17</f>
        <v>0</v>
      </c>
    </row>
    <row r="16" spans="1:56" s="19" customFormat="1" ht="34.5" customHeight="1">
      <c r="A16" s="46"/>
      <c r="B16" s="47" t="s">
        <v>80</v>
      </c>
      <c r="C16" s="310" t="s">
        <v>66</v>
      </c>
      <c r="D16" s="311"/>
      <c r="E16" s="311"/>
      <c r="F16" s="311"/>
      <c r="G16" s="311"/>
      <c r="H16" s="211" t="s">
        <v>79</v>
      </c>
      <c r="I16" s="54" t="s">
        <v>5</v>
      </c>
      <c r="J16" s="54" t="s">
        <v>5</v>
      </c>
      <c r="K16" s="54" t="s">
        <v>5</v>
      </c>
      <c r="L16" s="204">
        <f>1712286.57+22578.4+27502.64+8980+50000+6000+14135+9351.19+91659.98</f>
        <v>1942493.7799999998</v>
      </c>
      <c r="M16" s="204">
        <v>1657492.21</v>
      </c>
      <c r="N16" s="204">
        <v>1657492.21</v>
      </c>
      <c r="O16" s="218"/>
    </row>
    <row r="17" spans="1:15" s="19" customFormat="1" ht="18" customHeight="1">
      <c r="A17" s="125"/>
      <c r="B17" s="47" t="s">
        <v>78</v>
      </c>
      <c r="C17" s="310" t="s">
        <v>132</v>
      </c>
      <c r="D17" s="311"/>
      <c r="E17" s="311"/>
      <c r="F17" s="311"/>
      <c r="G17" s="311"/>
      <c r="H17" s="211" t="s">
        <v>77</v>
      </c>
      <c r="I17" s="54" t="s">
        <v>5</v>
      </c>
      <c r="J17" s="54" t="s">
        <v>5</v>
      </c>
      <c r="K17" s="54" t="s">
        <v>5</v>
      </c>
      <c r="L17" s="204">
        <v>0</v>
      </c>
      <c r="M17" s="204">
        <v>0</v>
      </c>
      <c r="N17" s="204">
        <v>0</v>
      </c>
      <c r="O17" s="218"/>
    </row>
    <row r="18" spans="1:15" s="19" customFormat="1" ht="33.75" customHeight="1">
      <c r="A18" s="46"/>
      <c r="B18" s="47" t="s">
        <v>76</v>
      </c>
      <c r="C18" s="301" t="s">
        <v>164</v>
      </c>
      <c r="D18" s="302"/>
      <c r="E18" s="302"/>
      <c r="F18" s="302"/>
      <c r="G18" s="302"/>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310" t="s">
        <v>66</v>
      </c>
      <c r="D19" s="311"/>
      <c r="E19" s="311"/>
      <c r="F19" s="311"/>
      <c r="G19" s="311"/>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7" t="s">
        <v>236</v>
      </c>
      <c r="D20" s="312"/>
      <c r="E20" s="312"/>
      <c r="F20" s="312"/>
      <c r="G20" s="312"/>
      <c r="H20" s="211" t="s">
        <v>235</v>
      </c>
      <c r="I20" s="54" t="s">
        <v>5</v>
      </c>
      <c r="J20" s="208" t="s">
        <v>237</v>
      </c>
      <c r="K20" s="54" t="s">
        <v>5</v>
      </c>
      <c r="L20" s="204">
        <v>108558</v>
      </c>
      <c r="M20" s="204">
        <v>108558</v>
      </c>
      <c r="N20" s="204">
        <v>108558</v>
      </c>
      <c r="O20" s="216">
        <v>0</v>
      </c>
    </row>
    <row r="21" spans="1:15" s="19" customFormat="1" ht="18" customHeight="1">
      <c r="A21" s="125"/>
      <c r="B21" s="47" t="s">
        <v>78</v>
      </c>
      <c r="C21" s="310" t="s">
        <v>132</v>
      </c>
      <c r="D21" s="311"/>
      <c r="E21" s="311"/>
      <c r="F21" s="311"/>
      <c r="G21" s="311"/>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301" t="s">
        <v>133</v>
      </c>
      <c r="D22" s="302"/>
      <c r="E22" s="302"/>
      <c r="F22" s="302"/>
      <c r="G22" s="302"/>
      <c r="H22" s="211" t="s">
        <v>70</v>
      </c>
      <c r="I22" s="54" t="s">
        <v>5</v>
      </c>
      <c r="J22" s="54" t="s">
        <v>5</v>
      </c>
      <c r="K22" s="54" t="s">
        <v>5</v>
      </c>
      <c r="L22" s="201">
        <f>L23+L24</f>
        <v>0</v>
      </c>
      <c r="M22" s="201">
        <f>M23+M24</f>
        <v>0</v>
      </c>
      <c r="N22" s="201">
        <f>N23+N24</f>
        <v>0</v>
      </c>
      <c r="O22" s="216">
        <f t="shared" si="1"/>
        <v>0</v>
      </c>
    </row>
    <row r="23" spans="1:15" s="19" customFormat="1" ht="15.75">
      <c r="A23" s="46"/>
      <c r="B23" s="47"/>
      <c r="C23" s="287" t="s">
        <v>209</v>
      </c>
      <c r="D23" s="312"/>
      <c r="E23" s="312"/>
      <c r="F23" s="312"/>
      <c r="G23" s="312"/>
      <c r="H23" s="211"/>
      <c r="I23" s="54" t="s">
        <v>5</v>
      </c>
      <c r="J23" s="54"/>
      <c r="K23" s="54"/>
      <c r="L23" s="204"/>
      <c r="M23" s="204"/>
      <c r="N23" s="204"/>
      <c r="O23" s="216">
        <f t="shared" si="1"/>
        <v>0</v>
      </c>
    </row>
    <row r="24" spans="1:15" s="19" customFormat="1" ht="15.75">
      <c r="A24" s="46"/>
      <c r="B24" s="47"/>
      <c r="C24" s="287" t="s">
        <v>129</v>
      </c>
      <c r="D24" s="312"/>
      <c r="E24" s="312"/>
      <c r="F24" s="312"/>
      <c r="G24" s="312"/>
      <c r="H24" s="211"/>
      <c r="I24" s="54" t="s">
        <v>5</v>
      </c>
      <c r="J24" s="54"/>
      <c r="K24" s="54"/>
      <c r="L24" s="204"/>
      <c r="M24" s="204"/>
      <c r="N24" s="204"/>
      <c r="O24" s="216">
        <f t="shared" si="1"/>
        <v>0</v>
      </c>
    </row>
    <row r="25" spans="1:15" s="19" customFormat="1" ht="20.25" customHeight="1">
      <c r="A25" s="46"/>
      <c r="B25" s="47" t="s">
        <v>69</v>
      </c>
      <c r="C25" s="301" t="s">
        <v>165</v>
      </c>
      <c r="D25" s="302"/>
      <c r="E25" s="302"/>
      <c r="F25" s="302"/>
      <c r="G25" s="302"/>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310" t="s">
        <v>66</v>
      </c>
      <c r="D26" s="311"/>
      <c r="E26" s="311"/>
      <c r="F26" s="311"/>
      <c r="G26" s="311"/>
      <c r="H26" s="211" t="s">
        <v>65</v>
      </c>
      <c r="I26" s="54" t="s">
        <v>5</v>
      </c>
      <c r="J26" s="54" t="s">
        <v>5</v>
      </c>
      <c r="K26" s="54" t="s">
        <v>5</v>
      </c>
      <c r="L26" s="206"/>
      <c r="M26" s="206"/>
      <c r="N26" s="206"/>
      <c r="O26" s="216">
        <f t="shared" si="1"/>
        <v>0</v>
      </c>
    </row>
    <row r="27" spans="1:15" s="48" customFormat="1" ht="17.25" customHeight="1">
      <c r="A27" s="49"/>
      <c r="B27" s="47" t="s">
        <v>64</v>
      </c>
      <c r="C27" s="310" t="s">
        <v>132</v>
      </c>
      <c r="D27" s="311"/>
      <c r="E27" s="311"/>
      <c r="F27" s="311"/>
      <c r="G27" s="311"/>
      <c r="H27" s="211" t="s">
        <v>63</v>
      </c>
      <c r="I27" s="54" t="s">
        <v>5</v>
      </c>
      <c r="J27" s="54" t="s">
        <v>5</v>
      </c>
      <c r="K27" s="54" t="s">
        <v>5</v>
      </c>
      <c r="L27" s="206"/>
      <c r="M27" s="206"/>
      <c r="N27" s="206"/>
      <c r="O27" s="216">
        <f t="shared" si="1"/>
        <v>0</v>
      </c>
    </row>
    <row r="28" spans="1:15" s="48" customFormat="1" ht="21.75" customHeight="1">
      <c r="A28" s="49"/>
      <c r="B28" s="47" t="s">
        <v>62</v>
      </c>
      <c r="C28" s="301" t="s">
        <v>166</v>
      </c>
      <c r="D28" s="302"/>
      <c r="E28" s="302"/>
      <c r="F28" s="302"/>
      <c r="G28" s="302"/>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310" t="s">
        <v>59</v>
      </c>
      <c r="D29" s="311"/>
      <c r="E29" s="311"/>
      <c r="F29" s="311"/>
      <c r="G29" s="311"/>
      <c r="H29" s="211" t="s">
        <v>58</v>
      </c>
      <c r="I29" s="54" t="s">
        <v>5</v>
      </c>
      <c r="J29" s="54" t="s">
        <v>5</v>
      </c>
      <c r="K29" s="54" t="s">
        <v>5</v>
      </c>
      <c r="L29" s="204">
        <f>L30+L31</f>
        <v>0</v>
      </c>
      <c r="M29" s="204">
        <v>0</v>
      </c>
      <c r="N29" s="204">
        <v>0</v>
      </c>
      <c r="O29" s="216">
        <f t="shared" si="1"/>
        <v>0</v>
      </c>
    </row>
    <row r="30" spans="1:15" s="19" customFormat="1" ht="31.5">
      <c r="A30" s="46"/>
      <c r="B30" s="47" t="s">
        <v>238</v>
      </c>
      <c r="C30" s="287" t="s">
        <v>214</v>
      </c>
      <c r="D30" s="312"/>
      <c r="E30" s="312"/>
      <c r="F30" s="312"/>
      <c r="G30" s="312"/>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0" t="s">
        <v>240</v>
      </c>
      <c r="F31" s="290"/>
      <c r="G31" s="290"/>
      <c r="H31" s="211" t="s">
        <v>245</v>
      </c>
      <c r="I31" s="54" t="s">
        <v>5</v>
      </c>
      <c r="J31" s="208" t="s">
        <v>237</v>
      </c>
      <c r="K31" s="54" t="s">
        <v>5</v>
      </c>
      <c r="L31" s="204">
        <v>0</v>
      </c>
      <c r="M31" s="204">
        <v>0</v>
      </c>
      <c r="N31" s="204">
        <v>0</v>
      </c>
      <c r="O31" s="216">
        <f t="shared" si="1"/>
        <v>0</v>
      </c>
    </row>
    <row r="32" spans="1:15" s="19" customFormat="1" ht="20.25" customHeight="1">
      <c r="A32" s="46"/>
      <c r="B32" s="47" t="s">
        <v>57</v>
      </c>
      <c r="C32" s="310" t="s">
        <v>56</v>
      </c>
      <c r="D32" s="311"/>
      <c r="E32" s="311"/>
      <c r="F32" s="311"/>
      <c r="G32" s="311"/>
      <c r="H32" s="211" t="s">
        <v>55</v>
      </c>
      <c r="I32" s="54" t="s">
        <v>5</v>
      </c>
      <c r="J32" s="54" t="s">
        <v>5</v>
      </c>
      <c r="K32" s="54" t="s">
        <v>5</v>
      </c>
      <c r="L32" s="204">
        <v>0</v>
      </c>
      <c r="M32" s="204">
        <v>0</v>
      </c>
      <c r="N32" s="204">
        <v>0</v>
      </c>
      <c r="O32" s="216">
        <f t="shared" si="1"/>
        <v>0</v>
      </c>
    </row>
    <row r="33" spans="1:35" s="19" customFormat="1" ht="34.5" customHeight="1">
      <c r="A33" s="46"/>
      <c r="B33" s="291" t="s">
        <v>54</v>
      </c>
      <c r="C33" s="307" t="s">
        <v>167</v>
      </c>
      <c r="D33" s="308"/>
      <c r="E33" s="308"/>
      <c r="F33" s="308"/>
      <c r="G33" s="308"/>
      <c r="H33" s="211" t="s">
        <v>53</v>
      </c>
      <c r="I33" s="54" t="s">
        <v>5</v>
      </c>
      <c r="J33" s="54" t="s">
        <v>5</v>
      </c>
      <c r="K33" s="54" t="s">
        <v>5</v>
      </c>
      <c r="L33" s="204">
        <f>L35</f>
        <v>2051051.7799999998</v>
      </c>
      <c r="M33" s="204">
        <f>M36</f>
        <v>1766050.21</v>
      </c>
      <c r="N33" s="204">
        <f>N37</f>
        <v>1766050.21</v>
      </c>
      <c r="O33" s="216">
        <f t="shared" si="1"/>
        <v>0</v>
      </c>
    </row>
    <row r="34" spans="1:35" s="19" customFormat="1" ht="15.75">
      <c r="A34" s="46"/>
      <c r="B34" s="292"/>
      <c r="C34" s="287" t="s">
        <v>48</v>
      </c>
      <c r="D34" s="312"/>
      <c r="E34" s="312"/>
      <c r="F34" s="312"/>
      <c r="G34" s="332"/>
      <c r="H34" s="211" t="s">
        <v>52</v>
      </c>
      <c r="I34" s="148"/>
      <c r="J34" s="54" t="s">
        <v>5</v>
      </c>
      <c r="K34" s="54" t="s">
        <v>5</v>
      </c>
      <c r="L34" s="204" t="s">
        <v>5</v>
      </c>
      <c r="M34" s="204" t="s">
        <v>5</v>
      </c>
      <c r="N34" s="204" t="s">
        <v>5</v>
      </c>
      <c r="O34" s="216">
        <f t="shared" si="1"/>
        <v>0</v>
      </c>
    </row>
    <row r="35" spans="1:35" s="19" customFormat="1" ht="15.75">
      <c r="A35" s="46"/>
      <c r="B35" s="47" t="s">
        <v>222</v>
      </c>
      <c r="C35" s="289" t="s">
        <v>215</v>
      </c>
      <c r="D35" s="290"/>
      <c r="E35" s="290"/>
      <c r="F35" s="290"/>
      <c r="G35" s="290"/>
      <c r="H35" s="211" t="s">
        <v>216</v>
      </c>
      <c r="I35" s="148"/>
      <c r="J35" s="54"/>
      <c r="K35" s="54"/>
      <c r="L35" s="204">
        <f>L14-L38</f>
        <v>2051051.7799999998</v>
      </c>
      <c r="M35" s="204"/>
      <c r="N35" s="204"/>
      <c r="O35" s="216">
        <f t="shared" si="1"/>
        <v>0</v>
      </c>
    </row>
    <row r="36" spans="1:35" s="19" customFormat="1" ht="15.75">
      <c r="A36" s="46"/>
      <c r="B36" s="47" t="s">
        <v>223</v>
      </c>
      <c r="C36" s="289" t="s">
        <v>250</v>
      </c>
      <c r="D36" s="290"/>
      <c r="E36" s="290"/>
      <c r="F36" s="290"/>
      <c r="G36" s="290"/>
      <c r="H36" s="211" t="s">
        <v>217</v>
      </c>
      <c r="I36" s="148"/>
      <c r="J36" s="54"/>
      <c r="K36" s="54"/>
      <c r="L36" s="204"/>
      <c r="M36" s="204">
        <f>M14-M40</f>
        <v>1766050.21</v>
      </c>
      <c r="N36" s="204"/>
      <c r="O36" s="216">
        <f t="shared" si="1"/>
        <v>0</v>
      </c>
    </row>
    <row r="37" spans="1:35" s="19" customFormat="1" ht="15.75">
      <c r="A37" s="46"/>
      <c r="B37" s="47" t="s">
        <v>224</v>
      </c>
      <c r="C37" s="289" t="s">
        <v>266</v>
      </c>
      <c r="D37" s="290"/>
      <c r="E37" s="290"/>
      <c r="F37" s="290"/>
      <c r="G37" s="290"/>
      <c r="H37" s="211" t="s">
        <v>218</v>
      </c>
      <c r="I37" s="148"/>
      <c r="J37" s="54"/>
      <c r="K37" s="54"/>
      <c r="L37" s="204"/>
      <c r="M37" s="204"/>
      <c r="N37" s="204">
        <f>N14-N42</f>
        <v>1766050.21</v>
      </c>
      <c r="O37" s="216">
        <f t="shared" si="1"/>
        <v>0</v>
      </c>
    </row>
    <row r="38" spans="1:35" s="19" customFormat="1" ht="29.25" customHeight="1">
      <c r="A38" s="46"/>
      <c r="B38" s="291" t="s">
        <v>51</v>
      </c>
      <c r="C38" s="307" t="s">
        <v>50</v>
      </c>
      <c r="D38" s="308"/>
      <c r="E38" s="308"/>
      <c r="F38" s="308"/>
      <c r="G38" s="309"/>
      <c r="H38" s="211" t="s">
        <v>49</v>
      </c>
      <c r="I38" s="148" t="s">
        <v>5</v>
      </c>
      <c r="J38" s="54" t="s">
        <v>5</v>
      </c>
      <c r="K38" s="54" t="s">
        <v>5</v>
      </c>
      <c r="L38" s="204">
        <f>L40</f>
        <v>0</v>
      </c>
      <c r="M38" s="204">
        <f>M41</f>
        <v>0</v>
      </c>
      <c r="N38" s="204">
        <f>N42</f>
        <v>0</v>
      </c>
      <c r="O38" s="216">
        <f t="shared" si="1"/>
        <v>0</v>
      </c>
    </row>
    <row r="39" spans="1:35" s="19" customFormat="1" ht="15.75">
      <c r="A39" s="46"/>
      <c r="B39" s="292"/>
      <c r="C39" s="286" t="s">
        <v>205</v>
      </c>
      <c r="D39" s="286"/>
      <c r="E39" s="286"/>
      <c r="F39" s="286"/>
      <c r="G39" s="287"/>
      <c r="H39" s="211" t="s">
        <v>47</v>
      </c>
      <c r="I39" s="148"/>
      <c r="J39" s="54" t="s">
        <v>5</v>
      </c>
      <c r="K39" s="54" t="s">
        <v>5</v>
      </c>
      <c r="L39" s="204" t="s">
        <v>5</v>
      </c>
      <c r="M39" s="204" t="s">
        <v>5</v>
      </c>
      <c r="N39" s="204" t="s">
        <v>5</v>
      </c>
      <c r="O39" s="216">
        <f t="shared" si="1"/>
        <v>0</v>
      </c>
    </row>
    <row r="40" spans="1:35" s="19" customFormat="1" ht="15.75">
      <c r="A40" s="46"/>
      <c r="B40" s="47" t="s">
        <v>225</v>
      </c>
      <c r="C40" s="289" t="s">
        <v>215</v>
      </c>
      <c r="D40" s="290"/>
      <c r="E40" s="290"/>
      <c r="F40" s="290"/>
      <c r="G40" s="290"/>
      <c r="H40" s="211" t="s">
        <v>219</v>
      </c>
      <c r="I40" s="148"/>
      <c r="J40" s="54"/>
      <c r="K40" s="54"/>
      <c r="L40" s="204">
        <v>0</v>
      </c>
      <c r="M40" s="204"/>
      <c r="N40" s="204"/>
      <c r="O40" s="216">
        <f t="shared" si="1"/>
        <v>0</v>
      </c>
    </row>
    <row r="41" spans="1:35" s="19" customFormat="1" ht="15.75">
      <c r="A41" s="46"/>
      <c r="B41" s="47" t="s">
        <v>226</v>
      </c>
      <c r="C41" s="289" t="s">
        <v>250</v>
      </c>
      <c r="D41" s="290"/>
      <c r="E41" s="290"/>
      <c r="F41" s="290"/>
      <c r="G41" s="290"/>
      <c r="H41" s="211" t="s">
        <v>220</v>
      </c>
      <c r="I41" s="148"/>
      <c r="J41" s="54"/>
      <c r="K41" s="54"/>
      <c r="L41" s="204"/>
      <c r="M41" s="204">
        <v>0</v>
      </c>
      <c r="N41" s="204"/>
      <c r="O41" s="216">
        <f t="shared" si="1"/>
        <v>0</v>
      </c>
    </row>
    <row r="42" spans="1:35" s="19" customFormat="1" ht="16.5" thickBot="1">
      <c r="A42" s="46"/>
      <c r="B42" s="47" t="s">
        <v>227</v>
      </c>
      <c r="C42" s="289" t="s">
        <v>266</v>
      </c>
      <c r="D42" s="290"/>
      <c r="E42" s="290"/>
      <c r="F42" s="290"/>
      <c r="G42" s="290"/>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00" t="s">
        <v>230</v>
      </c>
      <c r="G47" s="300"/>
      <c r="H47" s="157"/>
      <c r="I47" s="300" t="s">
        <v>228</v>
      </c>
      <c r="J47" s="300"/>
      <c r="K47" s="158"/>
      <c r="L47" s="300" t="s">
        <v>229</v>
      </c>
      <c r="M47" s="300"/>
      <c r="N47" s="300"/>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267</v>
      </c>
      <c r="J49" s="294"/>
      <c r="K49" s="155"/>
      <c r="L49" s="293" t="s">
        <v>268</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00" t="s">
        <v>230</v>
      </c>
      <c r="G50" s="300"/>
      <c r="H50" s="157"/>
      <c r="I50" s="300" t="s">
        <v>231</v>
      </c>
      <c r="J50" s="300"/>
      <c r="K50" s="158"/>
      <c r="L50" s="300" t="s">
        <v>232</v>
      </c>
      <c r="M50" s="300"/>
      <c r="N50" s="300"/>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275</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297" t="s">
        <v>177</v>
      </c>
      <c r="C54" s="298"/>
      <c r="D54" s="298"/>
      <c r="E54" s="298"/>
      <c r="F54" s="298"/>
      <c r="G54" s="298"/>
      <c r="H54" s="299"/>
    </row>
    <row r="55" spans="2:35" s="29" customFormat="1" ht="43.5" customHeight="1">
      <c r="B55" s="295" t="s">
        <v>269</v>
      </c>
      <c r="C55" s="296"/>
      <c r="D55" s="296"/>
      <c r="E55" s="296"/>
      <c r="F55" s="296"/>
      <c r="G55" s="159" t="s">
        <v>247</v>
      </c>
      <c r="H55" s="35"/>
    </row>
    <row r="56" spans="2:35" s="29" customFormat="1">
      <c r="B56" s="303" t="s">
        <v>145</v>
      </c>
      <c r="C56" s="304"/>
      <c r="D56" s="304"/>
      <c r="E56" s="304"/>
      <c r="F56" s="304"/>
      <c r="G56" s="305" t="s">
        <v>146</v>
      </c>
      <c r="H56" s="306"/>
    </row>
    <row r="57" spans="2:35" s="29" customFormat="1">
      <c r="B57" s="38"/>
      <c r="C57" s="37"/>
      <c r="D57" s="37"/>
      <c r="E57" s="37"/>
      <c r="F57" s="36"/>
      <c r="G57" s="36"/>
      <c r="H57" s="35"/>
    </row>
    <row r="58" spans="2:35" s="29" customFormat="1" ht="16.5" thickBot="1">
      <c r="B58" s="34" t="s">
        <v>275</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4" t="s">
        <v>204</v>
      </c>
      <c r="C62" s="284"/>
      <c r="D62" s="284"/>
      <c r="E62" s="284"/>
      <c r="F62" s="284"/>
      <c r="G62" s="284"/>
      <c r="H62" s="284"/>
      <c r="I62" s="284"/>
      <c r="J62" s="284"/>
      <c r="K62" s="284"/>
      <c r="L62" s="284"/>
      <c r="M62" s="284"/>
      <c r="N62" s="284"/>
      <c r="O62" s="284"/>
    </row>
    <row r="63" spans="2:35" s="29" customFormat="1" ht="14.25" customHeight="1">
      <c r="B63" s="284" t="s">
        <v>206</v>
      </c>
      <c r="C63" s="284"/>
      <c r="D63" s="284"/>
      <c r="E63" s="284"/>
      <c r="F63" s="284"/>
      <c r="G63" s="284"/>
      <c r="H63" s="284"/>
      <c r="I63" s="284"/>
      <c r="J63" s="284"/>
      <c r="K63" s="284"/>
      <c r="L63" s="284"/>
      <c r="M63" s="284"/>
      <c r="N63" s="284"/>
      <c r="O63" s="284"/>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8" t="s">
        <v>158</v>
      </c>
      <c r="C67" s="288"/>
      <c r="D67" s="288"/>
      <c r="E67" s="288"/>
      <c r="F67" s="288"/>
      <c r="G67" s="288"/>
      <c r="H67" s="288"/>
      <c r="I67" s="288"/>
      <c r="J67" s="288"/>
      <c r="K67" s="288"/>
      <c r="L67" s="288"/>
      <c r="M67" s="288"/>
      <c r="N67" s="288"/>
      <c r="O67" s="288"/>
    </row>
    <row r="68" spans="2:15" s="29" customFormat="1" ht="14.25" customHeight="1">
      <c r="B68" s="283" t="s">
        <v>159</v>
      </c>
      <c r="C68" s="283"/>
      <c r="D68" s="283"/>
      <c r="E68" s="283"/>
      <c r="F68" s="283"/>
      <c r="G68" s="283"/>
      <c r="H68" s="283"/>
      <c r="I68" s="283"/>
      <c r="J68" s="283"/>
      <c r="K68" s="283"/>
      <c r="L68" s="283"/>
      <c r="M68" s="283"/>
      <c r="N68" s="283"/>
      <c r="O68" s="283"/>
    </row>
    <row r="69" spans="2:15" s="29" customFormat="1" ht="22.5" customHeight="1">
      <c r="B69" s="284" t="s">
        <v>160</v>
      </c>
      <c r="C69" s="284"/>
      <c r="D69" s="284"/>
      <c r="E69" s="284"/>
      <c r="F69" s="284"/>
      <c r="G69" s="284"/>
      <c r="H69" s="284"/>
      <c r="I69" s="284"/>
      <c r="J69" s="284"/>
      <c r="K69" s="284"/>
      <c r="L69" s="284"/>
      <c r="M69" s="284"/>
      <c r="N69" s="284"/>
      <c r="O69" s="284"/>
    </row>
    <row r="70" spans="2:15" s="29" customFormat="1" ht="12.75" customHeight="1">
      <c r="B70" s="283" t="s">
        <v>174</v>
      </c>
      <c r="C70" s="283"/>
      <c r="D70" s="283"/>
      <c r="E70" s="283"/>
      <c r="F70" s="283"/>
      <c r="G70" s="283"/>
      <c r="H70" s="283"/>
      <c r="I70" s="283"/>
      <c r="J70" s="283"/>
      <c r="K70" s="283"/>
      <c r="L70" s="283"/>
      <c r="M70" s="283"/>
      <c r="N70" s="283"/>
      <c r="O70" s="283"/>
    </row>
    <row r="71" spans="2:15" s="29" customFormat="1" ht="11.25" customHeight="1">
      <c r="B71" s="285" t="s">
        <v>168</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2023-04-19T09:17:32Z</dcterms:modified>
</cp:coreProperties>
</file>