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456"/>
  </bookViews>
  <sheets>
    <sheet name="МЕНЮ 1 СМЕНА ЗАВТ ОБЕД" sheetId="9" r:id="rId1"/>
    <sheet name="МЕНЮ 2 СМЕНА ОБ ПОЛД" sheetId="10" r:id="rId2"/>
    <sheet name=" Таблица повторов 1 смена" sheetId="11" r:id="rId3"/>
    <sheet name="Таблица повторов 2 смена" sheetId="12" r:id="rId4"/>
  </sheets>
  <calcPr calcId="145621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0" l="1"/>
  <c r="D20" i="10" l="1"/>
  <c r="E20" i="10"/>
  <c r="F20" i="10"/>
  <c r="C20" i="10"/>
  <c r="F19" i="10"/>
  <c r="E19" i="10"/>
  <c r="C19" i="10"/>
  <c r="F184" i="10" l="1"/>
  <c r="E184" i="10"/>
  <c r="D184" i="10"/>
  <c r="C184" i="10"/>
  <c r="F147" i="10"/>
  <c r="E147" i="10"/>
  <c r="D147" i="10"/>
  <c r="C147" i="10"/>
  <c r="E129" i="10"/>
  <c r="D129" i="10"/>
  <c r="C129" i="10"/>
  <c r="E128" i="10"/>
  <c r="D128" i="10"/>
  <c r="C128" i="10"/>
  <c r="F111" i="10"/>
  <c r="E111" i="10"/>
  <c r="D111" i="10"/>
  <c r="C111" i="10"/>
  <c r="F110" i="10"/>
  <c r="E110" i="10"/>
  <c r="D110" i="10"/>
  <c r="C110" i="10"/>
  <c r="F93" i="10"/>
  <c r="E93" i="10"/>
  <c r="D93" i="10"/>
  <c r="C93" i="10"/>
  <c r="F92" i="10"/>
  <c r="E92" i="10"/>
  <c r="D92" i="10"/>
  <c r="C92" i="10"/>
  <c r="F75" i="10"/>
  <c r="E75" i="10"/>
  <c r="D75" i="10"/>
  <c r="C75" i="10"/>
  <c r="F74" i="10"/>
  <c r="E74" i="10"/>
  <c r="D74" i="10"/>
  <c r="C74" i="10"/>
  <c r="F53" i="10"/>
  <c r="D53" i="10"/>
  <c r="C53" i="10"/>
  <c r="F55" i="10"/>
  <c r="E55" i="10"/>
  <c r="D55" i="10"/>
  <c r="C55" i="10"/>
  <c r="F54" i="10"/>
  <c r="E54" i="10"/>
  <c r="D54" i="10"/>
  <c r="C54" i="10"/>
  <c r="F36" i="10"/>
  <c r="F38" i="10" s="1"/>
  <c r="C36" i="10"/>
  <c r="C38" i="10" s="1"/>
  <c r="B38" i="10"/>
  <c r="E38" i="10"/>
  <c r="F18" i="10"/>
  <c r="E18" i="10"/>
  <c r="C18" i="10"/>
  <c r="T185" i="10" l="1"/>
  <c r="S185" i="10"/>
  <c r="R185" i="10"/>
  <c r="Q185" i="10"/>
  <c r="P185" i="10"/>
  <c r="O185" i="10"/>
  <c r="N185" i="10"/>
  <c r="M185" i="10"/>
  <c r="M186" i="10" s="1"/>
  <c r="L185" i="10"/>
  <c r="K185" i="10"/>
  <c r="J185" i="10"/>
  <c r="I185" i="10"/>
  <c r="H185" i="10"/>
  <c r="G185" i="10"/>
  <c r="F185" i="10"/>
  <c r="E185" i="10"/>
  <c r="D185" i="10"/>
  <c r="C185" i="10"/>
  <c r="B185" i="10"/>
  <c r="T180" i="10"/>
  <c r="T186" i="10" s="1"/>
  <c r="S180" i="10"/>
  <c r="R180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E180" i="10"/>
  <c r="D180" i="10"/>
  <c r="C180" i="10"/>
  <c r="B180" i="10"/>
  <c r="T166" i="10"/>
  <c r="S166" i="10"/>
  <c r="R166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B166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B149" i="10"/>
  <c r="T144" i="10"/>
  <c r="S144" i="10"/>
  <c r="R144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E144" i="10"/>
  <c r="D144" i="10"/>
  <c r="C144" i="10"/>
  <c r="B144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B131" i="10"/>
  <c r="E130" i="10"/>
  <c r="E131" i="10" s="1"/>
  <c r="C130" i="10"/>
  <c r="D131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B125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C112" i="10"/>
  <c r="B112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B106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94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E76" i="10"/>
  <c r="D76" i="10"/>
  <c r="C76" i="10"/>
  <c r="B76" i="10"/>
  <c r="F72" i="10"/>
  <c r="F76" i="10" s="1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B70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E51" i="10"/>
  <c r="D51" i="10"/>
  <c r="C51" i="10"/>
  <c r="B51" i="10"/>
  <c r="F47" i="10"/>
  <c r="F51" i="10" s="1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F60" i="9"/>
  <c r="F64" i="9" s="1"/>
  <c r="T206" i="9"/>
  <c r="S206" i="9"/>
  <c r="R206" i="9"/>
  <c r="Q206" i="9"/>
  <c r="P206" i="9"/>
  <c r="P207" i="9" s="1"/>
  <c r="O206" i="9"/>
  <c r="N206" i="9"/>
  <c r="M206" i="9"/>
  <c r="L206" i="9"/>
  <c r="K206" i="9"/>
  <c r="J206" i="9"/>
  <c r="I206" i="9"/>
  <c r="H206" i="9"/>
  <c r="G206" i="9"/>
  <c r="F206" i="9"/>
  <c r="E206" i="9"/>
  <c r="D206" i="9"/>
  <c r="D207" i="9" s="1"/>
  <c r="C206" i="9"/>
  <c r="B20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D196" i="9"/>
  <c r="C196" i="9"/>
  <c r="B196" i="9"/>
  <c r="T185" i="9"/>
  <c r="S185" i="9"/>
  <c r="R185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E185" i="9"/>
  <c r="D185" i="9"/>
  <c r="C185" i="9"/>
  <c r="B185" i="9"/>
  <c r="T177" i="9"/>
  <c r="S177" i="9"/>
  <c r="R177" i="9"/>
  <c r="Q177" i="9"/>
  <c r="P177" i="9"/>
  <c r="O177" i="9"/>
  <c r="N177" i="9"/>
  <c r="M177" i="9"/>
  <c r="L177" i="9"/>
  <c r="K177" i="9"/>
  <c r="J177" i="9"/>
  <c r="I177" i="9"/>
  <c r="H177" i="9"/>
  <c r="G177" i="9"/>
  <c r="F177" i="9"/>
  <c r="E177" i="9"/>
  <c r="D177" i="9"/>
  <c r="C177" i="9"/>
  <c r="B177" i="9"/>
  <c r="T165" i="9"/>
  <c r="T166" i="9" s="1"/>
  <c r="S165" i="9"/>
  <c r="R165" i="9"/>
  <c r="Q165" i="9"/>
  <c r="P165" i="9"/>
  <c r="O165" i="9"/>
  <c r="N165" i="9"/>
  <c r="M165" i="9"/>
  <c r="L165" i="9"/>
  <c r="K165" i="9"/>
  <c r="J165" i="9"/>
  <c r="I165" i="9"/>
  <c r="H165" i="9"/>
  <c r="H166" i="9" s="1"/>
  <c r="G165" i="9"/>
  <c r="F165" i="9"/>
  <c r="E165" i="9"/>
  <c r="D165" i="9"/>
  <c r="C165" i="9"/>
  <c r="B165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B156" i="9"/>
  <c r="T144" i="9"/>
  <c r="S144" i="9"/>
  <c r="R144" i="9"/>
  <c r="Q144" i="9"/>
  <c r="P144" i="9"/>
  <c r="O144" i="9"/>
  <c r="N144" i="9"/>
  <c r="M144" i="9"/>
  <c r="L144" i="9"/>
  <c r="K144" i="9"/>
  <c r="J144" i="9"/>
  <c r="I144" i="9"/>
  <c r="H144" i="9"/>
  <c r="G144" i="9"/>
  <c r="F144" i="9"/>
  <c r="E144" i="9"/>
  <c r="D144" i="9"/>
  <c r="C144" i="9"/>
  <c r="B144" i="9"/>
  <c r="T135" i="9"/>
  <c r="S135" i="9"/>
  <c r="R135" i="9"/>
  <c r="Q135" i="9"/>
  <c r="P135" i="9"/>
  <c r="O135" i="9"/>
  <c r="O145" i="9" s="1"/>
  <c r="N135" i="9"/>
  <c r="M135" i="9"/>
  <c r="L135" i="9"/>
  <c r="K135" i="9"/>
  <c r="J135" i="9"/>
  <c r="I135" i="9"/>
  <c r="H135" i="9"/>
  <c r="G135" i="9"/>
  <c r="F135" i="9"/>
  <c r="E135" i="9"/>
  <c r="D135" i="9"/>
  <c r="C135" i="9"/>
  <c r="B135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B123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B115" i="9"/>
  <c r="F112" i="9"/>
  <c r="F115" i="9" s="1"/>
  <c r="E112" i="9"/>
  <c r="E115" i="9" s="1"/>
  <c r="D112" i="9"/>
  <c r="D115" i="9" s="1"/>
  <c r="C112" i="9"/>
  <c r="C115" i="9" s="1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T96" i="9"/>
  <c r="S96" i="9"/>
  <c r="S105" i="9" s="1"/>
  <c r="R96" i="9"/>
  <c r="Q96" i="9"/>
  <c r="Q105" i="9" s="1"/>
  <c r="P96" i="9"/>
  <c r="O96" i="9"/>
  <c r="O105" i="9" s="1"/>
  <c r="N96" i="9"/>
  <c r="M96" i="9"/>
  <c r="L96" i="9"/>
  <c r="K96" i="9"/>
  <c r="J96" i="9"/>
  <c r="I96" i="9"/>
  <c r="H96" i="9"/>
  <c r="G96" i="9"/>
  <c r="G105" i="9" s="1"/>
  <c r="F96" i="9"/>
  <c r="E96" i="9"/>
  <c r="D96" i="9"/>
  <c r="C96" i="9"/>
  <c r="B96" i="9"/>
  <c r="T84" i="9"/>
  <c r="S84" i="9"/>
  <c r="R84" i="9"/>
  <c r="Q84" i="9"/>
  <c r="P84" i="9"/>
  <c r="P85" i="9" s="1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B76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E64" i="9"/>
  <c r="E65" i="9" s="1"/>
  <c r="D64" i="9"/>
  <c r="C64" i="9"/>
  <c r="B64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F65" i="9" s="1"/>
  <c r="E55" i="9"/>
  <c r="D55" i="9"/>
  <c r="C55" i="9"/>
  <c r="B55" i="9"/>
  <c r="T43" i="9"/>
  <c r="S43" i="9"/>
  <c r="S44" i="9" s="1"/>
  <c r="R43" i="9"/>
  <c r="Q43" i="9"/>
  <c r="P43" i="9"/>
  <c r="O43" i="9"/>
  <c r="N43" i="9"/>
  <c r="M43" i="9"/>
  <c r="L43" i="9"/>
  <c r="K43" i="9"/>
  <c r="J43" i="9"/>
  <c r="I43" i="9"/>
  <c r="H43" i="9"/>
  <c r="G43" i="9"/>
  <c r="G44" i="9" s="1"/>
  <c r="F43" i="9"/>
  <c r="E43" i="9"/>
  <c r="D43" i="9"/>
  <c r="C43" i="9"/>
  <c r="B43" i="9"/>
  <c r="T34" i="9"/>
  <c r="S34" i="9"/>
  <c r="R34" i="9"/>
  <c r="Q34" i="9"/>
  <c r="P34" i="9"/>
  <c r="O34" i="9"/>
  <c r="N34" i="9"/>
  <c r="M34" i="9"/>
  <c r="L34" i="9"/>
  <c r="L44" i="9" s="1"/>
  <c r="K34" i="9"/>
  <c r="J34" i="9"/>
  <c r="I34" i="9"/>
  <c r="H34" i="9"/>
  <c r="G34" i="9"/>
  <c r="F34" i="9"/>
  <c r="E34" i="9"/>
  <c r="D34" i="9"/>
  <c r="C34" i="9"/>
  <c r="B34" i="9"/>
  <c r="T22" i="9"/>
  <c r="S22" i="9"/>
  <c r="R22" i="9"/>
  <c r="Q22" i="9"/>
  <c r="P22" i="9"/>
  <c r="O22" i="9"/>
  <c r="N22" i="9"/>
  <c r="M22" i="9"/>
  <c r="L22" i="9"/>
  <c r="K22" i="9"/>
  <c r="J22" i="9"/>
  <c r="I22" i="9"/>
  <c r="I23" i="9" s="1"/>
  <c r="H22" i="9"/>
  <c r="G22" i="9"/>
  <c r="F22" i="9"/>
  <c r="E22" i="9"/>
  <c r="D22" i="9"/>
  <c r="C22" i="9"/>
  <c r="B22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K132" i="10" l="1"/>
  <c r="I150" i="10"/>
  <c r="E186" i="10"/>
  <c r="Q186" i="10"/>
  <c r="I132" i="10"/>
  <c r="G150" i="10"/>
  <c r="S150" i="10"/>
  <c r="J186" i="10"/>
  <c r="C186" i="10"/>
  <c r="D167" i="10"/>
  <c r="P167" i="10"/>
  <c r="I186" i="10"/>
  <c r="K186" i="10"/>
  <c r="E124" i="9"/>
  <c r="I124" i="9"/>
  <c r="E207" i="9"/>
  <c r="G23" i="9"/>
  <c r="K23" i="9"/>
  <c r="S23" i="9"/>
  <c r="I44" i="9"/>
  <c r="C65" i="9"/>
  <c r="P65" i="9"/>
  <c r="F85" i="9"/>
  <c r="R85" i="9"/>
  <c r="J166" i="9"/>
  <c r="F207" i="9"/>
  <c r="R207" i="9"/>
  <c r="F44" i="9"/>
  <c r="D65" i="9"/>
  <c r="Q65" i="9"/>
  <c r="C85" i="9"/>
  <c r="K124" i="9"/>
  <c r="C207" i="9"/>
  <c r="O207" i="9"/>
  <c r="E105" i="9"/>
  <c r="D44" i="9"/>
  <c r="D85" i="9"/>
  <c r="N186" i="10"/>
  <c r="O186" i="10"/>
  <c r="R186" i="10"/>
  <c r="G186" i="10"/>
  <c r="S186" i="10"/>
  <c r="H186" i="10"/>
  <c r="H167" i="10"/>
  <c r="T167" i="10"/>
  <c r="F186" i="10"/>
  <c r="F167" i="10"/>
  <c r="R167" i="10"/>
  <c r="D186" i="10"/>
  <c r="P186" i="10"/>
  <c r="L186" i="10"/>
  <c r="P44" i="9"/>
  <c r="R44" i="9"/>
  <c r="O44" i="9"/>
  <c r="G65" i="9"/>
  <c r="S65" i="9"/>
  <c r="L85" i="9"/>
  <c r="J105" i="9"/>
  <c r="H124" i="9"/>
  <c r="T124" i="9"/>
  <c r="R145" i="9"/>
  <c r="N186" i="9"/>
  <c r="H65" i="9"/>
  <c r="T65" i="9"/>
  <c r="K105" i="9"/>
  <c r="G145" i="9"/>
  <c r="S145" i="9"/>
  <c r="M207" i="9"/>
  <c r="I65" i="9"/>
  <c r="L105" i="9"/>
  <c r="K166" i="9"/>
  <c r="M23" i="9"/>
  <c r="K44" i="9"/>
  <c r="J65" i="9"/>
  <c r="H85" i="9"/>
  <c r="T85" i="9"/>
  <c r="F105" i="9"/>
  <c r="R105" i="9"/>
  <c r="L166" i="9"/>
  <c r="H207" i="9"/>
  <c r="T207" i="9"/>
  <c r="M44" i="9"/>
  <c r="L65" i="9"/>
  <c r="J85" i="9"/>
  <c r="N166" i="9"/>
  <c r="Q207" i="9"/>
  <c r="J207" i="9"/>
  <c r="N44" i="9"/>
  <c r="K85" i="9"/>
  <c r="S124" i="9"/>
  <c r="C166" i="9"/>
  <c r="O166" i="9"/>
  <c r="K207" i="9"/>
  <c r="P105" i="9"/>
  <c r="D166" i="9"/>
  <c r="M65" i="9"/>
  <c r="C44" i="9"/>
  <c r="N65" i="9"/>
  <c r="P166" i="9"/>
  <c r="L207" i="9"/>
  <c r="O65" i="9"/>
  <c r="M85" i="9"/>
  <c r="E166" i="9"/>
  <c r="Q166" i="9"/>
  <c r="D105" i="9"/>
  <c r="E44" i="9"/>
  <c r="Q44" i="9"/>
  <c r="N85" i="9"/>
  <c r="F124" i="9"/>
  <c r="F166" i="9"/>
  <c r="R166" i="9"/>
  <c r="N207" i="9"/>
  <c r="T105" i="9"/>
  <c r="R124" i="9"/>
  <c r="D145" i="9"/>
  <c r="P145" i="9"/>
  <c r="L186" i="9"/>
  <c r="H105" i="9"/>
  <c r="R65" i="9"/>
  <c r="I105" i="9"/>
  <c r="G124" i="9"/>
  <c r="Q145" i="9"/>
  <c r="C105" i="9"/>
  <c r="M124" i="9"/>
  <c r="I166" i="9"/>
  <c r="G186" i="9"/>
  <c r="S186" i="9"/>
  <c r="J23" i="9"/>
  <c r="T44" i="9"/>
  <c r="Q85" i="9"/>
  <c r="L23" i="9"/>
  <c r="J44" i="9"/>
  <c r="G85" i="9"/>
  <c r="S85" i="9"/>
  <c r="O124" i="9"/>
  <c r="I186" i="9"/>
  <c r="G207" i="9"/>
  <c r="S207" i="9"/>
  <c r="E85" i="9"/>
  <c r="H44" i="9"/>
  <c r="O85" i="9"/>
  <c r="M105" i="9"/>
  <c r="I145" i="9"/>
  <c r="G166" i="9"/>
  <c r="S166" i="9"/>
  <c r="K65" i="9"/>
  <c r="I85" i="9"/>
  <c r="N105" i="9"/>
  <c r="Q124" i="9"/>
  <c r="M166" i="9"/>
  <c r="I207" i="9"/>
  <c r="E23" i="9"/>
  <c r="Q23" i="9"/>
  <c r="D124" i="9"/>
  <c r="M145" i="9"/>
  <c r="F145" i="9"/>
  <c r="L167" i="10"/>
  <c r="F23" i="9"/>
  <c r="R23" i="9"/>
  <c r="P124" i="9"/>
  <c r="N145" i="9"/>
  <c r="J186" i="9"/>
  <c r="C186" i="9"/>
  <c r="O186" i="9"/>
  <c r="Q132" i="10"/>
  <c r="C150" i="10"/>
  <c r="O150" i="10"/>
  <c r="N167" i="10"/>
  <c r="H23" i="9"/>
  <c r="T23" i="9"/>
  <c r="E186" i="9"/>
  <c r="Q186" i="9"/>
  <c r="G132" i="10"/>
  <c r="S132" i="10"/>
  <c r="E150" i="10"/>
  <c r="Q150" i="10"/>
  <c r="J124" i="9"/>
  <c r="H145" i="9"/>
  <c r="T145" i="9"/>
  <c r="D186" i="9"/>
  <c r="P186" i="9"/>
  <c r="N23" i="9"/>
  <c r="L124" i="9"/>
  <c r="J145" i="9"/>
  <c r="F186" i="9"/>
  <c r="R186" i="9"/>
  <c r="K186" i="9"/>
  <c r="M132" i="10"/>
  <c r="K150" i="10"/>
  <c r="C23" i="9"/>
  <c r="O23" i="9"/>
  <c r="K145" i="9"/>
  <c r="J167" i="10"/>
  <c r="D23" i="9"/>
  <c r="P23" i="9"/>
  <c r="C124" i="9"/>
  <c r="N124" i="9"/>
  <c r="L145" i="9"/>
  <c r="H186" i="9"/>
  <c r="T186" i="9"/>
  <c r="M186" i="9"/>
  <c r="O132" i="10"/>
  <c r="M150" i="10"/>
  <c r="C145" i="9"/>
  <c r="E145" i="9"/>
  <c r="C167" i="10"/>
  <c r="E167" i="10"/>
  <c r="G167" i="10"/>
  <c r="I167" i="10"/>
  <c r="K167" i="10"/>
  <c r="M167" i="10"/>
  <c r="O167" i="10"/>
  <c r="Q167" i="10"/>
  <c r="S167" i="10"/>
  <c r="E132" i="10"/>
  <c r="D150" i="10"/>
  <c r="F150" i="10"/>
  <c r="H150" i="10"/>
  <c r="J150" i="10"/>
  <c r="L150" i="10"/>
  <c r="N150" i="10"/>
  <c r="P150" i="10"/>
  <c r="R150" i="10"/>
  <c r="T150" i="10"/>
  <c r="D132" i="10"/>
  <c r="H132" i="10"/>
  <c r="J132" i="10"/>
  <c r="L132" i="10"/>
  <c r="N132" i="10"/>
  <c r="P132" i="10"/>
  <c r="R132" i="10"/>
  <c r="T132" i="10"/>
  <c r="D95" i="10"/>
  <c r="F95" i="10"/>
  <c r="H95" i="10"/>
  <c r="J95" i="10"/>
  <c r="L95" i="10"/>
  <c r="N95" i="10"/>
  <c r="P95" i="10"/>
  <c r="R95" i="10"/>
  <c r="T95" i="10"/>
  <c r="C113" i="10"/>
  <c r="E113" i="10"/>
  <c r="G113" i="10"/>
  <c r="I113" i="10"/>
  <c r="K113" i="10"/>
  <c r="M113" i="10"/>
  <c r="O113" i="10"/>
  <c r="Q113" i="10"/>
  <c r="S113" i="10"/>
  <c r="D113" i="10"/>
  <c r="F113" i="10"/>
  <c r="H113" i="10"/>
  <c r="J113" i="10"/>
  <c r="L113" i="10"/>
  <c r="N113" i="10"/>
  <c r="P113" i="10"/>
  <c r="R113" i="10"/>
  <c r="T113" i="10"/>
  <c r="C131" i="10"/>
  <c r="C132" i="10" s="1"/>
  <c r="F132" i="10"/>
  <c r="C95" i="10"/>
  <c r="E95" i="10"/>
  <c r="G95" i="10"/>
  <c r="I95" i="10"/>
  <c r="K95" i="10"/>
  <c r="M95" i="10"/>
  <c r="O95" i="10"/>
  <c r="Q95" i="10"/>
  <c r="S95" i="10"/>
  <c r="D77" i="10"/>
  <c r="F59" i="10"/>
  <c r="H59" i="10"/>
  <c r="J59" i="10"/>
  <c r="L59" i="10"/>
  <c r="N59" i="10"/>
  <c r="P59" i="10"/>
  <c r="R59" i="10"/>
  <c r="T59" i="10"/>
  <c r="G77" i="10"/>
  <c r="I77" i="10"/>
  <c r="K77" i="10"/>
  <c r="M77" i="10"/>
  <c r="O77" i="10"/>
  <c r="Q77" i="10"/>
  <c r="S77" i="10"/>
  <c r="F77" i="10"/>
  <c r="C77" i="10"/>
  <c r="E77" i="10"/>
  <c r="H77" i="10"/>
  <c r="J77" i="10"/>
  <c r="L77" i="10"/>
  <c r="N77" i="10"/>
  <c r="P77" i="10"/>
  <c r="R77" i="10"/>
  <c r="T77" i="10"/>
  <c r="D59" i="10"/>
  <c r="C59" i="10"/>
  <c r="E59" i="10"/>
  <c r="G59" i="10"/>
  <c r="I59" i="10"/>
  <c r="K59" i="10"/>
  <c r="M59" i="10"/>
  <c r="O59" i="10"/>
  <c r="Q59" i="10"/>
  <c r="S59" i="10"/>
  <c r="C21" i="10"/>
  <c r="E21" i="10"/>
  <c r="G21" i="10"/>
  <c r="I21" i="10"/>
  <c r="K21" i="10"/>
  <c r="M21" i="10"/>
  <c r="O21" i="10"/>
  <c r="Q21" i="10"/>
  <c r="S21" i="10"/>
  <c r="D21" i="10"/>
  <c r="F21" i="10"/>
  <c r="H21" i="10"/>
  <c r="J21" i="10"/>
  <c r="L21" i="10"/>
  <c r="N21" i="10"/>
  <c r="P21" i="10"/>
  <c r="R21" i="10"/>
  <c r="T21" i="10"/>
  <c r="C39" i="10"/>
  <c r="E39" i="10"/>
  <c r="G39" i="10"/>
  <c r="I39" i="10"/>
  <c r="K39" i="10"/>
  <c r="M39" i="10"/>
  <c r="O39" i="10"/>
  <c r="Q39" i="10"/>
  <c r="S39" i="10"/>
  <c r="D39" i="10"/>
  <c r="F39" i="10"/>
  <c r="H39" i="10"/>
  <c r="J39" i="10"/>
  <c r="L39" i="10"/>
  <c r="N39" i="10"/>
  <c r="P39" i="10"/>
  <c r="R39" i="10"/>
  <c r="T39" i="10"/>
  <c r="E199" i="10"/>
  <c r="E200" i="10" s="1"/>
  <c r="D199" i="10"/>
  <c r="D200" i="10" s="1"/>
  <c r="D220" i="9"/>
  <c r="D221" i="9" s="1"/>
  <c r="C220" i="9"/>
  <c r="C221" i="9" s="1"/>
  <c r="D191" i="10" l="1"/>
  <c r="D193" i="10" s="1"/>
  <c r="E191" i="10"/>
  <c r="E193" i="10" s="1"/>
  <c r="F191" i="10"/>
  <c r="F193" i="10" s="1"/>
  <c r="C191" i="10"/>
  <c r="C193" i="10" s="1"/>
  <c r="D212" i="9"/>
  <c r="D214" i="9" s="1"/>
  <c r="E212" i="9"/>
  <c r="E214" i="9" s="1"/>
  <c r="C212" i="9"/>
  <c r="C214" i="9" s="1"/>
  <c r="F212" i="9"/>
  <c r="F214" i="9" s="1"/>
</calcChain>
</file>

<file path=xl/sharedStrings.xml><?xml version="1.0" encoding="utf-8"?>
<sst xmlns="http://schemas.openxmlformats.org/spreadsheetml/2006/main" count="1281" uniqueCount="198">
  <si>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</si>
  <si>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</si>
  <si>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</si>
  <si>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</si>
  <si>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</si>
  <si>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</si>
  <si>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</si>
  <si>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</si>
  <si>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</si>
  <si>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</si>
  <si>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</si>
  <si>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</si>
  <si>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</si>
  <si>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</si>
  <si>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</si>
  <si>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</si>
  <si>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</si>
  <si>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</si>
  <si>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</si>
  <si>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</si>
  <si>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</si>
  <si>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</si>
  <si>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</si>
  <si>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</si>
  <si>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</si>
  <si>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</si>
  <si>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 xml:space="preserve">БУТЕРБРОДЫ С МАСЛОМ И СЫРОМ </t>
  </si>
  <si>
    <t>1</t>
  </si>
  <si>
    <t>КАША ЖИДКАЯ МОЛОЧНАЯ ИЗ ГРЕЧНЕВОЙ КРУПЫ</t>
  </si>
  <si>
    <t>183</t>
  </si>
  <si>
    <t>КОФЕЙНЫЙ НАПИТОК НА МОЛОКЕ</t>
  </si>
  <si>
    <t>379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</si>
  <si>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</si>
  <si>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</si>
  <si>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</si>
  <si>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</si>
  <si>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</si>
  <si>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УХА РОСТОВСКАЯ</t>
  </si>
  <si>
    <t>106</t>
  </si>
  <si>
    <t>ПЛОВ ИЗ ПТИЦЫ</t>
  </si>
  <si>
    <t>311</t>
  </si>
  <si>
    <t>389</t>
  </si>
  <si>
    <t>ХЛЕБ ПШЕНИЧНЫЙ</t>
  </si>
  <si>
    <t>Полдник</t>
  </si>
  <si>
    <t>ЛАПШЕВНИК С ТВОРОГОМ И МОЛОКОМ СГУЩЕННЫМ 150/20</t>
  </si>
  <si>
    <t>212</t>
  </si>
  <si>
    <t>ЧАЙ С САХАРОМ</t>
  </si>
  <si>
    <t>376</t>
  </si>
  <si>
    <t>Всего за день:</t>
  </si>
  <si>
    <t>2 день</t>
  </si>
  <si>
    <t>САЛАТ ИЗ БЕЛОКОЧАННОЙ КАПУСТЫ С МОРКОВЬЮ</t>
  </si>
  <si>
    <t>45</t>
  </si>
  <si>
    <t>КАРТОФЕЛЬ ТУШЕНЫЙ С ОВОЩАМИ</t>
  </si>
  <si>
    <t>133</t>
  </si>
  <si>
    <t>КОТЛЕТА  РАДУЖНАЯ</t>
  </si>
  <si>
    <t>СОК ФРУКТОВЫЙ /ЯБЛОЧНЫЙ/</t>
  </si>
  <si>
    <t>СУП КАРТОФЕЛЬНЫЙ С БОБОВЫМИ / ГРЕНКИ 200/20</t>
  </si>
  <si>
    <t>102</t>
  </si>
  <si>
    <t>КАША ПШЕНИЧНАЯ РАССЫПЧАТАЯ</t>
  </si>
  <si>
    <t>181</t>
  </si>
  <si>
    <t>РЫБА ЗАПЕЧЕННАЯ С ОВОЩАМИ ПОД СЫРНЫМ СОУСОМ</t>
  </si>
  <si>
    <t xml:space="preserve">ЧАЙ С МОЛОКОМ </t>
  </si>
  <si>
    <t>378</t>
  </si>
  <si>
    <t>БУЛОЧКА ДОМАШНЯЯ ПП</t>
  </si>
  <si>
    <t>3 день</t>
  </si>
  <si>
    <t xml:space="preserve">ИКРА СВЕКОЛЬНАЯ </t>
  </si>
  <si>
    <t>54</t>
  </si>
  <si>
    <t>КАПУСТА ТУШЕНАЯ</t>
  </si>
  <si>
    <t>139</t>
  </si>
  <si>
    <t>БИТОЧКИ ОСОБЫЕ /ИЗ ГОВЯЖЬЕГО СЕРДЦА/</t>
  </si>
  <si>
    <t xml:space="preserve">НАПИТОК ИЗ ПЛОДОВ ШИПОВНИКА </t>
  </si>
  <si>
    <t>388</t>
  </si>
  <si>
    <t>МОРКОВЬ (ПОРЦИЯМИ)</t>
  </si>
  <si>
    <t xml:space="preserve">БОРЩ С КАПУСТОЙ И КАРТОФЕЛЕМ </t>
  </si>
  <si>
    <t>82</t>
  </si>
  <si>
    <t>ПЮРЕ КАРТОФЕЛЬНОЕ</t>
  </si>
  <si>
    <t>335</t>
  </si>
  <si>
    <t>КОТЛЕТЫ ПЕРМСКИЕ</t>
  </si>
  <si>
    <t>775</t>
  </si>
  <si>
    <t>ЗАПЕКАНКА КАРТОФЕЛЬНАЯ  С МЯСОМ И  СУБПРОДУКТАМИ/ СЕРДЦЕ ГОВЯЖЬЕ/</t>
  </si>
  <si>
    <t xml:space="preserve">КОМПОТ ИЗ СВЕЖИХ ПЛОДОВ </t>
  </si>
  <si>
    <t>342.1</t>
  </si>
  <si>
    <t>4 день</t>
  </si>
  <si>
    <t>МАСЛО (ПОРЦИЯМИ)</t>
  </si>
  <si>
    <t>14</t>
  </si>
  <si>
    <t>ОМЛЕТ НАТУРАЛЬНЫЙ</t>
  </si>
  <si>
    <t>210</t>
  </si>
  <si>
    <t>КАКАО НА МОЛОКЕ</t>
  </si>
  <si>
    <t>382</t>
  </si>
  <si>
    <t>ИКРА КАБАЧКОВАЯ КОНСЕРВИРОВАННАЯ</t>
  </si>
  <si>
    <t>СУП СЫРНЫЙ С  СУХАРИКАМИ 200/20</t>
  </si>
  <si>
    <t>МЯСО, ТУШЕННОЕ С КАПУСТОЙ</t>
  </si>
  <si>
    <t xml:space="preserve">УЗВАР ИЗ СУХОФРУКТОВ И   ПЛОДОВ ШИПОВНИКА </t>
  </si>
  <si>
    <t>5 день</t>
  </si>
  <si>
    <t>ОВОЩИ НАТУРАЛЬНЫЕ ПО СЕЗОНУ/ОГУРЦЫ/</t>
  </si>
  <si>
    <t>71</t>
  </si>
  <si>
    <t>312</t>
  </si>
  <si>
    <t>234</t>
  </si>
  <si>
    <t>ЧАЙ С ЛИМОНОМ</t>
  </si>
  <si>
    <t>СУП  С КРУПОЙ</t>
  </si>
  <si>
    <t>115</t>
  </si>
  <si>
    <t>222</t>
  </si>
  <si>
    <t>КАША ОВСЯНАЯ "ГЕРКУЛЕС" ВЯЗКАЯ</t>
  </si>
  <si>
    <t>184</t>
  </si>
  <si>
    <t>СОК ФРУКТОВЫЙ ЯБЛОЧНЫЙ</t>
  </si>
  <si>
    <t>6 день</t>
  </si>
  <si>
    <t>БУЛОЧКА ВЕСНУШКА</t>
  </si>
  <si>
    <t>429</t>
  </si>
  <si>
    <t>КАША МАННАЯ ЖИДКАЯ</t>
  </si>
  <si>
    <t>189</t>
  </si>
  <si>
    <t>САЛАТ ИЗ СВЕЖИХ ПОМИДОРОВ И ОГУРЦОВ</t>
  </si>
  <si>
    <t>24</t>
  </si>
  <si>
    <t>ЩИ ИЗ СВЕЖЕЙ КАПУСТЫ С КАРТОФЕЛЕМ</t>
  </si>
  <si>
    <t>88</t>
  </si>
  <si>
    <t xml:space="preserve">ПАСТА С КУРИЦЕЙ </t>
  </si>
  <si>
    <t>КОМПОТ ИЗ СМЕСИ СУХОФРУКТОВ</t>
  </si>
  <si>
    <t>349</t>
  </si>
  <si>
    <t>ПТИЦА  ТУШЕНАЯ В СОУСЕ С ОВОЩАМИ</t>
  </si>
  <si>
    <t>292</t>
  </si>
  <si>
    <t>377</t>
  </si>
  <si>
    <t>7 день</t>
  </si>
  <si>
    <t>ЗАПЕКАНКА ИЗ ТВОРОГА С МОЛОКОМ СГУЩЕННОЙ  130/20</t>
  </si>
  <si>
    <t>223</t>
  </si>
  <si>
    <t>САЛАТ ИЗ БЕЛОКОЧАННОЙ КАПУСТЫ С ЗЕЛЕНЫМ ГОРОШКОМ</t>
  </si>
  <si>
    <t>35</t>
  </si>
  <si>
    <t>СУП С МАКАРОННЫМИ ИЗДЕЛИЯМИ И КАРТОФЕЛЕМ</t>
  </si>
  <si>
    <t>112</t>
  </si>
  <si>
    <t>КАША РИСОВАЯ РАССЫПЧАТАЯ</t>
  </si>
  <si>
    <t>ТЕФТЕЛИ БЕЛИП 90/30</t>
  </si>
  <si>
    <t>СОК ФРУКТОВЫЙ /ВИНОГРАДНЫЙ/</t>
  </si>
  <si>
    <t>ЯЙЦА ВАРЕНЫЕ</t>
  </si>
  <si>
    <t>209</t>
  </si>
  <si>
    <t>СЫР (ПОРЦИЯМИ)</t>
  </si>
  <si>
    <t>15</t>
  </si>
  <si>
    <t>8 день</t>
  </si>
  <si>
    <t>САЛАТ ВИТАМИННЫЙ (2-ОЙ ВАРИАНТ)</t>
  </si>
  <si>
    <t>42</t>
  </si>
  <si>
    <t>КОТЛЕТЫ  КУРИНЫЕ "КАЗАЧОК"</t>
  </si>
  <si>
    <t>ОВОЩИ НАТУРАЛЬНЫЕ ПО СЕЗОНУ/ ТОМАТЫ/</t>
  </si>
  <si>
    <t xml:space="preserve">БОРЩ ПО-КУБАНСКИ </t>
  </si>
  <si>
    <t>ГРЕЧКА ПО-КУПЕЧЕСКИ С МЯСОМ</t>
  </si>
  <si>
    <t>РЫБА, ЗАПЕЧЕННАЯ С КАРТОФЕЛЕМ ПО-РУССКИ</t>
  </si>
  <si>
    <t>235</t>
  </si>
  <si>
    <t>8</t>
  </si>
  <si>
    <t>9 день</t>
  </si>
  <si>
    <t>ПЛОВ С МЯСОМ</t>
  </si>
  <si>
    <t>265</t>
  </si>
  <si>
    <t>НАПИТОК ИЗ ЦИКОРИЯ С МОЛОКОМ</t>
  </si>
  <si>
    <t>СУП С КЛЕЦКАМИ</t>
  </si>
  <si>
    <t>118.2</t>
  </si>
  <si>
    <t xml:space="preserve">ОМЛЕТ ПАРОВОЙ С МЯСОМ </t>
  </si>
  <si>
    <t>224</t>
  </si>
  <si>
    <t xml:space="preserve">ЧАЙ ФРУКТОВЫЙ С ЛИМОНОМ И ЯБЛОКОМ </t>
  </si>
  <si>
    <t>10 день</t>
  </si>
  <si>
    <t>САЛАТ ИЗ  СВЕЖЕЙ  КАПУСТЫ СО СВЕЖИМИ ОГУРЦАМИ</t>
  </si>
  <si>
    <t>МАКАРОННЫЕ ИЗДЕЛИЯ ОТВАРНЫЕ</t>
  </si>
  <si>
    <t>309</t>
  </si>
  <si>
    <t>КОТЛЕТЫ РЫБНЫЕ</t>
  </si>
  <si>
    <t>СЕРДЦЕ ГОВЯЖЬЕ ПО-СТРОГАНОВСКИ</t>
  </si>
  <si>
    <t xml:space="preserve"> НАПИТОК ИЗ ЦИКОРИЯ С МОЛОКОМ</t>
  </si>
  <si>
    <t>Таблица повторов блюд</t>
  </si>
  <si>
    <t>Наименование блюд и кулинарных изделий</t>
  </si>
  <si>
    <t>Дни недели</t>
  </si>
  <si>
    <t>№ ДНЯ</t>
  </si>
  <si>
    <t>х</t>
  </si>
  <si>
    <r>
      <t>Возрастная категория</t>
    </r>
    <r>
      <rPr>
        <sz val="11"/>
        <rFont val="Times New Roman"/>
        <family val="1"/>
        <charset val="204"/>
      </rPr>
      <t>: 7-11 лет</t>
    </r>
  </si>
  <si>
    <t>ИТОГО ПО ПРИМЕРНОМУ МЕНЮ</t>
  </si>
  <si>
    <t>Итого за весь период</t>
  </si>
  <si>
    <t>Среднее значение за период</t>
  </si>
  <si>
    <t xml:space="preserve">Соотношение  белков, жиров, углеводов в меню за период </t>
  </si>
  <si>
    <t>СУММАРНЫЕ ОБЪЕМЫ БЛЮД ПО ПРИЕМАМ ПИЩИ (В ГРАММАХ)</t>
  </si>
  <si>
    <t>СОК ФРУКТОВЫЙ/ ВИНОГРАДНЫЙ/</t>
  </si>
  <si>
    <t>КОТЛЕТЫ ДРУЖБА  С МАСЛОМ 90/5</t>
  </si>
  <si>
    <t>УТВЕРЖДАЮ
Директор ООО "Вита Лайн"
_________С.А.Бочаров
"____"______________ 2025 г.</t>
  </si>
  <si>
    <t>ОЛАДЬИ С МОЛОКОМ СГУЩЕННЫМ 120/30</t>
  </si>
  <si>
    <t>ОВОЩНАЯ НАРЕЗКА/ СВЕЖИЕ ОГУРЦЫ И ТОМАТЫ 30/30/</t>
  </si>
  <si>
    <t>КОНДИТЕРСКИЕ ИЗДЕЛИЯ/ ПЕЧЕНЬЕ САХАРНОЕ-</t>
  </si>
  <si>
    <t>КОНДИТЕРСКИЕ ИЗДЕЛИЯ / ВАФЛИ/</t>
  </si>
  <si>
    <t>ПРИМЕЧАНИЕ:</t>
  </si>
  <si>
    <t>ДОПУСКАЕТСЯ::</t>
  </si>
  <si>
    <t>1.Приготовление блюд из других крупы с соблюдением норм закладки и энергетической ценности</t>
  </si>
  <si>
    <t>2.Выдача других фруктов в соответствии с сезоном и соблюдением норм выдачи и энергетической ценности</t>
  </si>
  <si>
    <t>3.Выдача  иных соков натуральных с соблюдением ном выдачи и энергетической ценности</t>
  </si>
  <si>
    <t>4.Выдача иных овощей (свежих и соленых) в соответствии с сезоном и соблюдением энергетической ценности</t>
  </si>
  <si>
    <t>5.Выдача других кондитерских изделий ( не кремовых) с соблюдением норм выдачи и энергетической ценности</t>
  </si>
  <si>
    <t>6.Приготовление блюд из других видов рыбы с соблюдением норм закладки и энергетической ценности</t>
  </si>
  <si>
    <t>ФРУКТЫ СВЕЖИЕ ПО СЕЗОНУ  /АПЕЛЬСИН/</t>
  </si>
  <si>
    <t>БУЛОЧКА СДОБНАЯ  ПП</t>
  </si>
  <si>
    <t>ОСНОВНОЕ/ОРГАНИЗОВАННОЕ/ МЕНЮ ПРИГОТАВЛИВАЕМЫХ БЛЮД ДЛЯ ВОЗРАСТНОЙ КАТЕГОРИИ ДЕТЕЙ 7-11 ЛЕТ , ОБУЧАЮЩИХСЯ В ПЕРВУЮ СМЕНУ</t>
  </si>
  <si>
    <t>ОСНОВНОЕ/ОРГАНИЗОВАННОЕ/ МЕНЮ ПРИГОТАВЛИВАЕМЫХ БЛЮД ДЛЯ ВОЗРАСТНОЙ КАТЕГОРИИ ДЕТЕЙ 7-11 ЛЕТ , ОБУЧАЮЩИХСЯ ВО ВТОРУЮ СМЕНУ</t>
  </si>
  <si>
    <t>СОК ФРУКТОВЫЙ /ВИШНЕВЫЙ/</t>
  </si>
  <si>
    <t>КОНДИТЕРСКИЕ ИЗДЕЛИЯ ВАФЛИ</t>
  </si>
  <si>
    <t>ФРУКТЫ СВЕЖИЕ ПО СЕЗОНУ  /ГРУША/</t>
  </si>
  <si>
    <t>СОГЛАСОВАНО
______________________                                                                                                                                                      
_________/___________________/
"____"______________ 2025 г.</t>
  </si>
  <si>
    <t>ЗАПЕКАНКА ИЗ РИСА С КУРИЦЕЙ</t>
  </si>
  <si>
    <t>СЫР (ПОРЦИЯМИ)/ГОЛЛАНДСКИЙ И ДР/</t>
  </si>
  <si>
    <t xml:space="preserve">КАША РИСОВАЯ МОЛОЧНАЯ ВЯЗКАЯ </t>
  </si>
  <si>
    <t>МАКАРОНЫ ЗАПЕЧЕННЫЕ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</si>
</sst>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rgb="FF000000"/>
      <name val="Tahoma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8" xfId="0" applyFont="1" applyFill="1" applyBorder="1" applyAlignment="1">
      <alignment horizontal="center" vertical="center" wrapText="1"/>
    </xf>
    <xf numFmtId="39" fontId="1" fillId="2" borderId="8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center" vertical="top" wrapText="1"/>
    </xf>
    <xf numFmtId="4" fontId="1" fillId="2" borderId="6" xfId="0" applyNumberFormat="1" applyFont="1" applyFill="1" applyBorder="1" applyAlignment="1">
      <alignment horizontal="center" vertical="center" wrapText="1"/>
    </xf>
    <xf numFmtId="39" fontId="1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top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" fontId="9" fillId="2" borderId="1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/>
    <xf numFmtId="0" fontId="1" fillId="2" borderId="17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0" xfId="0" applyFont="1" applyFill="1"/>
    <xf numFmtId="39" fontId="1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0" fillId="2" borderId="17" xfId="0" applyFill="1" applyBorder="1"/>
    <xf numFmtId="0" fontId="0" fillId="2" borderId="0" xfId="0" applyFill="1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top" wrapText="1"/>
    </xf>
    <xf numFmtId="0" fontId="0" fillId="2" borderId="10" xfId="0" applyFill="1" applyBorder="1" applyAlignment="1">
      <alignment horizontal="right" vertical="top" wrapText="1"/>
    </xf>
    <xf numFmtId="0" fontId="0" fillId="2" borderId="0" xfId="0" applyFill="1"/>
    <xf numFmtId="0" fontId="9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8" fillId="2" borderId="13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4" fontId="9" fillId="2" borderId="17" xfId="0" applyNumberFormat="1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/>
    </xf>
    <xf numFmtId="4" fontId="8" fillId="2" borderId="17" xfId="0" applyNumberFormat="1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0"/>
  <sheetViews>
    <sheetView tabSelected="1" topLeftCell="A2" zoomScaleNormal="100" workbookViewId="0">
      <selection activeCell="B10" sqref="B10"/>
    </sheetView>
  </sheetViews>
  <sheetFormatPr defaultColWidth="9.140625" defaultRowHeight="13.2" x14ac:dyDescent="0.25"/>
  <cols>
    <col min="1" max="1" width="68.42578125" style="28" customWidth="1"/>
    <col min="2" max="2" width="8.7109375" style="41" customWidth="1"/>
    <col min="3" max="3" width="14.28515625" style="42" customWidth="1"/>
    <col min="4" max="4" width="12.42578125" style="42" customWidth="1"/>
    <col min="5" max="5" width="11.7109375" style="42" customWidth="1"/>
    <col min="6" max="6" width="13.42578125" style="42" customWidth="1"/>
    <col min="7" max="20" width="8.7109375" style="41" hidden="1" customWidth="1"/>
    <col min="21" max="21" width="8.7109375" style="41" customWidth="1"/>
    <col min="22" max="16384" width="9.140625" style="28"/>
  </cols>
  <sheetData>
    <row r="1" spans="1:21" ht="82.5" customHeight="1" x14ac:dyDescent="0.25">
      <c r="A1" s="63" t="s">
        <v>173</v>
      </c>
      <c r="B1" s="63"/>
      <c r="C1" s="63"/>
      <c r="D1" s="27"/>
      <c r="E1" s="69" t="s">
        <v>193</v>
      </c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49.95" customHeight="1" x14ac:dyDescent="0.25">
      <c r="A2" s="64" t="s">
        <v>188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3.2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28.35" customHeight="1" x14ac:dyDescent="0.25">
      <c r="A4" s="67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13.35" customHeight="1" x14ac:dyDescent="0.25">
      <c r="A5" s="75" t="s">
        <v>1</v>
      </c>
      <c r="B5" s="75" t="s">
        <v>2</v>
      </c>
      <c r="C5" s="77" t="s">
        <v>3</v>
      </c>
      <c r="D5" s="78"/>
      <c r="E5" s="79"/>
      <c r="F5" s="80" t="s">
        <v>4</v>
      </c>
      <c r="G5" s="72" t="s">
        <v>5</v>
      </c>
      <c r="H5" s="73"/>
      <c r="I5" s="73"/>
      <c r="J5" s="73"/>
      <c r="K5" s="73"/>
      <c r="L5" s="74"/>
      <c r="M5" s="72" t="s">
        <v>6</v>
      </c>
      <c r="N5" s="73"/>
      <c r="O5" s="73"/>
      <c r="P5" s="73"/>
      <c r="Q5" s="73"/>
      <c r="R5" s="73"/>
      <c r="S5" s="73"/>
      <c r="T5" s="74"/>
      <c r="U5" s="75" t="s">
        <v>7</v>
      </c>
    </row>
    <row r="6" spans="1:21" ht="26.7" customHeight="1" x14ac:dyDescent="0.25">
      <c r="A6" s="76"/>
      <c r="B6" s="76"/>
      <c r="C6" s="29" t="s">
        <v>8</v>
      </c>
      <c r="D6" s="29" t="s">
        <v>9</v>
      </c>
      <c r="E6" s="29" t="s">
        <v>10</v>
      </c>
      <c r="F6" s="81"/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16</v>
      </c>
      <c r="M6" s="30" t="s">
        <v>17</v>
      </c>
      <c r="N6" s="30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76"/>
    </row>
    <row r="7" spans="1:21" ht="14.7" customHeight="1" x14ac:dyDescent="0.25">
      <c r="A7" s="31" t="s">
        <v>25</v>
      </c>
      <c r="B7" s="31"/>
      <c r="C7" s="32"/>
      <c r="D7" s="32"/>
      <c r="E7" s="32"/>
      <c r="F7" s="32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2.15" customHeight="1" x14ac:dyDescent="0.25">
      <c r="A8" s="2" t="s">
        <v>26</v>
      </c>
      <c r="B8" s="3">
        <v>55</v>
      </c>
      <c r="C8" s="33">
        <v>4.8099999999999996</v>
      </c>
      <c r="D8" s="33">
        <v>7.53</v>
      </c>
      <c r="E8" s="33">
        <v>13.09</v>
      </c>
      <c r="F8" s="33">
        <v>159</v>
      </c>
      <c r="G8" s="34">
        <v>0.05</v>
      </c>
      <c r="H8" s="34">
        <v>0.06</v>
      </c>
      <c r="I8" s="34">
        <v>0.08</v>
      </c>
      <c r="J8" s="34">
        <v>0.76</v>
      </c>
      <c r="K8" s="34">
        <v>0.08</v>
      </c>
      <c r="L8" s="34">
        <v>0.06</v>
      </c>
      <c r="M8" s="34">
        <v>157.1</v>
      </c>
      <c r="N8" s="34">
        <v>15.5</v>
      </c>
      <c r="O8" s="34">
        <v>106.15</v>
      </c>
      <c r="P8" s="34">
        <v>0.77</v>
      </c>
      <c r="Q8" s="34">
        <v>57.05</v>
      </c>
      <c r="R8" s="34">
        <v>0</v>
      </c>
      <c r="S8" s="34">
        <v>0.01</v>
      </c>
      <c r="T8" s="34">
        <v>0.01</v>
      </c>
      <c r="U8" s="3" t="s">
        <v>27</v>
      </c>
    </row>
    <row r="9" spans="1:21" ht="12.15" customHeight="1" x14ac:dyDescent="0.25">
      <c r="A9" s="2" t="s">
        <v>28</v>
      </c>
      <c r="B9" s="3">
        <v>150</v>
      </c>
      <c r="C9" s="33">
        <v>6.34</v>
      </c>
      <c r="D9" s="33">
        <v>6.33</v>
      </c>
      <c r="E9" s="33">
        <v>21.08</v>
      </c>
      <c r="F9" s="33">
        <v>178.2</v>
      </c>
      <c r="G9" s="34">
        <v>0.12</v>
      </c>
      <c r="H9" s="34">
        <v>0.52</v>
      </c>
      <c r="I9" s="34">
        <v>0.05</v>
      </c>
      <c r="J9" s="34">
        <v>2.06</v>
      </c>
      <c r="K9" s="34">
        <v>0.11</v>
      </c>
      <c r="L9" s="34">
        <v>0.16</v>
      </c>
      <c r="M9" s="34">
        <v>108.78</v>
      </c>
      <c r="N9" s="34">
        <v>62.87</v>
      </c>
      <c r="O9" s="34">
        <v>149.78</v>
      </c>
      <c r="P9" s="34">
        <v>1.89</v>
      </c>
      <c r="Q9" s="34">
        <v>255.88</v>
      </c>
      <c r="R9" s="34">
        <v>9.94</v>
      </c>
      <c r="S9" s="34">
        <v>0.01</v>
      </c>
      <c r="T9" s="34">
        <v>0</v>
      </c>
      <c r="U9" s="3" t="s">
        <v>29</v>
      </c>
    </row>
    <row r="10" spans="1:21" ht="12.15" customHeight="1" x14ac:dyDescent="0.25">
      <c r="A10" s="2" t="s">
        <v>30</v>
      </c>
      <c r="B10" s="3">
        <v>180</v>
      </c>
      <c r="C10" s="33">
        <v>4.57</v>
      </c>
      <c r="D10" s="33">
        <v>3.64</v>
      </c>
      <c r="E10" s="33">
        <v>16.55</v>
      </c>
      <c r="F10" s="33">
        <v>118.22</v>
      </c>
      <c r="G10" s="34">
        <v>0.05</v>
      </c>
      <c r="H10" s="34">
        <v>0.78</v>
      </c>
      <c r="I10" s="34">
        <v>0.02</v>
      </c>
      <c r="J10" s="34">
        <v>0</v>
      </c>
      <c r="K10" s="34">
        <v>0</v>
      </c>
      <c r="L10" s="34">
        <v>0.16</v>
      </c>
      <c r="M10" s="34">
        <v>157.29</v>
      </c>
      <c r="N10" s="34">
        <v>21.8</v>
      </c>
      <c r="O10" s="34">
        <v>119.12</v>
      </c>
      <c r="P10" s="34">
        <v>0.34</v>
      </c>
      <c r="Q10" s="34">
        <v>235.19</v>
      </c>
      <c r="R10" s="34">
        <v>13.5</v>
      </c>
      <c r="S10" s="34">
        <v>0</v>
      </c>
      <c r="T10" s="34">
        <v>0</v>
      </c>
      <c r="U10" s="3" t="s">
        <v>31</v>
      </c>
    </row>
    <row r="11" spans="1:21" ht="12.15" customHeight="1" x14ac:dyDescent="0.25">
      <c r="A11" s="2" t="s">
        <v>32</v>
      </c>
      <c r="B11" s="3">
        <v>100</v>
      </c>
      <c r="C11" s="33">
        <v>0.4</v>
      </c>
      <c r="D11" s="33">
        <v>0.4</v>
      </c>
      <c r="E11" s="33">
        <v>9.8000000000000007</v>
      </c>
      <c r="F11" s="33">
        <v>47</v>
      </c>
      <c r="G11" s="34">
        <v>0.03</v>
      </c>
      <c r="H11" s="34">
        <v>10</v>
      </c>
      <c r="I11" s="34">
        <v>0.01</v>
      </c>
      <c r="J11" s="34">
        <v>0.63</v>
      </c>
      <c r="K11" s="34">
        <v>0</v>
      </c>
      <c r="L11" s="34">
        <v>0.02</v>
      </c>
      <c r="M11" s="34">
        <v>16</v>
      </c>
      <c r="N11" s="34">
        <v>8</v>
      </c>
      <c r="O11" s="34">
        <v>11</v>
      </c>
      <c r="P11" s="34">
        <v>2.2000000000000002</v>
      </c>
      <c r="Q11" s="34">
        <v>278</v>
      </c>
      <c r="R11" s="34">
        <v>2</v>
      </c>
      <c r="S11" s="34">
        <v>0.01</v>
      </c>
      <c r="T11" s="34">
        <v>0</v>
      </c>
      <c r="U11" s="3" t="s">
        <v>33</v>
      </c>
    </row>
    <row r="12" spans="1:21" ht="12.15" customHeight="1" x14ac:dyDescent="0.25">
      <c r="A12" s="2" t="s">
        <v>34</v>
      </c>
      <c r="B12" s="3">
        <v>20</v>
      </c>
      <c r="C12" s="33">
        <v>1.1200000000000001</v>
      </c>
      <c r="D12" s="33">
        <v>0.22</v>
      </c>
      <c r="E12" s="33">
        <v>9.8800000000000008</v>
      </c>
      <c r="F12" s="33">
        <v>45.98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">
        <v>2</v>
      </c>
    </row>
    <row r="13" spans="1:21" ht="12.15" customHeight="1" x14ac:dyDescent="0.25">
      <c r="A13" s="35" t="s">
        <v>35</v>
      </c>
      <c r="B13" s="30">
        <f>SUM(B8:B12)</f>
        <v>505</v>
      </c>
      <c r="C13" s="29">
        <f t="shared" ref="C13:T13" si="0">SUM(C8:C12)</f>
        <v>17.239999999999998</v>
      </c>
      <c r="D13" s="29">
        <f t="shared" si="0"/>
        <v>18.119999999999997</v>
      </c>
      <c r="E13" s="29">
        <f t="shared" si="0"/>
        <v>70.399999999999991</v>
      </c>
      <c r="F13" s="29">
        <f t="shared" si="0"/>
        <v>548.4</v>
      </c>
      <c r="G13" s="30">
        <f t="shared" si="0"/>
        <v>0.24999999999999997</v>
      </c>
      <c r="H13" s="30">
        <f t="shared" si="0"/>
        <v>11.36</v>
      </c>
      <c r="I13" s="30">
        <f t="shared" si="0"/>
        <v>0.16</v>
      </c>
      <c r="J13" s="30">
        <f t="shared" si="0"/>
        <v>3.45</v>
      </c>
      <c r="K13" s="30">
        <f t="shared" si="0"/>
        <v>0.19</v>
      </c>
      <c r="L13" s="30">
        <f t="shared" si="0"/>
        <v>0.4</v>
      </c>
      <c r="M13" s="30">
        <f t="shared" si="0"/>
        <v>439.16999999999996</v>
      </c>
      <c r="N13" s="30">
        <f t="shared" si="0"/>
        <v>108.17</v>
      </c>
      <c r="O13" s="30">
        <f t="shared" si="0"/>
        <v>386.05</v>
      </c>
      <c r="P13" s="30">
        <f t="shared" si="0"/>
        <v>5.2</v>
      </c>
      <c r="Q13" s="30">
        <f t="shared" si="0"/>
        <v>826.12</v>
      </c>
      <c r="R13" s="30">
        <f t="shared" si="0"/>
        <v>25.439999999999998</v>
      </c>
      <c r="S13" s="30">
        <f t="shared" si="0"/>
        <v>0.03</v>
      </c>
      <c r="T13" s="30">
        <f t="shared" si="0"/>
        <v>0.01</v>
      </c>
      <c r="U13" s="36"/>
    </row>
    <row r="14" spans="1:21" ht="14.7" customHeight="1" x14ac:dyDescent="0.25">
      <c r="A14" s="31" t="s">
        <v>36</v>
      </c>
      <c r="B14" s="31"/>
      <c r="C14" s="32"/>
      <c r="D14" s="32"/>
      <c r="E14" s="32"/>
      <c r="F14" s="32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 ht="12.15" customHeight="1" x14ac:dyDescent="0.25">
      <c r="A15" s="2" t="s">
        <v>175</v>
      </c>
      <c r="B15" s="3">
        <v>60</v>
      </c>
      <c r="C15" s="33">
        <v>0.55000000000000004</v>
      </c>
      <c r="D15" s="33">
        <v>0.09</v>
      </c>
      <c r="E15" s="33">
        <v>1.83</v>
      </c>
      <c r="F15" s="33">
        <v>11.06</v>
      </c>
      <c r="G15" s="34">
        <v>0.02</v>
      </c>
      <c r="H15" s="34">
        <v>4.2</v>
      </c>
      <c r="I15" s="34">
        <v>0.04</v>
      </c>
      <c r="J15" s="34">
        <v>0.15</v>
      </c>
      <c r="K15" s="34">
        <v>0</v>
      </c>
      <c r="L15" s="34">
        <v>0.02</v>
      </c>
      <c r="M15" s="34">
        <v>9.99</v>
      </c>
      <c r="N15" s="34">
        <v>9.18</v>
      </c>
      <c r="O15" s="34">
        <v>18.36</v>
      </c>
      <c r="P15" s="34">
        <v>0.54</v>
      </c>
      <c r="Q15" s="34">
        <v>129.30000000000001</v>
      </c>
      <c r="R15" s="34">
        <v>1.5</v>
      </c>
      <c r="S15" s="34">
        <v>0</v>
      </c>
      <c r="T15" s="34">
        <v>0</v>
      </c>
      <c r="U15" s="3">
        <v>9</v>
      </c>
    </row>
    <row r="16" spans="1:21" ht="12.15" customHeight="1" x14ac:dyDescent="0.25">
      <c r="A16" s="2" t="s">
        <v>37</v>
      </c>
      <c r="B16" s="3">
        <v>200</v>
      </c>
      <c r="C16" s="33">
        <v>5.35</v>
      </c>
      <c r="D16" s="33">
        <v>2.59</v>
      </c>
      <c r="E16" s="33">
        <v>10.06</v>
      </c>
      <c r="F16" s="33">
        <v>100.91</v>
      </c>
      <c r="G16" s="34">
        <v>0.1</v>
      </c>
      <c r="H16" s="34">
        <v>6.74</v>
      </c>
      <c r="I16" s="34">
        <v>0.19</v>
      </c>
      <c r="J16" s="34">
        <v>1.1599999999999999</v>
      </c>
      <c r="K16" s="34">
        <v>0</v>
      </c>
      <c r="L16" s="34">
        <v>0.09</v>
      </c>
      <c r="M16" s="34">
        <v>39.01</v>
      </c>
      <c r="N16" s="34">
        <v>42.88</v>
      </c>
      <c r="O16" s="34">
        <v>143.30000000000001</v>
      </c>
      <c r="P16" s="34">
        <v>1.0900000000000001</v>
      </c>
      <c r="Q16" s="34">
        <v>579.76</v>
      </c>
      <c r="R16" s="34">
        <v>75.66</v>
      </c>
      <c r="S16" s="34">
        <v>0.33</v>
      </c>
      <c r="T16" s="34">
        <v>0.01</v>
      </c>
      <c r="U16" s="3" t="s">
        <v>38</v>
      </c>
    </row>
    <row r="17" spans="1:21" ht="12.15" customHeight="1" x14ac:dyDescent="0.25">
      <c r="A17" s="2" t="s">
        <v>39</v>
      </c>
      <c r="B17" s="3">
        <v>240</v>
      </c>
      <c r="C17" s="33">
        <v>9.01</v>
      </c>
      <c r="D17" s="33">
        <v>21.33</v>
      </c>
      <c r="E17" s="33">
        <v>30.66</v>
      </c>
      <c r="F17" s="33">
        <v>346.06</v>
      </c>
      <c r="G17" s="34">
        <v>7.0000000000000007E-2</v>
      </c>
      <c r="H17" s="34">
        <v>1.37</v>
      </c>
      <c r="I17" s="34">
        <v>0.22</v>
      </c>
      <c r="J17" s="34">
        <v>2.4900000000000002</v>
      </c>
      <c r="K17" s="34">
        <v>0</v>
      </c>
      <c r="L17" s="34">
        <v>0.11</v>
      </c>
      <c r="M17" s="34">
        <v>19.3</v>
      </c>
      <c r="N17" s="34">
        <v>32.22</v>
      </c>
      <c r="O17" s="34">
        <v>165.11</v>
      </c>
      <c r="P17" s="34">
        <v>1.55</v>
      </c>
      <c r="Q17" s="34">
        <v>224.12</v>
      </c>
      <c r="R17" s="34">
        <v>5.69</v>
      </c>
      <c r="S17" s="34">
        <v>0.11</v>
      </c>
      <c r="T17" s="34">
        <v>0.02</v>
      </c>
      <c r="U17" s="3" t="s">
        <v>40</v>
      </c>
    </row>
    <row r="18" spans="1:21" ht="12.15" customHeight="1" x14ac:dyDescent="0.25">
      <c r="A18" s="2" t="s">
        <v>171</v>
      </c>
      <c r="B18" s="3">
        <v>200</v>
      </c>
      <c r="C18" s="33">
        <v>0.97</v>
      </c>
      <c r="D18" s="33">
        <v>0.19</v>
      </c>
      <c r="E18" s="33">
        <v>19.59</v>
      </c>
      <c r="F18" s="33">
        <v>83.42</v>
      </c>
      <c r="G18" s="34">
        <v>0.02</v>
      </c>
      <c r="H18" s="34">
        <v>1.6</v>
      </c>
      <c r="I18" s="34">
        <v>0</v>
      </c>
      <c r="J18" s="34">
        <v>0</v>
      </c>
      <c r="K18" s="34">
        <v>0</v>
      </c>
      <c r="L18" s="34">
        <v>0.02</v>
      </c>
      <c r="M18" s="34">
        <v>12.6</v>
      </c>
      <c r="N18" s="34">
        <v>7.2</v>
      </c>
      <c r="O18" s="34">
        <v>12.6</v>
      </c>
      <c r="P18" s="34">
        <v>2.52</v>
      </c>
      <c r="Q18" s="34">
        <v>240</v>
      </c>
      <c r="R18" s="34">
        <v>2</v>
      </c>
      <c r="S18" s="34">
        <v>0</v>
      </c>
      <c r="T18" s="34">
        <v>0</v>
      </c>
      <c r="U18" s="3" t="s">
        <v>41</v>
      </c>
    </row>
    <row r="19" spans="1:21" ht="12.15" customHeight="1" x14ac:dyDescent="0.25">
      <c r="A19" s="2" t="s">
        <v>42</v>
      </c>
      <c r="B19" s="3">
        <v>40</v>
      </c>
      <c r="C19" s="33">
        <v>3.05</v>
      </c>
      <c r="D19" s="33">
        <v>0.25</v>
      </c>
      <c r="E19" s="33">
        <v>20.07</v>
      </c>
      <c r="F19" s="33">
        <v>94.73</v>
      </c>
      <c r="G19" s="34">
        <v>0.06</v>
      </c>
      <c r="H19" s="34">
        <v>0</v>
      </c>
      <c r="I19" s="34">
        <v>0</v>
      </c>
      <c r="J19" s="34">
        <v>0.78</v>
      </c>
      <c r="K19" s="34">
        <v>0</v>
      </c>
      <c r="L19" s="34">
        <v>0.02</v>
      </c>
      <c r="M19" s="34">
        <v>9.1999999999999993</v>
      </c>
      <c r="N19" s="34">
        <v>13.2</v>
      </c>
      <c r="O19" s="34">
        <v>33.6</v>
      </c>
      <c r="P19" s="34">
        <v>0.8</v>
      </c>
      <c r="Q19" s="34">
        <v>51.6</v>
      </c>
      <c r="R19" s="34">
        <v>0</v>
      </c>
      <c r="S19" s="34">
        <v>0.01</v>
      </c>
      <c r="T19" s="34">
        <v>0</v>
      </c>
      <c r="U19" s="3">
        <v>1</v>
      </c>
    </row>
    <row r="20" spans="1:21" ht="12.15" customHeight="1" x14ac:dyDescent="0.25">
      <c r="A20" s="2" t="s">
        <v>34</v>
      </c>
      <c r="B20" s="3">
        <v>30</v>
      </c>
      <c r="C20" s="33">
        <v>1.99</v>
      </c>
      <c r="D20" s="33">
        <v>0.26</v>
      </c>
      <c r="E20" s="33">
        <v>12.72</v>
      </c>
      <c r="F20" s="33">
        <v>61.19</v>
      </c>
      <c r="G20" s="34">
        <v>0.05</v>
      </c>
      <c r="H20" s="34">
        <v>0</v>
      </c>
      <c r="I20" s="34">
        <v>0</v>
      </c>
      <c r="J20" s="34">
        <v>0.66</v>
      </c>
      <c r="K20" s="34">
        <v>0</v>
      </c>
      <c r="L20" s="34">
        <v>0.02</v>
      </c>
      <c r="M20" s="34">
        <v>5.4</v>
      </c>
      <c r="N20" s="34">
        <v>5.7</v>
      </c>
      <c r="O20" s="34">
        <v>26.1</v>
      </c>
      <c r="P20" s="34">
        <v>1.2</v>
      </c>
      <c r="Q20" s="34">
        <v>40.799999999999997</v>
      </c>
      <c r="R20" s="34">
        <v>1.68</v>
      </c>
      <c r="S20" s="34">
        <v>0</v>
      </c>
      <c r="T20" s="34">
        <v>0</v>
      </c>
      <c r="U20" s="3">
        <v>2</v>
      </c>
    </row>
    <row r="21" spans="1:21" ht="12.15" customHeight="1" x14ac:dyDescent="0.25">
      <c r="A21" s="2" t="s">
        <v>176</v>
      </c>
      <c r="B21" s="3">
        <v>30</v>
      </c>
      <c r="C21" s="33">
        <v>2.25</v>
      </c>
      <c r="D21" s="33">
        <v>2.94</v>
      </c>
      <c r="E21" s="33">
        <v>22.32</v>
      </c>
      <c r="F21" s="33">
        <v>125.1</v>
      </c>
      <c r="G21" s="34">
        <v>0.02</v>
      </c>
      <c r="H21" s="34">
        <v>0</v>
      </c>
      <c r="I21" s="34">
        <v>0</v>
      </c>
      <c r="J21" s="34">
        <v>0</v>
      </c>
      <c r="K21" s="34">
        <v>0</v>
      </c>
      <c r="L21" s="34">
        <v>0.02</v>
      </c>
      <c r="M21" s="34">
        <v>8.6999999999999993</v>
      </c>
      <c r="N21" s="34">
        <v>6</v>
      </c>
      <c r="O21" s="34">
        <v>27</v>
      </c>
      <c r="P21" s="34">
        <v>0.63</v>
      </c>
      <c r="Q21" s="34">
        <v>33</v>
      </c>
      <c r="R21" s="34">
        <v>0</v>
      </c>
      <c r="S21" s="34">
        <v>0</v>
      </c>
      <c r="T21" s="34">
        <v>0</v>
      </c>
      <c r="U21" s="3">
        <v>8</v>
      </c>
    </row>
    <row r="22" spans="1:21" ht="21.6" customHeight="1" x14ac:dyDescent="0.25">
      <c r="A22" s="35" t="s">
        <v>35</v>
      </c>
      <c r="B22" s="30">
        <f>SUM(B15:B21)</f>
        <v>800</v>
      </c>
      <c r="C22" s="29">
        <f t="shared" ref="C22:T22" si="1">SUM(C15:C21)</f>
        <v>23.169999999999998</v>
      </c>
      <c r="D22" s="29">
        <f t="shared" si="1"/>
        <v>27.650000000000002</v>
      </c>
      <c r="E22" s="29">
        <f t="shared" si="1"/>
        <v>117.25</v>
      </c>
      <c r="F22" s="29">
        <f t="shared" si="1"/>
        <v>822.46999999999991</v>
      </c>
      <c r="G22" s="30">
        <f t="shared" si="1"/>
        <v>0.34</v>
      </c>
      <c r="H22" s="30">
        <f t="shared" si="1"/>
        <v>13.910000000000002</v>
      </c>
      <c r="I22" s="30">
        <f t="shared" si="1"/>
        <v>0.45</v>
      </c>
      <c r="J22" s="30">
        <f t="shared" si="1"/>
        <v>5.24</v>
      </c>
      <c r="K22" s="30">
        <f t="shared" si="1"/>
        <v>0</v>
      </c>
      <c r="L22" s="30">
        <f t="shared" si="1"/>
        <v>0.30000000000000004</v>
      </c>
      <c r="M22" s="30">
        <f t="shared" si="1"/>
        <v>104.2</v>
      </c>
      <c r="N22" s="30">
        <f t="shared" si="1"/>
        <v>116.38000000000001</v>
      </c>
      <c r="O22" s="30">
        <f t="shared" si="1"/>
        <v>426.07000000000011</v>
      </c>
      <c r="P22" s="30">
        <f t="shared" si="1"/>
        <v>8.33</v>
      </c>
      <c r="Q22" s="30">
        <f t="shared" si="1"/>
        <v>1298.5799999999997</v>
      </c>
      <c r="R22" s="30">
        <f t="shared" si="1"/>
        <v>86.53</v>
      </c>
      <c r="S22" s="30">
        <f t="shared" si="1"/>
        <v>0.45</v>
      </c>
      <c r="T22" s="30">
        <f t="shared" si="1"/>
        <v>0.03</v>
      </c>
      <c r="U22" s="36"/>
    </row>
    <row r="23" spans="1:21" ht="21.6" customHeight="1" x14ac:dyDescent="0.25">
      <c r="A23" s="35" t="s">
        <v>48</v>
      </c>
      <c r="B23" s="35"/>
      <c r="C23" s="37">
        <f>C22+C13</f>
        <v>40.409999999999997</v>
      </c>
      <c r="D23" s="37">
        <f t="shared" ref="D23:T23" si="2">D22+D13</f>
        <v>45.769999999999996</v>
      </c>
      <c r="E23" s="37">
        <f t="shared" si="2"/>
        <v>187.64999999999998</v>
      </c>
      <c r="F23" s="37">
        <f t="shared" si="2"/>
        <v>1370.87</v>
      </c>
      <c r="G23" s="37">
        <f t="shared" si="2"/>
        <v>0.59</v>
      </c>
      <c r="H23" s="37">
        <f t="shared" si="2"/>
        <v>25.270000000000003</v>
      </c>
      <c r="I23" s="37">
        <f t="shared" si="2"/>
        <v>0.61</v>
      </c>
      <c r="J23" s="37">
        <f t="shared" si="2"/>
        <v>8.6900000000000013</v>
      </c>
      <c r="K23" s="37">
        <f t="shared" si="2"/>
        <v>0.19</v>
      </c>
      <c r="L23" s="37">
        <f t="shared" si="2"/>
        <v>0.70000000000000007</v>
      </c>
      <c r="M23" s="37">
        <f t="shared" si="2"/>
        <v>543.37</v>
      </c>
      <c r="N23" s="37">
        <f t="shared" si="2"/>
        <v>224.55</v>
      </c>
      <c r="O23" s="37">
        <f t="shared" si="2"/>
        <v>812.12000000000012</v>
      </c>
      <c r="P23" s="37">
        <f t="shared" si="2"/>
        <v>13.530000000000001</v>
      </c>
      <c r="Q23" s="37">
        <f t="shared" si="2"/>
        <v>2124.6999999999998</v>
      </c>
      <c r="R23" s="37">
        <f t="shared" si="2"/>
        <v>111.97</v>
      </c>
      <c r="S23" s="37">
        <f t="shared" si="2"/>
        <v>0.48</v>
      </c>
      <c r="T23" s="37">
        <f t="shared" si="2"/>
        <v>0.04</v>
      </c>
      <c r="U23" s="36"/>
    </row>
    <row r="24" spans="1:21" ht="28.35" customHeight="1" x14ac:dyDescent="0.25">
      <c r="A24" s="67" t="s">
        <v>49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</row>
    <row r="25" spans="1:21" ht="13.35" customHeight="1" x14ac:dyDescent="0.25">
      <c r="A25" s="75" t="s">
        <v>1</v>
      </c>
      <c r="B25" s="75" t="s">
        <v>2</v>
      </c>
      <c r="C25" s="77" t="s">
        <v>3</v>
      </c>
      <c r="D25" s="78"/>
      <c r="E25" s="79"/>
      <c r="F25" s="80" t="s">
        <v>4</v>
      </c>
      <c r="G25" s="72" t="s">
        <v>5</v>
      </c>
      <c r="H25" s="73"/>
      <c r="I25" s="73"/>
      <c r="J25" s="73"/>
      <c r="K25" s="73"/>
      <c r="L25" s="74"/>
      <c r="M25" s="72" t="s">
        <v>6</v>
      </c>
      <c r="N25" s="73"/>
      <c r="O25" s="73"/>
      <c r="P25" s="73"/>
      <c r="Q25" s="73"/>
      <c r="R25" s="73"/>
      <c r="S25" s="73"/>
      <c r="T25" s="74"/>
      <c r="U25" s="75" t="s">
        <v>7</v>
      </c>
    </row>
    <row r="26" spans="1:21" ht="26.7" customHeight="1" x14ac:dyDescent="0.25">
      <c r="A26" s="76"/>
      <c r="B26" s="76"/>
      <c r="C26" s="29" t="s">
        <v>8</v>
      </c>
      <c r="D26" s="29" t="s">
        <v>9</v>
      </c>
      <c r="E26" s="29" t="s">
        <v>10</v>
      </c>
      <c r="F26" s="81"/>
      <c r="G26" s="30" t="s">
        <v>11</v>
      </c>
      <c r="H26" s="30" t="s">
        <v>12</v>
      </c>
      <c r="I26" s="30" t="s">
        <v>13</v>
      </c>
      <c r="J26" s="30" t="s">
        <v>14</v>
      </c>
      <c r="K26" s="30" t="s">
        <v>15</v>
      </c>
      <c r="L26" s="30" t="s">
        <v>16</v>
      </c>
      <c r="M26" s="30" t="s">
        <v>17</v>
      </c>
      <c r="N26" s="30" t="s">
        <v>18</v>
      </c>
      <c r="O26" s="30" t="s">
        <v>19</v>
      </c>
      <c r="P26" s="30" t="s">
        <v>20</v>
      </c>
      <c r="Q26" s="30" t="s">
        <v>21</v>
      </c>
      <c r="R26" s="30" t="s">
        <v>22</v>
      </c>
      <c r="S26" s="30" t="s">
        <v>23</v>
      </c>
      <c r="T26" s="30" t="s">
        <v>24</v>
      </c>
      <c r="U26" s="76"/>
    </row>
    <row r="27" spans="1:21" ht="14.7" customHeight="1" x14ac:dyDescent="0.25">
      <c r="A27" s="31" t="s">
        <v>25</v>
      </c>
      <c r="B27" s="31"/>
      <c r="C27" s="32"/>
      <c r="D27" s="32"/>
      <c r="E27" s="32"/>
      <c r="F27" s="32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2.15" customHeight="1" x14ac:dyDescent="0.25">
      <c r="A28" s="2" t="s">
        <v>50</v>
      </c>
      <c r="B28" s="3">
        <v>60</v>
      </c>
      <c r="C28" s="33">
        <v>0.9</v>
      </c>
      <c r="D28" s="33">
        <v>3.05</v>
      </c>
      <c r="E28" s="33">
        <v>5.56</v>
      </c>
      <c r="F28" s="33">
        <v>53.89</v>
      </c>
      <c r="G28" s="34">
        <v>0.01</v>
      </c>
      <c r="H28" s="34">
        <v>8.81</v>
      </c>
      <c r="I28" s="34">
        <v>0.15</v>
      </c>
      <c r="J28" s="34">
        <v>1.33</v>
      </c>
      <c r="K28" s="34">
        <v>0</v>
      </c>
      <c r="L28" s="34">
        <v>0.02</v>
      </c>
      <c r="M28" s="34">
        <v>23.79</v>
      </c>
      <c r="N28" s="34">
        <v>9.14</v>
      </c>
      <c r="O28" s="34">
        <v>16.559999999999999</v>
      </c>
      <c r="P28" s="34">
        <v>0.49</v>
      </c>
      <c r="Q28" s="34">
        <v>99.61</v>
      </c>
      <c r="R28" s="34">
        <v>1.72</v>
      </c>
      <c r="S28" s="34">
        <v>0.01</v>
      </c>
      <c r="T28" s="34">
        <v>0</v>
      </c>
      <c r="U28" s="3" t="s">
        <v>51</v>
      </c>
    </row>
    <row r="29" spans="1:21" ht="12.15" customHeight="1" x14ac:dyDescent="0.25">
      <c r="A29" s="2" t="s">
        <v>52</v>
      </c>
      <c r="B29" s="3">
        <v>150</v>
      </c>
      <c r="C29" s="33">
        <v>3.35</v>
      </c>
      <c r="D29" s="33">
        <v>5.6</v>
      </c>
      <c r="E29" s="33">
        <v>23.57</v>
      </c>
      <c r="F29" s="33">
        <v>159.02000000000001</v>
      </c>
      <c r="G29" s="34">
        <v>0.13</v>
      </c>
      <c r="H29" s="34">
        <v>11.48</v>
      </c>
      <c r="I29" s="34">
        <v>0.32</v>
      </c>
      <c r="J29" s="34">
        <v>1.19</v>
      </c>
      <c r="K29" s="34">
        <v>0</v>
      </c>
      <c r="L29" s="34">
        <v>0.1</v>
      </c>
      <c r="M29" s="34">
        <v>41.49</v>
      </c>
      <c r="N29" s="34">
        <v>36.130000000000003</v>
      </c>
      <c r="O29" s="34">
        <v>94.49</v>
      </c>
      <c r="P29" s="34">
        <v>1.55</v>
      </c>
      <c r="Q29" s="34">
        <v>812.78</v>
      </c>
      <c r="R29" s="34">
        <v>9.1999999999999993</v>
      </c>
      <c r="S29" s="34">
        <v>0.05</v>
      </c>
      <c r="T29" s="34">
        <v>0</v>
      </c>
      <c r="U29" s="3" t="s">
        <v>53</v>
      </c>
    </row>
    <row r="30" spans="1:21" ht="12.15" customHeight="1" x14ac:dyDescent="0.25">
      <c r="A30" s="2" t="s">
        <v>54</v>
      </c>
      <c r="B30" s="3">
        <v>90</v>
      </c>
      <c r="C30" s="33">
        <v>9.32</v>
      </c>
      <c r="D30" s="33">
        <v>10.08</v>
      </c>
      <c r="E30" s="33">
        <v>10.130000000000001</v>
      </c>
      <c r="F30" s="33">
        <v>191.14</v>
      </c>
      <c r="G30" s="34">
        <v>0.26</v>
      </c>
      <c r="H30" s="34">
        <v>0.5</v>
      </c>
      <c r="I30" s="34">
        <v>0.23</v>
      </c>
      <c r="J30" s="34">
        <v>0.98</v>
      </c>
      <c r="K30" s="34">
        <v>7.0000000000000007E-2</v>
      </c>
      <c r="L30" s="34">
        <v>0.11</v>
      </c>
      <c r="M30" s="34">
        <v>31.63</v>
      </c>
      <c r="N30" s="34">
        <v>27.34</v>
      </c>
      <c r="O30" s="34">
        <v>139.19999999999999</v>
      </c>
      <c r="P30" s="34">
        <v>1.8</v>
      </c>
      <c r="Q30" s="34">
        <v>273.24</v>
      </c>
      <c r="R30" s="34">
        <v>6.83</v>
      </c>
      <c r="S30" s="34">
        <v>0.05</v>
      </c>
      <c r="T30" s="34">
        <v>0</v>
      </c>
      <c r="U30" s="3">
        <v>18</v>
      </c>
    </row>
    <row r="31" spans="1:21" ht="12.15" customHeight="1" x14ac:dyDescent="0.25">
      <c r="A31" s="2" t="s">
        <v>55</v>
      </c>
      <c r="B31" s="3">
        <v>200</v>
      </c>
      <c r="C31" s="33">
        <v>0.97</v>
      </c>
      <c r="D31" s="33">
        <v>0.19</v>
      </c>
      <c r="E31" s="33">
        <v>19.59</v>
      </c>
      <c r="F31" s="33">
        <v>83.42</v>
      </c>
      <c r="G31" s="34">
        <v>0.02</v>
      </c>
      <c r="H31" s="34">
        <v>1.6</v>
      </c>
      <c r="I31" s="34">
        <v>0</v>
      </c>
      <c r="J31" s="34">
        <v>0</v>
      </c>
      <c r="K31" s="34">
        <v>0</v>
      </c>
      <c r="L31" s="34">
        <v>0.02</v>
      </c>
      <c r="M31" s="34">
        <v>12.6</v>
      </c>
      <c r="N31" s="34">
        <v>7.2</v>
      </c>
      <c r="O31" s="34">
        <v>12.6</v>
      </c>
      <c r="P31" s="34">
        <v>2.52</v>
      </c>
      <c r="Q31" s="34">
        <v>240</v>
      </c>
      <c r="R31" s="34">
        <v>2</v>
      </c>
      <c r="S31" s="34">
        <v>0</v>
      </c>
      <c r="T31" s="34">
        <v>0</v>
      </c>
      <c r="U31" s="3" t="s">
        <v>41</v>
      </c>
    </row>
    <row r="32" spans="1:21" ht="12.15" customHeight="1" x14ac:dyDescent="0.25">
      <c r="A32" s="60" t="s">
        <v>34</v>
      </c>
      <c r="B32" s="61">
        <v>20</v>
      </c>
      <c r="C32" s="62">
        <v>1.32</v>
      </c>
      <c r="D32" s="62">
        <v>0.18</v>
      </c>
      <c r="E32" s="62">
        <v>8.48</v>
      </c>
      <c r="F32" s="62">
        <v>40.79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6">
        <v>1</v>
      </c>
    </row>
    <row r="33" spans="1:21" ht="12.15" customHeight="1" x14ac:dyDescent="0.25">
      <c r="A33" s="2" t="s">
        <v>42</v>
      </c>
      <c r="B33" s="3">
        <v>20</v>
      </c>
      <c r="C33" s="33">
        <v>1.53</v>
      </c>
      <c r="D33" s="33">
        <v>0.12</v>
      </c>
      <c r="E33" s="33">
        <v>10.039999999999999</v>
      </c>
      <c r="F33" s="33">
        <v>47.36</v>
      </c>
      <c r="G33" s="34">
        <v>0.03</v>
      </c>
      <c r="H33" s="34">
        <v>0</v>
      </c>
      <c r="I33" s="34">
        <v>0</v>
      </c>
      <c r="J33" s="34">
        <v>0.39</v>
      </c>
      <c r="K33" s="34">
        <v>0</v>
      </c>
      <c r="L33" s="34">
        <v>0.01</v>
      </c>
      <c r="M33" s="34">
        <v>4.5999999999999996</v>
      </c>
      <c r="N33" s="34">
        <v>6.6</v>
      </c>
      <c r="O33" s="34">
        <v>16.8</v>
      </c>
      <c r="P33" s="34">
        <v>0.4</v>
      </c>
      <c r="Q33" s="34">
        <v>25.8</v>
      </c>
      <c r="R33" s="34">
        <v>0</v>
      </c>
      <c r="S33" s="34">
        <v>0</v>
      </c>
      <c r="T33" s="34">
        <v>0</v>
      </c>
      <c r="U33" s="3">
        <v>1</v>
      </c>
    </row>
    <row r="34" spans="1:21" ht="21.6" customHeight="1" x14ac:dyDescent="0.25">
      <c r="A34" s="35" t="s">
        <v>35</v>
      </c>
      <c r="B34" s="30">
        <f>SUM(B28:B33)</f>
        <v>540</v>
      </c>
      <c r="C34" s="29">
        <f t="shared" ref="C34:T34" si="3">SUM(C28:C33)</f>
        <v>17.39</v>
      </c>
      <c r="D34" s="29">
        <f t="shared" si="3"/>
        <v>19.22</v>
      </c>
      <c r="E34" s="29">
        <f t="shared" si="3"/>
        <v>77.37</v>
      </c>
      <c r="F34" s="29">
        <f t="shared" si="3"/>
        <v>575.62</v>
      </c>
      <c r="G34" s="30">
        <f t="shared" si="3"/>
        <v>0.45000000000000007</v>
      </c>
      <c r="H34" s="30">
        <f t="shared" si="3"/>
        <v>22.39</v>
      </c>
      <c r="I34" s="30">
        <f t="shared" si="3"/>
        <v>0.7</v>
      </c>
      <c r="J34" s="30">
        <f t="shared" si="3"/>
        <v>3.89</v>
      </c>
      <c r="K34" s="30">
        <f t="shared" si="3"/>
        <v>7.0000000000000007E-2</v>
      </c>
      <c r="L34" s="30">
        <f t="shared" si="3"/>
        <v>0.26</v>
      </c>
      <c r="M34" s="30">
        <f t="shared" si="3"/>
        <v>114.10999999999999</v>
      </c>
      <c r="N34" s="30">
        <f t="shared" si="3"/>
        <v>86.41</v>
      </c>
      <c r="O34" s="30">
        <f t="shared" si="3"/>
        <v>279.65000000000003</v>
      </c>
      <c r="P34" s="30">
        <f t="shared" si="3"/>
        <v>6.76</v>
      </c>
      <c r="Q34" s="30">
        <f t="shared" si="3"/>
        <v>1451.43</v>
      </c>
      <c r="R34" s="30">
        <f t="shared" si="3"/>
        <v>19.75</v>
      </c>
      <c r="S34" s="30">
        <f t="shared" si="3"/>
        <v>0.11000000000000001</v>
      </c>
      <c r="T34" s="30">
        <f t="shared" si="3"/>
        <v>0</v>
      </c>
      <c r="U34" s="36"/>
    </row>
    <row r="35" spans="1:21" ht="14.7" customHeight="1" x14ac:dyDescent="0.25">
      <c r="A35" s="31" t="s">
        <v>36</v>
      </c>
      <c r="B35" s="31"/>
      <c r="C35" s="32"/>
      <c r="D35" s="32"/>
      <c r="E35" s="32"/>
      <c r="F35" s="32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12.15" customHeight="1" x14ac:dyDescent="0.25">
      <c r="A36" s="4" t="s">
        <v>32</v>
      </c>
      <c r="B36" s="6">
        <v>100</v>
      </c>
      <c r="C36" s="7">
        <v>0.9</v>
      </c>
      <c r="D36" s="7">
        <v>0.2</v>
      </c>
      <c r="E36" s="7">
        <v>8</v>
      </c>
      <c r="F36" s="7">
        <v>47</v>
      </c>
      <c r="G36" s="34">
        <v>0.03</v>
      </c>
      <c r="H36" s="34">
        <v>11</v>
      </c>
      <c r="I36" s="34">
        <v>0.01</v>
      </c>
      <c r="J36" s="34">
        <v>0.69</v>
      </c>
      <c r="K36" s="34">
        <v>0</v>
      </c>
      <c r="L36" s="34">
        <v>0.02</v>
      </c>
      <c r="M36" s="34">
        <v>17.600000000000001</v>
      </c>
      <c r="N36" s="34">
        <v>8.8000000000000007</v>
      </c>
      <c r="O36" s="34">
        <v>12.1</v>
      </c>
      <c r="P36" s="34">
        <v>2.42</v>
      </c>
      <c r="Q36" s="34">
        <v>305.8</v>
      </c>
      <c r="R36" s="34">
        <v>2.2000000000000002</v>
      </c>
      <c r="S36" s="34">
        <v>0.01</v>
      </c>
      <c r="T36" s="34">
        <v>0</v>
      </c>
      <c r="U36" s="3" t="s">
        <v>33</v>
      </c>
    </row>
    <row r="37" spans="1:21" ht="12.15" customHeight="1" x14ac:dyDescent="0.25">
      <c r="A37" s="2" t="s">
        <v>56</v>
      </c>
      <c r="B37" s="3">
        <v>220</v>
      </c>
      <c r="C37" s="33">
        <v>4.84</v>
      </c>
      <c r="D37" s="33">
        <v>3.98</v>
      </c>
      <c r="E37" s="33">
        <v>24.64</v>
      </c>
      <c r="F37" s="33">
        <v>127.9</v>
      </c>
      <c r="G37" s="34">
        <v>0.18</v>
      </c>
      <c r="H37" s="34">
        <v>5.18</v>
      </c>
      <c r="I37" s="34">
        <v>0.2</v>
      </c>
      <c r="J37" s="34">
        <v>3.1</v>
      </c>
      <c r="K37" s="34">
        <v>0.03</v>
      </c>
      <c r="L37" s="34">
        <v>0.05</v>
      </c>
      <c r="M37" s="34">
        <v>45.65</v>
      </c>
      <c r="N37" s="34">
        <v>32.01</v>
      </c>
      <c r="O37" s="34">
        <v>84.32</v>
      </c>
      <c r="P37" s="34">
        <v>1.99</v>
      </c>
      <c r="Q37" s="34">
        <v>383.92</v>
      </c>
      <c r="R37" s="34">
        <v>3.33</v>
      </c>
      <c r="S37" s="34">
        <v>0.03</v>
      </c>
      <c r="T37" s="34">
        <v>0</v>
      </c>
      <c r="U37" s="3" t="s">
        <v>57</v>
      </c>
    </row>
    <row r="38" spans="1:21" ht="12.15" customHeight="1" x14ac:dyDescent="0.25">
      <c r="A38" s="2" t="s">
        <v>58</v>
      </c>
      <c r="B38" s="3">
        <v>150</v>
      </c>
      <c r="C38" s="33">
        <v>4.58</v>
      </c>
      <c r="D38" s="33">
        <v>8.41</v>
      </c>
      <c r="E38" s="33">
        <v>28.38</v>
      </c>
      <c r="F38" s="33">
        <v>228.14</v>
      </c>
      <c r="G38" s="34">
        <v>0.13</v>
      </c>
      <c r="H38" s="34">
        <v>0</v>
      </c>
      <c r="I38" s="34">
        <v>0.03</v>
      </c>
      <c r="J38" s="34">
        <v>1.1499999999999999</v>
      </c>
      <c r="K38" s="34">
        <v>0</v>
      </c>
      <c r="L38" s="34">
        <v>0</v>
      </c>
      <c r="M38" s="34">
        <v>27.65</v>
      </c>
      <c r="N38" s="34">
        <v>34.57</v>
      </c>
      <c r="O38" s="34">
        <v>148.63</v>
      </c>
      <c r="P38" s="34">
        <v>2.2999999999999998</v>
      </c>
      <c r="Q38" s="34">
        <v>0</v>
      </c>
      <c r="R38" s="34">
        <v>0</v>
      </c>
      <c r="S38" s="34">
        <v>0</v>
      </c>
      <c r="T38" s="34">
        <v>0</v>
      </c>
      <c r="U38" s="3" t="s">
        <v>59</v>
      </c>
    </row>
    <row r="39" spans="1:21" ht="12.15" customHeight="1" x14ac:dyDescent="0.25">
      <c r="A39" s="2" t="s">
        <v>60</v>
      </c>
      <c r="B39" s="3">
        <v>90</v>
      </c>
      <c r="C39" s="33">
        <v>7.92</v>
      </c>
      <c r="D39" s="33">
        <v>12.03</v>
      </c>
      <c r="E39" s="33">
        <v>4.45</v>
      </c>
      <c r="F39" s="33">
        <v>149.66</v>
      </c>
      <c r="G39" s="34">
        <v>0.12</v>
      </c>
      <c r="H39" s="34">
        <v>1.51</v>
      </c>
      <c r="I39" s="34">
        <v>0.24</v>
      </c>
      <c r="J39" s="34">
        <v>1.86</v>
      </c>
      <c r="K39" s="34">
        <v>7.0000000000000007E-2</v>
      </c>
      <c r="L39" s="34">
        <v>0.14000000000000001</v>
      </c>
      <c r="M39" s="34">
        <v>116.4</v>
      </c>
      <c r="N39" s="34">
        <v>28.94</v>
      </c>
      <c r="O39" s="34">
        <v>191.62</v>
      </c>
      <c r="P39" s="34">
        <v>0.73</v>
      </c>
      <c r="Q39" s="34">
        <v>295.43</v>
      </c>
      <c r="R39" s="34">
        <v>36.979999999999997</v>
      </c>
      <c r="S39" s="34">
        <v>0.28999999999999998</v>
      </c>
      <c r="T39" s="34">
        <v>0.03</v>
      </c>
      <c r="U39" s="3">
        <v>10</v>
      </c>
    </row>
    <row r="40" spans="1:21" ht="21.6" customHeight="1" x14ac:dyDescent="0.25">
      <c r="A40" s="2" t="s">
        <v>61</v>
      </c>
      <c r="B40" s="3">
        <v>200</v>
      </c>
      <c r="C40" s="33">
        <v>3</v>
      </c>
      <c r="D40" s="33">
        <v>2.4300000000000002</v>
      </c>
      <c r="E40" s="33">
        <v>14.75</v>
      </c>
      <c r="F40" s="33">
        <v>93.49</v>
      </c>
      <c r="G40" s="34">
        <v>0.03</v>
      </c>
      <c r="H40" s="34">
        <v>0.56000000000000005</v>
      </c>
      <c r="I40" s="34">
        <v>0.02</v>
      </c>
      <c r="J40" s="34">
        <v>0</v>
      </c>
      <c r="K40" s="34">
        <v>0</v>
      </c>
      <c r="L40" s="34">
        <v>0.12</v>
      </c>
      <c r="M40" s="34">
        <v>112.88</v>
      </c>
      <c r="N40" s="34">
        <v>16.55</v>
      </c>
      <c r="O40" s="34">
        <v>79.42</v>
      </c>
      <c r="P40" s="34">
        <v>0.82</v>
      </c>
      <c r="Q40" s="34">
        <v>171.56</v>
      </c>
      <c r="R40" s="34">
        <v>9</v>
      </c>
      <c r="S40" s="34">
        <v>0</v>
      </c>
      <c r="T40" s="34">
        <v>0</v>
      </c>
      <c r="U40" s="3" t="s">
        <v>62</v>
      </c>
    </row>
    <row r="41" spans="1:21" ht="12.15" customHeight="1" x14ac:dyDescent="0.25">
      <c r="A41" s="2" t="s">
        <v>42</v>
      </c>
      <c r="B41" s="3">
        <v>40</v>
      </c>
      <c r="C41" s="33">
        <v>3.05</v>
      </c>
      <c r="D41" s="33">
        <v>0.25</v>
      </c>
      <c r="E41" s="33">
        <v>20.07</v>
      </c>
      <c r="F41" s="33">
        <v>94.73</v>
      </c>
      <c r="G41" s="34">
        <v>0.06</v>
      </c>
      <c r="H41" s="34">
        <v>0</v>
      </c>
      <c r="I41" s="34">
        <v>0</v>
      </c>
      <c r="J41" s="34">
        <v>0.78</v>
      </c>
      <c r="K41" s="34">
        <v>0</v>
      </c>
      <c r="L41" s="34">
        <v>0.02</v>
      </c>
      <c r="M41" s="34">
        <v>9.1999999999999993</v>
      </c>
      <c r="N41" s="34">
        <v>13.2</v>
      </c>
      <c r="O41" s="34">
        <v>33.6</v>
      </c>
      <c r="P41" s="34">
        <v>0.8</v>
      </c>
      <c r="Q41" s="34">
        <v>51.6</v>
      </c>
      <c r="R41" s="34">
        <v>0</v>
      </c>
      <c r="S41" s="34">
        <v>0.01</v>
      </c>
      <c r="T41" s="34">
        <v>0</v>
      </c>
      <c r="U41" s="3">
        <v>1</v>
      </c>
    </row>
    <row r="42" spans="1:21" ht="12.15" customHeight="1" x14ac:dyDescent="0.25">
      <c r="A42" s="2" t="s">
        <v>34</v>
      </c>
      <c r="B42" s="3">
        <v>40</v>
      </c>
      <c r="C42" s="33">
        <v>2.65</v>
      </c>
      <c r="D42" s="33">
        <v>0.35</v>
      </c>
      <c r="E42" s="33">
        <v>16.96</v>
      </c>
      <c r="F42" s="33">
        <v>81.58</v>
      </c>
      <c r="G42" s="34">
        <v>7.0000000000000007E-2</v>
      </c>
      <c r="H42" s="34">
        <v>0</v>
      </c>
      <c r="I42" s="34">
        <v>0</v>
      </c>
      <c r="J42" s="34">
        <v>0.88</v>
      </c>
      <c r="K42" s="34">
        <v>0</v>
      </c>
      <c r="L42" s="34">
        <v>0.03</v>
      </c>
      <c r="M42" s="34">
        <v>7.2</v>
      </c>
      <c r="N42" s="34">
        <v>7.6</v>
      </c>
      <c r="O42" s="34">
        <v>34.799999999999997</v>
      </c>
      <c r="P42" s="34">
        <v>1.6</v>
      </c>
      <c r="Q42" s="34">
        <v>54.4</v>
      </c>
      <c r="R42" s="34">
        <v>2.2400000000000002</v>
      </c>
      <c r="S42" s="34">
        <v>0</v>
      </c>
      <c r="T42" s="34">
        <v>0</v>
      </c>
      <c r="U42" s="3">
        <v>2</v>
      </c>
    </row>
    <row r="43" spans="1:21" ht="21.6" customHeight="1" x14ac:dyDescent="0.25">
      <c r="A43" s="35" t="s">
        <v>35</v>
      </c>
      <c r="B43" s="30">
        <f>SUM(B36:B42)</f>
        <v>840</v>
      </c>
      <c r="C43" s="29">
        <f t="shared" ref="C43:T43" si="4">SUM(C36:C42)</f>
        <v>26.94</v>
      </c>
      <c r="D43" s="29">
        <f t="shared" si="4"/>
        <v>27.65</v>
      </c>
      <c r="E43" s="29">
        <f t="shared" si="4"/>
        <v>117.25</v>
      </c>
      <c r="F43" s="29">
        <f t="shared" si="4"/>
        <v>822.5</v>
      </c>
      <c r="G43" s="30">
        <f t="shared" si="4"/>
        <v>0.62000000000000011</v>
      </c>
      <c r="H43" s="30">
        <f t="shared" si="4"/>
        <v>18.25</v>
      </c>
      <c r="I43" s="30">
        <f t="shared" si="4"/>
        <v>0.5</v>
      </c>
      <c r="J43" s="30">
        <f t="shared" si="4"/>
        <v>8.4600000000000009</v>
      </c>
      <c r="K43" s="30">
        <f t="shared" si="4"/>
        <v>0.1</v>
      </c>
      <c r="L43" s="30">
        <f t="shared" si="4"/>
        <v>0.38</v>
      </c>
      <c r="M43" s="30">
        <f t="shared" si="4"/>
        <v>336.58</v>
      </c>
      <c r="N43" s="30">
        <f t="shared" si="4"/>
        <v>141.66999999999999</v>
      </c>
      <c r="O43" s="30">
        <f t="shared" si="4"/>
        <v>584.4899999999999</v>
      </c>
      <c r="P43" s="30">
        <f t="shared" si="4"/>
        <v>10.66</v>
      </c>
      <c r="Q43" s="30">
        <f t="shared" si="4"/>
        <v>1262.71</v>
      </c>
      <c r="R43" s="30">
        <f t="shared" si="4"/>
        <v>53.75</v>
      </c>
      <c r="S43" s="30">
        <f t="shared" si="4"/>
        <v>0.33999999999999997</v>
      </c>
      <c r="T43" s="30">
        <f t="shared" si="4"/>
        <v>0.03</v>
      </c>
      <c r="U43" s="36"/>
    </row>
    <row r="44" spans="1:21" ht="21.6" customHeight="1" x14ac:dyDescent="0.25">
      <c r="A44" s="35" t="s">
        <v>48</v>
      </c>
      <c r="B44" s="35"/>
      <c r="C44" s="37">
        <f>C43+C34</f>
        <v>44.33</v>
      </c>
      <c r="D44" s="37">
        <f t="shared" ref="D44:T44" si="5">D43+D34</f>
        <v>46.87</v>
      </c>
      <c r="E44" s="37">
        <f t="shared" si="5"/>
        <v>194.62</v>
      </c>
      <c r="F44" s="37">
        <f t="shared" si="5"/>
        <v>1398.12</v>
      </c>
      <c r="G44" s="37">
        <f t="shared" si="5"/>
        <v>1.0700000000000003</v>
      </c>
      <c r="H44" s="37">
        <f t="shared" si="5"/>
        <v>40.64</v>
      </c>
      <c r="I44" s="37">
        <f t="shared" si="5"/>
        <v>1.2</v>
      </c>
      <c r="J44" s="37">
        <f t="shared" si="5"/>
        <v>12.350000000000001</v>
      </c>
      <c r="K44" s="37">
        <f t="shared" si="5"/>
        <v>0.17</v>
      </c>
      <c r="L44" s="37">
        <f t="shared" si="5"/>
        <v>0.64</v>
      </c>
      <c r="M44" s="37">
        <f t="shared" si="5"/>
        <v>450.68999999999994</v>
      </c>
      <c r="N44" s="37">
        <f t="shared" si="5"/>
        <v>228.07999999999998</v>
      </c>
      <c r="O44" s="37">
        <f t="shared" si="5"/>
        <v>864.13999999999987</v>
      </c>
      <c r="P44" s="37">
        <f t="shared" si="5"/>
        <v>17.420000000000002</v>
      </c>
      <c r="Q44" s="37">
        <f t="shared" si="5"/>
        <v>2714.1400000000003</v>
      </c>
      <c r="R44" s="37">
        <f t="shared" si="5"/>
        <v>73.5</v>
      </c>
      <c r="S44" s="37">
        <f t="shared" si="5"/>
        <v>0.44999999999999996</v>
      </c>
      <c r="T44" s="37">
        <f t="shared" si="5"/>
        <v>0.03</v>
      </c>
      <c r="U44" s="36"/>
    </row>
    <row r="45" spans="1:21" ht="28.35" customHeight="1" x14ac:dyDescent="0.25">
      <c r="A45" s="67" t="s">
        <v>64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</row>
    <row r="46" spans="1:21" ht="13.35" customHeight="1" x14ac:dyDescent="0.25">
      <c r="A46" s="75" t="s">
        <v>1</v>
      </c>
      <c r="B46" s="75" t="s">
        <v>2</v>
      </c>
      <c r="C46" s="77" t="s">
        <v>3</v>
      </c>
      <c r="D46" s="78"/>
      <c r="E46" s="79"/>
      <c r="F46" s="80" t="s">
        <v>4</v>
      </c>
      <c r="G46" s="72" t="s">
        <v>5</v>
      </c>
      <c r="H46" s="73"/>
      <c r="I46" s="73"/>
      <c r="J46" s="73"/>
      <c r="K46" s="73"/>
      <c r="L46" s="74"/>
      <c r="M46" s="72" t="s">
        <v>6</v>
      </c>
      <c r="N46" s="73"/>
      <c r="O46" s="73"/>
      <c r="P46" s="73"/>
      <c r="Q46" s="73"/>
      <c r="R46" s="73"/>
      <c r="S46" s="73"/>
      <c r="T46" s="74"/>
      <c r="U46" s="75" t="s">
        <v>7</v>
      </c>
    </row>
    <row r="47" spans="1:21" ht="26.7" customHeight="1" x14ac:dyDescent="0.25">
      <c r="A47" s="76"/>
      <c r="B47" s="76"/>
      <c r="C47" s="29" t="s">
        <v>8</v>
      </c>
      <c r="D47" s="29" t="s">
        <v>9</v>
      </c>
      <c r="E47" s="29" t="s">
        <v>10</v>
      </c>
      <c r="F47" s="81"/>
      <c r="G47" s="30" t="s">
        <v>11</v>
      </c>
      <c r="H47" s="30" t="s">
        <v>12</v>
      </c>
      <c r="I47" s="30" t="s">
        <v>13</v>
      </c>
      <c r="J47" s="30" t="s">
        <v>14</v>
      </c>
      <c r="K47" s="30" t="s">
        <v>15</v>
      </c>
      <c r="L47" s="30" t="s">
        <v>16</v>
      </c>
      <c r="M47" s="30" t="s">
        <v>17</v>
      </c>
      <c r="N47" s="30" t="s">
        <v>18</v>
      </c>
      <c r="O47" s="30" t="s">
        <v>19</v>
      </c>
      <c r="P47" s="30" t="s">
        <v>20</v>
      </c>
      <c r="Q47" s="30" t="s">
        <v>21</v>
      </c>
      <c r="R47" s="30" t="s">
        <v>22</v>
      </c>
      <c r="S47" s="30" t="s">
        <v>23</v>
      </c>
      <c r="T47" s="30" t="s">
        <v>24</v>
      </c>
      <c r="U47" s="76"/>
    </row>
    <row r="48" spans="1:21" ht="14.7" customHeight="1" x14ac:dyDescent="0.25">
      <c r="A48" s="31" t="s">
        <v>25</v>
      </c>
      <c r="B48" s="31"/>
      <c r="C48" s="32"/>
      <c r="D48" s="32"/>
      <c r="E48" s="32"/>
      <c r="F48" s="3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12.15" customHeight="1" x14ac:dyDescent="0.25">
      <c r="A49" s="2" t="s">
        <v>65</v>
      </c>
      <c r="B49" s="3">
        <v>60</v>
      </c>
      <c r="C49" s="33">
        <v>1.51</v>
      </c>
      <c r="D49" s="33">
        <v>3.46</v>
      </c>
      <c r="E49" s="33">
        <v>8.1999999999999993</v>
      </c>
      <c r="F49" s="33">
        <v>70.989999999999995</v>
      </c>
      <c r="G49" s="34">
        <v>0.03</v>
      </c>
      <c r="H49" s="34">
        <v>4.96</v>
      </c>
      <c r="I49" s="34">
        <v>0.05</v>
      </c>
      <c r="J49" s="34">
        <v>1.71</v>
      </c>
      <c r="K49" s="34">
        <v>0</v>
      </c>
      <c r="L49" s="34">
        <v>0.04</v>
      </c>
      <c r="M49" s="34">
        <v>20.96</v>
      </c>
      <c r="N49" s="34">
        <v>17.18</v>
      </c>
      <c r="O49" s="34">
        <v>32.53</v>
      </c>
      <c r="P49" s="34">
        <v>0.98</v>
      </c>
      <c r="Q49" s="34">
        <v>282.13</v>
      </c>
      <c r="R49" s="34">
        <v>4.8899999999999997</v>
      </c>
      <c r="S49" s="34">
        <v>0.01</v>
      </c>
      <c r="T49" s="34">
        <v>0</v>
      </c>
      <c r="U49" s="3" t="s">
        <v>66</v>
      </c>
    </row>
    <row r="50" spans="1:21" ht="12.15" customHeight="1" x14ac:dyDescent="0.25">
      <c r="A50" s="2" t="s">
        <v>67</v>
      </c>
      <c r="B50" s="3">
        <v>150</v>
      </c>
      <c r="C50" s="33">
        <v>3.69</v>
      </c>
      <c r="D50" s="33">
        <v>6.01</v>
      </c>
      <c r="E50" s="33">
        <v>13.62</v>
      </c>
      <c r="F50" s="33">
        <v>125.86</v>
      </c>
      <c r="G50" s="34">
        <v>0.05</v>
      </c>
      <c r="H50" s="34">
        <v>32.72</v>
      </c>
      <c r="I50" s="34">
        <v>0.11</v>
      </c>
      <c r="J50" s="34">
        <v>2.75</v>
      </c>
      <c r="K50" s="34">
        <v>0</v>
      </c>
      <c r="L50" s="34">
        <v>7.0000000000000007E-2</v>
      </c>
      <c r="M50" s="34">
        <v>80.94</v>
      </c>
      <c r="N50" s="34">
        <v>31.32</v>
      </c>
      <c r="O50" s="34">
        <v>59.47</v>
      </c>
      <c r="P50" s="34">
        <v>1.83</v>
      </c>
      <c r="Q50" s="34">
        <v>415.14</v>
      </c>
      <c r="R50" s="34">
        <v>6.33</v>
      </c>
      <c r="S50" s="34">
        <v>0.02</v>
      </c>
      <c r="T50" s="34">
        <v>0</v>
      </c>
      <c r="U50" s="3" t="s">
        <v>68</v>
      </c>
    </row>
    <row r="51" spans="1:21" ht="12.15" customHeight="1" x14ac:dyDescent="0.25">
      <c r="A51" s="2" t="s">
        <v>69</v>
      </c>
      <c r="B51" s="3">
        <v>90</v>
      </c>
      <c r="C51" s="33">
        <v>9.01</v>
      </c>
      <c r="D51" s="33">
        <v>5.86</v>
      </c>
      <c r="E51" s="33">
        <v>9.69</v>
      </c>
      <c r="F51" s="33">
        <v>157.63999999999999</v>
      </c>
      <c r="G51" s="34">
        <v>0.28000000000000003</v>
      </c>
      <c r="H51" s="34">
        <v>1.98</v>
      </c>
      <c r="I51" s="34">
        <v>0.03</v>
      </c>
      <c r="J51" s="34">
        <v>1.44</v>
      </c>
      <c r="K51" s="34">
        <v>0.03</v>
      </c>
      <c r="L51" s="34">
        <v>0.6</v>
      </c>
      <c r="M51" s="34">
        <v>14.74</v>
      </c>
      <c r="N51" s="34">
        <v>29.16</v>
      </c>
      <c r="O51" s="34">
        <v>210.71</v>
      </c>
      <c r="P51" s="34">
        <v>4.88</v>
      </c>
      <c r="Q51" s="34">
        <v>295.33</v>
      </c>
      <c r="R51" s="34">
        <v>7.08</v>
      </c>
      <c r="S51" s="34">
        <v>0.05</v>
      </c>
      <c r="T51" s="34">
        <v>0.02</v>
      </c>
      <c r="U51" s="3">
        <v>19</v>
      </c>
    </row>
    <row r="52" spans="1:21" ht="12.15" customHeight="1" x14ac:dyDescent="0.25">
      <c r="A52" s="2" t="s">
        <v>70</v>
      </c>
      <c r="B52" s="3">
        <v>180</v>
      </c>
      <c r="C52" s="33">
        <v>0.59</v>
      </c>
      <c r="D52" s="33">
        <v>0.24</v>
      </c>
      <c r="E52" s="33">
        <v>17.149999999999999</v>
      </c>
      <c r="F52" s="33">
        <v>84.42</v>
      </c>
      <c r="G52" s="34">
        <v>0.01</v>
      </c>
      <c r="H52" s="34">
        <v>79.2</v>
      </c>
      <c r="I52" s="34">
        <v>0.15</v>
      </c>
      <c r="J52" s="34">
        <v>0</v>
      </c>
      <c r="K52" s="34">
        <v>0</v>
      </c>
      <c r="L52" s="34">
        <v>0.05</v>
      </c>
      <c r="M52" s="34">
        <v>17.170000000000002</v>
      </c>
      <c r="N52" s="34">
        <v>4.37</v>
      </c>
      <c r="O52" s="34">
        <v>2.75</v>
      </c>
      <c r="P52" s="34">
        <v>0.49</v>
      </c>
      <c r="Q52" s="34">
        <v>9.81</v>
      </c>
      <c r="R52" s="34">
        <v>0</v>
      </c>
      <c r="S52" s="34">
        <v>0</v>
      </c>
      <c r="T52" s="34">
        <v>0</v>
      </c>
      <c r="U52" s="3" t="s">
        <v>71</v>
      </c>
    </row>
    <row r="53" spans="1:21" ht="12.15" customHeight="1" x14ac:dyDescent="0.25">
      <c r="A53" s="2" t="s">
        <v>42</v>
      </c>
      <c r="B53" s="3">
        <v>20</v>
      </c>
      <c r="C53" s="33">
        <v>1.53</v>
      </c>
      <c r="D53" s="33">
        <v>0.12</v>
      </c>
      <c r="E53" s="33">
        <v>10.039999999999999</v>
      </c>
      <c r="F53" s="33">
        <v>47.36</v>
      </c>
      <c r="G53" s="34">
        <v>0.03</v>
      </c>
      <c r="H53" s="34">
        <v>0</v>
      </c>
      <c r="I53" s="34">
        <v>0</v>
      </c>
      <c r="J53" s="34">
        <v>0.39</v>
      </c>
      <c r="K53" s="34">
        <v>0</v>
      </c>
      <c r="L53" s="34">
        <v>0.01</v>
      </c>
      <c r="M53" s="34">
        <v>4.5999999999999996</v>
      </c>
      <c r="N53" s="34">
        <v>6.6</v>
      </c>
      <c r="O53" s="34">
        <v>16.8</v>
      </c>
      <c r="P53" s="34">
        <v>0.4</v>
      </c>
      <c r="Q53" s="34">
        <v>25.8</v>
      </c>
      <c r="R53" s="34">
        <v>0</v>
      </c>
      <c r="S53" s="34">
        <v>0</v>
      </c>
      <c r="T53" s="34">
        <v>0</v>
      </c>
      <c r="U53" s="3">
        <v>1</v>
      </c>
    </row>
    <row r="54" spans="1:21" ht="12.15" customHeight="1" x14ac:dyDescent="0.25">
      <c r="A54" s="2" t="s">
        <v>34</v>
      </c>
      <c r="B54" s="3">
        <v>20</v>
      </c>
      <c r="C54" s="33">
        <v>1.1200000000000001</v>
      </c>
      <c r="D54" s="33">
        <v>0.22</v>
      </c>
      <c r="E54" s="33">
        <v>9.8800000000000008</v>
      </c>
      <c r="F54" s="33">
        <v>45.98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">
        <v>2</v>
      </c>
    </row>
    <row r="55" spans="1:21" ht="21.6" customHeight="1" x14ac:dyDescent="0.25">
      <c r="A55" s="35" t="s">
        <v>35</v>
      </c>
      <c r="B55" s="30">
        <f>SUM(B49:B54)</f>
        <v>520</v>
      </c>
      <c r="C55" s="29">
        <f t="shared" ref="C55:T55" si="6">SUM(C49:C54)</f>
        <v>17.450000000000003</v>
      </c>
      <c r="D55" s="29">
        <f t="shared" si="6"/>
        <v>15.909999999999998</v>
      </c>
      <c r="E55" s="29">
        <f t="shared" si="6"/>
        <v>68.58</v>
      </c>
      <c r="F55" s="29">
        <f t="shared" si="6"/>
        <v>532.25</v>
      </c>
      <c r="G55" s="30">
        <f t="shared" si="6"/>
        <v>0.4</v>
      </c>
      <c r="H55" s="30">
        <f t="shared" si="6"/>
        <v>118.86</v>
      </c>
      <c r="I55" s="30">
        <f t="shared" si="6"/>
        <v>0.33999999999999997</v>
      </c>
      <c r="J55" s="30">
        <f t="shared" si="6"/>
        <v>6.29</v>
      </c>
      <c r="K55" s="30">
        <f t="shared" si="6"/>
        <v>0.03</v>
      </c>
      <c r="L55" s="30">
        <f t="shared" si="6"/>
        <v>0.77</v>
      </c>
      <c r="M55" s="30">
        <f t="shared" si="6"/>
        <v>138.41</v>
      </c>
      <c r="N55" s="30">
        <f t="shared" si="6"/>
        <v>88.63</v>
      </c>
      <c r="O55" s="30">
        <f t="shared" si="6"/>
        <v>322.26000000000005</v>
      </c>
      <c r="P55" s="30">
        <f t="shared" si="6"/>
        <v>8.58</v>
      </c>
      <c r="Q55" s="30">
        <f t="shared" si="6"/>
        <v>1028.2099999999998</v>
      </c>
      <c r="R55" s="30">
        <f t="shared" si="6"/>
        <v>18.299999999999997</v>
      </c>
      <c r="S55" s="30">
        <f t="shared" si="6"/>
        <v>0.08</v>
      </c>
      <c r="T55" s="30">
        <f t="shared" si="6"/>
        <v>0.02</v>
      </c>
      <c r="U55" s="36"/>
    </row>
    <row r="56" spans="1:21" ht="14.7" customHeight="1" x14ac:dyDescent="0.25">
      <c r="A56" s="31" t="s">
        <v>36</v>
      </c>
      <c r="B56" s="31"/>
      <c r="C56" s="32"/>
      <c r="D56" s="32"/>
      <c r="E56" s="32"/>
      <c r="F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12.15" customHeight="1" x14ac:dyDescent="0.25">
      <c r="A57" s="2" t="s">
        <v>72</v>
      </c>
      <c r="B57" s="3">
        <v>70</v>
      </c>
      <c r="C57" s="33">
        <v>0.91</v>
      </c>
      <c r="D57" s="33">
        <v>7.0000000000000007E-2</v>
      </c>
      <c r="E57" s="33">
        <v>4.83</v>
      </c>
      <c r="F57" s="33">
        <v>24.5</v>
      </c>
      <c r="G57" s="34">
        <v>0.04</v>
      </c>
      <c r="H57" s="34">
        <v>3.5</v>
      </c>
      <c r="I57" s="34">
        <v>1.74</v>
      </c>
      <c r="J57" s="34">
        <v>0.44</v>
      </c>
      <c r="K57" s="34">
        <v>0</v>
      </c>
      <c r="L57" s="34">
        <v>0.05</v>
      </c>
      <c r="M57" s="34">
        <v>35.700000000000003</v>
      </c>
      <c r="N57" s="34">
        <v>26.6</v>
      </c>
      <c r="O57" s="34">
        <v>38.5</v>
      </c>
      <c r="P57" s="34">
        <v>0.7</v>
      </c>
      <c r="Q57" s="34">
        <v>140</v>
      </c>
      <c r="R57" s="34">
        <v>3.5</v>
      </c>
      <c r="S57" s="34">
        <v>0.04</v>
      </c>
      <c r="T57" s="34">
        <v>0</v>
      </c>
      <c r="U57" s="3">
        <v>11</v>
      </c>
    </row>
    <row r="58" spans="1:21" ht="12.15" customHeight="1" x14ac:dyDescent="0.25">
      <c r="A58" s="2" t="s">
        <v>73</v>
      </c>
      <c r="B58" s="3">
        <v>200</v>
      </c>
      <c r="C58" s="33">
        <v>1.47</v>
      </c>
      <c r="D58" s="33">
        <v>3.48</v>
      </c>
      <c r="E58" s="33">
        <v>9.89</v>
      </c>
      <c r="F58" s="33">
        <v>79.06</v>
      </c>
      <c r="G58" s="34">
        <v>0.03</v>
      </c>
      <c r="H58" s="34">
        <v>6.67</v>
      </c>
      <c r="I58" s="34">
        <v>0.18</v>
      </c>
      <c r="J58" s="34">
        <v>1.06</v>
      </c>
      <c r="K58" s="34">
        <v>0.03</v>
      </c>
      <c r="L58" s="34">
        <v>0.04</v>
      </c>
      <c r="M58" s="34">
        <v>37.799999999999997</v>
      </c>
      <c r="N58" s="34">
        <v>19.329999999999998</v>
      </c>
      <c r="O58" s="34">
        <v>37.36</v>
      </c>
      <c r="P58" s="34">
        <v>0.97</v>
      </c>
      <c r="Q58" s="34">
        <v>279.95999999999998</v>
      </c>
      <c r="R58" s="34">
        <v>4.54</v>
      </c>
      <c r="S58" s="34">
        <v>0.02</v>
      </c>
      <c r="T58" s="34">
        <v>0</v>
      </c>
      <c r="U58" s="3" t="s">
        <v>74</v>
      </c>
    </row>
    <row r="59" spans="1:21" ht="12.15" customHeight="1" x14ac:dyDescent="0.25">
      <c r="A59" s="2" t="s">
        <v>75</v>
      </c>
      <c r="B59" s="3">
        <v>150</v>
      </c>
      <c r="C59" s="33">
        <v>3.15</v>
      </c>
      <c r="D59" s="33">
        <v>4.5</v>
      </c>
      <c r="E59" s="33">
        <v>21.33</v>
      </c>
      <c r="F59" s="33">
        <v>143.08000000000001</v>
      </c>
      <c r="G59" s="34">
        <v>0.12</v>
      </c>
      <c r="H59" s="34">
        <v>10.35</v>
      </c>
      <c r="I59" s="34">
        <v>0.03</v>
      </c>
      <c r="J59" s="34">
        <v>0.24</v>
      </c>
      <c r="K59" s="34">
        <v>7.0000000000000007E-2</v>
      </c>
      <c r="L59" s="34">
        <v>0.1</v>
      </c>
      <c r="M59" s="34">
        <v>39.340000000000003</v>
      </c>
      <c r="N59" s="34">
        <v>29.28</v>
      </c>
      <c r="O59" s="34">
        <v>84.81</v>
      </c>
      <c r="P59" s="34">
        <v>1.21</v>
      </c>
      <c r="Q59" s="34">
        <v>760.75</v>
      </c>
      <c r="R59" s="34">
        <v>8.4600000000000009</v>
      </c>
      <c r="S59" s="34">
        <v>0.03</v>
      </c>
      <c r="T59" s="34">
        <v>0</v>
      </c>
      <c r="U59" s="3" t="s">
        <v>76</v>
      </c>
    </row>
    <row r="60" spans="1:21" ht="12.15" customHeight="1" x14ac:dyDescent="0.25">
      <c r="A60" s="2" t="s">
        <v>77</v>
      </c>
      <c r="B60" s="3">
        <v>90</v>
      </c>
      <c r="C60" s="33">
        <v>12.73</v>
      </c>
      <c r="D60" s="33">
        <v>15.51</v>
      </c>
      <c r="E60" s="33">
        <v>36.92</v>
      </c>
      <c r="F60" s="33">
        <f>326.35+0.14</f>
        <v>326.49</v>
      </c>
      <c r="G60" s="34">
        <v>0.26</v>
      </c>
      <c r="H60" s="34">
        <v>0.13</v>
      </c>
      <c r="I60" s="34">
        <v>0.05</v>
      </c>
      <c r="J60" s="34">
        <v>1.41</v>
      </c>
      <c r="K60" s="34">
        <v>0.26</v>
      </c>
      <c r="L60" s="34">
        <v>0.14000000000000001</v>
      </c>
      <c r="M60" s="34">
        <v>41.74</v>
      </c>
      <c r="N60" s="34">
        <v>22.64</v>
      </c>
      <c r="O60" s="34">
        <v>137.22</v>
      </c>
      <c r="P60" s="34">
        <v>1.52</v>
      </c>
      <c r="Q60" s="34">
        <v>265.14</v>
      </c>
      <c r="R60" s="34">
        <v>8.4499999999999993</v>
      </c>
      <c r="S60" s="34">
        <v>0.05</v>
      </c>
      <c r="T60" s="34">
        <v>0</v>
      </c>
      <c r="U60" s="3">
        <v>26</v>
      </c>
    </row>
    <row r="61" spans="1:21" ht="12.15" customHeight="1" x14ac:dyDescent="0.25">
      <c r="A61" s="4" t="s">
        <v>159</v>
      </c>
      <c r="B61" s="3">
        <v>180</v>
      </c>
      <c r="C61" s="33">
        <v>4.24</v>
      </c>
      <c r="D61" s="33">
        <v>3.66</v>
      </c>
      <c r="E61" s="33">
        <v>15.73</v>
      </c>
      <c r="F61" s="33">
        <v>113.85</v>
      </c>
      <c r="G61" s="34">
        <v>0.04</v>
      </c>
      <c r="H61" s="34">
        <v>0.78</v>
      </c>
      <c r="I61" s="34">
        <v>0.02</v>
      </c>
      <c r="J61" s="34">
        <v>0</v>
      </c>
      <c r="K61" s="34">
        <v>0</v>
      </c>
      <c r="L61" s="34">
        <v>0.16</v>
      </c>
      <c r="M61" s="34">
        <v>154.86000000000001</v>
      </c>
      <c r="N61" s="34">
        <v>17.18</v>
      </c>
      <c r="O61" s="34">
        <v>108</v>
      </c>
      <c r="P61" s="34">
        <v>0.12</v>
      </c>
      <c r="Q61" s="34">
        <v>219.4</v>
      </c>
      <c r="R61" s="34">
        <v>13.5</v>
      </c>
      <c r="S61" s="34">
        <v>0</v>
      </c>
      <c r="T61" s="34">
        <v>0</v>
      </c>
      <c r="U61" s="3" t="s">
        <v>78</v>
      </c>
    </row>
    <row r="62" spans="1:21" ht="12.15" customHeight="1" x14ac:dyDescent="0.25">
      <c r="A62" s="2" t="s">
        <v>42</v>
      </c>
      <c r="B62" s="3">
        <v>40</v>
      </c>
      <c r="C62" s="33">
        <v>3.05</v>
      </c>
      <c r="D62" s="33">
        <v>0.25</v>
      </c>
      <c r="E62" s="33">
        <v>20.07</v>
      </c>
      <c r="F62" s="33">
        <v>94.73</v>
      </c>
      <c r="G62" s="34">
        <v>0.06</v>
      </c>
      <c r="H62" s="34">
        <v>0</v>
      </c>
      <c r="I62" s="34">
        <v>0</v>
      </c>
      <c r="J62" s="34">
        <v>0.78</v>
      </c>
      <c r="K62" s="34">
        <v>0</v>
      </c>
      <c r="L62" s="34">
        <v>0.02</v>
      </c>
      <c r="M62" s="34">
        <v>9.1999999999999993</v>
      </c>
      <c r="N62" s="34">
        <v>13.2</v>
      </c>
      <c r="O62" s="34">
        <v>33.6</v>
      </c>
      <c r="P62" s="34">
        <v>0.8</v>
      </c>
      <c r="Q62" s="34">
        <v>51.6</v>
      </c>
      <c r="R62" s="34">
        <v>0</v>
      </c>
      <c r="S62" s="34">
        <v>0.01</v>
      </c>
      <c r="T62" s="34">
        <v>0</v>
      </c>
      <c r="U62" s="3">
        <v>1</v>
      </c>
    </row>
    <row r="63" spans="1:21" ht="12.15" customHeight="1" x14ac:dyDescent="0.25">
      <c r="A63" s="2" t="s">
        <v>34</v>
      </c>
      <c r="B63" s="3">
        <v>20</v>
      </c>
      <c r="C63" s="33">
        <v>1.32</v>
      </c>
      <c r="D63" s="33">
        <v>0.18</v>
      </c>
      <c r="E63" s="33">
        <v>8.48</v>
      </c>
      <c r="F63" s="33">
        <v>40.79</v>
      </c>
      <c r="G63" s="34">
        <v>0.04</v>
      </c>
      <c r="H63" s="34">
        <v>0</v>
      </c>
      <c r="I63" s="34">
        <v>0</v>
      </c>
      <c r="J63" s="34">
        <v>0.44</v>
      </c>
      <c r="K63" s="34">
        <v>0</v>
      </c>
      <c r="L63" s="34">
        <v>0.02</v>
      </c>
      <c r="M63" s="34">
        <v>3.6</v>
      </c>
      <c r="N63" s="34">
        <v>3.8</v>
      </c>
      <c r="O63" s="34">
        <v>17.399999999999999</v>
      </c>
      <c r="P63" s="34">
        <v>0.8</v>
      </c>
      <c r="Q63" s="34">
        <v>27.2</v>
      </c>
      <c r="R63" s="34">
        <v>1.1200000000000001</v>
      </c>
      <c r="S63" s="34">
        <v>0</v>
      </c>
      <c r="T63" s="34">
        <v>0</v>
      </c>
      <c r="U63" s="3">
        <v>2</v>
      </c>
    </row>
    <row r="64" spans="1:21" ht="21.6" customHeight="1" x14ac:dyDescent="0.25">
      <c r="A64" s="35" t="s">
        <v>35</v>
      </c>
      <c r="B64" s="30">
        <f>SUM(B57:B63)</f>
        <v>750</v>
      </c>
      <c r="C64" s="29">
        <f t="shared" ref="C64:T64" si="7">SUM(C57:C63)</f>
        <v>26.87</v>
      </c>
      <c r="D64" s="29">
        <f t="shared" si="7"/>
        <v>27.650000000000002</v>
      </c>
      <c r="E64" s="29">
        <f t="shared" si="7"/>
        <v>117.25000000000001</v>
      </c>
      <c r="F64" s="29">
        <f t="shared" si="7"/>
        <v>822.5</v>
      </c>
      <c r="G64" s="30">
        <f t="shared" si="7"/>
        <v>0.59000000000000008</v>
      </c>
      <c r="H64" s="30">
        <f t="shared" si="7"/>
        <v>21.43</v>
      </c>
      <c r="I64" s="30">
        <f t="shared" si="7"/>
        <v>2.02</v>
      </c>
      <c r="J64" s="30">
        <f t="shared" si="7"/>
        <v>4.37</v>
      </c>
      <c r="K64" s="30">
        <f t="shared" si="7"/>
        <v>0.36</v>
      </c>
      <c r="L64" s="30">
        <f t="shared" si="7"/>
        <v>0.53</v>
      </c>
      <c r="M64" s="30">
        <f t="shared" si="7"/>
        <v>322.24000000000007</v>
      </c>
      <c r="N64" s="30">
        <f t="shared" si="7"/>
        <v>132.03</v>
      </c>
      <c r="O64" s="30">
        <f t="shared" si="7"/>
        <v>456.89</v>
      </c>
      <c r="P64" s="30">
        <f t="shared" si="7"/>
        <v>6.12</v>
      </c>
      <c r="Q64" s="30">
        <f t="shared" si="7"/>
        <v>1744.05</v>
      </c>
      <c r="R64" s="30">
        <f t="shared" si="7"/>
        <v>39.57</v>
      </c>
      <c r="S64" s="30">
        <f t="shared" si="7"/>
        <v>0.15000000000000002</v>
      </c>
      <c r="T64" s="30">
        <f t="shared" si="7"/>
        <v>0</v>
      </c>
      <c r="U64" s="36"/>
    </row>
    <row r="65" spans="1:21" ht="21.6" customHeight="1" x14ac:dyDescent="0.25">
      <c r="A65" s="35" t="s">
        <v>48</v>
      </c>
      <c r="B65" s="35"/>
      <c r="C65" s="37">
        <f>C64+C55</f>
        <v>44.320000000000007</v>
      </c>
      <c r="D65" s="37">
        <f t="shared" ref="D65:T65" si="8">D64+D55</f>
        <v>43.56</v>
      </c>
      <c r="E65" s="37">
        <f t="shared" si="8"/>
        <v>185.83</v>
      </c>
      <c r="F65" s="37">
        <f t="shared" si="8"/>
        <v>1354.75</v>
      </c>
      <c r="G65" s="37">
        <f t="shared" si="8"/>
        <v>0.9900000000000001</v>
      </c>
      <c r="H65" s="37">
        <f t="shared" si="8"/>
        <v>140.29</v>
      </c>
      <c r="I65" s="37">
        <f t="shared" si="8"/>
        <v>2.36</v>
      </c>
      <c r="J65" s="37">
        <f t="shared" si="8"/>
        <v>10.66</v>
      </c>
      <c r="K65" s="37">
        <f t="shared" si="8"/>
        <v>0.39</v>
      </c>
      <c r="L65" s="37">
        <f t="shared" si="8"/>
        <v>1.3</v>
      </c>
      <c r="M65" s="37">
        <f t="shared" si="8"/>
        <v>460.65000000000009</v>
      </c>
      <c r="N65" s="37">
        <f t="shared" si="8"/>
        <v>220.66</v>
      </c>
      <c r="O65" s="37">
        <f t="shared" si="8"/>
        <v>779.15000000000009</v>
      </c>
      <c r="P65" s="37">
        <f t="shared" si="8"/>
        <v>14.7</v>
      </c>
      <c r="Q65" s="37">
        <f t="shared" si="8"/>
        <v>2772.2599999999998</v>
      </c>
      <c r="R65" s="37">
        <f t="shared" si="8"/>
        <v>57.87</v>
      </c>
      <c r="S65" s="37">
        <f t="shared" si="8"/>
        <v>0.23000000000000004</v>
      </c>
      <c r="T65" s="37">
        <f t="shared" si="8"/>
        <v>0.02</v>
      </c>
      <c r="U65" s="36"/>
    </row>
    <row r="66" spans="1:21" ht="28.35" customHeight="1" x14ac:dyDescent="0.25">
      <c r="A66" s="67" t="s">
        <v>82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</row>
    <row r="67" spans="1:21" ht="13.35" customHeight="1" x14ac:dyDescent="0.25">
      <c r="A67" s="75" t="s">
        <v>1</v>
      </c>
      <c r="B67" s="75" t="s">
        <v>2</v>
      </c>
      <c r="C67" s="77" t="s">
        <v>3</v>
      </c>
      <c r="D67" s="78"/>
      <c r="E67" s="79"/>
      <c r="F67" s="80" t="s">
        <v>4</v>
      </c>
      <c r="G67" s="72" t="s">
        <v>5</v>
      </c>
      <c r="H67" s="73"/>
      <c r="I67" s="73"/>
      <c r="J67" s="73"/>
      <c r="K67" s="73"/>
      <c r="L67" s="74"/>
      <c r="M67" s="72" t="s">
        <v>6</v>
      </c>
      <c r="N67" s="73"/>
      <c r="O67" s="73"/>
      <c r="P67" s="73"/>
      <c r="Q67" s="73"/>
      <c r="R67" s="73"/>
      <c r="S67" s="73"/>
      <c r="T67" s="74"/>
      <c r="U67" s="75" t="s">
        <v>7</v>
      </c>
    </row>
    <row r="68" spans="1:21" ht="26.7" customHeight="1" x14ac:dyDescent="0.25">
      <c r="A68" s="76"/>
      <c r="B68" s="76"/>
      <c r="C68" s="29" t="s">
        <v>8</v>
      </c>
      <c r="D68" s="29" t="s">
        <v>9</v>
      </c>
      <c r="E68" s="29" t="s">
        <v>10</v>
      </c>
      <c r="F68" s="81"/>
      <c r="G68" s="30" t="s">
        <v>11</v>
      </c>
      <c r="H68" s="30" t="s">
        <v>12</v>
      </c>
      <c r="I68" s="30" t="s">
        <v>13</v>
      </c>
      <c r="J68" s="30" t="s">
        <v>14</v>
      </c>
      <c r="K68" s="30" t="s">
        <v>15</v>
      </c>
      <c r="L68" s="30" t="s">
        <v>16</v>
      </c>
      <c r="M68" s="30" t="s">
        <v>17</v>
      </c>
      <c r="N68" s="30" t="s">
        <v>18</v>
      </c>
      <c r="O68" s="30" t="s">
        <v>19</v>
      </c>
      <c r="P68" s="30" t="s">
        <v>20</v>
      </c>
      <c r="Q68" s="30" t="s">
        <v>21</v>
      </c>
      <c r="R68" s="30" t="s">
        <v>22</v>
      </c>
      <c r="S68" s="30" t="s">
        <v>23</v>
      </c>
      <c r="T68" s="30" t="s">
        <v>24</v>
      </c>
      <c r="U68" s="76"/>
    </row>
    <row r="69" spans="1:21" ht="14.7" customHeight="1" x14ac:dyDescent="0.25">
      <c r="A69" s="31" t="s">
        <v>25</v>
      </c>
      <c r="B69" s="31"/>
      <c r="C69" s="32"/>
      <c r="D69" s="32"/>
      <c r="E69" s="32"/>
      <c r="F69" s="3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12.15" customHeight="1" x14ac:dyDescent="0.25">
      <c r="A70" s="4" t="s">
        <v>83</v>
      </c>
      <c r="B70" s="6">
        <v>10</v>
      </c>
      <c r="C70" s="9">
        <v>0.05</v>
      </c>
      <c r="D70" s="9">
        <v>5.25</v>
      </c>
      <c r="E70" s="9">
        <v>0.08</v>
      </c>
      <c r="F70" s="9">
        <v>74.8</v>
      </c>
      <c r="G70" s="9">
        <v>0</v>
      </c>
      <c r="H70" s="9">
        <v>0</v>
      </c>
      <c r="I70" s="9">
        <v>7.0000000000000007E-2</v>
      </c>
      <c r="J70" s="9">
        <v>0.22</v>
      </c>
      <c r="K70" s="9">
        <v>0.15</v>
      </c>
      <c r="L70" s="9">
        <v>0.01</v>
      </c>
      <c r="M70" s="9">
        <v>1.2</v>
      </c>
      <c r="N70" s="9">
        <v>0</v>
      </c>
      <c r="O70" s="9">
        <v>1.9</v>
      </c>
      <c r="P70" s="9">
        <v>0.02</v>
      </c>
      <c r="Q70" s="9">
        <v>1.5</v>
      </c>
      <c r="R70" s="9">
        <v>0</v>
      </c>
      <c r="S70" s="9">
        <v>0</v>
      </c>
      <c r="T70" s="9">
        <v>0</v>
      </c>
      <c r="U70" s="6" t="s">
        <v>84</v>
      </c>
    </row>
    <row r="71" spans="1:21" ht="12.15" customHeight="1" x14ac:dyDescent="0.25">
      <c r="A71" s="2" t="s">
        <v>85</v>
      </c>
      <c r="B71" s="3">
        <v>150</v>
      </c>
      <c r="C71" s="33">
        <v>9.08</v>
      </c>
      <c r="D71" s="33">
        <v>8.91</v>
      </c>
      <c r="E71" s="33">
        <v>19.62</v>
      </c>
      <c r="F71" s="33">
        <v>174.63</v>
      </c>
      <c r="G71" s="34">
        <v>0.06</v>
      </c>
      <c r="H71" s="34">
        <v>0.2</v>
      </c>
      <c r="I71" s="34">
        <v>0.33</v>
      </c>
      <c r="J71" s="34">
        <v>2.37</v>
      </c>
      <c r="K71" s="34">
        <v>2.4900000000000002</v>
      </c>
      <c r="L71" s="34">
        <v>0.44</v>
      </c>
      <c r="M71" s="34">
        <v>96.76</v>
      </c>
      <c r="N71" s="34">
        <v>15.85</v>
      </c>
      <c r="O71" s="34">
        <v>210.7</v>
      </c>
      <c r="P71" s="34">
        <v>2.4300000000000002</v>
      </c>
      <c r="Q71" s="34">
        <v>204.49</v>
      </c>
      <c r="R71" s="34">
        <v>24.31</v>
      </c>
      <c r="S71" s="34">
        <v>0.05</v>
      </c>
      <c r="T71" s="34">
        <v>0.03</v>
      </c>
      <c r="U71" s="3" t="s">
        <v>86</v>
      </c>
    </row>
    <row r="72" spans="1:21" ht="12.15" customHeight="1" x14ac:dyDescent="0.25">
      <c r="A72" s="2" t="s">
        <v>87</v>
      </c>
      <c r="B72" s="3">
        <v>200</v>
      </c>
      <c r="C72" s="33">
        <v>5.94</v>
      </c>
      <c r="D72" s="33">
        <v>4.8899999999999997</v>
      </c>
      <c r="E72" s="33">
        <v>19.420000000000002</v>
      </c>
      <c r="F72" s="33">
        <v>147.31</v>
      </c>
      <c r="G72" s="34">
        <v>0.05</v>
      </c>
      <c r="H72" s="34">
        <v>0.92</v>
      </c>
      <c r="I72" s="34">
        <v>0.03</v>
      </c>
      <c r="J72" s="34">
        <v>0</v>
      </c>
      <c r="K72" s="34">
        <v>0</v>
      </c>
      <c r="L72" s="34">
        <v>0.19</v>
      </c>
      <c r="M72" s="34">
        <v>187.51</v>
      </c>
      <c r="N72" s="34">
        <v>35.51</v>
      </c>
      <c r="O72" s="34">
        <v>151.6</v>
      </c>
      <c r="P72" s="34">
        <v>0.93</v>
      </c>
      <c r="Q72" s="34">
        <v>320.38</v>
      </c>
      <c r="R72" s="34">
        <v>16</v>
      </c>
      <c r="S72" s="34">
        <v>0</v>
      </c>
      <c r="T72" s="34">
        <v>0</v>
      </c>
      <c r="U72" s="3" t="s">
        <v>88</v>
      </c>
    </row>
    <row r="73" spans="1:21" ht="12.15" customHeight="1" x14ac:dyDescent="0.25">
      <c r="A73" s="2" t="s">
        <v>42</v>
      </c>
      <c r="B73" s="3">
        <v>20</v>
      </c>
      <c r="C73" s="33">
        <v>1.53</v>
      </c>
      <c r="D73" s="33">
        <v>0.12</v>
      </c>
      <c r="E73" s="33">
        <v>10.039999999999999</v>
      </c>
      <c r="F73" s="33">
        <v>47.36</v>
      </c>
      <c r="G73" s="34">
        <v>0.03</v>
      </c>
      <c r="H73" s="34">
        <v>0</v>
      </c>
      <c r="I73" s="34">
        <v>0</v>
      </c>
      <c r="J73" s="34">
        <v>0.39</v>
      </c>
      <c r="K73" s="34">
        <v>0</v>
      </c>
      <c r="L73" s="34">
        <v>0.01</v>
      </c>
      <c r="M73" s="34">
        <v>4.5999999999999996</v>
      </c>
      <c r="N73" s="34">
        <v>6.6</v>
      </c>
      <c r="O73" s="34">
        <v>16.8</v>
      </c>
      <c r="P73" s="34">
        <v>0.4</v>
      </c>
      <c r="Q73" s="34">
        <v>25.8</v>
      </c>
      <c r="R73" s="34">
        <v>0</v>
      </c>
      <c r="S73" s="34">
        <v>0</v>
      </c>
      <c r="T73" s="34">
        <v>0</v>
      </c>
      <c r="U73" s="3">
        <v>1</v>
      </c>
    </row>
    <row r="74" spans="1:21" ht="12.15" customHeight="1" x14ac:dyDescent="0.25">
      <c r="A74" s="2" t="s">
        <v>34</v>
      </c>
      <c r="B74" s="3">
        <v>20</v>
      </c>
      <c r="C74" s="33">
        <v>1.32</v>
      </c>
      <c r="D74" s="33">
        <v>0.18</v>
      </c>
      <c r="E74" s="33">
        <v>8.48</v>
      </c>
      <c r="F74" s="33">
        <v>40.79</v>
      </c>
      <c r="G74" s="34">
        <v>0.04</v>
      </c>
      <c r="H74" s="34">
        <v>0</v>
      </c>
      <c r="I74" s="34">
        <v>0</v>
      </c>
      <c r="J74" s="34">
        <v>0.44</v>
      </c>
      <c r="K74" s="34">
        <v>0</v>
      </c>
      <c r="L74" s="34">
        <v>0.02</v>
      </c>
      <c r="M74" s="34">
        <v>3.6</v>
      </c>
      <c r="N74" s="34">
        <v>3.8</v>
      </c>
      <c r="O74" s="34">
        <v>17.399999999999999</v>
      </c>
      <c r="P74" s="34">
        <v>0.8</v>
      </c>
      <c r="Q74" s="34">
        <v>27.2</v>
      </c>
      <c r="R74" s="34">
        <v>1.1200000000000001</v>
      </c>
      <c r="S74" s="34">
        <v>0</v>
      </c>
      <c r="T74" s="34">
        <v>0</v>
      </c>
      <c r="U74" s="3">
        <v>2</v>
      </c>
    </row>
    <row r="75" spans="1:21" ht="12.15" customHeight="1" x14ac:dyDescent="0.25">
      <c r="A75" s="2" t="s">
        <v>32</v>
      </c>
      <c r="B75" s="3">
        <v>100</v>
      </c>
      <c r="C75" s="33">
        <v>0.4</v>
      </c>
      <c r="D75" s="33">
        <v>0.4</v>
      </c>
      <c r="E75" s="33">
        <v>9.8000000000000007</v>
      </c>
      <c r="F75" s="33">
        <v>47</v>
      </c>
      <c r="G75" s="34">
        <v>0.03</v>
      </c>
      <c r="H75" s="34">
        <v>10</v>
      </c>
      <c r="I75" s="34">
        <v>0.01</v>
      </c>
      <c r="J75" s="34">
        <v>0.63</v>
      </c>
      <c r="K75" s="34">
        <v>0</v>
      </c>
      <c r="L75" s="34">
        <v>0.02</v>
      </c>
      <c r="M75" s="34">
        <v>16</v>
      </c>
      <c r="N75" s="34">
        <v>8</v>
      </c>
      <c r="O75" s="34">
        <v>11</v>
      </c>
      <c r="P75" s="34">
        <v>2.2000000000000002</v>
      </c>
      <c r="Q75" s="34">
        <v>278</v>
      </c>
      <c r="R75" s="34">
        <v>2</v>
      </c>
      <c r="S75" s="34">
        <v>0.01</v>
      </c>
      <c r="T75" s="34">
        <v>0</v>
      </c>
      <c r="U75" s="3" t="s">
        <v>33</v>
      </c>
    </row>
    <row r="76" spans="1:21" ht="12.15" customHeight="1" x14ac:dyDescent="0.25">
      <c r="A76" s="35" t="s">
        <v>35</v>
      </c>
      <c r="B76" s="30">
        <f>SUM(B70:B75)</f>
        <v>500</v>
      </c>
      <c r="C76" s="29">
        <f t="shared" ref="C76:T76" si="9">SUM(C70:C75)</f>
        <v>18.32</v>
      </c>
      <c r="D76" s="29">
        <f t="shared" si="9"/>
        <v>19.75</v>
      </c>
      <c r="E76" s="29">
        <f t="shared" si="9"/>
        <v>67.44</v>
      </c>
      <c r="F76" s="29">
        <f t="shared" si="9"/>
        <v>531.8900000000001</v>
      </c>
      <c r="G76" s="30">
        <f t="shared" si="9"/>
        <v>0.21000000000000002</v>
      </c>
      <c r="H76" s="30">
        <f t="shared" si="9"/>
        <v>11.120000000000001</v>
      </c>
      <c r="I76" s="30">
        <f t="shared" si="9"/>
        <v>0.44000000000000006</v>
      </c>
      <c r="J76" s="30">
        <f t="shared" si="9"/>
        <v>4.0500000000000007</v>
      </c>
      <c r="K76" s="30">
        <f t="shared" si="9"/>
        <v>2.64</v>
      </c>
      <c r="L76" s="30">
        <f t="shared" si="9"/>
        <v>0.69000000000000006</v>
      </c>
      <c r="M76" s="30">
        <f t="shared" si="9"/>
        <v>309.67000000000007</v>
      </c>
      <c r="N76" s="30">
        <f t="shared" si="9"/>
        <v>69.759999999999991</v>
      </c>
      <c r="O76" s="30">
        <f t="shared" si="9"/>
        <v>409.4</v>
      </c>
      <c r="P76" s="30">
        <f t="shared" si="9"/>
        <v>6.78</v>
      </c>
      <c r="Q76" s="30">
        <f t="shared" si="9"/>
        <v>857.37</v>
      </c>
      <c r="R76" s="30">
        <f t="shared" si="9"/>
        <v>43.43</v>
      </c>
      <c r="S76" s="30">
        <f t="shared" si="9"/>
        <v>6.0000000000000005E-2</v>
      </c>
      <c r="T76" s="30">
        <f t="shared" si="9"/>
        <v>0.03</v>
      </c>
      <c r="U76" s="36"/>
    </row>
    <row r="77" spans="1:21" ht="14.7" customHeight="1" x14ac:dyDescent="0.25">
      <c r="A77" s="31" t="s">
        <v>36</v>
      </c>
      <c r="B77" s="31"/>
      <c r="C77" s="32"/>
      <c r="D77" s="32"/>
      <c r="E77" s="32"/>
      <c r="F77" s="32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12.15" customHeight="1" x14ac:dyDescent="0.25">
      <c r="A78" s="2" t="s">
        <v>89</v>
      </c>
      <c r="B78" s="3">
        <v>60</v>
      </c>
      <c r="C78" s="33">
        <v>1.1399999999999999</v>
      </c>
      <c r="D78" s="33">
        <v>5.34</v>
      </c>
      <c r="E78" s="33">
        <v>4.62</v>
      </c>
      <c r="F78" s="33">
        <v>71.400000000000006</v>
      </c>
      <c r="G78" s="34">
        <v>0.01</v>
      </c>
      <c r="H78" s="34">
        <v>4.2</v>
      </c>
      <c r="I78" s="34">
        <v>0.11</v>
      </c>
      <c r="J78" s="34">
        <v>0</v>
      </c>
      <c r="K78" s="34">
        <v>0</v>
      </c>
      <c r="L78" s="34">
        <v>0.03</v>
      </c>
      <c r="M78" s="34">
        <v>24.6</v>
      </c>
      <c r="N78" s="34">
        <v>9</v>
      </c>
      <c r="O78" s="34">
        <v>22.2</v>
      </c>
      <c r="P78" s="34">
        <v>0.42</v>
      </c>
      <c r="Q78" s="34">
        <v>189</v>
      </c>
      <c r="R78" s="34">
        <v>0</v>
      </c>
      <c r="S78" s="34">
        <v>0</v>
      </c>
      <c r="T78" s="34">
        <v>0</v>
      </c>
      <c r="U78" s="3">
        <v>12</v>
      </c>
    </row>
    <row r="79" spans="1:21" ht="12.15" customHeight="1" x14ac:dyDescent="0.25">
      <c r="A79" s="2" t="s">
        <v>90</v>
      </c>
      <c r="B79" s="3">
        <v>220</v>
      </c>
      <c r="C79" s="33">
        <v>7.56</v>
      </c>
      <c r="D79" s="33">
        <v>9.44</v>
      </c>
      <c r="E79" s="33">
        <v>25.36</v>
      </c>
      <c r="F79" s="33">
        <v>219.88</v>
      </c>
      <c r="G79" s="34">
        <v>0.09</v>
      </c>
      <c r="H79" s="34">
        <v>3.87</v>
      </c>
      <c r="I79" s="34">
        <v>0.28000000000000003</v>
      </c>
      <c r="J79" s="34">
        <v>1.63</v>
      </c>
      <c r="K79" s="34">
        <v>0.03</v>
      </c>
      <c r="L79" s="34">
        <v>0.03</v>
      </c>
      <c r="M79" s="34">
        <v>24.94</v>
      </c>
      <c r="N79" s="34">
        <v>19.53</v>
      </c>
      <c r="O79" s="34">
        <v>53.12</v>
      </c>
      <c r="P79" s="34">
        <v>0.97</v>
      </c>
      <c r="Q79" s="34">
        <v>272.45999999999998</v>
      </c>
      <c r="R79" s="34">
        <v>2.98</v>
      </c>
      <c r="S79" s="34">
        <v>0.02</v>
      </c>
      <c r="T79" s="34">
        <v>0</v>
      </c>
      <c r="U79" s="3">
        <v>23</v>
      </c>
    </row>
    <row r="80" spans="1:21" ht="12.15" customHeight="1" x14ac:dyDescent="0.25">
      <c r="A80" s="2" t="s">
        <v>91</v>
      </c>
      <c r="B80" s="3">
        <v>240</v>
      </c>
      <c r="C80" s="33">
        <v>12.55</v>
      </c>
      <c r="D80" s="33">
        <v>12.22</v>
      </c>
      <c r="E80" s="33">
        <v>38.71</v>
      </c>
      <c r="F80" s="33">
        <v>300.10000000000002</v>
      </c>
      <c r="G80" s="34">
        <v>0.34</v>
      </c>
      <c r="H80" s="34">
        <v>22.31</v>
      </c>
      <c r="I80" s="34">
        <v>0.09</v>
      </c>
      <c r="J80" s="34">
        <v>3.15</v>
      </c>
      <c r="K80" s="34">
        <v>0.05</v>
      </c>
      <c r="L80" s="34">
        <v>0.14000000000000001</v>
      </c>
      <c r="M80" s="34">
        <v>68.150000000000006</v>
      </c>
      <c r="N80" s="34">
        <v>40.39</v>
      </c>
      <c r="O80" s="34">
        <v>167.36</v>
      </c>
      <c r="P80" s="34">
        <v>2.64</v>
      </c>
      <c r="Q80" s="34">
        <v>560.99</v>
      </c>
      <c r="R80" s="34">
        <v>10.62</v>
      </c>
      <c r="S80" s="34">
        <v>7.0000000000000007E-2</v>
      </c>
      <c r="T80" s="34">
        <v>0</v>
      </c>
      <c r="U80" s="3">
        <v>28</v>
      </c>
    </row>
    <row r="81" spans="1:21" ht="12.15" customHeight="1" x14ac:dyDescent="0.25">
      <c r="A81" s="2" t="s">
        <v>92</v>
      </c>
      <c r="B81" s="3">
        <v>200</v>
      </c>
      <c r="C81" s="33">
        <v>0.33</v>
      </c>
      <c r="D81" s="33">
        <v>0.14000000000000001</v>
      </c>
      <c r="E81" s="33">
        <v>14.37</v>
      </c>
      <c r="F81" s="33">
        <v>66.25</v>
      </c>
      <c r="G81" s="34">
        <v>0.01</v>
      </c>
      <c r="H81" s="34">
        <v>44</v>
      </c>
      <c r="I81" s="34">
        <v>0.08</v>
      </c>
      <c r="J81" s="34">
        <v>0</v>
      </c>
      <c r="K81" s="34">
        <v>0</v>
      </c>
      <c r="L81" s="34">
        <v>0.03</v>
      </c>
      <c r="M81" s="34">
        <v>12.87</v>
      </c>
      <c r="N81" s="34">
        <v>3.15</v>
      </c>
      <c r="O81" s="34">
        <v>1.53</v>
      </c>
      <c r="P81" s="34">
        <v>0.27</v>
      </c>
      <c r="Q81" s="34">
        <v>5.84</v>
      </c>
      <c r="R81" s="34">
        <v>0</v>
      </c>
      <c r="S81" s="34">
        <v>0</v>
      </c>
      <c r="T81" s="34">
        <v>0</v>
      </c>
      <c r="U81" s="3">
        <v>13</v>
      </c>
    </row>
    <row r="82" spans="1:21" ht="12.15" customHeight="1" x14ac:dyDescent="0.25">
      <c r="A82" s="2" t="s">
        <v>42</v>
      </c>
      <c r="B82" s="3">
        <v>40</v>
      </c>
      <c r="C82" s="33">
        <v>3.05</v>
      </c>
      <c r="D82" s="33">
        <v>0.25</v>
      </c>
      <c r="E82" s="33">
        <v>20.07</v>
      </c>
      <c r="F82" s="33">
        <v>94.73</v>
      </c>
      <c r="G82" s="34">
        <v>0.06</v>
      </c>
      <c r="H82" s="34">
        <v>0</v>
      </c>
      <c r="I82" s="34">
        <v>0</v>
      </c>
      <c r="J82" s="34">
        <v>0.78</v>
      </c>
      <c r="K82" s="34">
        <v>0</v>
      </c>
      <c r="L82" s="34">
        <v>0.02</v>
      </c>
      <c r="M82" s="34">
        <v>9.1999999999999993</v>
      </c>
      <c r="N82" s="34">
        <v>13.2</v>
      </c>
      <c r="O82" s="34">
        <v>33.6</v>
      </c>
      <c r="P82" s="34">
        <v>0.8</v>
      </c>
      <c r="Q82" s="34">
        <v>51.6</v>
      </c>
      <c r="R82" s="34">
        <v>0</v>
      </c>
      <c r="S82" s="34">
        <v>0.01</v>
      </c>
      <c r="T82" s="34">
        <v>0</v>
      </c>
      <c r="U82" s="3">
        <v>1</v>
      </c>
    </row>
    <row r="83" spans="1:21" ht="12.15" customHeight="1" x14ac:dyDescent="0.25">
      <c r="A83" s="2" t="s">
        <v>34</v>
      </c>
      <c r="B83" s="3">
        <v>30</v>
      </c>
      <c r="C83" s="33">
        <v>1.99</v>
      </c>
      <c r="D83" s="33">
        <v>0.26</v>
      </c>
      <c r="E83" s="33">
        <v>12.72</v>
      </c>
      <c r="F83" s="33">
        <v>61.19</v>
      </c>
      <c r="G83" s="34">
        <v>0.05</v>
      </c>
      <c r="H83" s="34">
        <v>0</v>
      </c>
      <c r="I83" s="34">
        <v>0</v>
      </c>
      <c r="J83" s="34">
        <v>0.66</v>
      </c>
      <c r="K83" s="34">
        <v>0</v>
      </c>
      <c r="L83" s="34">
        <v>0.02</v>
      </c>
      <c r="M83" s="34">
        <v>5.4</v>
      </c>
      <c r="N83" s="34">
        <v>5.7</v>
      </c>
      <c r="O83" s="34">
        <v>26.1</v>
      </c>
      <c r="P83" s="34">
        <v>1.2</v>
      </c>
      <c r="Q83" s="34">
        <v>40.799999999999997</v>
      </c>
      <c r="R83" s="34">
        <v>1.68</v>
      </c>
      <c r="S83" s="34">
        <v>0</v>
      </c>
      <c r="T83" s="34">
        <v>0</v>
      </c>
      <c r="U83" s="3">
        <v>2</v>
      </c>
    </row>
    <row r="84" spans="1:21" ht="21.6" customHeight="1" x14ac:dyDescent="0.25">
      <c r="A84" s="35" t="s">
        <v>35</v>
      </c>
      <c r="B84" s="30">
        <f>SUM(B78:B83)</f>
        <v>790</v>
      </c>
      <c r="C84" s="29">
        <f t="shared" ref="C84:T84" si="10">SUM(C78:C83)</f>
        <v>26.619999999999997</v>
      </c>
      <c r="D84" s="29">
        <f t="shared" si="10"/>
        <v>27.650000000000002</v>
      </c>
      <c r="E84" s="29">
        <f t="shared" si="10"/>
        <v>115.85</v>
      </c>
      <c r="F84" s="29">
        <f t="shared" si="10"/>
        <v>813.55</v>
      </c>
      <c r="G84" s="30">
        <f t="shared" si="10"/>
        <v>0.56000000000000005</v>
      </c>
      <c r="H84" s="30">
        <f t="shared" si="10"/>
        <v>74.38</v>
      </c>
      <c r="I84" s="30">
        <f t="shared" si="10"/>
        <v>0.55999999999999994</v>
      </c>
      <c r="J84" s="30">
        <f t="shared" si="10"/>
        <v>6.22</v>
      </c>
      <c r="K84" s="30">
        <f t="shared" si="10"/>
        <v>0.08</v>
      </c>
      <c r="L84" s="30">
        <f t="shared" si="10"/>
        <v>0.27</v>
      </c>
      <c r="M84" s="30">
        <f t="shared" si="10"/>
        <v>145.16</v>
      </c>
      <c r="N84" s="30">
        <f t="shared" si="10"/>
        <v>90.970000000000013</v>
      </c>
      <c r="O84" s="30">
        <f t="shared" si="10"/>
        <v>303.91000000000003</v>
      </c>
      <c r="P84" s="30">
        <f t="shared" si="10"/>
        <v>6.3000000000000007</v>
      </c>
      <c r="Q84" s="30">
        <f t="shared" si="10"/>
        <v>1120.6899999999998</v>
      </c>
      <c r="R84" s="30">
        <f t="shared" si="10"/>
        <v>15.28</v>
      </c>
      <c r="S84" s="30">
        <f t="shared" si="10"/>
        <v>0.1</v>
      </c>
      <c r="T84" s="30">
        <f t="shared" si="10"/>
        <v>0</v>
      </c>
      <c r="U84" s="36"/>
    </row>
    <row r="85" spans="1:21" ht="21.6" customHeight="1" x14ac:dyDescent="0.25">
      <c r="A85" s="35" t="s">
        <v>48</v>
      </c>
      <c r="B85" s="35"/>
      <c r="C85" s="37">
        <f>C84+C76</f>
        <v>44.94</v>
      </c>
      <c r="D85" s="37">
        <f t="shared" ref="D85:T85" si="11">D84+D76</f>
        <v>47.400000000000006</v>
      </c>
      <c r="E85" s="37">
        <f t="shared" si="11"/>
        <v>183.29</v>
      </c>
      <c r="F85" s="37">
        <f t="shared" si="11"/>
        <v>1345.44</v>
      </c>
      <c r="G85" s="37">
        <f t="shared" si="11"/>
        <v>0.77</v>
      </c>
      <c r="H85" s="37">
        <f t="shared" si="11"/>
        <v>85.5</v>
      </c>
      <c r="I85" s="37">
        <f t="shared" si="11"/>
        <v>1</v>
      </c>
      <c r="J85" s="37">
        <f t="shared" si="11"/>
        <v>10.27</v>
      </c>
      <c r="K85" s="37">
        <f t="shared" si="11"/>
        <v>2.72</v>
      </c>
      <c r="L85" s="37">
        <f t="shared" si="11"/>
        <v>0.96000000000000008</v>
      </c>
      <c r="M85" s="37">
        <f t="shared" si="11"/>
        <v>454.83000000000004</v>
      </c>
      <c r="N85" s="37">
        <f t="shared" si="11"/>
        <v>160.73000000000002</v>
      </c>
      <c r="O85" s="37">
        <f t="shared" si="11"/>
        <v>713.31</v>
      </c>
      <c r="P85" s="37">
        <f t="shared" si="11"/>
        <v>13.080000000000002</v>
      </c>
      <c r="Q85" s="37">
        <f t="shared" si="11"/>
        <v>1978.06</v>
      </c>
      <c r="R85" s="37">
        <f t="shared" si="11"/>
        <v>58.71</v>
      </c>
      <c r="S85" s="37">
        <f t="shared" si="11"/>
        <v>0.16</v>
      </c>
      <c r="T85" s="37">
        <f t="shared" si="11"/>
        <v>0.03</v>
      </c>
      <c r="U85" s="36"/>
    </row>
    <row r="86" spans="1:21" ht="28.35" customHeight="1" x14ac:dyDescent="0.25">
      <c r="A86" s="67" t="s">
        <v>93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1:21" ht="13.35" customHeight="1" x14ac:dyDescent="0.25">
      <c r="A87" s="75" t="s">
        <v>1</v>
      </c>
      <c r="B87" s="75" t="s">
        <v>2</v>
      </c>
      <c r="C87" s="77" t="s">
        <v>3</v>
      </c>
      <c r="D87" s="78"/>
      <c r="E87" s="79"/>
      <c r="F87" s="80" t="s">
        <v>4</v>
      </c>
      <c r="G87" s="72" t="s">
        <v>5</v>
      </c>
      <c r="H87" s="73"/>
      <c r="I87" s="73"/>
      <c r="J87" s="73"/>
      <c r="K87" s="73"/>
      <c r="L87" s="74"/>
      <c r="M87" s="72" t="s">
        <v>6</v>
      </c>
      <c r="N87" s="73"/>
      <c r="O87" s="73"/>
      <c r="P87" s="73"/>
      <c r="Q87" s="73"/>
      <c r="R87" s="73"/>
      <c r="S87" s="73"/>
      <c r="T87" s="74"/>
      <c r="U87" s="75" t="s">
        <v>7</v>
      </c>
    </row>
    <row r="88" spans="1:21" ht="26.7" customHeight="1" x14ac:dyDescent="0.25">
      <c r="A88" s="76"/>
      <c r="B88" s="76"/>
      <c r="C88" s="29" t="s">
        <v>8</v>
      </c>
      <c r="D88" s="29" t="s">
        <v>9</v>
      </c>
      <c r="E88" s="29" t="s">
        <v>10</v>
      </c>
      <c r="F88" s="81"/>
      <c r="G88" s="30" t="s">
        <v>11</v>
      </c>
      <c r="H88" s="30" t="s">
        <v>12</v>
      </c>
      <c r="I88" s="30" t="s">
        <v>13</v>
      </c>
      <c r="J88" s="30" t="s">
        <v>14</v>
      </c>
      <c r="K88" s="30" t="s">
        <v>15</v>
      </c>
      <c r="L88" s="30" t="s">
        <v>16</v>
      </c>
      <c r="M88" s="30" t="s">
        <v>17</v>
      </c>
      <c r="N88" s="30" t="s">
        <v>18</v>
      </c>
      <c r="O88" s="30" t="s">
        <v>19</v>
      </c>
      <c r="P88" s="30" t="s">
        <v>20</v>
      </c>
      <c r="Q88" s="30" t="s">
        <v>21</v>
      </c>
      <c r="R88" s="30" t="s">
        <v>22</v>
      </c>
      <c r="S88" s="30" t="s">
        <v>23</v>
      </c>
      <c r="T88" s="30" t="s">
        <v>24</v>
      </c>
      <c r="U88" s="76"/>
    </row>
    <row r="89" spans="1:21" ht="13.95" customHeight="1" x14ac:dyDescent="0.25">
      <c r="A89" s="31" t="s">
        <v>25</v>
      </c>
      <c r="B89" s="31"/>
      <c r="C89" s="32"/>
      <c r="D89" s="32"/>
      <c r="E89" s="32"/>
      <c r="F89" s="3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2.15" customHeight="1" x14ac:dyDescent="0.25">
      <c r="A90" s="2" t="s">
        <v>94</v>
      </c>
      <c r="B90" s="3">
        <v>60</v>
      </c>
      <c r="C90" s="33">
        <v>0.48</v>
      </c>
      <c r="D90" s="33">
        <v>0.06</v>
      </c>
      <c r="E90" s="33">
        <v>1.5</v>
      </c>
      <c r="F90" s="33">
        <v>8.4</v>
      </c>
      <c r="G90" s="34">
        <v>0.02</v>
      </c>
      <c r="H90" s="34">
        <v>6</v>
      </c>
      <c r="I90" s="34">
        <v>0.01</v>
      </c>
      <c r="J90" s="34">
        <v>0.06</v>
      </c>
      <c r="K90" s="34">
        <v>0</v>
      </c>
      <c r="L90" s="34">
        <v>0.02</v>
      </c>
      <c r="M90" s="34">
        <v>13.8</v>
      </c>
      <c r="N90" s="34">
        <v>8.4</v>
      </c>
      <c r="O90" s="34">
        <v>25.2</v>
      </c>
      <c r="P90" s="34">
        <v>0.6</v>
      </c>
      <c r="Q90" s="34">
        <v>84.6</v>
      </c>
      <c r="R90" s="34">
        <v>1.8</v>
      </c>
      <c r="S90" s="34">
        <v>0.01</v>
      </c>
      <c r="T90" s="34">
        <v>0</v>
      </c>
      <c r="U90" s="3" t="s">
        <v>95</v>
      </c>
    </row>
    <row r="91" spans="1:21" ht="12.15" customHeight="1" x14ac:dyDescent="0.25">
      <c r="A91" s="2" t="s">
        <v>75</v>
      </c>
      <c r="B91" s="3">
        <v>150</v>
      </c>
      <c r="C91" s="33">
        <v>3.19</v>
      </c>
      <c r="D91" s="33">
        <v>4.88</v>
      </c>
      <c r="E91" s="33">
        <v>21.46</v>
      </c>
      <c r="F91" s="33">
        <v>147.65</v>
      </c>
      <c r="G91" s="34">
        <v>0.12</v>
      </c>
      <c r="H91" s="34">
        <v>10.4</v>
      </c>
      <c r="I91" s="34">
        <v>0.03</v>
      </c>
      <c r="J91" s="34">
        <v>0.25</v>
      </c>
      <c r="K91" s="34">
        <v>0.08</v>
      </c>
      <c r="L91" s="34">
        <v>0.11</v>
      </c>
      <c r="M91" s="34">
        <v>46.19</v>
      </c>
      <c r="N91" s="34">
        <v>30.43</v>
      </c>
      <c r="O91" s="34">
        <v>86.34</v>
      </c>
      <c r="P91" s="34">
        <v>1.23</v>
      </c>
      <c r="Q91" s="34">
        <v>765.59</v>
      </c>
      <c r="R91" s="34">
        <v>8.58</v>
      </c>
      <c r="S91" s="34">
        <v>0.03</v>
      </c>
      <c r="T91" s="34">
        <v>0</v>
      </c>
      <c r="U91" s="3" t="s">
        <v>96</v>
      </c>
    </row>
    <row r="92" spans="1:21" ht="12.15" customHeight="1" x14ac:dyDescent="0.25">
      <c r="A92" s="2" t="s">
        <v>172</v>
      </c>
      <c r="B92" s="3">
        <v>95</v>
      </c>
      <c r="C92" s="33">
        <v>8.3699999999999992</v>
      </c>
      <c r="D92" s="33">
        <v>10.71</v>
      </c>
      <c r="E92" s="33">
        <v>11.38</v>
      </c>
      <c r="F92" s="33">
        <v>180.64</v>
      </c>
      <c r="G92" s="34">
        <v>0.11</v>
      </c>
      <c r="H92" s="34">
        <v>1.02</v>
      </c>
      <c r="I92" s="34">
        <v>0.04</v>
      </c>
      <c r="J92" s="34">
        <v>1.1499999999999999</v>
      </c>
      <c r="K92" s="34">
        <v>0.1</v>
      </c>
      <c r="L92" s="34">
        <v>0.14000000000000001</v>
      </c>
      <c r="M92" s="34">
        <v>52.64</v>
      </c>
      <c r="N92" s="34">
        <v>49.77</v>
      </c>
      <c r="O92" s="34">
        <v>232.73</v>
      </c>
      <c r="P92" s="34">
        <v>2.09</v>
      </c>
      <c r="Q92" s="34">
        <v>382.1</v>
      </c>
      <c r="R92" s="34">
        <v>90.1</v>
      </c>
      <c r="S92" s="34">
        <v>0.4</v>
      </c>
      <c r="T92" s="34">
        <v>0.01</v>
      </c>
      <c r="U92" s="3">
        <v>20</v>
      </c>
    </row>
    <row r="93" spans="1:21" ht="12.15" customHeight="1" x14ac:dyDescent="0.25">
      <c r="A93" s="2" t="s">
        <v>98</v>
      </c>
      <c r="B93" s="3">
        <v>180</v>
      </c>
      <c r="C93" s="33">
        <v>0.25</v>
      </c>
      <c r="D93" s="33">
        <v>0.01</v>
      </c>
      <c r="E93" s="33">
        <v>9.33</v>
      </c>
      <c r="F93" s="33">
        <v>39.549999999999997</v>
      </c>
      <c r="G93" s="34">
        <v>0</v>
      </c>
      <c r="H93" s="34">
        <v>1.1599999999999999</v>
      </c>
      <c r="I93" s="34">
        <v>0</v>
      </c>
      <c r="J93" s="34">
        <v>0</v>
      </c>
      <c r="K93" s="34">
        <v>0</v>
      </c>
      <c r="L93" s="34">
        <v>0.01</v>
      </c>
      <c r="M93" s="34">
        <v>14.55</v>
      </c>
      <c r="N93" s="34">
        <v>6.36</v>
      </c>
      <c r="O93" s="34">
        <v>8.81</v>
      </c>
      <c r="P93" s="34">
        <v>0.8</v>
      </c>
      <c r="Q93" s="34">
        <v>37.03</v>
      </c>
      <c r="R93" s="34">
        <v>0</v>
      </c>
      <c r="S93" s="34">
        <v>0</v>
      </c>
      <c r="T93" s="34">
        <v>0</v>
      </c>
      <c r="U93" s="3" t="s">
        <v>47</v>
      </c>
    </row>
    <row r="94" spans="1:21" ht="12.15" customHeight="1" x14ac:dyDescent="0.25">
      <c r="A94" s="2" t="s">
        <v>42</v>
      </c>
      <c r="B94" s="3">
        <v>30</v>
      </c>
      <c r="C94" s="33">
        <v>2.29</v>
      </c>
      <c r="D94" s="33">
        <v>0.19</v>
      </c>
      <c r="E94" s="33">
        <v>15.05</v>
      </c>
      <c r="F94" s="33">
        <v>71.05</v>
      </c>
      <c r="G94" s="34">
        <v>0.05</v>
      </c>
      <c r="H94" s="34">
        <v>0</v>
      </c>
      <c r="I94" s="34">
        <v>0</v>
      </c>
      <c r="J94" s="34">
        <v>0.59</v>
      </c>
      <c r="K94" s="34">
        <v>0</v>
      </c>
      <c r="L94" s="34">
        <v>0.02</v>
      </c>
      <c r="M94" s="34">
        <v>6.9</v>
      </c>
      <c r="N94" s="34">
        <v>9.9</v>
      </c>
      <c r="O94" s="34">
        <v>25.2</v>
      </c>
      <c r="P94" s="34">
        <v>0.6</v>
      </c>
      <c r="Q94" s="34">
        <v>38.700000000000003</v>
      </c>
      <c r="R94" s="34">
        <v>0</v>
      </c>
      <c r="S94" s="34">
        <v>0</v>
      </c>
      <c r="T94" s="34">
        <v>0</v>
      </c>
      <c r="U94" s="3">
        <v>1</v>
      </c>
    </row>
    <row r="95" spans="1:21" ht="12.15" customHeight="1" x14ac:dyDescent="0.25">
      <c r="A95" s="2" t="s">
        <v>34</v>
      </c>
      <c r="B95" s="3">
        <v>20</v>
      </c>
      <c r="C95" s="33">
        <v>1.32</v>
      </c>
      <c r="D95" s="33">
        <v>0.18</v>
      </c>
      <c r="E95" s="33">
        <v>8.48</v>
      </c>
      <c r="F95" s="33">
        <v>40.79</v>
      </c>
      <c r="G95" s="34">
        <v>0.04</v>
      </c>
      <c r="H95" s="34">
        <v>0</v>
      </c>
      <c r="I95" s="34">
        <v>0</v>
      </c>
      <c r="J95" s="34">
        <v>0.44</v>
      </c>
      <c r="K95" s="34">
        <v>0</v>
      </c>
      <c r="L95" s="34">
        <v>0.02</v>
      </c>
      <c r="M95" s="34">
        <v>3.6</v>
      </c>
      <c r="N95" s="34">
        <v>3.8</v>
      </c>
      <c r="O95" s="34">
        <v>17.399999999999999</v>
      </c>
      <c r="P95" s="34">
        <v>0.8</v>
      </c>
      <c r="Q95" s="34">
        <v>27.2</v>
      </c>
      <c r="R95" s="34">
        <v>1.1200000000000001</v>
      </c>
      <c r="S95" s="34">
        <v>0</v>
      </c>
      <c r="T95" s="34">
        <v>0</v>
      </c>
      <c r="U95" s="3">
        <v>2</v>
      </c>
    </row>
    <row r="96" spans="1:21" ht="21.6" customHeight="1" x14ac:dyDescent="0.25">
      <c r="A96" s="35" t="s">
        <v>35</v>
      </c>
      <c r="B96" s="30">
        <f>SUM(B90:B95)</f>
        <v>535</v>
      </c>
      <c r="C96" s="29">
        <f t="shared" ref="C96:T96" si="12">SUM(C90:C95)</f>
        <v>15.899999999999999</v>
      </c>
      <c r="D96" s="29">
        <f t="shared" si="12"/>
        <v>16.03</v>
      </c>
      <c r="E96" s="29">
        <f t="shared" si="12"/>
        <v>67.2</v>
      </c>
      <c r="F96" s="29">
        <f t="shared" si="12"/>
        <v>488.08000000000004</v>
      </c>
      <c r="G96" s="30">
        <f t="shared" si="12"/>
        <v>0.33999999999999997</v>
      </c>
      <c r="H96" s="30">
        <f t="shared" si="12"/>
        <v>18.579999999999998</v>
      </c>
      <c r="I96" s="30">
        <f t="shared" si="12"/>
        <v>0.08</v>
      </c>
      <c r="J96" s="30">
        <f t="shared" si="12"/>
        <v>2.4899999999999998</v>
      </c>
      <c r="K96" s="30">
        <f t="shared" si="12"/>
        <v>0.18</v>
      </c>
      <c r="L96" s="30">
        <f t="shared" si="12"/>
        <v>0.32000000000000006</v>
      </c>
      <c r="M96" s="30">
        <f t="shared" si="12"/>
        <v>137.67999999999998</v>
      </c>
      <c r="N96" s="30">
        <f t="shared" si="12"/>
        <v>108.66</v>
      </c>
      <c r="O96" s="30">
        <f t="shared" si="12"/>
        <v>395.67999999999995</v>
      </c>
      <c r="P96" s="30">
        <f t="shared" si="12"/>
        <v>6.1199999999999992</v>
      </c>
      <c r="Q96" s="30">
        <f t="shared" si="12"/>
        <v>1335.22</v>
      </c>
      <c r="R96" s="30">
        <f t="shared" si="12"/>
        <v>101.6</v>
      </c>
      <c r="S96" s="30">
        <f t="shared" si="12"/>
        <v>0.44</v>
      </c>
      <c r="T96" s="30">
        <f t="shared" si="12"/>
        <v>0.01</v>
      </c>
      <c r="U96" s="36"/>
    </row>
    <row r="97" spans="1:21" ht="14.7" customHeight="1" x14ac:dyDescent="0.25">
      <c r="A97" s="31" t="s">
        <v>36</v>
      </c>
      <c r="B97" s="31"/>
      <c r="C97" s="32"/>
      <c r="D97" s="32"/>
      <c r="E97" s="32"/>
      <c r="F97" s="32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12.15" customHeight="1" x14ac:dyDescent="0.25">
      <c r="A98" s="4" t="s">
        <v>32</v>
      </c>
      <c r="B98" s="6">
        <v>100</v>
      </c>
      <c r="C98" s="7">
        <v>0.9</v>
      </c>
      <c r="D98" s="7">
        <v>0.2</v>
      </c>
      <c r="E98" s="7">
        <v>8</v>
      </c>
      <c r="F98" s="7">
        <v>47</v>
      </c>
      <c r="G98" s="34">
        <v>0.03</v>
      </c>
      <c r="H98" s="34">
        <v>11</v>
      </c>
      <c r="I98" s="34">
        <v>0.01</v>
      </c>
      <c r="J98" s="34">
        <v>0.69</v>
      </c>
      <c r="K98" s="34">
        <v>0</v>
      </c>
      <c r="L98" s="34">
        <v>0.02</v>
      </c>
      <c r="M98" s="34">
        <v>17.600000000000001</v>
      </c>
      <c r="N98" s="34">
        <v>8.8000000000000007</v>
      </c>
      <c r="O98" s="34">
        <v>12.1</v>
      </c>
      <c r="P98" s="34">
        <v>2.42</v>
      </c>
      <c r="Q98" s="34">
        <v>305.8</v>
      </c>
      <c r="R98" s="34">
        <v>2.2000000000000002</v>
      </c>
      <c r="S98" s="34">
        <v>0.01</v>
      </c>
      <c r="T98" s="34">
        <v>0</v>
      </c>
      <c r="U98" s="3" t="s">
        <v>33</v>
      </c>
    </row>
    <row r="99" spans="1:21" ht="12.15" customHeight="1" x14ac:dyDescent="0.25">
      <c r="A99" s="2" t="s">
        <v>99</v>
      </c>
      <c r="B99" s="3">
        <v>200</v>
      </c>
      <c r="C99" s="33">
        <v>2.78</v>
      </c>
      <c r="D99" s="33">
        <v>3.94</v>
      </c>
      <c r="E99" s="33">
        <v>20.62</v>
      </c>
      <c r="F99" s="33">
        <v>122.35</v>
      </c>
      <c r="G99" s="34">
        <v>0.09</v>
      </c>
      <c r="H99" s="34">
        <v>3.68</v>
      </c>
      <c r="I99" s="34">
        <v>0.17</v>
      </c>
      <c r="J99" s="34">
        <v>1.41</v>
      </c>
      <c r="K99" s="34">
        <v>0.03</v>
      </c>
      <c r="L99" s="34">
        <v>0.04</v>
      </c>
      <c r="M99" s="34">
        <v>27</v>
      </c>
      <c r="N99" s="34">
        <v>26.09</v>
      </c>
      <c r="O99" s="34">
        <v>63.99</v>
      </c>
      <c r="P99" s="34">
        <v>0.98</v>
      </c>
      <c r="Q99" s="34">
        <v>292</v>
      </c>
      <c r="R99" s="34">
        <v>3.36</v>
      </c>
      <c r="S99" s="34">
        <v>0.02</v>
      </c>
      <c r="T99" s="34">
        <v>0</v>
      </c>
      <c r="U99" s="3" t="s">
        <v>100</v>
      </c>
    </row>
    <row r="100" spans="1:21" ht="12.15" customHeight="1" x14ac:dyDescent="0.25">
      <c r="A100" s="60" t="s">
        <v>194</v>
      </c>
      <c r="B100" s="61">
        <v>240</v>
      </c>
      <c r="C100" s="62">
        <v>11.95</v>
      </c>
      <c r="D100" s="62">
        <v>18.12</v>
      </c>
      <c r="E100" s="62">
        <v>32.380000000000003</v>
      </c>
      <c r="F100" s="62">
        <v>325.89</v>
      </c>
      <c r="G100" s="34">
        <v>0.09</v>
      </c>
      <c r="H100" s="34">
        <v>0.36</v>
      </c>
      <c r="I100" s="34">
        <v>0.11</v>
      </c>
      <c r="J100" s="34">
        <v>0.63</v>
      </c>
      <c r="K100" s="34">
        <v>0.24</v>
      </c>
      <c r="L100" s="34">
        <v>0.37</v>
      </c>
      <c r="M100" s="34">
        <v>269.19</v>
      </c>
      <c r="N100" s="34">
        <v>44.53</v>
      </c>
      <c r="O100" s="34">
        <v>320.44</v>
      </c>
      <c r="P100" s="34">
        <v>1.55</v>
      </c>
      <c r="Q100" s="34">
        <v>413.38</v>
      </c>
      <c r="R100" s="34">
        <v>3.84</v>
      </c>
      <c r="S100" s="34">
        <v>0.05</v>
      </c>
      <c r="T100" s="34">
        <v>0.03</v>
      </c>
      <c r="U100" s="3" t="s">
        <v>101</v>
      </c>
    </row>
    <row r="101" spans="1:21" ht="12.15" customHeight="1" x14ac:dyDescent="0.25">
      <c r="A101" s="2" t="s">
        <v>30</v>
      </c>
      <c r="B101" s="3">
        <v>180</v>
      </c>
      <c r="C101" s="33">
        <v>4.47</v>
      </c>
      <c r="D101" s="33">
        <v>3.64</v>
      </c>
      <c r="E101" s="33">
        <v>16.03</v>
      </c>
      <c r="F101" s="33">
        <v>115.74</v>
      </c>
      <c r="G101" s="34">
        <v>0.05</v>
      </c>
      <c r="H101" s="34">
        <v>0.78</v>
      </c>
      <c r="I101" s="34">
        <v>0.02</v>
      </c>
      <c r="J101" s="34">
        <v>0</v>
      </c>
      <c r="K101" s="34">
        <v>0</v>
      </c>
      <c r="L101" s="34">
        <v>0.16</v>
      </c>
      <c r="M101" s="34">
        <v>156.44999999999999</v>
      </c>
      <c r="N101" s="34">
        <v>20.45</v>
      </c>
      <c r="O101" s="34">
        <v>115.94</v>
      </c>
      <c r="P101" s="34">
        <v>0.28000000000000003</v>
      </c>
      <c r="Q101" s="34">
        <v>230.66</v>
      </c>
      <c r="R101" s="34">
        <v>13.5</v>
      </c>
      <c r="S101" s="34">
        <v>0</v>
      </c>
      <c r="T101" s="34">
        <v>0</v>
      </c>
      <c r="U101" s="3" t="s">
        <v>31</v>
      </c>
    </row>
    <row r="102" spans="1:21" ht="12.15" customHeight="1" x14ac:dyDescent="0.25">
      <c r="A102" s="2" t="s">
        <v>42</v>
      </c>
      <c r="B102" s="3">
        <v>30</v>
      </c>
      <c r="C102" s="33">
        <v>2.29</v>
      </c>
      <c r="D102" s="33">
        <v>0.19</v>
      </c>
      <c r="E102" s="33">
        <v>15.05</v>
      </c>
      <c r="F102" s="33">
        <v>71.05</v>
      </c>
      <c r="G102" s="34">
        <v>0.05</v>
      </c>
      <c r="H102" s="34">
        <v>0</v>
      </c>
      <c r="I102" s="34">
        <v>0</v>
      </c>
      <c r="J102" s="34">
        <v>0.59</v>
      </c>
      <c r="K102" s="34">
        <v>0</v>
      </c>
      <c r="L102" s="34">
        <v>0.02</v>
      </c>
      <c r="M102" s="34">
        <v>6.9</v>
      </c>
      <c r="N102" s="34">
        <v>9.9</v>
      </c>
      <c r="O102" s="34">
        <v>25.2</v>
      </c>
      <c r="P102" s="34">
        <v>0.6</v>
      </c>
      <c r="Q102" s="34">
        <v>38.700000000000003</v>
      </c>
      <c r="R102" s="34">
        <v>0</v>
      </c>
      <c r="S102" s="34">
        <v>0</v>
      </c>
      <c r="T102" s="34">
        <v>0</v>
      </c>
      <c r="U102" s="3">
        <v>1</v>
      </c>
    </row>
    <row r="103" spans="1:21" ht="12.15" customHeight="1" x14ac:dyDescent="0.25">
      <c r="A103" s="2" t="s">
        <v>34</v>
      </c>
      <c r="B103" s="3">
        <v>20</v>
      </c>
      <c r="C103" s="33">
        <v>1.32</v>
      </c>
      <c r="D103" s="33">
        <v>0.18</v>
      </c>
      <c r="E103" s="33">
        <v>8.48</v>
      </c>
      <c r="F103" s="33">
        <v>40.79</v>
      </c>
      <c r="G103" s="34">
        <v>0.04</v>
      </c>
      <c r="H103" s="34">
        <v>0</v>
      </c>
      <c r="I103" s="34">
        <v>0</v>
      </c>
      <c r="J103" s="34">
        <v>0.44</v>
      </c>
      <c r="K103" s="34">
        <v>0</v>
      </c>
      <c r="L103" s="34">
        <v>0.02</v>
      </c>
      <c r="M103" s="34">
        <v>3.6</v>
      </c>
      <c r="N103" s="34">
        <v>3.8</v>
      </c>
      <c r="O103" s="34">
        <v>17.399999999999999</v>
      </c>
      <c r="P103" s="34">
        <v>0.8</v>
      </c>
      <c r="Q103" s="34">
        <v>27.2</v>
      </c>
      <c r="R103" s="34">
        <v>1.1200000000000001</v>
      </c>
      <c r="S103" s="34">
        <v>0</v>
      </c>
      <c r="T103" s="34">
        <v>0</v>
      </c>
      <c r="U103" s="3">
        <v>2</v>
      </c>
    </row>
    <row r="104" spans="1:21" ht="21.6" customHeight="1" x14ac:dyDescent="0.25">
      <c r="A104" s="35" t="s">
        <v>35</v>
      </c>
      <c r="B104" s="30">
        <f>SUM(B98:B103)</f>
        <v>770</v>
      </c>
      <c r="C104" s="29">
        <f t="shared" ref="C104:T104" si="13">SUM(C98:C103)</f>
        <v>23.709999999999997</v>
      </c>
      <c r="D104" s="29">
        <f t="shared" si="13"/>
        <v>26.270000000000003</v>
      </c>
      <c r="E104" s="29">
        <f t="shared" si="13"/>
        <v>100.56</v>
      </c>
      <c r="F104" s="29">
        <f t="shared" si="13"/>
        <v>722.81999999999994</v>
      </c>
      <c r="G104" s="30">
        <f t="shared" si="13"/>
        <v>0.35</v>
      </c>
      <c r="H104" s="30">
        <f t="shared" si="13"/>
        <v>15.819999999999999</v>
      </c>
      <c r="I104" s="30">
        <f t="shared" si="13"/>
        <v>0.31000000000000005</v>
      </c>
      <c r="J104" s="30">
        <f t="shared" si="13"/>
        <v>3.7599999999999993</v>
      </c>
      <c r="K104" s="30">
        <f t="shared" si="13"/>
        <v>0.27</v>
      </c>
      <c r="L104" s="30">
        <f t="shared" si="13"/>
        <v>0.63</v>
      </c>
      <c r="M104" s="30">
        <f t="shared" si="13"/>
        <v>480.74</v>
      </c>
      <c r="N104" s="30">
        <f t="shared" si="13"/>
        <v>113.57000000000001</v>
      </c>
      <c r="O104" s="30">
        <f t="shared" si="13"/>
        <v>555.07000000000005</v>
      </c>
      <c r="P104" s="30">
        <f t="shared" si="13"/>
        <v>6.63</v>
      </c>
      <c r="Q104" s="30">
        <f t="shared" si="13"/>
        <v>1307.74</v>
      </c>
      <c r="R104" s="30">
        <f t="shared" si="13"/>
        <v>24.02</v>
      </c>
      <c r="S104" s="30">
        <f t="shared" si="13"/>
        <v>0.08</v>
      </c>
      <c r="T104" s="30">
        <f t="shared" si="13"/>
        <v>0.03</v>
      </c>
      <c r="U104" s="36"/>
    </row>
    <row r="105" spans="1:21" ht="21.6" customHeight="1" x14ac:dyDescent="0.25">
      <c r="A105" s="35" t="s">
        <v>48</v>
      </c>
      <c r="B105" s="35"/>
      <c r="C105" s="37">
        <f>C96+C104</f>
        <v>39.61</v>
      </c>
      <c r="D105" s="37">
        <f t="shared" ref="D105:T105" si="14">D96+D104</f>
        <v>42.300000000000004</v>
      </c>
      <c r="E105" s="37">
        <f t="shared" si="14"/>
        <v>167.76</v>
      </c>
      <c r="F105" s="37">
        <f t="shared" si="14"/>
        <v>1210.9000000000001</v>
      </c>
      <c r="G105" s="37">
        <f t="shared" si="14"/>
        <v>0.69</v>
      </c>
      <c r="H105" s="37">
        <f t="shared" si="14"/>
        <v>34.4</v>
      </c>
      <c r="I105" s="37">
        <f t="shared" si="14"/>
        <v>0.39000000000000007</v>
      </c>
      <c r="J105" s="37">
        <f t="shared" si="14"/>
        <v>6.2499999999999991</v>
      </c>
      <c r="K105" s="37">
        <f t="shared" si="14"/>
        <v>0.45</v>
      </c>
      <c r="L105" s="37">
        <f t="shared" si="14"/>
        <v>0.95000000000000007</v>
      </c>
      <c r="M105" s="37">
        <f t="shared" si="14"/>
        <v>618.41999999999996</v>
      </c>
      <c r="N105" s="37">
        <f t="shared" si="14"/>
        <v>222.23000000000002</v>
      </c>
      <c r="O105" s="37">
        <f t="shared" si="14"/>
        <v>950.75</v>
      </c>
      <c r="P105" s="37">
        <f t="shared" si="14"/>
        <v>12.75</v>
      </c>
      <c r="Q105" s="37">
        <f t="shared" si="14"/>
        <v>2642.96</v>
      </c>
      <c r="R105" s="37">
        <f t="shared" si="14"/>
        <v>125.61999999999999</v>
      </c>
      <c r="S105" s="37">
        <f t="shared" si="14"/>
        <v>0.52</v>
      </c>
      <c r="T105" s="37">
        <f t="shared" si="14"/>
        <v>0.04</v>
      </c>
      <c r="U105" s="36"/>
    </row>
    <row r="106" spans="1:21" ht="28.35" customHeight="1" x14ac:dyDescent="0.25">
      <c r="A106" s="67" t="s">
        <v>105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1:21" ht="13.35" customHeight="1" x14ac:dyDescent="0.25">
      <c r="A107" s="75" t="s">
        <v>1</v>
      </c>
      <c r="B107" s="75" t="s">
        <v>2</v>
      </c>
      <c r="C107" s="77" t="s">
        <v>3</v>
      </c>
      <c r="D107" s="78"/>
      <c r="E107" s="79"/>
      <c r="F107" s="80" t="s">
        <v>4</v>
      </c>
      <c r="G107" s="72" t="s">
        <v>5</v>
      </c>
      <c r="H107" s="73"/>
      <c r="I107" s="73"/>
      <c r="J107" s="73"/>
      <c r="K107" s="73"/>
      <c r="L107" s="74"/>
      <c r="M107" s="72" t="s">
        <v>6</v>
      </c>
      <c r="N107" s="73"/>
      <c r="O107" s="73"/>
      <c r="P107" s="73"/>
      <c r="Q107" s="73"/>
      <c r="R107" s="73"/>
      <c r="S107" s="73"/>
      <c r="T107" s="74"/>
      <c r="U107" s="75" t="s">
        <v>7</v>
      </c>
    </row>
    <row r="108" spans="1:21" ht="26.7" customHeight="1" x14ac:dyDescent="0.25">
      <c r="A108" s="76"/>
      <c r="B108" s="76"/>
      <c r="C108" s="29" t="s">
        <v>8</v>
      </c>
      <c r="D108" s="29" t="s">
        <v>9</v>
      </c>
      <c r="E108" s="29" t="s">
        <v>10</v>
      </c>
      <c r="F108" s="81"/>
      <c r="G108" s="30" t="s">
        <v>11</v>
      </c>
      <c r="H108" s="30" t="s">
        <v>12</v>
      </c>
      <c r="I108" s="30" t="s">
        <v>13</v>
      </c>
      <c r="J108" s="30" t="s">
        <v>14</v>
      </c>
      <c r="K108" s="30" t="s">
        <v>15</v>
      </c>
      <c r="L108" s="30" t="s">
        <v>16</v>
      </c>
      <c r="M108" s="30" t="s">
        <v>17</v>
      </c>
      <c r="N108" s="30" t="s">
        <v>18</v>
      </c>
      <c r="O108" s="30" t="s">
        <v>19</v>
      </c>
      <c r="P108" s="30" t="s">
        <v>20</v>
      </c>
      <c r="Q108" s="30" t="s">
        <v>21</v>
      </c>
      <c r="R108" s="30" t="s">
        <v>22</v>
      </c>
      <c r="S108" s="30" t="s">
        <v>23</v>
      </c>
      <c r="T108" s="30" t="s">
        <v>24</v>
      </c>
      <c r="U108" s="76"/>
    </row>
    <row r="109" spans="1:21" ht="14.7" customHeight="1" x14ac:dyDescent="0.25">
      <c r="A109" s="31" t="s">
        <v>25</v>
      </c>
      <c r="B109" s="31"/>
      <c r="C109" s="32"/>
      <c r="D109" s="32"/>
      <c r="E109" s="32"/>
      <c r="F109" s="32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12.15" customHeight="1" x14ac:dyDescent="0.25">
      <c r="A110" s="2" t="s">
        <v>106</v>
      </c>
      <c r="B110" s="3">
        <v>50</v>
      </c>
      <c r="C110" s="33">
        <v>7.47</v>
      </c>
      <c r="D110" s="33">
        <v>9.9700000000000006</v>
      </c>
      <c r="E110" s="33">
        <v>17.84</v>
      </c>
      <c r="F110" s="33">
        <v>156.16</v>
      </c>
      <c r="G110" s="34">
        <v>0.05</v>
      </c>
      <c r="H110" s="34">
        <v>0</v>
      </c>
      <c r="I110" s="34">
        <v>0</v>
      </c>
      <c r="J110" s="34">
        <v>0.67</v>
      </c>
      <c r="K110" s="34">
        <v>0.03</v>
      </c>
      <c r="L110" s="34">
        <v>0.03</v>
      </c>
      <c r="M110" s="34">
        <v>9.9600000000000009</v>
      </c>
      <c r="N110" s="34">
        <v>6.69</v>
      </c>
      <c r="O110" s="34">
        <v>36.35</v>
      </c>
      <c r="P110" s="34">
        <v>0.43</v>
      </c>
      <c r="Q110" s="34">
        <v>66.72</v>
      </c>
      <c r="R110" s="34">
        <v>0.84</v>
      </c>
      <c r="S110" s="34">
        <v>0.01</v>
      </c>
      <c r="T110" s="34">
        <v>0.01</v>
      </c>
      <c r="U110" s="3" t="s">
        <v>107</v>
      </c>
    </row>
    <row r="111" spans="1:21" ht="12.15" customHeight="1" x14ac:dyDescent="0.25">
      <c r="A111" s="2" t="s">
        <v>108</v>
      </c>
      <c r="B111" s="3">
        <v>155</v>
      </c>
      <c r="C111" s="33">
        <v>4.01</v>
      </c>
      <c r="D111" s="33">
        <v>5.19</v>
      </c>
      <c r="E111" s="33">
        <v>21.49</v>
      </c>
      <c r="F111" s="33">
        <v>152.72</v>
      </c>
      <c r="G111" s="34">
        <v>0.04</v>
      </c>
      <c r="H111" s="34">
        <v>0.31</v>
      </c>
      <c r="I111" s="34">
        <v>0.03</v>
      </c>
      <c r="J111" s="34">
        <v>0.7</v>
      </c>
      <c r="K111" s="34">
        <v>0.08</v>
      </c>
      <c r="L111" s="34">
        <v>7.0000000000000007E-2</v>
      </c>
      <c r="M111" s="34">
        <v>70.16</v>
      </c>
      <c r="N111" s="34">
        <v>11.07</v>
      </c>
      <c r="O111" s="34">
        <v>61.96</v>
      </c>
      <c r="P111" s="34">
        <v>0.28000000000000003</v>
      </c>
      <c r="Q111" s="34">
        <v>118.56</v>
      </c>
      <c r="R111" s="34">
        <v>5.4</v>
      </c>
      <c r="S111" s="34">
        <v>0</v>
      </c>
      <c r="T111" s="34">
        <v>0</v>
      </c>
      <c r="U111" s="3" t="s">
        <v>109</v>
      </c>
    </row>
    <row r="112" spans="1:21" ht="12.15" customHeight="1" x14ac:dyDescent="0.25">
      <c r="A112" s="4" t="s">
        <v>171</v>
      </c>
      <c r="B112" s="6">
        <v>180</v>
      </c>
      <c r="C112" s="9">
        <f>0.97*180/200</f>
        <v>0.873</v>
      </c>
      <c r="D112" s="9">
        <f>0.19*180/200</f>
        <v>0.17100000000000001</v>
      </c>
      <c r="E112" s="9">
        <f>19.59*180/200</f>
        <v>17.631</v>
      </c>
      <c r="F112" s="9">
        <f>83.42*180/200</f>
        <v>75.078000000000003</v>
      </c>
      <c r="G112" s="56">
        <v>0.02</v>
      </c>
      <c r="H112" s="56">
        <v>1.6</v>
      </c>
      <c r="I112" s="56">
        <v>0</v>
      </c>
      <c r="J112" s="56">
        <v>0</v>
      </c>
      <c r="K112" s="56">
        <v>0</v>
      </c>
      <c r="L112" s="56">
        <v>0.02</v>
      </c>
      <c r="M112" s="56">
        <v>12.6</v>
      </c>
      <c r="N112" s="56">
        <v>7.2</v>
      </c>
      <c r="O112" s="56">
        <v>12.6</v>
      </c>
      <c r="P112" s="56">
        <v>2.52</v>
      </c>
      <c r="Q112" s="56">
        <v>240</v>
      </c>
      <c r="R112" s="56">
        <v>2</v>
      </c>
      <c r="S112" s="56">
        <v>0</v>
      </c>
      <c r="T112" s="56">
        <v>0</v>
      </c>
      <c r="U112" s="3" t="s">
        <v>88</v>
      </c>
    </row>
    <row r="113" spans="1:21" ht="12.15" customHeight="1" x14ac:dyDescent="0.25">
      <c r="A113" s="2" t="s">
        <v>34</v>
      </c>
      <c r="B113" s="3">
        <v>40</v>
      </c>
      <c r="C113" s="33">
        <v>2.65</v>
      </c>
      <c r="D113" s="33">
        <v>0.35</v>
      </c>
      <c r="E113" s="33">
        <v>16.96</v>
      </c>
      <c r="F113" s="33">
        <v>81.58</v>
      </c>
      <c r="G113" s="34">
        <v>7.0000000000000007E-2</v>
      </c>
      <c r="H113" s="34">
        <v>0</v>
      </c>
      <c r="I113" s="34">
        <v>0</v>
      </c>
      <c r="J113" s="34">
        <v>0.88</v>
      </c>
      <c r="K113" s="34">
        <v>0</v>
      </c>
      <c r="L113" s="34">
        <v>0.03</v>
      </c>
      <c r="M113" s="34">
        <v>7.2</v>
      </c>
      <c r="N113" s="34">
        <v>7.6</v>
      </c>
      <c r="O113" s="34">
        <v>34.799999999999997</v>
      </c>
      <c r="P113" s="34">
        <v>1.6</v>
      </c>
      <c r="Q113" s="34">
        <v>54.4</v>
      </c>
      <c r="R113" s="34">
        <v>2.2400000000000002</v>
      </c>
      <c r="S113" s="34">
        <v>0</v>
      </c>
      <c r="T113" s="34">
        <v>0</v>
      </c>
      <c r="U113" s="3">
        <v>2</v>
      </c>
    </row>
    <row r="114" spans="1:21" ht="12.15" customHeight="1" x14ac:dyDescent="0.25">
      <c r="A114" s="2" t="s">
        <v>32</v>
      </c>
      <c r="B114" s="3">
        <v>100</v>
      </c>
      <c r="C114" s="33">
        <v>0.4</v>
      </c>
      <c r="D114" s="33">
        <v>0.3</v>
      </c>
      <c r="E114" s="33">
        <v>10.3</v>
      </c>
      <c r="F114" s="33">
        <v>47</v>
      </c>
      <c r="G114" s="34">
        <v>0.03</v>
      </c>
      <c r="H114" s="34">
        <v>10</v>
      </c>
      <c r="I114" s="34">
        <v>0.01</v>
      </c>
      <c r="J114" s="34">
        <v>0.63</v>
      </c>
      <c r="K114" s="34">
        <v>0</v>
      </c>
      <c r="L114" s="34">
        <v>0.02</v>
      </c>
      <c r="M114" s="34">
        <v>16</v>
      </c>
      <c r="N114" s="34">
        <v>8</v>
      </c>
      <c r="O114" s="34">
        <v>11</v>
      </c>
      <c r="P114" s="34">
        <v>2.2000000000000002</v>
      </c>
      <c r="Q114" s="34">
        <v>278</v>
      </c>
      <c r="R114" s="34">
        <v>2</v>
      </c>
      <c r="S114" s="34">
        <v>0.01</v>
      </c>
      <c r="T114" s="34">
        <v>0</v>
      </c>
      <c r="U114" s="3" t="s">
        <v>33</v>
      </c>
    </row>
    <row r="115" spans="1:21" ht="12.15" customHeight="1" x14ac:dyDescent="0.25">
      <c r="A115" s="35" t="s">
        <v>35</v>
      </c>
      <c r="B115" s="30">
        <f>SUM(B110:B114)</f>
        <v>525</v>
      </c>
      <c r="C115" s="29">
        <f t="shared" ref="C115:T115" si="15">SUM(C110:C114)</f>
        <v>15.403</v>
      </c>
      <c r="D115" s="29">
        <f t="shared" si="15"/>
        <v>15.981</v>
      </c>
      <c r="E115" s="29">
        <f t="shared" si="15"/>
        <v>84.220999999999989</v>
      </c>
      <c r="F115" s="29">
        <f t="shared" si="15"/>
        <v>512.53800000000001</v>
      </c>
      <c r="G115" s="30">
        <f t="shared" si="15"/>
        <v>0.21</v>
      </c>
      <c r="H115" s="30">
        <f t="shared" si="15"/>
        <v>11.91</v>
      </c>
      <c r="I115" s="30">
        <f t="shared" si="15"/>
        <v>0.04</v>
      </c>
      <c r="J115" s="30">
        <f t="shared" si="15"/>
        <v>2.88</v>
      </c>
      <c r="K115" s="30">
        <f t="shared" si="15"/>
        <v>0.11</v>
      </c>
      <c r="L115" s="30">
        <f t="shared" si="15"/>
        <v>0.17</v>
      </c>
      <c r="M115" s="30">
        <f t="shared" si="15"/>
        <v>115.92</v>
      </c>
      <c r="N115" s="30">
        <f t="shared" si="15"/>
        <v>40.56</v>
      </c>
      <c r="O115" s="30">
        <f t="shared" si="15"/>
        <v>156.70999999999998</v>
      </c>
      <c r="P115" s="30">
        <f t="shared" si="15"/>
        <v>7.03</v>
      </c>
      <c r="Q115" s="30">
        <f t="shared" si="15"/>
        <v>757.68</v>
      </c>
      <c r="R115" s="30">
        <f t="shared" si="15"/>
        <v>12.48</v>
      </c>
      <c r="S115" s="30">
        <f t="shared" si="15"/>
        <v>0.02</v>
      </c>
      <c r="T115" s="30">
        <f t="shared" si="15"/>
        <v>0.01</v>
      </c>
      <c r="U115" s="36"/>
    </row>
    <row r="116" spans="1:21" ht="14.7" customHeight="1" x14ac:dyDescent="0.25">
      <c r="A116" s="31" t="s">
        <v>36</v>
      </c>
      <c r="B116" s="31"/>
      <c r="C116" s="32"/>
      <c r="D116" s="32"/>
      <c r="E116" s="32"/>
      <c r="F116" s="32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12.15" customHeight="1" x14ac:dyDescent="0.25">
      <c r="A117" s="2" t="s">
        <v>110</v>
      </c>
      <c r="B117" s="3">
        <v>60</v>
      </c>
      <c r="C117" s="33">
        <v>0.59</v>
      </c>
      <c r="D117" s="33">
        <v>3.69</v>
      </c>
      <c r="E117" s="33">
        <v>2.21</v>
      </c>
      <c r="F117" s="33">
        <v>45.17</v>
      </c>
      <c r="G117" s="34">
        <v>0.03</v>
      </c>
      <c r="H117" s="34">
        <v>10.02</v>
      </c>
      <c r="I117" s="34">
        <v>0.05</v>
      </c>
      <c r="J117" s="34">
        <v>1.66</v>
      </c>
      <c r="K117" s="34">
        <v>0</v>
      </c>
      <c r="L117" s="34">
        <v>0.02</v>
      </c>
      <c r="M117" s="34">
        <v>11.09</v>
      </c>
      <c r="N117" s="34">
        <v>9.7100000000000009</v>
      </c>
      <c r="O117" s="34">
        <v>20.56</v>
      </c>
      <c r="P117" s="34">
        <v>0.56999999999999995</v>
      </c>
      <c r="Q117" s="34">
        <v>125.73</v>
      </c>
      <c r="R117" s="34">
        <v>1.42</v>
      </c>
      <c r="S117" s="34">
        <v>0.01</v>
      </c>
      <c r="T117" s="34">
        <v>0</v>
      </c>
      <c r="U117" s="3" t="s">
        <v>111</v>
      </c>
    </row>
    <row r="118" spans="1:21" ht="12.15" customHeight="1" x14ac:dyDescent="0.25">
      <c r="A118" s="2" t="s">
        <v>112</v>
      </c>
      <c r="B118" s="3">
        <v>200</v>
      </c>
      <c r="C118" s="33">
        <v>1.55</v>
      </c>
      <c r="D118" s="33">
        <v>3.51</v>
      </c>
      <c r="E118" s="33">
        <v>7.32</v>
      </c>
      <c r="F118" s="33">
        <v>69.569999999999993</v>
      </c>
      <c r="G118" s="34">
        <v>0.04</v>
      </c>
      <c r="H118" s="34">
        <v>11.16</v>
      </c>
      <c r="I118" s="34">
        <v>0.2</v>
      </c>
      <c r="J118" s="34">
        <v>1.05</v>
      </c>
      <c r="K118" s="34">
        <v>0.03</v>
      </c>
      <c r="L118" s="34">
        <v>0.04</v>
      </c>
      <c r="M118" s="34">
        <v>42.1</v>
      </c>
      <c r="N118" s="34">
        <v>18.66</v>
      </c>
      <c r="O118" s="34">
        <v>36.18</v>
      </c>
      <c r="P118" s="34">
        <v>0.84</v>
      </c>
      <c r="Q118" s="34">
        <v>274.74</v>
      </c>
      <c r="R118" s="34">
        <v>3.22</v>
      </c>
      <c r="S118" s="34">
        <v>0.02</v>
      </c>
      <c r="T118" s="34">
        <v>0</v>
      </c>
      <c r="U118" s="3" t="s">
        <v>113</v>
      </c>
    </row>
    <row r="119" spans="1:21" ht="12.15" customHeight="1" x14ac:dyDescent="0.25">
      <c r="A119" s="2" t="s">
        <v>114</v>
      </c>
      <c r="B119" s="3">
        <v>240</v>
      </c>
      <c r="C119" s="33">
        <v>21.54</v>
      </c>
      <c r="D119" s="33">
        <v>20.12</v>
      </c>
      <c r="E119" s="33">
        <v>78.95</v>
      </c>
      <c r="F119" s="33">
        <v>571.02</v>
      </c>
      <c r="G119" s="34">
        <v>0.11</v>
      </c>
      <c r="H119" s="34">
        <v>2.17</v>
      </c>
      <c r="I119" s="34">
        <v>0.12</v>
      </c>
      <c r="J119" s="34">
        <v>1.1599999999999999</v>
      </c>
      <c r="K119" s="34">
        <v>0.11</v>
      </c>
      <c r="L119" s="34">
        <v>0.21</v>
      </c>
      <c r="M119" s="34">
        <v>212.55</v>
      </c>
      <c r="N119" s="34">
        <v>32.35</v>
      </c>
      <c r="O119" s="34">
        <v>233.68</v>
      </c>
      <c r="P119" s="34">
        <v>1.84</v>
      </c>
      <c r="Q119" s="34">
        <v>322.72000000000003</v>
      </c>
      <c r="R119" s="34">
        <v>11.99</v>
      </c>
      <c r="S119" s="34">
        <v>0.08</v>
      </c>
      <c r="T119" s="34">
        <v>0.02</v>
      </c>
      <c r="U119" s="3">
        <v>14</v>
      </c>
    </row>
    <row r="120" spans="1:21" ht="12.15" customHeight="1" x14ac:dyDescent="0.25">
      <c r="A120" s="2" t="s">
        <v>115</v>
      </c>
      <c r="B120" s="3">
        <v>180</v>
      </c>
      <c r="C120" s="33">
        <v>0</v>
      </c>
      <c r="D120" s="33">
        <v>0</v>
      </c>
      <c r="E120" s="33">
        <v>8.7100000000000009</v>
      </c>
      <c r="F120" s="33">
        <v>34.83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7.45</v>
      </c>
      <c r="N120" s="34">
        <v>1.62</v>
      </c>
      <c r="O120" s="34">
        <v>0</v>
      </c>
      <c r="P120" s="34">
        <v>0</v>
      </c>
      <c r="Q120" s="34">
        <v>0.81</v>
      </c>
      <c r="R120" s="34">
        <v>0</v>
      </c>
      <c r="S120" s="34">
        <v>0</v>
      </c>
      <c r="T120" s="34">
        <v>0</v>
      </c>
      <c r="U120" s="3" t="s">
        <v>116</v>
      </c>
    </row>
    <row r="121" spans="1:21" ht="12.15" customHeight="1" x14ac:dyDescent="0.25">
      <c r="A121" s="2" t="s">
        <v>42</v>
      </c>
      <c r="B121" s="3">
        <v>20</v>
      </c>
      <c r="C121" s="33">
        <v>1.53</v>
      </c>
      <c r="D121" s="33">
        <v>0.12</v>
      </c>
      <c r="E121" s="33">
        <v>10.039999999999999</v>
      </c>
      <c r="F121" s="33">
        <v>47.36</v>
      </c>
      <c r="G121" s="34">
        <v>0.06</v>
      </c>
      <c r="H121" s="34">
        <v>0</v>
      </c>
      <c r="I121" s="34">
        <v>0</v>
      </c>
      <c r="J121" s="34">
        <v>0.78</v>
      </c>
      <c r="K121" s="34">
        <v>0</v>
      </c>
      <c r="L121" s="34">
        <v>0.02</v>
      </c>
      <c r="M121" s="34">
        <v>9.1999999999999993</v>
      </c>
      <c r="N121" s="34">
        <v>13.2</v>
      </c>
      <c r="O121" s="34">
        <v>33.6</v>
      </c>
      <c r="P121" s="34">
        <v>0.8</v>
      </c>
      <c r="Q121" s="34">
        <v>51.6</v>
      </c>
      <c r="R121" s="34">
        <v>0</v>
      </c>
      <c r="S121" s="34">
        <v>0.01</v>
      </c>
      <c r="T121" s="34">
        <v>0</v>
      </c>
      <c r="U121" s="3">
        <v>1</v>
      </c>
    </row>
    <row r="122" spans="1:21" ht="12.15" customHeight="1" x14ac:dyDescent="0.25">
      <c r="A122" s="2" t="s">
        <v>34</v>
      </c>
      <c r="B122" s="3">
        <v>20</v>
      </c>
      <c r="C122" s="33">
        <v>1.32</v>
      </c>
      <c r="D122" s="33">
        <v>0.18</v>
      </c>
      <c r="E122" s="33">
        <v>8.48</v>
      </c>
      <c r="F122" s="33">
        <v>40.79</v>
      </c>
      <c r="G122" s="34">
        <v>0.04</v>
      </c>
      <c r="H122" s="34">
        <v>0</v>
      </c>
      <c r="I122" s="34">
        <v>0</v>
      </c>
      <c r="J122" s="34">
        <v>0.44</v>
      </c>
      <c r="K122" s="34">
        <v>0</v>
      </c>
      <c r="L122" s="34">
        <v>0.02</v>
      </c>
      <c r="M122" s="34">
        <v>3.6</v>
      </c>
      <c r="N122" s="34">
        <v>3.8</v>
      </c>
      <c r="O122" s="34">
        <v>17.399999999999999</v>
      </c>
      <c r="P122" s="34">
        <v>0.8</v>
      </c>
      <c r="Q122" s="34">
        <v>27.2</v>
      </c>
      <c r="R122" s="34">
        <v>1.1200000000000001</v>
      </c>
      <c r="S122" s="34">
        <v>0</v>
      </c>
      <c r="T122" s="34">
        <v>0</v>
      </c>
      <c r="U122" s="3">
        <v>2</v>
      </c>
    </row>
    <row r="123" spans="1:21" ht="12.15" customHeight="1" x14ac:dyDescent="0.25">
      <c r="A123" s="35" t="s">
        <v>35</v>
      </c>
      <c r="B123" s="30">
        <f>SUM(B117:B122)</f>
        <v>720</v>
      </c>
      <c r="C123" s="29">
        <f t="shared" ref="C123:T123" si="16">SUM(C117:C122)</f>
        <v>26.53</v>
      </c>
      <c r="D123" s="29">
        <f t="shared" si="16"/>
        <v>27.62</v>
      </c>
      <c r="E123" s="29">
        <f t="shared" si="16"/>
        <v>115.71</v>
      </c>
      <c r="F123" s="29">
        <f t="shared" si="16"/>
        <v>808.74</v>
      </c>
      <c r="G123" s="30">
        <f t="shared" si="16"/>
        <v>0.27999999999999997</v>
      </c>
      <c r="H123" s="30">
        <f t="shared" si="16"/>
        <v>23.35</v>
      </c>
      <c r="I123" s="30">
        <f t="shared" si="16"/>
        <v>0.37</v>
      </c>
      <c r="J123" s="30">
        <f t="shared" si="16"/>
        <v>5.0900000000000007</v>
      </c>
      <c r="K123" s="30">
        <f t="shared" si="16"/>
        <v>0.14000000000000001</v>
      </c>
      <c r="L123" s="30">
        <f t="shared" si="16"/>
        <v>0.31000000000000005</v>
      </c>
      <c r="M123" s="30">
        <f t="shared" si="16"/>
        <v>285.99</v>
      </c>
      <c r="N123" s="30">
        <f t="shared" si="16"/>
        <v>79.339999999999989</v>
      </c>
      <c r="O123" s="30">
        <f t="shared" si="16"/>
        <v>341.42</v>
      </c>
      <c r="P123" s="30">
        <f t="shared" si="16"/>
        <v>4.8499999999999996</v>
      </c>
      <c r="Q123" s="30">
        <f t="shared" si="16"/>
        <v>802.80000000000007</v>
      </c>
      <c r="R123" s="30">
        <f t="shared" si="16"/>
        <v>17.750000000000004</v>
      </c>
      <c r="S123" s="30">
        <f t="shared" si="16"/>
        <v>0.12</v>
      </c>
      <c r="T123" s="30">
        <f t="shared" si="16"/>
        <v>0.02</v>
      </c>
      <c r="U123" s="36"/>
    </row>
    <row r="124" spans="1:21" ht="21.6" customHeight="1" x14ac:dyDescent="0.25">
      <c r="A124" s="35" t="s">
        <v>48</v>
      </c>
      <c r="B124" s="35"/>
      <c r="C124" s="37">
        <f>C123+C115</f>
        <v>41.933</v>
      </c>
      <c r="D124" s="37">
        <f t="shared" ref="D124:T124" si="17">D123+D115</f>
        <v>43.600999999999999</v>
      </c>
      <c r="E124" s="37">
        <f t="shared" si="17"/>
        <v>199.93099999999998</v>
      </c>
      <c r="F124" s="37">
        <f t="shared" si="17"/>
        <v>1321.278</v>
      </c>
      <c r="G124" s="37">
        <f t="shared" si="17"/>
        <v>0.49</v>
      </c>
      <c r="H124" s="37">
        <f t="shared" si="17"/>
        <v>35.260000000000005</v>
      </c>
      <c r="I124" s="37">
        <f t="shared" si="17"/>
        <v>0.41</v>
      </c>
      <c r="J124" s="37">
        <f t="shared" si="17"/>
        <v>7.9700000000000006</v>
      </c>
      <c r="K124" s="37">
        <f t="shared" si="17"/>
        <v>0.25</v>
      </c>
      <c r="L124" s="37">
        <f t="shared" si="17"/>
        <v>0.48000000000000009</v>
      </c>
      <c r="M124" s="37">
        <f t="shared" si="17"/>
        <v>401.91</v>
      </c>
      <c r="N124" s="37">
        <f t="shared" si="17"/>
        <v>119.89999999999999</v>
      </c>
      <c r="O124" s="37">
        <f t="shared" si="17"/>
        <v>498.13</v>
      </c>
      <c r="P124" s="37">
        <f t="shared" si="17"/>
        <v>11.879999999999999</v>
      </c>
      <c r="Q124" s="37">
        <f t="shared" si="17"/>
        <v>1560.48</v>
      </c>
      <c r="R124" s="37">
        <f t="shared" si="17"/>
        <v>30.230000000000004</v>
      </c>
      <c r="S124" s="37">
        <f t="shared" si="17"/>
        <v>0.13999999999999999</v>
      </c>
      <c r="T124" s="37">
        <f t="shared" si="17"/>
        <v>0.03</v>
      </c>
      <c r="U124" s="36"/>
    </row>
    <row r="125" spans="1:21" ht="28.35" customHeight="1" x14ac:dyDescent="0.25">
      <c r="A125" s="67" t="s">
        <v>120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</row>
    <row r="126" spans="1:21" ht="13.35" customHeight="1" x14ac:dyDescent="0.25">
      <c r="A126" s="75" t="s">
        <v>1</v>
      </c>
      <c r="B126" s="75" t="s">
        <v>2</v>
      </c>
      <c r="C126" s="77" t="s">
        <v>3</v>
      </c>
      <c r="D126" s="78"/>
      <c r="E126" s="79"/>
      <c r="F126" s="80" t="s">
        <v>4</v>
      </c>
      <c r="G126" s="72" t="s">
        <v>5</v>
      </c>
      <c r="H126" s="73"/>
      <c r="I126" s="73"/>
      <c r="J126" s="73"/>
      <c r="K126" s="73"/>
      <c r="L126" s="74"/>
      <c r="M126" s="72" t="s">
        <v>6</v>
      </c>
      <c r="N126" s="73"/>
      <c r="O126" s="73"/>
      <c r="P126" s="73"/>
      <c r="Q126" s="73"/>
      <c r="R126" s="73"/>
      <c r="S126" s="73"/>
      <c r="T126" s="74"/>
      <c r="U126" s="75" t="s">
        <v>7</v>
      </c>
    </row>
    <row r="127" spans="1:21" ht="26.7" customHeight="1" x14ac:dyDescent="0.25">
      <c r="A127" s="76"/>
      <c r="B127" s="76"/>
      <c r="C127" s="29" t="s">
        <v>8</v>
      </c>
      <c r="D127" s="29" t="s">
        <v>9</v>
      </c>
      <c r="E127" s="29" t="s">
        <v>10</v>
      </c>
      <c r="F127" s="81"/>
      <c r="G127" s="30" t="s">
        <v>11</v>
      </c>
      <c r="H127" s="30" t="s">
        <v>12</v>
      </c>
      <c r="I127" s="30" t="s">
        <v>13</v>
      </c>
      <c r="J127" s="30" t="s">
        <v>14</v>
      </c>
      <c r="K127" s="30" t="s">
        <v>15</v>
      </c>
      <c r="L127" s="30" t="s">
        <v>16</v>
      </c>
      <c r="M127" s="30" t="s">
        <v>17</v>
      </c>
      <c r="N127" s="30" t="s">
        <v>18</v>
      </c>
      <c r="O127" s="30" t="s">
        <v>19</v>
      </c>
      <c r="P127" s="30" t="s">
        <v>20</v>
      </c>
      <c r="Q127" s="30" t="s">
        <v>21</v>
      </c>
      <c r="R127" s="30" t="s">
        <v>22</v>
      </c>
      <c r="S127" s="30" t="s">
        <v>23</v>
      </c>
      <c r="T127" s="30" t="s">
        <v>24</v>
      </c>
      <c r="U127" s="76"/>
    </row>
    <row r="128" spans="1:21" ht="14.7" customHeight="1" x14ac:dyDescent="0.25">
      <c r="A128" s="31" t="s">
        <v>25</v>
      </c>
      <c r="B128" s="31"/>
      <c r="C128" s="32"/>
      <c r="D128" s="32"/>
      <c r="E128" s="32"/>
      <c r="F128" s="32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12.15" customHeight="1" x14ac:dyDescent="0.25">
      <c r="A129" s="2" t="s">
        <v>32</v>
      </c>
      <c r="B129" s="3">
        <v>100</v>
      </c>
      <c r="C129" s="33">
        <v>0.4</v>
      </c>
      <c r="D129" s="33">
        <v>0.4</v>
      </c>
      <c r="E129" s="33">
        <v>9.8000000000000007</v>
      </c>
      <c r="F129" s="33">
        <v>47</v>
      </c>
      <c r="G129" s="34">
        <v>0.04</v>
      </c>
      <c r="H129" s="34">
        <v>12</v>
      </c>
      <c r="I129" s="34">
        <v>0.01</v>
      </c>
      <c r="J129" s="34">
        <v>0.76</v>
      </c>
      <c r="K129" s="34">
        <v>0</v>
      </c>
      <c r="L129" s="34">
        <v>0.02</v>
      </c>
      <c r="M129" s="34">
        <v>19.2</v>
      </c>
      <c r="N129" s="34">
        <v>9.6</v>
      </c>
      <c r="O129" s="34">
        <v>13.2</v>
      </c>
      <c r="P129" s="34">
        <v>2.64</v>
      </c>
      <c r="Q129" s="34">
        <v>333.6</v>
      </c>
      <c r="R129" s="34">
        <v>2.4</v>
      </c>
      <c r="S129" s="34">
        <v>0.01</v>
      </c>
      <c r="T129" s="34">
        <v>0</v>
      </c>
      <c r="U129" s="3" t="s">
        <v>33</v>
      </c>
    </row>
    <row r="130" spans="1:21" ht="12.15" customHeight="1" x14ac:dyDescent="0.25">
      <c r="A130" s="2" t="s">
        <v>121</v>
      </c>
      <c r="B130" s="3">
        <v>150</v>
      </c>
      <c r="C130" s="33">
        <v>12.52</v>
      </c>
      <c r="D130" s="33">
        <v>15.41</v>
      </c>
      <c r="E130" s="33">
        <v>21.07</v>
      </c>
      <c r="F130" s="33">
        <v>288.20999999999998</v>
      </c>
      <c r="G130" s="34">
        <v>0.06</v>
      </c>
      <c r="H130" s="34">
        <v>0.33</v>
      </c>
      <c r="I130" s="34">
        <v>0.1</v>
      </c>
      <c r="J130" s="34">
        <v>0.46</v>
      </c>
      <c r="K130" s="34">
        <v>0.2</v>
      </c>
      <c r="L130" s="34">
        <v>0.33</v>
      </c>
      <c r="M130" s="34">
        <v>236.66</v>
      </c>
      <c r="N130" s="34">
        <v>35.299999999999997</v>
      </c>
      <c r="O130" s="34">
        <v>285.58</v>
      </c>
      <c r="P130" s="34">
        <v>1.03</v>
      </c>
      <c r="Q130" s="34">
        <v>248.34</v>
      </c>
      <c r="R130" s="34">
        <v>2.91</v>
      </c>
      <c r="S130" s="34">
        <v>0.04</v>
      </c>
      <c r="T130" s="34">
        <v>0.03</v>
      </c>
      <c r="U130" s="3" t="s">
        <v>122</v>
      </c>
    </row>
    <row r="131" spans="1:21" ht="12.15" customHeight="1" x14ac:dyDescent="0.25">
      <c r="A131" s="2" t="s">
        <v>42</v>
      </c>
      <c r="B131" s="3">
        <v>20</v>
      </c>
      <c r="C131" s="33">
        <v>1.53</v>
      </c>
      <c r="D131" s="33">
        <v>0.12</v>
      </c>
      <c r="E131" s="33">
        <v>10.039999999999999</v>
      </c>
      <c r="F131" s="33">
        <v>47.36</v>
      </c>
      <c r="G131" s="34">
        <v>0.03</v>
      </c>
      <c r="H131" s="34">
        <v>0</v>
      </c>
      <c r="I131" s="34">
        <v>0</v>
      </c>
      <c r="J131" s="34">
        <v>0.39</v>
      </c>
      <c r="K131" s="34">
        <v>0</v>
      </c>
      <c r="L131" s="34">
        <v>0.01</v>
      </c>
      <c r="M131" s="34">
        <v>4.5999999999999996</v>
      </c>
      <c r="N131" s="34">
        <v>6.6</v>
      </c>
      <c r="O131" s="34">
        <v>16.8</v>
      </c>
      <c r="P131" s="34">
        <v>0.4</v>
      </c>
      <c r="Q131" s="34">
        <v>25.8</v>
      </c>
      <c r="R131" s="34">
        <v>0</v>
      </c>
      <c r="S131" s="34">
        <v>0</v>
      </c>
      <c r="T131" s="34">
        <v>0</v>
      </c>
      <c r="U131" s="3">
        <v>1</v>
      </c>
    </row>
    <row r="132" spans="1:21" ht="12.15" customHeight="1" x14ac:dyDescent="0.25">
      <c r="A132" s="2" t="s">
        <v>34</v>
      </c>
      <c r="B132" s="3">
        <v>20</v>
      </c>
      <c r="C132" s="33">
        <v>1.1200000000000001</v>
      </c>
      <c r="D132" s="33">
        <v>0.22</v>
      </c>
      <c r="E132" s="33">
        <v>9.8800000000000008</v>
      </c>
      <c r="F132" s="33">
        <v>45.98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">
        <v>2</v>
      </c>
    </row>
    <row r="133" spans="1:21" ht="12.15" customHeight="1" x14ac:dyDescent="0.25">
      <c r="A133" s="2" t="s">
        <v>46</v>
      </c>
      <c r="B133" s="3">
        <v>200</v>
      </c>
      <c r="C133" s="33">
        <v>0.19</v>
      </c>
      <c r="D133" s="33">
        <v>0</v>
      </c>
      <c r="E133" s="33">
        <v>7.19</v>
      </c>
      <c r="F133" s="33">
        <v>29.5</v>
      </c>
      <c r="G133" s="34">
        <v>0</v>
      </c>
      <c r="H133" s="34">
        <v>0.04</v>
      </c>
      <c r="I133" s="34">
        <v>0</v>
      </c>
      <c r="J133" s="34">
        <v>0</v>
      </c>
      <c r="K133" s="34">
        <v>0</v>
      </c>
      <c r="L133" s="34">
        <v>0.01</v>
      </c>
      <c r="M133" s="34">
        <v>12.85</v>
      </c>
      <c r="N133" s="34">
        <v>5.8</v>
      </c>
      <c r="O133" s="34">
        <v>7.42</v>
      </c>
      <c r="P133" s="34">
        <v>0.74</v>
      </c>
      <c r="Q133" s="34">
        <v>25.62</v>
      </c>
      <c r="R133" s="34">
        <v>0</v>
      </c>
      <c r="S133" s="34">
        <v>0</v>
      </c>
      <c r="T133" s="34">
        <v>0</v>
      </c>
      <c r="U133" s="3" t="s">
        <v>119</v>
      </c>
    </row>
    <row r="134" spans="1:21" ht="12.15" customHeight="1" x14ac:dyDescent="0.25">
      <c r="A134" s="2" t="s">
        <v>177</v>
      </c>
      <c r="B134" s="3">
        <v>20</v>
      </c>
      <c r="C134" s="33">
        <v>1.5</v>
      </c>
      <c r="D134" s="33">
        <v>1.96</v>
      </c>
      <c r="E134" s="33">
        <v>14.88</v>
      </c>
      <c r="F134" s="33">
        <v>83.4</v>
      </c>
      <c r="G134" s="34">
        <v>0.02</v>
      </c>
      <c r="H134" s="34">
        <v>0</v>
      </c>
      <c r="I134" s="34">
        <v>0</v>
      </c>
      <c r="J134" s="34">
        <v>0</v>
      </c>
      <c r="K134" s="34">
        <v>0</v>
      </c>
      <c r="L134" s="34">
        <v>0.01</v>
      </c>
      <c r="M134" s="34">
        <v>5.8</v>
      </c>
      <c r="N134" s="34">
        <v>4</v>
      </c>
      <c r="O134" s="34">
        <v>18</v>
      </c>
      <c r="P134" s="34">
        <v>0.42</v>
      </c>
      <c r="Q134" s="34">
        <v>22</v>
      </c>
      <c r="R134" s="34">
        <v>0</v>
      </c>
      <c r="S134" s="34">
        <v>0</v>
      </c>
      <c r="T134" s="34">
        <v>0</v>
      </c>
      <c r="U134" s="3">
        <v>21</v>
      </c>
    </row>
    <row r="135" spans="1:21" ht="12.15" customHeight="1" x14ac:dyDescent="0.25">
      <c r="A135" s="35" t="s">
        <v>35</v>
      </c>
      <c r="B135" s="30">
        <f>SUM(B129:B134)</f>
        <v>510</v>
      </c>
      <c r="C135" s="29">
        <f t="shared" ref="C135:T135" si="18">SUM(C129:C134)</f>
        <v>17.259999999999998</v>
      </c>
      <c r="D135" s="29">
        <f t="shared" si="18"/>
        <v>18.11</v>
      </c>
      <c r="E135" s="29">
        <f t="shared" si="18"/>
        <v>72.86</v>
      </c>
      <c r="F135" s="29">
        <f t="shared" si="18"/>
        <v>541.45000000000005</v>
      </c>
      <c r="G135" s="30">
        <f t="shared" si="18"/>
        <v>0.15</v>
      </c>
      <c r="H135" s="30">
        <f t="shared" si="18"/>
        <v>12.37</v>
      </c>
      <c r="I135" s="30">
        <f t="shared" si="18"/>
        <v>0.11</v>
      </c>
      <c r="J135" s="30">
        <f t="shared" si="18"/>
        <v>1.6099999999999999</v>
      </c>
      <c r="K135" s="30">
        <f t="shared" si="18"/>
        <v>0.2</v>
      </c>
      <c r="L135" s="30">
        <f t="shared" si="18"/>
        <v>0.38000000000000006</v>
      </c>
      <c r="M135" s="30">
        <f t="shared" si="18"/>
        <v>279.11</v>
      </c>
      <c r="N135" s="30">
        <f t="shared" si="18"/>
        <v>61.3</v>
      </c>
      <c r="O135" s="30">
        <f t="shared" si="18"/>
        <v>341</v>
      </c>
      <c r="P135" s="30">
        <f t="shared" si="18"/>
        <v>5.23</v>
      </c>
      <c r="Q135" s="30">
        <f t="shared" si="18"/>
        <v>655.36</v>
      </c>
      <c r="R135" s="30">
        <f t="shared" si="18"/>
        <v>5.3100000000000005</v>
      </c>
      <c r="S135" s="30">
        <f t="shared" si="18"/>
        <v>0.05</v>
      </c>
      <c r="T135" s="30">
        <f t="shared" si="18"/>
        <v>0.03</v>
      </c>
      <c r="U135" s="36"/>
    </row>
    <row r="136" spans="1:21" ht="14.7" customHeight="1" x14ac:dyDescent="0.25">
      <c r="A136" s="31" t="s">
        <v>36</v>
      </c>
      <c r="B136" s="31"/>
      <c r="C136" s="32"/>
      <c r="D136" s="32"/>
      <c r="E136" s="32"/>
      <c r="F136" s="3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2.15" customHeight="1" x14ac:dyDescent="0.25">
      <c r="A137" s="2" t="s">
        <v>123</v>
      </c>
      <c r="B137" s="3">
        <v>60</v>
      </c>
      <c r="C137" s="33">
        <v>0.96</v>
      </c>
      <c r="D137" s="33">
        <v>3.06</v>
      </c>
      <c r="E137" s="33">
        <v>4.1399999999999997</v>
      </c>
      <c r="F137" s="33">
        <v>48.01</v>
      </c>
      <c r="G137" s="34">
        <v>0.02</v>
      </c>
      <c r="H137" s="34">
        <v>16.809999999999999</v>
      </c>
      <c r="I137" s="34">
        <v>0.02</v>
      </c>
      <c r="J137" s="34">
        <v>2.7</v>
      </c>
      <c r="K137" s="34">
        <v>0</v>
      </c>
      <c r="L137" s="34">
        <v>0</v>
      </c>
      <c r="M137" s="34">
        <v>27.01</v>
      </c>
      <c r="N137" s="34">
        <v>12.6</v>
      </c>
      <c r="O137" s="34">
        <v>22.21</v>
      </c>
      <c r="P137" s="34">
        <v>0.66</v>
      </c>
      <c r="Q137" s="34">
        <v>0</v>
      </c>
      <c r="R137" s="34">
        <v>0</v>
      </c>
      <c r="S137" s="34">
        <v>0</v>
      </c>
      <c r="T137" s="34">
        <v>0</v>
      </c>
      <c r="U137" s="3" t="s">
        <v>124</v>
      </c>
    </row>
    <row r="138" spans="1:21" ht="12.15" customHeight="1" x14ac:dyDescent="0.25">
      <c r="A138" s="2" t="s">
        <v>125</v>
      </c>
      <c r="B138" s="3">
        <v>200</v>
      </c>
      <c r="C138" s="33">
        <v>2.13</v>
      </c>
      <c r="D138" s="33">
        <v>3.65</v>
      </c>
      <c r="E138" s="33">
        <v>14.58</v>
      </c>
      <c r="F138" s="33">
        <v>101.79</v>
      </c>
      <c r="G138" s="34">
        <v>0.06</v>
      </c>
      <c r="H138" s="34">
        <v>3.89</v>
      </c>
      <c r="I138" s="34">
        <v>0.17</v>
      </c>
      <c r="J138" s="34">
        <v>1.2</v>
      </c>
      <c r="K138" s="34">
        <v>0.03</v>
      </c>
      <c r="L138" s="34">
        <v>0.04</v>
      </c>
      <c r="M138" s="34">
        <v>23.96</v>
      </c>
      <c r="N138" s="34">
        <v>16.14</v>
      </c>
      <c r="O138" s="34">
        <v>39.53</v>
      </c>
      <c r="P138" s="34">
        <v>0.76</v>
      </c>
      <c r="Q138" s="34">
        <v>283.85000000000002</v>
      </c>
      <c r="R138" s="34">
        <v>2.79</v>
      </c>
      <c r="S138" s="34">
        <v>0.02</v>
      </c>
      <c r="T138" s="34">
        <v>0</v>
      </c>
      <c r="U138" s="3" t="s">
        <v>126</v>
      </c>
    </row>
    <row r="139" spans="1:21" ht="12.15" customHeight="1" x14ac:dyDescent="0.25">
      <c r="A139" s="2" t="s">
        <v>127</v>
      </c>
      <c r="B139" s="3">
        <v>150</v>
      </c>
      <c r="C139" s="33">
        <v>3.68</v>
      </c>
      <c r="D139" s="33">
        <v>5.18</v>
      </c>
      <c r="E139" s="33">
        <v>29.22</v>
      </c>
      <c r="F139" s="33">
        <v>218.5</v>
      </c>
      <c r="G139" s="34">
        <v>0.03</v>
      </c>
      <c r="H139" s="34">
        <v>0</v>
      </c>
      <c r="I139" s="34">
        <v>0.03</v>
      </c>
      <c r="J139" s="34">
        <v>1.04</v>
      </c>
      <c r="K139" s="34">
        <v>0</v>
      </c>
      <c r="L139" s="34">
        <v>0</v>
      </c>
      <c r="M139" s="34">
        <v>9.1999999999999993</v>
      </c>
      <c r="N139" s="34">
        <v>26.45</v>
      </c>
      <c r="O139" s="34">
        <v>80.5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" t="s">
        <v>59</v>
      </c>
    </row>
    <row r="140" spans="1:21" ht="12.15" customHeight="1" x14ac:dyDescent="0.25">
      <c r="A140" s="2" t="s">
        <v>128</v>
      </c>
      <c r="B140" s="3">
        <v>120</v>
      </c>
      <c r="C140" s="33">
        <v>13.92</v>
      </c>
      <c r="D140" s="33">
        <v>14.58</v>
      </c>
      <c r="E140" s="33">
        <v>9.14</v>
      </c>
      <c r="F140" s="33">
        <v>182.95</v>
      </c>
      <c r="G140" s="34">
        <v>0.12</v>
      </c>
      <c r="H140" s="34">
        <v>1.35</v>
      </c>
      <c r="I140" s="34">
        <v>0.09</v>
      </c>
      <c r="J140" s="34">
        <v>1.1499999999999999</v>
      </c>
      <c r="K140" s="34">
        <v>0.35</v>
      </c>
      <c r="L140" s="34">
        <v>0.27</v>
      </c>
      <c r="M140" s="34">
        <v>154.46</v>
      </c>
      <c r="N140" s="34">
        <v>61.25</v>
      </c>
      <c r="O140" s="34">
        <v>328.06</v>
      </c>
      <c r="P140" s="34">
        <v>1.4</v>
      </c>
      <c r="Q140" s="34">
        <v>524.77</v>
      </c>
      <c r="R140" s="34">
        <v>133.24</v>
      </c>
      <c r="S140" s="34">
        <v>0.55000000000000004</v>
      </c>
      <c r="T140" s="34">
        <v>0.03</v>
      </c>
      <c r="U140" s="3">
        <v>30</v>
      </c>
    </row>
    <row r="141" spans="1:21" ht="12.15" customHeight="1" x14ac:dyDescent="0.25">
      <c r="A141" s="2" t="s">
        <v>190</v>
      </c>
      <c r="B141" s="3">
        <v>200</v>
      </c>
      <c r="C141" s="33">
        <v>1.36</v>
      </c>
      <c r="D141" s="33">
        <v>0.39</v>
      </c>
      <c r="E141" s="33">
        <v>22.12</v>
      </c>
      <c r="F141" s="33">
        <v>98.94</v>
      </c>
      <c r="G141" s="34">
        <v>0.03</v>
      </c>
      <c r="H141" s="34">
        <v>1.6</v>
      </c>
      <c r="I141" s="34">
        <v>0</v>
      </c>
      <c r="J141" s="34">
        <v>0</v>
      </c>
      <c r="K141" s="34">
        <v>0</v>
      </c>
      <c r="L141" s="34">
        <v>0.02</v>
      </c>
      <c r="M141" s="34">
        <v>36</v>
      </c>
      <c r="N141" s="34">
        <v>16.2</v>
      </c>
      <c r="O141" s="34">
        <v>21.6</v>
      </c>
      <c r="P141" s="34">
        <v>0.72</v>
      </c>
      <c r="Q141" s="34">
        <v>300</v>
      </c>
      <c r="R141" s="34">
        <v>12</v>
      </c>
      <c r="S141" s="34">
        <v>0</v>
      </c>
      <c r="T141" s="34">
        <v>0</v>
      </c>
      <c r="U141" s="3" t="s">
        <v>41</v>
      </c>
    </row>
    <row r="142" spans="1:21" ht="12.15" customHeight="1" x14ac:dyDescent="0.25">
      <c r="A142" s="2" t="s">
        <v>42</v>
      </c>
      <c r="B142" s="3">
        <v>40</v>
      </c>
      <c r="C142" s="33">
        <v>3.05</v>
      </c>
      <c r="D142" s="33">
        <v>0.25</v>
      </c>
      <c r="E142" s="33">
        <v>20.07</v>
      </c>
      <c r="F142" s="33">
        <v>94.73</v>
      </c>
      <c r="G142" s="34">
        <v>0.06</v>
      </c>
      <c r="H142" s="34">
        <v>0</v>
      </c>
      <c r="I142" s="34">
        <v>0</v>
      </c>
      <c r="J142" s="34">
        <v>0.78</v>
      </c>
      <c r="K142" s="34">
        <v>0</v>
      </c>
      <c r="L142" s="34">
        <v>0.02</v>
      </c>
      <c r="M142" s="34">
        <v>9.1999999999999993</v>
      </c>
      <c r="N142" s="34">
        <v>13.2</v>
      </c>
      <c r="O142" s="34">
        <v>33.6</v>
      </c>
      <c r="P142" s="34">
        <v>0.8</v>
      </c>
      <c r="Q142" s="34">
        <v>51.6</v>
      </c>
      <c r="R142" s="34">
        <v>0</v>
      </c>
      <c r="S142" s="34">
        <v>0.01</v>
      </c>
      <c r="T142" s="34">
        <v>0</v>
      </c>
      <c r="U142" s="3">
        <v>1</v>
      </c>
    </row>
    <row r="143" spans="1:21" ht="12.15" customHeight="1" x14ac:dyDescent="0.25">
      <c r="A143" s="2" t="s">
        <v>34</v>
      </c>
      <c r="B143" s="3">
        <v>20</v>
      </c>
      <c r="C143" s="33">
        <v>1.32</v>
      </c>
      <c r="D143" s="33">
        <v>0.18</v>
      </c>
      <c r="E143" s="33">
        <v>8.48</v>
      </c>
      <c r="F143" s="33">
        <v>40.79</v>
      </c>
      <c r="G143" s="34">
        <v>0.04</v>
      </c>
      <c r="H143" s="34">
        <v>0</v>
      </c>
      <c r="I143" s="34">
        <v>0</v>
      </c>
      <c r="J143" s="34">
        <v>0.44</v>
      </c>
      <c r="K143" s="34">
        <v>0</v>
      </c>
      <c r="L143" s="34">
        <v>0.02</v>
      </c>
      <c r="M143" s="34">
        <v>3.6</v>
      </c>
      <c r="N143" s="34">
        <v>3.8</v>
      </c>
      <c r="O143" s="34">
        <v>17.399999999999999</v>
      </c>
      <c r="P143" s="34">
        <v>0.8</v>
      </c>
      <c r="Q143" s="34">
        <v>27.2</v>
      </c>
      <c r="R143" s="34">
        <v>1.1200000000000001</v>
      </c>
      <c r="S143" s="34">
        <v>0</v>
      </c>
      <c r="T143" s="34">
        <v>0</v>
      </c>
      <c r="U143" s="3">
        <v>2</v>
      </c>
    </row>
    <row r="144" spans="1:21" ht="21.6" customHeight="1" x14ac:dyDescent="0.25">
      <c r="A144" s="35" t="s">
        <v>35</v>
      </c>
      <c r="B144" s="30">
        <f t="shared" ref="B144:T144" si="19">SUM(B137:B143)</f>
        <v>790</v>
      </c>
      <c r="C144" s="29">
        <f t="shared" si="19"/>
        <v>26.419999999999998</v>
      </c>
      <c r="D144" s="29">
        <f t="shared" si="19"/>
        <v>27.29</v>
      </c>
      <c r="E144" s="29">
        <f t="shared" si="19"/>
        <v>107.75000000000001</v>
      </c>
      <c r="F144" s="29">
        <f t="shared" si="19"/>
        <v>785.71</v>
      </c>
      <c r="G144" s="30">
        <f t="shared" si="19"/>
        <v>0.36</v>
      </c>
      <c r="H144" s="30">
        <f t="shared" si="19"/>
        <v>23.650000000000002</v>
      </c>
      <c r="I144" s="30">
        <f t="shared" si="19"/>
        <v>0.31</v>
      </c>
      <c r="J144" s="30">
        <f t="shared" si="19"/>
        <v>7.3100000000000005</v>
      </c>
      <c r="K144" s="30">
        <f t="shared" si="19"/>
        <v>0.38</v>
      </c>
      <c r="L144" s="30">
        <f t="shared" si="19"/>
        <v>0.37000000000000005</v>
      </c>
      <c r="M144" s="30">
        <f t="shared" si="19"/>
        <v>263.43</v>
      </c>
      <c r="N144" s="30">
        <f t="shared" si="19"/>
        <v>149.63999999999999</v>
      </c>
      <c r="O144" s="30">
        <f t="shared" si="19"/>
        <v>542.9</v>
      </c>
      <c r="P144" s="30">
        <f t="shared" si="19"/>
        <v>5.14</v>
      </c>
      <c r="Q144" s="30">
        <f t="shared" si="19"/>
        <v>1187.4199999999998</v>
      </c>
      <c r="R144" s="30">
        <f t="shared" si="19"/>
        <v>149.15</v>
      </c>
      <c r="S144" s="30">
        <f t="shared" si="19"/>
        <v>0.58000000000000007</v>
      </c>
      <c r="T144" s="30">
        <f t="shared" si="19"/>
        <v>0.03</v>
      </c>
      <c r="U144" s="36"/>
    </row>
    <row r="145" spans="1:21" ht="21.6" customHeight="1" x14ac:dyDescent="0.25">
      <c r="A145" s="35" t="s">
        <v>48</v>
      </c>
      <c r="B145" s="35"/>
      <c r="C145" s="37">
        <f>C144+C135</f>
        <v>43.679999999999993</v>
      </c>
      <c r="D145" s="37">
        <f t="shared" ref="D145:T145" si="20">D144+D135</f>
        <v>45.4</v>
      </c>
      <c r="E145" s="37">
        <f t="shared" si="20"/>
        <v>180.61</v>
      </c>
      <c r="F145" s="37">
        <f t="shared" si="20"/>
        <v>1327.16</v>
      </c>
      <c r="G145" s="37">
        <f t="shared" si="20"/>
        <v>0.51</v>
      </c>
      <c r="H145" s="37">
        <f t="shared" si="20"/>
        <v>36.020000000000003</v>
      </c>
      <c r="I145" s="37">
        <f t="shared" si="20"/>
        <v>0.42</v>
      </c>
      <c r="J145" s="37">
        <f t="shared" si="20"/>
        <v>8.92</v>
      </c>
      <c r="K145" s="37">
        <f t="shared" si="20"/>
        <v>0.58000000000000007</v>
      </c>
      <c r="L145" s="37">
        <f t="shared" si="20"/>
        <v>0.75000000000000011</v>
      </c>
      <c r="M145" s="37">
        <f t="shared" si="20"/>
        <v>542.54</v>
      </c>
      <c r="N145" s="37">
        <f t="shared" si="20"/>
        <v>210.94</v>
      </c>
      <c r="O145" s="37">
        <f t="shared" si="20"/>
        <v>883.9</v>
      </c>
      <c r="P145" s="37">
        <f t="shared" si="20"/>
        <v>10.370000000000001</v>
      </c>
      <c r="Q145" s="37">
        <f t="shared" si="20"/>
        <v>1842.7799999999997</v>
      </c>
      <c r="R145" s="37">
        <f t="shared" si="20"/>
        <v>154.46</v>
      </c>
      <c r="S145" s="37">
        <f t="shared" si="20"/>
        <v>0.63000000000000012</v>
      </c>
      <c r="T145" s="37">
        <f t="shared" si="20"/>
        <v>0.06</v>
      </c>
      <c r="U145" s="36"/>
    </row>
    <row r="146" spans="1:21" ht="28.35" customHeight="1" x14ac:dyDescent="0.25">
      <c r="A146" s="67" t="s">
        <v>134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</row>
    <row r="147" spans="1:21" ht="13.35" customHeight="1" x14ac:dyDescent="0.25">
      <c r="A147" s="75" t="s">
        <v>1</v>
      </c>
      <c r="B147" s="75" t="s">
        <v>2</v>
      </c>
      <c r="C147" s="77" t="s">
        <v>3</v>
      </c>
      <c r="D147" s="78"/>
      <c r="E147" s="79"/>
      <c r="F147" s="80" t="s">
        <v>4</v>
      </c>
      <c r="G147" s="72" t="s">
        <v>5</v>
      </c>
      <c r="H147" s="73"/>
      <c r="I147" s="73"/>
      <c r="J147" s="73"/>
      <c r="K147" s="73"/>
      <c r="L147" s="74"/>
      <c r="M147" s="72" t="s">
        <v>6</v>
      </c>
      <c r="N147" s="73"/>
      <c r="O147" s="73"/>
      <c r="P147" s="73"/>
      <c r="Q147" s="73"/>
      <c r="R147" s="73"/>
      <c r="S147" s="73"/>
      <c r="T147" s="74"/>
      <c r="U147" s="75" t="s">
        <v>7</v>
      </c>
    </row>
    <row r="148" spans="1:21" ht="26.7" customHeight="1" x14ac:dyDescent="0.25">
      <c r="A148" s="76"/>
      <c r="B148" s="76"/>
      <c r="C148" s="29" t="s">
        <v>8</v>
      </c>
      <c r="D148" s="29" t="s">
        <v>9</v>
      </c>
      <c r="E148" s="29" t="s">
        <v>10</v>
      </c>
      <c r="F148" s="81"/>
      <c r="G148" s="30" t="s">
        <v>11</v>
      </c>
      <c r="H148" s="30" t="s">
        <v>12</v>
      </c>
      <c r="I148" s="30" t="s">
        <v>13</v>
      </c>
      <c r="J148" s="30" t="s">
        <v>14</v>
      </c>
      <c r="K148" s="30" t="s">
        <v>15</v>
      </c>
      <c r="L148" s="30" t="s">
        <v>16</v>
      </c>
      <c r="M148" s="30" t="s">
        <v>17</v>
      </c>
      <c r="N148" s="30" t="s">
        <v>18</v>
      </c>
      <c r="O148" s="30" t="s">
        <v>19</v>
      </c>
      <c r="P148" s="30" t="s">
        <v>20</v>
      </c>
      <c r="Q148" s="30" t="s">
        <v>21</v>
      </c>
      <c r="R148" s="30" t="s">
        <v>22</v>
      </c>
      <c r="S148" s="30" t="s">
        <v>23</v>
      </c>
      <c r="T148" s="30" t="s">
        <v>24</v>
      </c>
      <c r="U148" s="76"/>
    </row>
    <row r="149" spans="1:21" ht="14.7" customHeight="1" x14ac:dyDescent="0.25">
      <c r="A149" s="31" t="s">
        <v>25</v>
      </c>
      <c r="B149" s="31"/>
      <c r="C149" s="32"/>
      <c r="D149" s="32"/>
      <c r="E149" s="32"/>
      <c r="F149" s="32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12.15" customHeight="1" x14ac:dyDescent="0.25">
      <c r="A150" s="2" t="s">
        <v>135</v>
      </c>
      <c r="B150" s="3">
        <v>60</v>
      </c>
      <c r="C150" s="33">
        <v>1.01</v>
      </c>
      <c r="D150" s="33">
        <v>3.07</v>
      </c>
      <c r="E150" s="33">
        <v>3.26</v>
      </c>
      <c r="F150" s="33">
        <v>45.11</v>
      </c>
      <c r="G150" s="34">
        <v>0.03</v>
      </c>
      <c r="H150" s="34">
        <v>25.28</v>
      </c>
      <c r="I150" s="34">
        <v>0.28000000000000003</v>
      </c>
      <c r="J150" s="34">
        <v>1.53</v>
      </c>
      <c r="K150" s="34">
        <v>0</v>
      </c>
      <c r="L150" s="34">
        <v>0.03</v>
      </c>
      <c r="M150" s="34">
        <v>18.63</v>
      </c>
      <c r="N150" s="34">
        <v>10.25</v>
      </c>
      <c r="O150" s="34">
        <v>22.08</v>
      </c>
      <c r="P150" s="34">
        <v>0.46</v>
      </c>
      <c r="Q150" s="34">
        <v>95.55</v>
      </c>
      <c r="R150" s="34">
        <v>1.31</v>
      </c>
      <c r="S150" s="34">
        <v>0.01</v>
      </c>
      <c r="T150" s="34">
        <v>0</v>
      </c>
      <c r="U150" s="3" t="s">
        <v>136</v>
      </c>
    </row>
    <row r="151" spans="1:21" ht="12.15" customHeight="1" x14ac:dyDescent="0.25">
      <c r="A151" s="2" t="s">
        <v>75</v>
      </c>
      <c r="B151" s="3">
        <v>150</v>
      </c>
      <c r="C151" s="33">
        <v>3.19</v>
      </c>
      <c r="D151" s="33">
        <v>4.88</v>
      </c>
      <c r="E151" s="33">
        <v>21.46</v>
      </c>
      <c r="F151" s="33">
        <v>147.65</v>
      </c>
      <c r="G151" s="34">
        <v>0.12</v>
      </c>
      <c r="H151" s="34">
        <v>10.4</v>
      </c>
      <c r="I151" s="34">
        <v>0.03</v>
      </c>
      <c r="J151" s="34">
        <v>0.25</v>
      </c>
      <c r="K151" s="34">
        <v>0.08</v>
      </c>
      <c r="L151" s="34">
        <v>0.11</v>
      </c>
      <c r="M151" s="34">
        <v>46.19</v>
      </c>
      <c r="N151" s="34">
        <v>30.43</v>
      </c>
      <c r="O151" s="34">
        <v>86.34</v>
      </c>
      <c r="P151" s="34">
        <v>1.23</v>
      </c>
      <c r="Q151" s="34">
        <v>765.59</v>
      </c>
      <c r="R151" s="34">
        <v>8.58</v>
      </c>
      <c r="S151" s="34">
        <v>0.03</v>
      </c>
      <c r="T151" s="34">
        <v>0</v>
      </c>
      <c r="U151" s="3" t="s">
        <v>96</v>
      </c>
    </row>
    <row r="152" spans="1:21" ht="12.15" customHeight="1" x14ac:dyDescent="0.25">
      <c r="A152" s="2" t="s">
        <v>137</v>
      </c>
      <c r="B152" s="3">
        <v>90</v>
      </c>
      <c r="C152" s="33">
        <v>9.2899999999999991</v>
      </c>
      <c r="D152" s="33">
        <v>10.3</v>
      </c>
      <c r="E152" s="33">
        <v>12</v>
      </c>
      <c r="F152" s="33">
        <v>195.95</v>
      </c>
      <c r="G152" s="34">
        <v>7.0000000000000007E-2</v>
      </c>
      <c r="H152" s="34">
        <v>2.94</v>
      </c>
      <c r="I152" s="34">
        <v>0.06</v>
      </c>
      <c r="J152" s="34">
        <v>1.84</v>
      </c>
      <c r="K152" s="34">
        <v>0.16</v>
      </c>
      <c r="L152" s="34">
        <v>0.11</v>
      </c>
      <c r="M152" s="34">
        <v>31.59</v>
      </c>
      <c r="N152" s="34">
        <v>23.97</v>
      </c>
      <c r="O152" s="34">
        <v>134.19</v>
      </c>
      <c r="P152" s="34">
        <v>1.95</v>
      </c>
      <c r="Q152" s="34">
        <v>194.1</v>
      </c>
      <c r="R152" s="34">
        <v>4.8</v>
      </c>
      <c r="S152" s="34">
        <v>7.0000000000000007E-2</v>
      </c>
      <c r="T152" s="34">
        <v>0.01</v>
      </c>
      <c r="U152" s="3">
        <v>22</v>
      </c>
    </row>
    <row r="153" spans="1:21" ht="12.15" customHeight="1" x14ac:dyDescent="0.25">
      <c r="A153" s="2" t="s">
        <v>104</v>
      </c>
      <c r="B153" s="3">
        <v>200</v>
      </c>
      <c r="C153" s="33">
        <v>0.97</v>
      </c>
      <c r="D153" s="33">
        <v>0.19</v>
      </c>
      <c r="E153" s="33">
        <v>19.59</v>
      </c>
      <c r="F153" s="33">
        <v>83.42</v>
      </c>
      <c r="G153" s="34">
        <v>0.02</v>
      </c>
      <c r="H153" s="34">
        <v>1.6</v>
      </c>
      <c r="I153" s="34">
        <v>0</v>
      </c>
      <c r="J153" s="34">
        <v>0</v>
      </c>
      <c r="K153" s="34">
        <v>0</v>
      </c>
      <c r="L153" s="34">
        <v>0.02</v>
      </c>
      <c r="M153" s="34">
        <v>12.6</v>
      </c>
      <c r="N153" s="34">
        <v>7.2</v>
      </c>
      <c r="O153" s="34">
        <v>12.6</v>
      </c>
      <c r="P153" s="34">
        <v>2.52</v>
      </c>
      <c r="Q153" s="34">
        <v>240</v>
      </c>
      <c r="R153" s="34">
        <v>2</v>
      </c>
      <c r="S153" s="34">
        <v>0</v>
      </c>
      <c r="T153" s="34">
        <v>0</v>
      </c>
      <c r="U153" s="3" t="s">
        <v>41</v>
      </c>
    </row>
    <row r="154" spans="1:21" ht="12.15" customHeight="1" x14ac:dyDescent="0.25">
      <c r="A154" s="2" t="s">
        <v>42</v>
      </c>
      <c r="B154" s="3">
        <v>30</v>
      </c>
      <c r="C154" s="33">
        <v>2.29</v>
      </c>
      <c r="D154" s="33">
        <v>0.19</v>
      </c>
      <c r="E154" s="33">
        <v>15.05</v>
      </c>
      <c r="F154" s="33">
        <v>71.05</v>
      </c>
      <c r="G154" s="34">
        <v>0.05</v>
      </c>
      <c r="H154" s="34">
        <v>0</v>
      </c>
      <c r="I154" s="34">
        <v>0</v>
      </c>
      <c r="J154" s="34">
        <v>0.59</v>
      </c>
      <c r="K154" s="34">
        <v>0</v>
      </c>
      <c r="L154" s="34">
        <v>0.02</v>
      </c>
      <c r="M154" s="34">
        <v>6.9</v>
      </c>
      <c r="N154" s="34">
        <v>9.9</v>
      </c>
      <c r="O154" s="34">
        <v>25.2</v>
      </c>
      <c r="P154" s="34">
        <v>0.6</v>
      </c>
      <c r="Q154" s="34">
        <v>38.700000000000003</v>
      </c>
      <c r="R154" s="34">
        <v>0</v>
      </c>
      <c r="S154" s="34">
        <v>0</v>
      </c>
      <c r="T154" s="34">
        <v>0</v>
      </c>
      <c r="U154" s="3">
        <v>1</v>
      </c>
    </row>
    <row r="155" spans="1:21" ht="12.15" customHeight="1" x14ac:dyDescent="0.25">
      <c r="A155" s="2" t="s">
        <v>34</v>
      </c>
      <c r="B155" s="3">
        <v>20</v>
      </c>
      <c r="C155" s="33">
        <v>1.32</v>
      </c>
      <c r="D155" s="33">
        <v>0.18</v>
      </c>
      <c r="E155" s="33">
        <v>8.48</v>
      </c>
      <c r="F155" s="33">
        <v>40.79</v>
      </c>
      <c r="G155" s="34">
        <v>0.04</v>
      </c>
      <c r="H155" s="34">
        <v>0</v>
      </c>
      <c r="I155" s="34">
        <v>0</v>
      </c>
      <c r="J155" s="34">
        <v>0.44</v>
      </c>
      <c r="K155" s="34">
        <v>0</v>
      </c>
      <c r="L155" s="34">
        <v>0.02</v>
      </c>
      <c r="M155" s="34">
        <v>3.6</v>
      </c>
      <c r="N155" s="34">
        <v>3.8</v>
      </c>
      <c r="O155" s="34">
        <v>17.399999999999999</v>
      </c>
      <c r="P155" s="34">
        <v>0.8</v>
      </c>
      <c r="Q155" s="34">
        <v>27.2</v>
      </c>
      <c r="R155" s="34">
        <v>1.1200000000000001</v>
      </c>
      <c r="S155" s="34">
        <v>0</v>
      </c>
      <c r="T155" s="34">
        <v>0</v>
      </c>
      <c r="U155" s="3">
        <v>2</v>
      </c>
    </row>
    <row r="156" spans="1:21" ht="21.6" customHeight="1" x14ac:dyDescent="0.25">
      <c r="A156" s="35" t="s">
        <v>35</v>
      </c>
      <c r="B156" s="30">
        <f>SUM(B150:B155)</f>
        <v>550</v>
      </c>
      <c r="C156" s="29">
        <f t="shared" ref="C156:T156" si="21">SUM(C150:C155)</f>
        <v>18.07</v>
      </c>
      <c r="D156" s="29">
        <f t="shared" si="21"/>
        <v>18.810000000000002</v>
      </c>
      <c r="E156" s="29">
        <f t="shared" si="21"/>
        <v>79.84</v>
      </c>
      <c r="F156" s="29">
        <f t="shared" si="21"/>
        <v>583.96999999999991</v>
      </c>
      <c r="G156" s="30">
        <f t="shared" si="21"/>
        <v>0.32999999999999996</v>
      </c>
      <c r="H156" s="30">
        <f t="shared" si="21"/>
        <v>40.22</v>
      </c>
      <c r="I156" s="30">
        <f t="shared" si="21"/>
        <v>0.37000000000000005</v>
      </c>
      <c r="J156" s="30">
        <f t="shared" si="21"/>
        <v>4.6500000000000004</v>
      </c>
      <c r="K156" s="30">
        <f t="shared" si="21"/>
        <v>0.24</v>
      </c>
      <c r="L156" s="30">
        <f t="shared" si="21"/>
        <v>0.31000000000000005</v>
      </c>
      <c r="M156" s="30">
        <f t="shared" si="21"/>
        <v>119.50999999999999</v>
      </c>
      <c r="N156" s="30">
        <f t="shared" si="21"/>
        <v>85.550000000000011</v>
      </c>
      <c r="O156" s="30">
        <f t="shared" si="21"/>
        <v>297.81</v>
      </c>
      <c r="P156" s="30">
        <f t="shared" si="21"/>
        <v>7.56</v>
      </c>
      <c r="Q156" s="30">
        <f t="shared" si="21"/>
        <v>1361.14</v>
      </c>
      <c r="R156" s="30">
        <f t="shared" si="21"/>
        <v>17.810000000000002</v>
      </c>
      <c r="S156" s="30">
        <f t="shared" si="21"/>
        <v>0.11000000000000001</v>
      </c>
      <c r="T156" s="30">
        <f t="shared" si="21"/>
        <v>0.01</v>
      </c>
      <c r="U156" s="36"/>
    </row>
    <row r="157" spans="1:21" ht="14.7" customHeight="1" x14ac:dyDescent="0.25">
      <c r="A157" s="31" t="s">
        <v>36</v>
      </c>
      <c r="B157" s="31"/>
      <c r="C157" s="32"/>
      <c r="D157" s="32"/>
      <c r="E157" s="32"/>
      <c r="F157" s="32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12.15" customHeight="1" x14ac:dyDescent="0.25">
      <c r="A158" s="2" t="s">
        <v>138</v>
      </c>
      <c r="B158" s="3">
        <v>60</v>
      </c>
      <c r="C158" s="33">
        <v>0.66</v>
      </c>
      <c r="D158" s="33">
        <v>0.12</v>
      </c>
      <c r="E158" s="33">
        <v>2.2799999999999998</v>
      </c>
      <c r="F158" s="33">
        <v>14.4</v>
      </c>
      <c r="G158" s="34">
        <v>0.04</v>
      </c>
      <c r="H158" s="34">
        <v>15</v>
      </c>
      <c r="I158" s="34">
        <v>0.1</v>
      </c>
      <c r="J158" s="34">
        <v>0.23</v>
      </c>
      <c r="K158" s="34">
        <v>0</v>
      </c>
      <c r="L158" s="34">
        <v>0.02</v>
      </c>
      <c r="M158" s="34">
        <v>8.4</v>
      </c>
      <c r="N158" s="34">
        <v>12</v>
      </c>
      <c r="O158" s="34">
        <v>15.6</v>
      </c>
      <c r="P158" s="34">
        <v>0.6</v>
      </c>
      <c r="Q158" s="34">
        <v>174</v>
      </c>
      <c r="R158" s="34">
        <v>1.2</v>
      </c>
      <c r="S158" s="34">
        <v>0</v>
      </c>
      <c r="T158" s="34">
        <v>0</v>
      </c>
      <c r="U158" s="3" t="s">
        <v>95</v>
      </c>
    </row>
    <row r="159" spans="1:21" ht="12.15" customHeight="1" x14ac:dyDescent="0.25">
      <c r="A159" s="2" t="s">
        <v>139</v>
      </c>
      <c r="B159" s="3">
        <v>200</v>
      </c>
      <c r="C159" s="33">
        <v>2.08</v>
      </c>
      <c r="D159" s="33">
        <v>3.55</v>
      </c>
      <c r="E159" s="33">
        <v>12.62</v>
      </c>
      <c r="F159" s="33">
        <v>93.61</v>
      </c>
      <c r="G159" s="34">
        <v>0.05</v>
      </c>
      <c r="H159" s="34">
        <v>10.63</v>
      </c>
      <c r="I159" s="34">
        <v>0.2</v>
      </c>
      <c r="J159" s="34">
        <v>1.1200000000000001</v>
      </c>
      <c r="K159" s="34">
        <v>0.03</v>
      </c>
      <c r="L159" s="34">
        <v>0.05</v>
      </c>
      <c r="M159" s="34">
        <v>48.37</v>
      </c>
      <c r="N159" s="34">
        <v>25.17</v>
      </c>
      <c r="O159" s="34">
        <v>49.05</v>
      </c>
      <c r="P159" s="34">
        <v>1.1599999999999999</v>
      </c>
      <c r="Q159" s="34">
        <v>412.19</v>
      </c>
      <c r="R159" s="34">
        <v>5.28</v>
      </c>
      <c r="S159" s="34">
        <v>0.03</v>
      </c>
      <c r="T159" s="34">
        <v>0</v>
      </c>
      <c r="U159" s="3">
        <v>15</v>
      </c>
    </row>
    <row r="160" spans="1:21" ht="12.15" customHeight="1" x14ac:dyDescent="0.25">
      <c r="A160" s="2" t="s">
        <v>140</v>
      </c>
      <c r="B160" s="3">
        <v>240</v>
      </c>
      <c r="C160" s="33">
        <v>12.25</v>
      </c>
      <c r="D160" s="33">
        <v>18.52</v>
      </c>
      <c r="E160" s="33">
        <v>43.11</v>
      </c>
      <c r="F160" s="33">
        <v>371.33</v>
      </c>
      <c r="G160" s="34">
        <v>0.27</v>
      </c>
      <c r="H160" s="34">
        <v>1.86</v>
      </c>
      <c r="I160" s="34">
        <v>0.18</v>
      </c>
      <c r="J160" s="34">
        <v>2.89</v>
      </c>
      <c r="K160" s="34">
        <v>0.03</v>
      </c>
      <c r="L160" s="34">
        <v>0.11</v>
      </c>
      <c r="M160" s="34">
        <v>19.3</v>
      </c>
      <c r="N160" s="34">
        <v>67.930000000000007</v>
      </c>
      <c r="O160" s="34">
        <v>154.16999999999999</v>
      </c>
      <c r="P160" s="34">
        <v>2.75</v>
      </c>
      <c r="Q160" s="34">
        <v>346.14</v>
      </c>
      <c r="R160" s="34">
        <v>5.55</v>
      </c>
      <c r="S160" s="34">
        <v>0.04</v>
      </c>
      <c r="T160" s="34">
        <v>0</v>
      </c>
      <c r="U160" s="3">
        <v>16</v>
      </c>
    </row>
    <row r="161" spans="1:21" ht="12.15" customHeight="1" x14ac:dyDescent="0.25">
      <c r="A161" s="2" t="s">
        <v>87</v>
      </c>
      <c r="B161" s="3">
        <v>200</v>
      </c>
      <c r="C161" s="33">
        <v>5.71</v>
      </c>
      <c r="D161" s="33">
        <v>4.75</v>
      </c>
      <c r="E161" s="33">
        <v>18.260000000000002</v>
      </c>
      <c r="F161" s="33">
        <v>140.24</v>
      </c>
      <c r="G161" s="34">
        <v>0.05</v>
      </c>
      <c r="H161" s="34">
        <v>0.92</v>
      </c>
      <c r="I161" s="34">
        <v>0.03</v>
      </c>
      <c r="J161" s="34">
        <v>0</v>
      </c>
      <c r="K161" s="34">
        <v>0</v>
      </c>
      <c r="L161" s="34">
        <v>0.19</v>
      </c>
      <c r="M161" s="34">
        <v>186.34</v>
      </c>
      <c r="N161" s="34">
        <v>31.69</v>
      </c>
      <c r="O161" s="34">
        <v>145.69999999999999</v>
      </c>
      <c r="P161" s="34">
        <v>0.74</v>
      </c>
      <c r="Q161" s="34">
        <v>305.26</v>
      </c>
      <c r="R161" s="34">
        <v>16</v>
      </c>
      <c r="S161" s="34">
        <v>0</v>
      </c>
      <c r="T161" s="34">
        <v>0</v>
      </c>
      <c r="U161" s="3">
        <v>24</v>
      </c>
    </row>
    <row r="162" spans="1:21" ht="12.15" customHeight="1" x14ac:dyDescent="0.25">
      <c r="A162" s="2" t="s">
        <v>42</v>
      </c>
      <c r="B162" s="3">
        <v>40</v>
      </c>
      <c r="C162" s="33">
        <v>3.05</v>
      </c>
      <c r="D162" s="33">
        <v>0.25</v>
      </c>
      <c r="E162" s="33">
        <v>20.07</v>
      </c>
      <c r="F162" s="33">
        <v>94.73</v>
      </c>
      <c r="G162" s="34">
        <v>0.06</v>
      </c>
      <c r="H162" s="34">
        <v>0</v>
      </c>
      <c r="I162" s="34">
        <v>0</v>
      </c>
      <c r="J162" s="34">
        <v>0.78</v>
      </c>
      <c r="K162" s="34">
        <v>0</v>
      </c>
      <c r="L162" s="34">
        <v>0.02</v>
      </c>
      <c r="M162" s="34">
        <v>9.1999999999999993</v>
      </c>
      <c r="N162" s="34">
        <v>13.2</v>
      </c>
      <c r="O162" s="34">
        <v>33.6</v>
      </c>
      <c r="P162" s="34">
        <v>0.8</v>
      </c>
      <c r="Q162" s="34">
        <v>51.6</v>
      </c>
      <c r="R162" s="34">
        <v>0</v>
      </c>
      <c r="S162" s="34">
        <v>0.01</v>
      </c>
      <c r="T162" s="34">
        <v>0</v>
      </c>
      <c r="U162" s="3">
        <v>1</v>
      </c>
    </row>
    <row r="163" spans="1:21" ht="12.15" customHeight="1" x14ac:dyDescent="0.25">
      <c r="A163" s="2" t="s">
        <v>34</v>
      </c>
      <c r="B163" s="3">
        <v>30</v>
      </c>
      <c r="C163" s="33">
        <v>1.99</v>
      </c>
      <c r="D163" s="33">
        <v>0.26</v>
      </c>
      <c r="E163" s="33">
        <v>12.72</v>
      </c>
      <c r="F163" s="33">
        <v>61.19</v>
      </c>
      <c r="G163" s="34">
        <v>0.05</v>
      </c>
      <c r="H163" s="34">
        <v>0</v>
      </c>
      <c r="I163" s="34">
        <v>0</v>
      </c>
      <c r="J163" s="34">
        <v>0.66</v>
      </c>
      <c r="K163" s="34">
        <v>0</v>
      </c>
      <c r="L163" s="34">
        <v>0.02</v>
      </c>
      <c r="M163" s="34">
        <v>5.4</v>
      </c>
      <c r="N163" s="34">
        <v>5.7</v>
      </c>
      <c r="O163" s="34">
        <v>26.1</v>
      </c>
      <c r="P163" s="34">
        <v>1.2</v>
      </c>
      <c r="Q163" s="34">
        <v>40.799999999999997</v>
      </c>
      <c r="R163" s="34">
        <v>1.68</v>
      </c>
      <c r="S163" s="34">
        <v>0</v>
      </c>
      <c r="T163" s="34">
        <v>0</v>
      </c>
      <c r="U163" s="3">
        <v>2</v>
      </c>
    </row>
    <row r="164" spans="1:21" ht="12.15" customHeight="1" x14ac:dyDescent="0.25">
      <c r="A164" s="4" t="s">
        <v>32</v>
      </c>
      <c r="B164" s="6">
        <v>100</v>
      </c>
      <c r="C164" s="7">
        <v>0.9</v>
      </c>
      <c r="D164" s="7">
        <v>0.2</v>
      </c>
      <c r="E164" s="7">
        <v>8</v>
      </c>
      <c r="F164" s="7">
        <v>47</v>
      </c>
      <c r="G164" s="34">
        <v>0.03</v>
      </c>
      <c r="H164" s="34">
        <v>11</v>
      </c>
      <c r="I164" s="34">
        <v>0.01</v>
      </c>
      <c r="J164" s="34">
        <v>0.69</v>
      </c>
      <c r="K164" s="34">
        <v>0</v>
      </c>
      <c r="L164" s="34">
        <v>0.02</v>
      </c>
      <c r="M164" s="34">
        <v>17.600000000000001</v>
      </c>
      <c r="N164" s="34">
        <v>8.8000000000000007</v>
      </c>
      <c r="O164" s="34">
        <v>12.1</v>
      </c>
      <c r="P164" s="34">
        <v>2.42</v>
      </c>
      <c r="Q164" s="34">
        <v>305.8</v>
      </c>
      <c r="R164" s="34">
        <v>2.2000000000000002</v>
      </c>
      <c r="S164" s="34">
        <v>0.01</v>
      </c>
      <c r="T164" s="34">
        <v>0</v>
      </c>
      <c r="U164" s="3" t="s">
        <v>33</v>
      </c>
    </row>
    <row r="165" spans="1:21" ht="21.6" customHeight="1" x14ac:dyDescent="0.25">
      <c r="A165" s="35" t="s">
        <v>35</v>
      </c>
      <c r="B165" s="30">
        <f t="shared" ref="B165:T165" si="22">SUM(B158:B164)</f>
        <v>870</v>
      </c>
      <c r="C165" s="29">
        <f t="shared" si="22"/>
        <v>26.639999999999997</v>
      </c>
      <c r="D165" s="29">
        <f t="shared" si="22"/>
        <v>27.65</v>
      </c>
      <c r="E165" s="29">
        <f t="shared" si="22"/>
        <v>117.06</v>
      </c>
      <c r="F165" s="29">
        <f t="shared" si="22"/>
        <v>822.5</v>
      </c>
      <c r="G165" s="30">
        <f t="shared" si="22"/>
        <v>0.55000000000000004</v>
      </c>
      <c r="H165" s="30">
        <f t="shared" si="22"/>
        <v>39.410000000000004</v>
      </c>
      <c r="I165" s="30">
        <f t="shared" si="22"/>
        <v>0.52</v>
      </c>
      <c r="J165" s="30">
        <f t="shared" si="22"/>
        <v>6.370000000000001</v>
      </c>
      <c r="K165" s="30">
        <f t="shared" si="22"/>
        <v>0.06</v>
      </c>
      <c r="L165" s="30">
        <f t="shared" si="22"/>
        <v>0.43000000000000005</v>
      </c>
      <c r="M165" s="30">
        <f t="shared" si="22"/>
        <v>294.60999999999996</v>
      </c>
      <c r="N165" s="30">
        <f t="shared" si="22"/>
        <v>164.49</v>
      </c>
      <c r="O165" s="30">
        <f t="shared" si="22"/>
        <v>436.32000000000005</v>
      </c>
      <c r="P165" s="30">
        <f t="shared" si="22"/>
        <v>9.67</v>
      </c>
      <c r="Q165" s="30">
        <f t="shared" si="22"/>
        <v>1635.79</v>
      </c>
      <c r="R165" s="30">
        <f t="shared" si="22"/>
        <v>31.91</v>
      </c>
      <c r="S165" s="30">
        <f t="shared" si="22"/>
        <v>0.09</v>
      </c>
      <c r="T165" s="30">
        <f t="shared" si="22"/>
        <v>0</v>
      </c>
      <c r="U165" s="36"/>
    </row>
    <row r="166" spans="1:21" ht="21.6" customHeight="1" x14ac:dyDescent="0.25">
      <c r="A166" s="35" t="s">
        <v>48</v>
      </c>
      <c r="B166" s="35"/>
      <c r="C166" s="37">
        <f t="shared" ref="C166:T166" si="23">C165+C156</f>
        <v>44.709999999999994</v>
      </c>
      <c r="D166" s="37">
        <f t="shared" si="23"/>
        <v>46.46</v>
      </c>
      <c r="E166" s="37">
        <f t="shared" si="23"/>
        <v>196.9</v>
      </c>
      <c r="F166" s="37">
        <f t="shared" si="23"/>
        <v>1406.4699999999998</v>
      </c>
      <c r="G166" s="37">
        <f t="shared" si="23"/>
        <v>0.88</v>
      </c>
      <c r="H166" s="37">
        <f t="shared" si="23"/>
        <v>79.63</v>
      </c>
      <c r="I166" s="37">
        <f t="shared" si="23"/>
        <v>0.89000000000000012</v>
      </c>
      <c r="J166" s="37">
        <f t="shared" si="23"/>
        <v>11.020000000000001</v>
      </c>
      <c r="K166" s="37">
        <f t="shared" si="23"/>
        <v>0.3</v>
      </c>
      <c r="L166" s="37">
        <f t="shared" si="23"/>
        <v>0.7400000000000001</v>
      </c>
      <c r="M166" s="37">
        <f t="shared" si="23"/>
        <v>414.11999999999995</v>
      </c>
      <c r="N166" s="37">
        <f t="shared" si="23"/>
        <v>250.04000000000002</v>
      </c>
      <c r="O166" s="37">
        <f t="shared" si="23"/>
        <v>734.13000000000011</v>
      </c>
      <c r="P166" s="37">
        <f t="shared" si="23"/>
        <v>17.23</v>
      </c>
      <c r="Q166" s="37">
        <f t="shared" si="23"/>
        <v>2996.9300000000003</v>
      </c>
      <c r="R166" s="37">
        <f t="shared" si="23"/>
        <v>49.72</v>
      </c>
      <c r="S166" s="37">
        <f t="shared" si="23"/>
        <v>0.2</v>
      </c>
      <c r="T166" s="37">
        <f t="shared" si="23"/>
        <v>0.01</v>
      </c>
      <c r="U166" s="36"/>
    </row>
    <row r="167" spans="1:21" ht="14.1" customHeight="1" x14ac:dyDescent="0.25">
      <c r="A167" s="38" t="s">
        <v>143</v>
      </c>
      <c r="B167" s="38"/>
      <c r="C167" s="39"/>
      <c r="D167" s="39"/>
      <c r="E167" s="39"/>
      <c r="F167" s="39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ht="28.35" customHeight="1" x14ac:dyDescent="0.25">
      <c r="A168" s="67" t="s">
        <v>144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</row>
    <row r="169" spans="1:21" ht="13.35" customHeight="1" x14ac:dyDescent="0.25">
      <c r="A169" s="75" t="s">
        <v>1</v>
      </c>
      <c r="B169" s="75" t="s">
        <v>2</v>
      </c>
      <c r="C169" s="77" t="s">
        <v>3</v>
      </c>
      <c r="D169" s="78"/>
      <c r="E169" s="79"/>
      <c r="F169" s="80" t="s">
        <v>4</v>
      </c>
      <c r="G169" s="72" t="s">
        <v>5</v>
      </c>
      <c r="H169" s="73"/>
      <c r="I169" s="73"/>
      <c r="J169" s="73"/>
      <c r="K169" s="73"/>
      <c r="L169" s="74"/>
      <c r="M169" s="72" t="s">
        <v>6</v>
      </c>
      <c r="N169" s="73"/>
      <c r="O169" s="73"/>
      <c r="P169" s="73"/>
      <c r="Q169" s="73"/>
      <c r="R169" s="73"/>
      <c r="S169" s="73"/>
      <c r="T169" s="74"/>
      <c r="U169" s="75" t="s">
        <v>7</v>
      </c>
    </row>
    <row r="170" spans="1:21" ht="26.7" customHeight="1" x14ac:dyDescent="0.25">
      <c r="A170" s="76"/>
      <c r="B170" s="76"/>
      <c r="C170" s="29" t="s">
        <v>8</v>
      </c>
      <c r="D170" s="29" t="s">
        <v>9</v>
      </c>
      <c r="E170" s="29" t="s">
        <v>10</v>
      </c>
      <c r="F170" s="81"/>
      <c r="G170" s="30" t="s">
        <v>11</v>
      </c>
      <c r="H170" s="30" t="s">
        <v>12</v>
      </c>
      <c r="I170" s="30" t="s">
        <v>13</v>
      </c>
      <c r="J170" s="30" t="s">
        <v>14</v>
      </c>
      <c r="K170" s="30" t="s">
        <v>15</v>
      </c>
      <c r="L170" s="30" t="s">
        <v>16</v>
      </c>
      <c r="M170" s="30" t="s">
        <v>17</v>
      </c>
      <c r="N170" s="30" t="s">
        <v>18</v>
      </c>
      <c r="O170" s="30" t="s">
        <v>19</v>
      </c>
      <c r="P170" s="30" t="s">
        <v>20</v>
      </c>
      <c r="Q170" s="30" t="s">
        <v>21</v>
      </c>
      <c r="R170" s="30" t="s">
        <v>22</v>
      </c>
      <c r="S170" s="30" t="s">
        <v>23</v>
      </c>
      <c r="T170" s="30" t="s">
        <v>24</v>
      </c>
      <c r="U170" s="76"/>
    </row>
    <row r="171" spans="1:21" ht="14.7" customHeight="1" x14ac:dyDescent="0.25">
      <c r="A171" s="31" t="s">
        <v>25</v>
      </c>
      <c r="B171" s="31"/>
      <c r="C171" s="32"/>
      <c r="D171" s="32"/>
      <c r="E171" s="32"/>
      <c r="F171" s="3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2.15" customHeight="1" x14ac:dyDescent="0.25">
      <c r="A172" s="2" t="s">
        <v>94</v>
      </c>
      <c r="B172" s="3">
        <v>60</v>
      </c>
      <c r="C172" s="33">
        <v>0.48</v>
      </c>
      <c r="D172" s="33">
        <v>0.06</v>
      </c>
      <c r="E172" s="33">
        <v>1.5</v>
      </c>
      <c r="F172" s="33">
        <v>8.4</v>
      </c>
      <c r="G172" s="34">
        <v>0.02</v>
      </c>
      <c r="H172" s="34">
        <v>6</v>
      </c>
      <c r="I172" s="34">
        <v>0.01</v>
      </c>
      <c r="J172" s="34">
        <v>0.06</v>
      </c>
      <c r="K172" s="34">
        <v>0</v>
      </c>
      <c r="L172" s="34">
        <v>0.02</v>
      </c>
      <c r="M172" s="34">
        <v>13.8</v>
      </c>
      <c r="N172" s="34">
        <v>8.4</v>
      </c>
      <c r="O172" s="34">
        <v>25.2</v>
      </c>
      <c r="P172" s="34">
        <v>0.6</v>
      </c>
      <c r="Q172" s="34">
        <v>84.6</v>
      </c>
      <c r="R172" s="34">
        <v>1.8</v>
      </c>
      <c r="S172" s="34">
        <v>0.01</v>
      </c>
      <c r="T172" s="34">
        <v>0</v>
      </c>
      <c r="U172" s="3" t="s">
        <v>95</v>
      </c>
    </row>
    <row r="173" spans="1:21" ht="12.15" customHeight="1" x14ac:dyDescent="0.25">
      <c r="A173" s="2" t="s">
        <v>145</v>
      </c>
      <c r="B173" s="3">
        <v>200</v>
      </c>
      <c r="C173" s="33">
        <v>10.17</v>
      </c>
      <c r="D173" s="33">
        <v>15.35</v>
      </c>
      <c r="E173" s="33">
        <v>35.18</v>
      </c>
      <c r="F173" s="33">
        <v>328.01</v>
      </c>
      <c r="G173" s="34">
        <v>0.4</v>
      </c>
      <c r="H173" s="34">
        <v>1.01</v>
      </c>
      <c r="I173" s="34">
        <v>0.48</v>
      </c>
      <c r="J173" s="34">
        <v>2.48</v>
      </c>
      <c r="K173" s="34">
        <v>0</v>
      </c>
      <c r="L173" s="34">
        <v>0.14000000000000001</v>
      </c>
      <c r="M173" s="34">
        <v>35.18</v>
      </c>
      <c r="N173" s="34">
        <v>51.14</v>
      </c>
      <c r="O173" s="34">
        <v>220.45</v>
      </c>
      <c r="P173" s="34">
        <v>2.2599999999999998</v>
      </c>
      <c r="Q173" s="34">
        <v>416.98</v>
      </c>
      <c r="R173" s="34">
        <v>9.18</v>
      </c>
      <c r="S173" s="34">
        <v>0.1</v>
      </c>
      <c r="T173" s="34">
        <v>0.01</v>
      </c>
      <c r="U173" s="3" t="s">
        <v>146</v>
      </c>
    </row>
    <row r="174" spans="1:21" ht="12.15" customHeight="1" x14ac:dyDescent="0.25">
      <c r="A174" s="2" t="s">
        <v>147</v>
      </c>
      <c r="B174" s="3">
        <v>200</v>
      </c>
      <c r="C174" s="33">
        <v>4.24</v>
      </c>
      <c r="D174" s="33">
        <v>3.65</v>
      </c>
      <c r="E174" s="33">
        <v>13.78</v>
      </c>
      <c r="F174" s="33">
        <v>105.97</v>
      </c>
      <c r="G174" s="34">
        <v>0.04</v>
      </c>
      <c r="H174" s="34">
        <v>0.78</v>
      </c>
      <c r="I174" s="34">
        <v>0.02</v>
      </c>
      <c r="J174" s="34">
        <v>0</v>
      </c>
      <c r="K174" s="34">
        <v>0</v>
      </c>
      <c r="L174" s="34">
        <v>0.16</v>
      </c>
      <c r="M174" s="34">
        <v>154.34</v>
      </c>
      <c r="N174" s="34">
        <v>17.07</v>
      </c>
      <c r="O174" s="34">
        <v>108</v>
      </c>
      <c r="P174" s="34">
        <v>0.12</v>
      </c>
      <c r="Q174" s="34">
        <v>219.3</v>
      </c>
      <c r="R174" s="34">
        <v>13.5</v>
      </c>
      <c r="S174" s="34">
        <v>0</v>
      </c>
      <c r="T174" s="34">
        <v>0</v>
      </c>
      <c r="U174" s="3">
        <v>27</v>
      </c>
    </row>
    <row r="175" spans="1:21" ht="12.15" customHeight="1" x14ac:dyDescent="0.25">
      <c r="A175" s="2" t="s">
        <v>42</v>
      </c>
      <c r="B175" s="3">
        <v>20</v>
      </c>
      <c r="C175" s="33">
        <v>1.53</v>
      </c>
      <c r="D175" s="33">
        <v>0.12</v>
      </c>
      <c r="E175" s="33">
        <v>10.039999999999999</v>
      </c>
      <c r="F175" s="33">
        <v>47.36</v>
      </c>
      <c r="G175" s="34">
        <v>0.03</v>
      </c>
      <c r="H175" s="34">
        <v>0</v>
      </c>
      <c r="I175" s="34">
        <v>0</v>
      </c>
      <c r="J175" s="34">
        <v>0.39</v>
      </c>
      <c r="K175" s="34">
        <v>0</v>
      </c>
      <c r="L175" s="34">
        <v>0.01</v>
      </c>
      <c r="M175" s="34">
        <v>4.5999999999999996</v>
      </c>
      <c r="N175" s="34">
        <v>6.6</v>
      </c>
      <c r="O175" s="34">
        <v>16.8</v>
      </c>
      <c r="P175" s="34">
        <v>0.4</v>
      </c>
      <c r="Q175" s="34">
        <v>25.8</v>
      </c>
      <c r="R175" s="34">
        <v>0</v>
      </c>
      <c r="S175" s="34">
        <v>0</v>
      </c>
      <c r="T175" s="34">
        <v>0</v>
      </c>
      <c r="U175" s="3">
        <v>1</v>
      </c>
    </row>
    <row r="176" spans="1:21" ht="12.15" customHeight="1" x14ac:dyDescent="0.25">
      <c r="A176" s="2" t="s">
        <v>34</v>
      </c>
      <c r="B176" s="3">
        <v>20</v>
      </c>
      <c r="C176" s="33">
        <v>1.32</v>
      </c>
      <c r="D176" s="33">
        <v>0.18</v>
      </c>
      <c r="E176" s="33">
        <v>8.48</v>
      </c>
      <c r="F176" s="33">
        <v>40.79</v>
      </c>
      <c r="G176" s="34">
        <v>0.04</v>
      </c>
      <c r="H176" s="34">
        <v>0</v>
      </c>
      <c r="I176" s="34">
        <v>0</v>
      </c>
      <c r="J176" s="34">
        <v>0.44</v>
      </c>
      <c r="K176" s="34">
        <v>0</v>
      </c>
      <c r="L176" s="34">
        <v>0.02</v>
      </c>
      <c r="M176" s="34">
        <v>3.6</v>
      </c>
      <c r="N176" s="34">
        <v>3.8</v>
      </c>
      <c r="O176" s="34">
        <v>17.399999999999999</v>
      </c>
      <c r="P176" s="34">
        <v>0.8</v>
      </c>
      <c r="Q176" s="34">
        <v>27.2</v>
      </c>
      <c r="R176" s="34">
        <v>1.1200000000000001</v>
      </c>
      <c r="S176" s="34">
        <v>0</v>
      </c>
      <c r="T176" s="34">
        <v>0</v>
      </c>
      <c r="U176" s="3">
        <v>2</v>
      </c>
    </row>
    <row r="177" spans="1:21" ht="12.15" customHeight="1" x14ac:dyDescent="0.25">
      <c r="A177" s="35" t="s">
        <v>35</v>
      </c>
      <c r="B177" s="30">
        <f>SUM(B172:B176)</f>
        <v>500</v>
      </c>
      <c r="C177" s="29">
        <f t="shared" ref="C177:T177" si="24">SUM(C172:C176)</f>
        <v>17.740000000000002</v>
      </c>
      <c r="D177" s="29">
        <f t="shared" si="24"/>
        <v>19.36</v>
      </c>
      <c r="E177" s="29">
        <f t="shared" si="24"/>
        <v>68.98</v>
      </c>
      <c r="F177" s="29">
        <f t="shared" si="24"/>
        <v>530.53</v>
      </c>
      <c r="G177" s="30">
        <f t="shared" si="24"/>
        <v>0.53</v>
      </c>
      <c r="H177" s="30">
        <f t="shared" si="24"/>
        <v>7.79</v>
      </c>
      <c r="I177" s="30">
        <f t="shared" si="24"/>
        <v>0.51</v>
      </c>
      <c r="J177" s="30">
        <f t="shared" si="24"/>
        <v>3.37</v>
      </c>
      <c r="K177" s="30">
        <f t="shared" si="24"/>
        <v>0</v>
      </c>
      <c r="L177" s="30">
        <f t="shared" si="24"/>
        <v>0.35000000000000003</v>
      </c>
      <c r="M177" s="30">
        <f t="shared" si="24"/>
        <v>211.51999999999998</v>
      </c>
      <c r="N177" s="30">
        <f t="shared" si="24"/>
        <v>87.009999999999991</v>
      </c>
      <c r="O177" s="30">
        <f t="shared" si="24"/>
        <v>387.84999999999997</v>
      </c>
      <c r="P177" s="30">
        <f t="shared" si="24"/>
        <v>4.18</v>
      </c>
      <c r="Q177" s="30">
        <f t="shared" si="24"/>
        <v>773.88000000000011</v>
      </c>
      <c r="R177" s="30">
        <f t="shared" si="24"/>
        <v>25.6</v>
      </c>
      <c r="S177" s="30">
        <f t="shared" si="24"/>
        <v>0.11</v>
      </c>
      <c r="T177" s="30">
        <f t="shared" si="24"/>
        <v>0.01</v>
      </c>
      <c r="U177" s="36"/>
    </row>
    <row r="178" spans="1:21" ht="14.7" customHeight="1" x14ac:dyDescent="0.25">
      <c r="A178" s="31" t="s">
        <v>36</v>
      </c>
      <c r="B178" s="31"/>
      <c r="C178" s="32"/>
      <c r="D178" s="32"/>
      <c r="E178" s="32"/>
      <c r="F178" s="32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12.15" customHeight="1" x14ac:dyDescent="0.25">
      <c r="A179" s="2" t="s">
        <v>32</v>
      </c>
      <c r="B179" s="3">
        <v>100</v>
      </c>
      <c r="C179" s="33">
        <v>0.4</v>
      </c>
      <c r="D179" s="33">
        <v>0.3</v>
      </c>
      <c r="E179" s="33">
        <v>10.3</v>
      </c>
      <c r="F179" s="33">
        <v>47</v>
      </c>
      <c r="G179" s="34">
        <v>0.03</v>
      </c>
      <c r="H179" s="34">
        <v>10</v>
      </c>
      <c r="I179" s="34">
        <v>0.01</v>
      </c>
      <c r="J179" s="34">
        <v>0.63</v>
      </c>
      <c r="K179" s="34">
        <v>0</v>
      </c>
      <c r="L179" s="34">
        <v>0.02</v>
      </c>
      <c r="M179" s="34">
        <v>16</v>
      </c>
      <c r="N179" s="34">
        <v>8</v>
      </c>
      <c r="O179" s="34">
        <v>11</v>
      </c>
      <c r="P179" s="34">
        <v>2.2000000000000002</v>
      </c>
      <c r="Q179" s="34">
        <v>278</v>
      </c>
      <c r="R179" s="34">
        <v>2</v>
      </c>
      <c r="S179" s="34">
        <v>0.01</v>
      </c>
      <c r="T179" s="34">
        <v>0</v>
      </c>
      <c r="U179" s="3" t="s">
        <v>33</v>
      </c>
    </row>
    <row r="180" spans="1:21" ht="12.15" customHeight="1" x14ac:dyDescent="0.25">
      <c r="A180" s="2" t="s">
        <v>148</v>
      </c>
      <c r="B180" s="3">
        <v>200</v>
      </c>
      <c r="C180" s="33">
        <v>3.07</v>
      </c>
      <c r="D180" s="33">
        <v>6.56</v>
      </c>
      <c r="E180" s="33">
        <v>17.600000000000001</v>
      </c>
      <c r="F180" s="33">
        <v>146.74</v>
      </c>
      <c r="G180" s="34">
        <v>0.06</v>
      </c>
      <c r="H180" s="34">
        <v>3.68</v>
      </c>
      <c r="I180" s="34">
        <v>0.2</v>
      </c>
      <c r="J180" s="34">
        <v>1.1499999999999999</v>
      </c>
      <c r="K180" s="34">
        <v>0.18</v>
      </c>
      <c r="L180" s="34">
        <v>0.06</v>
      </c>
      <c r="M180" s="34">
        <v>28.97</v>
      </c>
      <c r="N180" s="34">
        <v>16.739999999999998</v>
      </c>
      <c r="O180" s="34">
        <v>49.93</v>
      </c>
      <c r="P180" s="34">
        <v>0.8</v>
      </c>
      <c r="Q180" s="34">
        <v>282.72000000000003</v>
      </c>
      <c r="R180" s="34">
        <v>3.7</v>
      </c>
      <c r="S180" s="34">
        <v>0.02</v>
      </c>
      <c r="T180" s="34">
        <v>0</v>
      </c>
      <c r="U180" s="3" t="s">
        <v>149</v>
      </c>
    </row>
    <row r="181" spans="1:21" ht="12.15" customHeight="1" x14ac:dyDescent="0.25">
      <c r="A181" s="2" t="s">
        <v>150</v>
      </c>
      <c r="B181" s="3">
        <v>240</v>
      </c>
      <c r="C181" s="33">
        <v>18.850000000000001</v>
      </c>
      <c r="D181" s="33">
        <v>19.97</v>
      </c>
      <c r="E181" s="33">
        <v>38.020000000000003</v>
      </c>
      <c r="F181" s="33">
        <v>410.11</v>
      </c>
      <c r="G181" s="34">
        <v>0.08</v>
      </c>
      <c r="H181" s="34">
        <v>0.26</v>
      </c>
      <c r="I181" s="34">
        <v>0.32</v>
      </c>
      <c r="J181" s="34">
        <v>2.41</v>
      </c>
      <c r="K181" s="34">
        <v>2.35</v>
      </c>
      <c r="L181" s="34">
        <v>0.46</v>
      </c>
      <c r="M181" s="34">
        <v>105.36</v>
      </c>
      <c r="N181" s="34">
        <v>21.22</v>
      </c>
      <c r="O181" s="34">
        <v>249.62</v>
      </c>
      <c r="P181" s="34">
        <v>2.89</v>
      </c>
      <c r="Q181" s="34">
        <v>302.64999999999998</v>
      </c>
      <c r="R181" s="34">
        <v>26.06</v>
      </c>
      <c r="S181" s="34">
        <v>0.06</v>
      </c>
      <c r="T181" s="34">
        <v>0.03</v>
      </c>
      <c r="U181" s="3" t="s">
        <v>151</v>
      </c>
    </row>
    <row r="182" spans="1:21" ht="12.15" customHeight="1" x14ac:dyDescent="0.25">
      <c r="A182" s="2" t="s">
        <v>171</v>
      </c>
      <c r="B182" s="3">
        <v>200</v>
      </c>
      <c r="C182" s="33">
        <v>0.97</v>
      </c>
      <c r="D182" s="33">
        <v>0.19</v>
      </c>
      <c r="E182" s="33">
        <v>19.59</v>
      </c>
      <c r="F182" s="33">
        <v>83.42</v>
      </c>
      <c r="G182" s="34">
        <v>0.02</v>
      </c>
      <c r="H182" s="34">
        <v>1.6</v>
      </c>
      <c r="I182" s="34">
        <v>0</v>
      </c>
      <c r="J182" s="34">
        <v>0</v>
      </c>
      <c r="K182" s="34">
        <v>0</v>
      </c>
      <c r="L182" s="34">
        <v>0.02</v>
      </c>
      <c r="M182" s="34">
        <v>12.6</v>
      </c>
      <c r="N182" s="34">
        <v>7.2</v>
      </c>
      <c r="O182" s="34">
        <v>12.6</v>
      </c>
      <c r="P182" s="34">
        <v>2.52</v>
      </c>
      <c r="Q182" s="34">
        <v>240</v>
      </c>
      <c r="R182" s="34">
        <v>2</v>
      </c>
      <c r="S182" s="34">
        <v>0</v>
      </c>
      <c r="T182" s="34">
        <v>0</v>
      </c>
      <c r="U182" s="3" t="s">
        <v>41</v>
      </c>
    </row>
    <row r="183" spans="1:21" ht="12.15" customHeight="1" x14ac:dyDescent="0.25">
      <c r="A183" s="2" t="s">
        <v>42</v>
      </c>
      <c r="B183" s="3">
        <v>30</v>
      </c>
      <c r="C183" s="33">
        <v>2.29</v>
      </c>
      <c r="D183" s="33">
        <v>0.19</v>
      </c>
      <c r="E183" s="33">
        <v>15.05</v>
      </c>
      <c r="F183" s="33">
        <v>71.05</v>
      </c>
      <c r="G183" s="34">
        <v>0.05</v>
      </c>
      <c r="H183" s="34">
        <v>0</v>
      </c>
      <c r="I183" s="34">
        <v>0</v>
      </c>
      <c r="J183" s="34">
        <v>0.59</v>
      </c>
      <c r="K183" s="34">
        <v>0</v>
      </c>
      <c r="L183" s="34">
        <v>0.02</v>
      </c>
      <c r="M183" s="34">
        <v>6.9</v>
      </c>
      <c r="N183" s="34">
        <v>9.9</v>
      </c>
      <c r="O183" s="34">
        <v>25.2</v>
      </c>
      <c r="P183" s="34">
        <v>0.6</v>
      </c>
      <c r="Q183" s="34">
        <v>38.700000000000003</v>
      </c>
      <c r="R183" s="34">
        <v>0</v>
      </c>
      <c r="S183" s="34">
        <v>0</v>
      </c>
      <c r="T183" s="34">
        <v>0</v>
      </c>
      <c r="U183" s="3">
        <v>1</v>
      </c>
    </row>
    <row r="184" spans="1:21" ht="12.15" customHeight="1" x14ac:dyDescent="0.25">
      <c r="A184" s="2" t="s">
        <v>34</v>
      </c>
      <c r="B184" s="3">
        <v>20</v>
      </c>
      <c r="C184" s="33">
        <v>1.32</v>
      </c>
      <c r="D184" s="33">
        <v>0.18</v>
      </c>
      <c r="E184" s="33">
        <v>8.48</v>
      </c>
      <c r="F184" s="33">
        <v>40.79</v>
      </c>
      <c r="G184" s="34">
        <v>0.04</v>
      </c>
      <c r="H184" s="34">
        <v>0</v>
      </c>
      <c r="I184" s="34">
        <v>0</v>
      </c>
      <c r="J184" s="34">
        <v>0.44</v>
      </c>
      <c r="K184" s="34">
        <v>0</v>
      </c>
      <c r="L184" s="34">
        <v>0.02</v>
      </c>
      <c r="M184" s="34">
        <v>3.6</v>
      </c>
      <c r="N184" s="34">
        <v>3.8</v>
      </c>
      <c r="O184" s="34">
        <v>17.399999999999999</v>
      </c>
      <c r="P184" s="34">
        <v>0.8</v>
      </c>
      <c r="Q184" s="34">
        <v>27.2</v>
      </c>
      <c r="R184" s="34">
        <v>1.1200000000000001</v>
      </c>
      <c r="S184" s="34">
        <v>0</v>
      </c>
      <c r="T184" s="34">
        <v>0</v>
      </c>
      <c r="U184" s="3">
        <v>2</v>
      </c>
    </row>
    <row r="185" spans="1:21" ht="21.6" customHeight="1" x14ac:dyDescent="0.25">
      <c r="A185" s="35" t="s">
        <v>35</v>
      </c>
      <c r="B185" s="30">
        <f>SUM(B179:B184)</f>
        <v>790</v>
      </c>
      <c r="C185" s="29">
        <f t="shared" ref="C185:T185" si="25">SUM(C179:C184)</f>
        <v>26.9</v>
      </c>
      <c r="D185" s="29">
        <f t="shared" si="25"/>
        <v>27.39</v>
      </c>
      <c r="E185" s="29">
        <f t="shared" si="25"/>
        <v>109.04</v>
      </c>
      <c r="F185" s="29">
        <f t="shared" si="25"/>
        <v>799.1099999999999</v>
      </c>
      <c r="G185" s="30">
        <f t="shared" si="25"/>
        <v>0.27999999999999997</v>
      </c>
      <c r="H185" s="30">
        <f t="shared" si="25"/>
        <v>15.54</v>
      </c>
      <c r="I185" s="30">
        <f t="shared" si="25"/>
        <v>0.53</v>
      </c>
      <c r="J185" s="30">
        <f t="shared" si="25"/>
        <v>5.22</v>
      </c>
      <c r="K185" s="30">
        <f t="shared" si="25"/>
        <v>2.5300000000000002</v>
      </c>
      <c r="L185" s="30">
        <f t="shared" si="25"/>
        <v>0.60000000000000009</v>
      </c>
      <c r="M185" s="30">
        <f t="shared" si="25"/>
        <v>173.42999999999998</v>
      </c>
      <c r="N185" s="30">
        <f t="shared" si="25"/>
        <v>66.86</v>
      </c>
      <c r="O185" s="30">
        <f t="shared" si="25"/>
        <v>365.75</v>
      </c>
      <c r="P185" s="30">
        <f t="shared" si="25"/>
        <v>9.81</v>
      </c>
      <c r="Q185" s="30">
        <f t="shared" si="25"/>
        <v>1169.27</v>
      </c>
      <c r="R185" s="30">
        <f t="shared" si="25"/>
        <v>34.879999999999995</v>
      </c>
      <c r="S185" s="30">
        <f t="shared" si="25"/>
        <v>0.09</v>
      </c>
      <c r="T185" s="30">
        <f t="shared" si="25"/>
        <v>0.03</v>
      </c>
      <c r="U185" s="36"/>
    </row>
    <row r="186" spans="1:21" ht="21.6" customHeight="1" x14ac:dyDescent="0.25">
      <c r="A186" s="35" t="s">
        <v>48</v>
      </c>
      <c r="B186" s="35"/>
      <c r="C186" s="37">
        <f>C185+C177</f>
        <v>44.64</v>
      </c>
      <c r="D186" s="37">
        <f t="shared" ref="D186:T186" si="26">D185+D177</f>
        <v>46.75</v>
      </c>
      <c r="E186" s="37">
        <f t="shared" si="26"/>
        <v>178.02</v>
      </c>
      <c r="F186" s="37">
        <f t="shared" si="26"/>
        <v>1329.6399999999999</v>
      </c>
      <c r="G186" s="37">
        <f t="shared" si="26"/>
        <v>0.81</v>
      </c>
      <c r="H186" s="37">
        <f t="shared" si="26"/>
        <v>23.33</v>
      </c>
      <c r="I186" s="37">
        <f t="shared" si="26"/>
        <v>1.04</v>
      </c>
      <c r="J186" s="37">
        <f t="shared" si="26"/>
        <v>8.59</v>
      </c>
      <c r="K186" s="37">
        <f t="shared" si="26"/>
        <v>2.5300000000000002</v>
      </c>
      <c r="L186" s="37">
        <f t="shared" si="26"/>
        <v>0.95000000000000018</v>
      </c>
      <c r="M186" s="37">
        <f t="shared" si="26"/>
        <v>384.94999999999993</v>
      </c>
      <c r="N186" s="37">
        <f t="shared" si="26"/>
        <v>153.87</v>
      </c>
      <c r="O186" s="37">
        <f t="shared" si="26"/>
        <v>753.59999999999991</v>
      </c>
      <c r="P186" s="37">
        <f t="shared" si="26"/>
        <v>13.99</v>
      </c>
      <c r="Q186" s="37">
        <f t="shared" si="26"/>
        <v>1943.15</v>
      </c>
      <c r="R186" s="37">
        <f t="shared" si="26"/>
        <v>60.48</v>
      </c>
      <c r="S186" s="37">
        <f t="shared" si="26"/>
        <v>0.2</v>
      </c>
      <c r="T186" s="37">
        <f t="shared" si="26"/>
        <v>0.04</v>
      </c>
      <c r="U186" s="36"/>
    </row>
    <row r="187" spans="1:21" ht="28.35" customHeight="1" x14ac:dyDescent="0.25">
      <c r="A187" s="67" t="s">
        <v>153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</row>
    <row r="188" spans="1:21" ht="13.35" customHeight="1" x14ac:dyDescent="0.25">
      <c r="A188" s="75" t="s">
        <v>1</v>
      </c>
      <c r="B188" s="75" t="s">
        <v>2</v>
      </c>
      <c r="C188" s="77" t="s">
        <v>3</v>
      </c>
      <c r="D188" s="78"/>
      <c r="E188" s="79"/>
      <c r="F188" s="80" t="s">
        <v>4</v>
      </c>
      <c r="G188" s="72" t="s">
        <v>5</v>
      </c>
      <c r="H188" s="73"/>
      <c r="I188" s="73"/>
      <c r="J188" s="73"/>
      <c r="K188" s="73"/>
      <c r="L188" s="74"/>
      <c r="M188" s="72" t="s">
        <v>6</v>
      </c>
      <c r="N188" s="73"/>
      <c r="O188" s="73"/>
      <c r="P188" s="73"/>
      <c r="Q188" s="73"/>
      <c r="R188" s="73"/>
      <c r="S188" s="73"/>
      <c r="T188" s="74"/>
      <c r="U188" s="75" t="s">
        <v>7</v>
      </c>
    </row>
    <row r="189" spans="1:21" ht="26.7" customHeight="1" x14ac:dyDescent="0.25">
      <c r="A189" s="76"/>
      <c r="B189" s="76"/>
      <c r="C189" s="29" t="s">
        <v>8</v>
      </c>
      <c r="D189" s="29" t="s">
        <v>9</v>
      </c>
      <c r="E189" s="29" t="s">
        <v>10</v>
      </c>
      <c r="F189" s="81"/>
      <c r="G189" s="30" t="s">
        <v>11</v>
      </c>
      <c r="H189" s="30" t="s">
        <v>12</v>
      </c>
      <c r="I189" s="30" t="s">
        <v>13</v>
      </c>
      <c r="J189" s="30" t="s">
        <v>14</v>
      </c>
      <c r="K189" s="30" t="s">
        <v>15</v>
      </c>
      <c r="L189" s="30" t="s">
        <v>16</v>
      </c>
      <c r="M189" s="30" t="s">
        <v>17</v>
      </c>
      <c r="N189" s="30" t="s">
        <v>18</v>
      </c>
      <c r="O189" s="30" t="s">
        <v>19</v>
      </c>
      <c r="P189" s="30" t="s">
        <v>20</v>
      </c>
      <c r="Q189" s="30" t="s">
        <v>21</v>
      </c>
      <c r="R189" s="30" t="s">
        <v>22</v>
      </c>
      <c r="S189" s="30" t="s">
        <v>23</v>
      </c>
      <c r="T189" s="30" t="s">
        <v>24</v>
      </c>
      <c r="U189" s="76"/>
    </row>
    <row r="190" spans="1:21" ht="14.7" customHeight="1" x14ac:dyDescent="0.25">
      <c r="A190" s="31" t="s">
        <v>25</v>
      </c>
      <c r="B190" s="31"/>
      <c r="C190" s="32"/>
      <c r="D190" s="32"/>
      <c r="E190" s="32"/>
      <c r="F190" s="32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12.15" customHeight="1" x14ac:dyDescent="0.25">
      <c r="A191" s="2" t="s">
        <v>154</v>
      </c>
      <c r="B191" s="3">
        <v>60</v>
      </c>
      <c r="C191" s="33">
        <v>0.8</v>
      </c>
      <c r="D191" s="33">
        <v>3.06</v>
      </c>
      <c r="E191" s="33">
        <v>3.85</v>
      </c>
      <c r="F191" s="33">
        <v>46.49</v>
      </c>
      <c r="G191" s="34">
        <v>0.01</v>
      </c>
      <c r="H191" s="34">
        <v>7.1</v>
      </c>
      <c r="I191" s="34">
        <v>0</v>
      </c>
      <c r="J191" s="34">
        <v>1.31</v>
      </c>
      <c r="K191" s="34">
        <v>0</v>
      </c>
      <c r="L191" s="34">
        <v>0.02</v>
      </c>
      <c r="M191" s="34">
        <v>19.88</v>
      </c>
      <c r="N191" s="34">
        <v>7.61</v>
      </c>
      <c r="O191" s="34">
        <v>18.11</v>
      </c>
      <c r="P191" s="34">
        <v>0.5</v>
      </c>
      <c r="Q191" s="34">
        <v>94.71</v>
      </c>
      <c r="R191" s="34">
        <v>1.65</v>
      </c>
      <c r="S191" s="34">
        <v>0.01</v>
      </c>
      <c r="T191" s="34">
        <v>0</v>
      </c>
      <c r="U191" s="3">
        <v>29</v>
      </c>
    </row>
    <row r="192" spans="1:21" ht="12.15" customHeight="1" x14ac:dyDescent="0.25">
      <c r="A192" s="2" t="s">
        <v>155</v>
      </c>
      <c r="B192" s="3">
        <v>150</v>
      </c>
      <c r="C192" s="33">
        <v>5.42</v>
      </c>
      <c r="D192" s="33">
        <v>4.33</v>
      </c>
      <c r="E192" s="33">
        <v>34.57</v>
      </c>
      <c r="F192" s="33">
        <v>203.66</v>
      </c>
      <c r="G192" s="34">
        <v>7.0000000000000007E-2</v>
      </c>
      <c r="H192" s="34">
        <v>0</v>
      </c>
      <c r="I192" s="34">
        <v>0.02</v>
      </c>
      <c r="J192" s="34">
        <v>1.18</v>
      </c>
      <c r="K192" s="34">
        <v>0.08</v>
      </c>
      <c r="L192" s="34">
        <v>0.02</v>
      </c>
      <c r="M192" s="34">
        <v>30.08</v>
      </c>
      <c r="N192" s="34">
        <v>10.52</v>
      </c>
      <c r="O192" s="34">
        <v>42.11</v>
      </c>
      <c r="P192" s="34">
        <v>0.99</v>
      </c>
      <c r="Q192" s="34">
        <v>64.05</v>
      </c>
      <c r="R192" s="34">
        <v>0.76</v>
      </c>
      <c r="S192" s="34">
        <v>0.01</v>
      </c>
      <c r="T192" s="34">
        <v>0.01</v>
      </c>
      <c r="U192" s="3" t="s">
        <v>156</v>
      </c>
    </row>
    <row r="193" spans="1:21" ht="12.15" customHeight="1" x14ac:dyDescent="0.25">
      <c r="A193" s="2" t="s">
        <v>157</v>
      </c>
      <c r="B193" s="3">
        <v>90</v>
      </c>
      <c r="C193" s="33">
        <v>10.01</v>
      </c>
      <c r="D193" s="33">
        <v>9.1300000000000008</v>
      </c>
      <c r="E193" s="33">
        <v>13.12</v>
      </c>
      <c r="F193" s="33">
        <v>138.04</v>
      </c>
      <c r="G193" s="34">
        <v>0.1</v>
      </c>
      <c r="H193" s="34">
        <v>0.55000000000000004</v>
      </c>
      <c r="I193" s="34">
        <v>0.01</v>
      </c>
      <c r="J193" s="34">
        <v>1.77</v>
      </c>
      <c r="K193" s="34">
        <v>0</v>
      </c>
      <c r="L193" s="34">
        <v>0.1</v>
      </c>
      <c r="M193" s="34">
        <v>63.69</v>
      </c>
      <c r="N193" s="34">
        <v>43.77</v>
      </c>
      <c r="O193" s="34">
        <v>189.08</v>
      </c>
      <c r="P193" s="34">
        <v>1.77</v>
      </c>
      <c r="Q193" s="34">
        <v>335.7</v>
      </c>
      <c r="R193" s="34">
        <v>92.11</v>
      </c>
      <c r="S193" s="34">
        <v>0.38</v>
      </c>
      <c r="T193" s="34">
        <v>0.01</v>
      </c>
      <c r="U193" s="3" t="s">
        <v>97</v>
      </c>
    </row>
    <row r="194" spans="1:21" ht="12.15" customHeight="1" x14ac:dyDescent="0.25">
      <c r="A194" s="2" t="s">
        <v>115</v>
      </c>
      <c r="B194" s="3">
        <v>200</v>
      </c>
      <c r="C194" s="33">
        <v>0</v>
      </c>
      <c r="D194" s="33">
        <v>0</v>
      </c>
      <c r="E194" s="33">
        <v>6.78</v>
      </c>
      <c r="F194" s="33">
        <v>27.09</v>
      </c>
      <c r="G194" s="34">
        <v>0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8.23</v>
      </c>
      <c r="N194" s="34">
        <v>1.8</v>
      </c>
      <c r="O194" s="34">
        <v>0</v>
      </c>
      <c r="P194" s="34">
        <v>0</v>
      </c>
      <c r="Q194" s="34">
        <v>0.81</v>
      </c>
      <c r="R194" s="34">
        <v>0</v>
      </c>
      <c r="S194" s="34">
        <v>0</v>
      </c>
      <c r="T194" s="34">
        <v>0</v>
      </c>
      <c r="U194" s="3" t="s">
        <v>116</v>
      </c>
    </row>
    <row r="195" spans="1:21" ht="12.15" customHeight="1" x14ac:dyDescent="0.25">
      <c r="A195" s="2" t="s">
        <v>42</v>
      </c>
      <c r="B195" s="3">
        <v>30</v>
      </c>
      <c r="C195" s="33">
        <v>2.29</v>
      </c>
      <c r="D195" s="33">
        <v>0.19</v>
      </c>
      <c r="E195" s="33">
        <v>15.05</v>
      </c>
      <c r="F195" s="33">
        <v>71.05</v>
      </c>
      <c r="G195" s="34">
        <v>0.05</v>
      </c>
      <c r="H195" s="34">
        <v>0</v>
      </c>
      <c r="I195" s="34">
        <v>0</v>
      </c>
      <c r="J195" s="34">
        <v>0.59</v>
      </c>
      <c r="K195" s="34">
        <v>0</v>
      </c>
      <c r="L195" s="34">
        <v>0.02</v>
      </c>
      <c r="M195" s="34">
        <v>6.9</v>
      </c>
      <c r="N195" s="34">
        <v>9.9</v>
      </c>
      <c r="O195" s="34">
        <v>25.2</v>
      </c>
      <c r="P195" s="34">
        <v>0.6</v>
      </c>
      <c r="Q195" s="34">
        <v>38.700000000000003</v>
      </c>
      <c r="R195" s="34">
        <v>0</v>
      </c>
      <c r="S195" s="34">
        <v>0</v>
      </c>
      <c r="T195" s="34">
        <v>0</v>
      </c>
      <c r="U195" s="3">
        <v>1</v>
      </c>
    </row>
    <row r="196" spans="1:21" ht="12.15" customHeight="1" x14ac:dyDescent="0.25">
      <c r="A196" s="35" t="s">
        <v>35</v>
      </c>
      <c r="B196" s="30">
        <f>SUM(B191:B195)</f>
        <v>530</v>
      </c>
      <c r="C196" s="29">
        <f t="shared" ref="C196:T196" si="27">SUM(C191:C195)</f>
        <v>18.52</v>
      </c>
      <c r="D196" s="29">
        <f t="shared" si="27"/>
        <v>16.710000000000004</v>
      </c>
      <c r="E196" s="29">
        <f t="shared" si="27"/>
        <v>73.37</v>
      </c>
      <c r="F196" s="29">
        <f t="shared" si="27"/>
        <v>486.33</v>
      </c>
      <c r="G196" s="30">
        <f t="shared" si="27"/>
        <v>0.22999999999999998</v>
      </c>
      <c r="H196" s="30">
        <f t="shared" si="27"/>
        <v>7.6499999999999995</v>
      </c>
      <c r="I196" s="30">
        <f t="shared" si="27"/>
        <v>0.03</v>
      </c>
      <c r="J196" s="30">
        <f t="shared" si="27"/>
        <v>4.8499999999999996</v>
      </c>
      <c r="K196" s="30">
        <f t="shared" si="27"/>
        <v>0.08</v>
      </c>
      <c r="L196" s="30">
        <f t="shared" si="27"/>
        <v>0.16</v>
      </c>
      <c r="M196" s="30">
        <f t="shared" si="27"/>
        <v>128.78</v>
      </c>
      <c r="N196" s="30">
        <f t="shared" si="27"/>
        <v>73.600000000000009</v>
      </c>
      <c r="O196" s="30">
        <f t="shared" si="27"/>
        <v>274.5</v>
      </c>
      <c r="P196" s="30">
        <f t="shared" si="27"/>
        <v>3.86</v>
      </c>
      <c r="Q196" s="30">
        <f t="shared" si="27"/>
        <v>533.97</v>
      </c>
      <c r="R196" s="30">
        <f t="shared" si="27"/>
        <v>94.52</v>
      </c>
      <c r="S196" s="30">
        <f t="shared" si="27"/>
        <v>0.4</v>
      </c>
      <c r="T196" s="30">
        <f t="shared" si="27"/>
        <v>0.02</v>
      </c>
      <c r="U196" s="36"/>
    </row>
    <row r="197" spans="1:21" ht="14.7" customHeight="1" x14ac:dyDescent="0.25">
      <c r="A197" s="31" t="s">
        <v>36</v>
      </c>
      <c r="B197" s="31"/>
      <c r="C197" s="32"/>
      <c r="D197" s="32"/>
      <c r="E197" s="32"/>
      <c r="F197" s="32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12.15" customHeight="1" x14ac:dyDescent="0.25">
      <c r="A198" s="2" t="s">
        <v>89</v>
      </c>
      <c r="B198" s="3">
        <v>60</v>
      </c>
      <c r="C198" s="33">
        <v>1.1399999999999999</v>
      </c>
      <c r="D198" s="33">
        <v>5.34</v>
      </c>
      <c r="E198" s="33">
        <v>4.62</v>
      </c>
      <c r="F198" s="33">
        <v>71.400000000000006</v>
      </c>
      <c r="G198" s="34">
        <v>0.01</v>
      </c>
      <c r="H198" s="34">
        <v>4.2</v>
      </c>
      <c r="I198" s="34">
        <v>0.11</v>
      </c>
      <c r="J198" s="34">
        <v>0</v>
      </c>
      <c r="K198" s="34">
        <v>0</v>
      </c>
      <c r="L198" s="34">
        <v>0.03</v>
      </c>
      <c r="M198" s="34">
        <v>24.6</v>
      </c>
      <c r="N198" s="34">
        <v>9</v>
      </c>
      <c r="O198" s="34">
        <v>22.2</v>
      </c>
      <c r="P198" s="34">
        <v>0.42</v>
      </c>
      <c r="Q198" s="34">
        <v>189</v>
      </c>
      <c r="R198" s="34">
        <v>0</v>
      </c>
      <c r="S198" s="34">
        <v>0</v>
      </c>
      <c r="T198" s="34">
        <v>0</v>
      </c>
      <c r="U198" s="3">
        <v>12</v>
      </c>
    </row>
    <row r="199" spans="1:21" ht="12.15" customHeight="1" x14ac:dyDescent="0.25">
      <c r="A199" s="2" t="s">
        <v>99</v>
      </c>
      <c r="B199" s="3">
        <v>200</v>
      </c>
      <c r="C199" s="33">
        <v>2.78</v>
      </c>
      <c r="D199" s="33">
        <v>3.94</v>
      </c>
      <c r="E199" s="33">
        <v>18.440000000000001</v>
      </c>
      <c r="F199" s="33">
        <v>102.35</v>
      </c>
      <c r="G199" s="34">
        <v>0.09</v>
      </c>
      <c r="H199" s="34">
        <v>3.68</v>
      </c>
      <c r="I199" s="34">
        <v>0.17</v>
      </c>
      <c r="J199" s="34">
        <v>1.41</v>
      </c>
      <c r="K199" s="34">
        <v>0.03</v>
      </c>
      <c r="L199" s="34">
        <v>0.04</v>
      </c>
      <c r="M199" s="34">
        <v>27</v>
      </c>
      <c r="N199" s="34">
        <v>26.09</v>
      </c>
      <c r="O199" s="34">
        <v>63.99</v>
      </c>
      <c r="P199" s="34">
        <v>0.98</v>
      </c>
      <c r="Q199" s="34">
        <v>292</v>
      </c>
      <c r="R199" s="34">
        <v>3.36</v>
      </c>
      <c r="S199" s="34">
        <v>0.02</v>
      </c>
      <c r="T199" s="34">
        <v>0</v>
      </c>
      <c r="U199" s="3" t="s">
        <v>100</v>
      </c>
    </row>
    <row r="200" spans="1:21" ht="12.15" customHeight="1" x14ac:dyDescent="0.25">
      <c r="A200" s="2" t="s">
        <v>75</v>
      </c>
      <c r="B200" s="3">
        <v>150</v>
      </c>
      <c r="C200" s="33">
        <v>3.19</v>
      </c>
      <c r="D200" s="33">
        <v>4.88</v>
      </c>
      <c r="E200" s="33">
        <v>21.46</v>
      </c>
      <c r="F200" s="33">
        <v>147.65</v>
      </c>
      <c r="G200" s="34">
        <v>0.12</v>
      </c>
      <c r="H200" s="34">
        <v>10.4</v>
      </c>
      <c r="I200" s="34">
        <v>0.03</v>
      </c>
      <c r="J200" s="34">
        <v>0.25</v>
      </c>
      <c r="K200" s="34">
        <v>0.08</v>
      </c>
      <c r="L200" s="34">
        <v>0.11</v>
      </c>
      <c r="M200" s="34">
        <v>46.19</v>
      </c>
      <c r="N200" s="34">
        <v>30.43</v>
      </c>
      <c r="O200" s="34">
        <v>86.34</v>
      </c>
      <c r="P200" s="34">
        <v>1.23</v>
      </c>
      <c r="Q200" s="34">
        <v>765.59</v>
      </c>
      <c r="R200" s="34">
        <v>8.58</v>
      </c>
      <c r="S200" s="34">
        <v>0.03</v>
      </c>
      <c r="T200" s="34">
        <v>0</v>
      </c>
      <c r="U200" s="3" t="s">
        <v>96</v>
      </c>
    </row>
    <row r="201" spans="1:21" ht="12.15" customHeight="1" x14ac:dyDescent="0.25">
      <c r="A201" s="2" t="s">
        <v>158</v>
      </c>
      <c r="B201" s="3">
        <v>100</v>
      </c>
      <c r="C201" s="33">
        <v>14.25</v>
      </c>
      <c r="D201" s="33">
        <v>11.47</v>
      </c>
      <c r="E201" s="33">
        <v>23.92</v>
      </c>
      <c r="F201" s="33">
        <v>275.64</v>
      </c>
      <c r="G201" s="34">
        <v>0.25</v>
      </c>
      <c r="H201" s="34">
        <v>2.06</v>
      </c>
      <c r="I201" s="34">
        <v>7.0000000000000007E-2</v>
      </c>
      <c r="J201" s="34">
        <v>2.11</v>
      </c>
      <c r="K201" s="34">
        <v>0.1</v>
      </c>
      <c r="L201" s="34">
        <v>0.6</v>
      </c>
      <c r="M201" s="34">
        <v>25.41</v>
      </c>
      <c r="N201" s="34">
        <v>22.02</v>
      </c>
      <c r="O201" s="34">
        <v>189.78</v>
      </c>
      <c r="P201" s="34">
        <v>4.24</v>
      </c>
      <c r="Q201" s="34">
        <v>284.89999999999998</v>
      </c>
      <c r="R201" s="34">
        <v>8.84</v>
      </c>
      <c r="S201" s="34">
        <v>0.05</v>
      </c>
      <c r="T201" s="34">
        <v>0.02</v>
      </c>
      <c r="U201" s="3">
        <v>17</v>
      </c>
    </row>
    <row r="202" spans="1:21" ht="12.15" customHeight="1" x14ac:dyDescent="0.25">
      <c r="A202" s="2" t="s">
        <v>98</v>
      </c>
      <c r="B202" s="3">
        <v>180</v>
      </c>
      <c r="C202" s="33">
        <v>0.23</v>
      </c>
      <c r="D202" s="33">
        <v>0.01</v>
      </c>
      <c r="E202" s="33">
        <v>10.23</v>
      </c>
      <c r="F202" s="33">
        <v>42.94</v>
      </c>
      <c r="G202" s="34">
        <v>0</v>
      </c>
      <c r="H202" s="34">
        <v>1.1599999999999999</v>
      </c>
      <c r="I202" s="34">
        <v>0</v>
      </c>
      <c r="J202" s="34">
        <v>0</v>
      </c>
      <c r="K202" s="34">
        <v>0</v>
      </c>
      <c r="L202" s="34">
        <v>0.01</v>
      </c>
      <c r="M202" s="34">
        <v>15.43</v>
      </c>
      <c r="N202" s="34">
        <v>6.56</v>
      </c>
      <c r="O202" s="34">
        <v>8.81</v>
      </c>
      <c r="P202" s="34">
        <v>0.8</v>
      </c>
      <c r="Q202" s="34">
        <v>37.119999999999997</v>
      </c>
      <c r="R202" s="34">
        <v>0</v>
      </c>
      <c r="S202" s="34">
        <v>0</v>
      </c>
      <c r="T202" s="34">
        <v>0</v>
      </c>
      <c r="U202" s="3" t="s">
        <v>119</v>
      </c>
    </row>
    <row r="203" spans="1:21" ht="12.15" customHeight="1" x14ac:dyDescent="0.25">
      <c r="A203" s="2" t="s">
        <v>32</v>
      </c>
      <c r="B203" s="3">
        <v>100</v>
      </c>
      <c r="C203" s="33">
        <v>0.4</v>
      </c>
      <c r="D203" s="33">
        <v>0.4</v>
      </c>
      <c r="E203" s="33">
        <v>9.8000000000000007</v>
      </c>
      <c r="F203" s="33">
        <v>47</v>
      </c>
      <c r="G203" s="34">
        <v>0.06</v>
      </c>
      <c r="H203" s="34">
        <v>0</v>
      </c>
      <c r="I203" s="34">
        <v>0</v>
      </c>
      <c r="J203" s="34">
        <v>0.78</v>
      </c>
      <c r="K203" s="34">
        <v>0</v>
      </c>
      <c r="L203" s="34">
        <v>0.02</v>
      </c>
      <c r="M203" s="34">
        <v>9.1999999999999993</v>
      </c>
      <c r="N203" s="34">
        <v>13.2</v>
      </c>
      <c r="O203" s="34">
        <v>33.6</v>
      </c>
      <c r="P203" s="34">
        <v>0.8</v>
      </c>
      <c r="Q203" s="34">
        <v>51.6</v>
      </c>
      <c r="R203" s="34">
        <v>0</v>
      </c>
      <c r="S203" s="34">
        <v>0.01</v>
      </c>
      <c r="T203" s="34">
        <v>0</v>
      </c>
      <c r="U203" s="3" t="s">
        <v>33</v>
      </c>
    </row>
    <row r="204" spans="1:21" ht="12.15" customHeight="1" x14ac:dyDescent="0.25">
      <c r="A204" s="2" t="s">
        <v>42</v>
      </c>
      <c r="B204" s="3">
        <v>40</v>
      </c>
      <c r="C204" s="33">
        <v>3.05</v>
      </c>
      <c r="D204" s="33">
        <v>0.25</v>
      </c>
      <c r="E204" s="33">
        <v>20.07</v>
      </c>
      <c r="F204" s="33">
        <v>94.73</v>
      </c>
      <c r="G204" s="34">
        <v>0.04</v>
      </c>
      <c r="H204" s="34">
        <v>0</v>
      </c>
      <c r="I204" s="34">
        <v>0</v>
      </c>
      <c r="J204" s="34">
        <v>0.44</v>
      </c>
      <c r="K204" s="34">
        <v>0</v>
      </c>
      <c r="L204" s="34">
        <v>0.02</v>
      </c>
      <c r="M204" s="34">
        <v>3.6</v>
      </c>
      <c r="N204" s="34">
        <v>3.8</v>
      </c>
      <c r="O204" s="34">
        <v>17.399999999999999</v>
      </c>
      <c r="P204" s="34">
        <v>0.8</v>
      </c>
      <c r="Q204" s="34">
        <v>27.2</v>
      </c>
      <c r="R204" s="34">
        <v>1.1200000000000001</v>
      </c>
      <c r="S204" s="34">
        <v>0</v>
      </c>
      <c r="T204" s="34">
        <v>0</v>
      </c>
      <c r="U204" s="3">
        <v>1</v>
      </c>
    </row>
    <row r="205" spans="1:21" ht="12.15" hidden="1" customHeight="1" x14ac:dyDescent="0.25">
      <c r="A205" s="2" t="s">
        <v>34</v>
      </c>
      <c r="B205" s="3">
        <v>20</v>
      </c>
      <c r="C205" s="33">
        <v>1.32</v>
      </c>
      <c r="D205" s="33">
        <v>0.18</v>
      </c>
      <c r="E205" s="33">
        <v>8.48</v>
      </c>
      <c r="F205" s="33">
        <v>40.79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">
        <v>2</v>
      </c>
    </row>
    <row r="206" spans="1:21" ht="21.6" customHeight="1" x14ac:dyDescent="0.25">
      <c r="A206" s="35" t="s">
        <v>35</v>
      </c>
      <c r="B206" s="30">
        <f>SUM(B198:B205)</f>
        <v>850</v>
      </c>
      <c r="C206" s="29">
        <f t="shared" ref="C206:T206" si="28">SUM(C198:C205)</f>
        <v>26.36</v>
      </c>
      <c r="D206" s="29">
        <f t="shared" si="28"/>
        <v>26.470000000000002</v>
      </c>
      <c r="E206" s="29">
        <f t="shared" si="28"/>
        <v>117.02</v>
      </c>
      <c r="F206" s="29">
        <f t="shared" si="28"/>
        <v>822.5</v>
      </c>
      <c r="G206" s="30">
        <f t="shared" si="28"/>
        <v>0.57000000000000006</v>
      </c>
      <c r="H206" s="30">
        <f t="shared" si="28"/>
        <v>21.5</v>
      </c>
      <c r="I206" s="30">
        <f t="shared" si="28"/>
        <v>0.38000000000000006</v>
      </c>
      <c r="J206" s="30">
        <f t="shared" si="28"/>
        <v>4.99</v>
      </c>
      <c r="K206" s="30">
        <f t="shared" si="28"/>
        <v>0.21000000000000002</v>
      </c>
      <c r="L206" s="30">
        <f t="shared" si="28"/>
        <v>0.83000000000000007</v>
      </c>
      <c r="M206" s="30">
        <f t="shared" si="28"/>
        <v>151.42999999999998</v>
      </c>
      <c r="N206" s="30">
        <f t="shared" si="28"/>
        <v>111.10000000000001</v>
      </c>
      <c r="O206" s="30">
        <f t="shared" si="28"/>
        <v>422.12</v>
      </c>
      <c r="P206" s="30">
        <f t="shared" si="28"/>
        <v>9.2700000000000014</v>
      </c>
      <c r="Q206" s="30">
        <f t="shared" si="28"/>
        <v>1647.41</v>
      </c>
      <c r="R206" s="30">
        <f t="shared" si="28"/>
        <v>21.900000000000002</v>
      </c>
      <c r="S206" s="30">
        <f t="shared" si="28"/>
        <v>0.11</v>
      </c>
      <c r="T206" s="30">
        <f t="shared" si="28"/>
        <v>0.02</v>
      </c>
      <c r="U206" s="36"/>
    </row>
    <row r="207" spans="1:21" ht="21.6" customHeight="1" x14ac:dyDescent="0.25">
      <c r="A207" s="35" t="s">
        <v>48</v>
      </c>
      <c r="B207" s="35"/>
      <c r="C207" s="37">
        <f>C206+C196</f>
        <v>44.879999999999995</v>
      </c>
      <c r="D207" s="37">
        <f t="shared" ref="D207:T207" si="29">D206+D196</f>
        <v>43.180000000000007</v>
      </c>
      <c r="E207" s="37">
        <f t="shared" si="29"/>
        <v>190.39</v>
      </c>
      <c r="F207" s="37">
        <f t="shared" si="29"/>
        <v>1308.83</v>
      </c>
      <c r="G207" s="37">
        <f t="shared" si="29"/>
        <v>0.8</v>
      </c>
      <c r="H207" s="37">
        <f t="shared" si="29"/>
        <v>29.15</v>
      </c>
      <c r="I207" s="37">
        <f t="shared" si="29"/>
        <v>0.41000000000000003</v>
      </c>
      <c r="J207" s="37">
        <f t="shared" si="29"/>
        <v>9.84</v>
      </c>
      <c r="K207" s="37">
        <f t="shared" si="29"/>
        <v>0.29000000000000004</v>
      </c>
      <c r="L207" s="37">
        <f t="shared" si="29"/>
        <v>0.9900000000000001</v>
      </c>
      <c r="M207" s="37">
        <f t="shared" si="29"/>
        <v>280.20999999999998</v>
      </c>
      <c r="N207" s="37">
        <f t="shared" si="29"/>
        <v>184.70000000000002</v>
      </c>
      <c r="O207" s="37">
        <f t="shared" si="29"/>
        <v>696.62</v>
      </c>
      <c r="P207" s="37">
        <f t="shared" si="29"/>
        <v>13.13</v>
      </c>
      <c r="Q207" s="37">
        <f t="shared" si="29"/>
        <v>2181.38</v>
      </c>
      <c r="R207" s="37">
        <f t="shared" si="29"/>
        <v>116.42</v>
      </c>
      <c r="S207" s="37">
        <f t="shared" si="29"/>
        <v>0.51</v>
      </c>
      <c r="T207" s="37">
        <f t="shared" si="29"/>
        <v>0.04</v>
      </c>
      <c r="U207" s="36"/>
    </row>
    <row r="208" spans="1:21" x14ac:dyDescent="0.25">
      <c r="A208" s="40"/>
    </row>
    <row r="209" spans="1:6" x14ac:dyDescent="0.25">
      <c r="A209" s="82" t="s">
        <v>166</v>
      </c>
      <c r="B209" s="83"/>
      <c r="C209" s="83"/>
      <c r="D209" s="83"/>
      <c r="E209" s="83"/>
      <c r="F209" s="84"/>
    </row>
    <row r="210" spans="1:6" x14ac:dyDescent="0.25">
      <c r="A210" s="43"/>
      <c r="B210" s="43"/>
      <c r="C210" s="85" t="s">
        <v>3</v>
      </c>
      <c r="D210" s="86"/>
      <c r="E210" s="86"/>
      <c r="F210" s="85" t="s">
        <v>4</v>
      </c>
    </row>
    <row r="211" spans="1:6" ht="26.4" x14ac:dyDescent="0.25">
      <c r="A211" s="43" t="s">
        <v>1</v>
      </c>
      <c r="B211" s="44"/>
      <c r="C211" s="45" t="s">
        <v>8</v>
      </c>
      <c r="D211" s="45" t="s">
        <v>9</v>
      </c>
      <c r="E211" s="45" t="s">
        <v>10</v>
      </c>
      <c r="F211" s="86"/>
    </row>
    <row r="212" spans="1:6" x14ac:dyDescent="0.25">
      <c r="A212" s="43"/>
      <c r="B212" s="46"/>
      <c r="C212" s="87">
        <f>C207+C186+C166+C145+C124+C105+C85+C65+C44+C23</f>
        <v>433.45299999999997</v>
      </c>
      <c r="D212" s="87">
        <f>D207+D186+D166+D145+D124+D105+D85+D65+D44+D23</f>
        <v>451.291</v>
      </c>
      <c r="E212" s="87">
        <f>E207+E186+E166+E145+E124+E105+E85+E65+E44+E23</f>
        <v>1865.0009999999997</v>
      </c>
      <c r="F212" s="87">
        <f>F207+F186+F166+F145+F124+F105+F85+F65+F44+F23</f>
        <v>13373.457999999999</v>
      </c>
    </row>
    <row r="213" spans="1:6" x14ac:dyDescent="0.25">
      <c r="A213" s="26" t="s">
        <v>167</v>
      </c>
      <c r="B213" s="46"/>
      <c r="C213" s="88"/>
      <c r="D213" s="88"/>
      <c r="E213" s="88"/>
      <c r="F213" s="88"/>
    </row>
    <row r="214" spans="1:6" x14ac:dyDescent="0.25">
      <c r="A214" s="26"/>
      <c r="B214" s="46"/>
      <c r="C214" s="87">
        <f>C212/10</f>
        <v>43.345299999999995</v>
      </c>
      <c r="D214" s="87">
        <f>D212/10</f>
        <v>45.129100000000001</v>
      </c>
      <c r="E214" s="87">
        <f>E212/10</f>
        <v>186.50009999999997</v>
      </c>
      <c r="F214" s="87">
        <f>F212/10</f>
        <v>1337.3457999999998</v>
      </c>
    </row>
    <row r="215" spans="1:6" x14ac:dyDescent="0.25">
      <c r="A215" s="26" t="s">
        <v>168</v>
      </c>
      <c r="B215" s="46"/>
      <c r="C215" s="88"/>
      <c r="D215" s="88"/>
      <c r="E215" s="88"/>
      <c r="F215" s="88"/>
    </row>
    <row r="216" spans="1:6" x14ac:dyDescent="0.25">
      <c r="A216" s="47" t="s">
        <v>169</v>
      </c>
      <c r="B216" s="48"/>
      <c r="C216" s="49">
        <v>1</v>
      </c>
      <c r="D216" s="49">
        <v>1</v>
      </c>
      <c r="E216" s="49">
        <v>4</v>
      </c>
      <c r="F216" s="49"/>
    </row>
    <row r="217" spans="1:6" ht="12.75" customHeight="1" x14ac:dyDescent="0.25">
      <c r="A217" s="50"/>
      <c r="B217" s="51"/>
      <c r="C217" s="52"/>
      <c r="D217" s="52"/>
      <c r="E217" s="52"/>
      <c r="F217" s="53"/>
    </row>
    <row r="218" spans="1:6" x14ac:dyDescent="0.25">
      <c r="A218" s="89" t="s">
        <v>170</v>
      </c>
      <c r="B218" s="90"/>
      <c r="C218" s="90"/>
      <c r="D218" s="90"/>
      <c r="E218" s="90"/>
      <c r="F218" s="91"/>
    </row>
    <row r="219" spans="1:6" x14ac:dyDescent="0.25">
      <c r="A219" s="43"/>
      <c r="B219" s="48"/>
      <c r="C219" s="54" t="s">
        <v>25</v>
      </c>
      <c r="D219" s="54" t="s">
        <v>36</v>
      </c>
      <c r="E219" s="54"/>
      <c r="F219" s="49"/>
    </row>
    <row r="220" spans="1:6" x14ac:dyDescent="0.25">
      <c r="A220" s="26" t="s">
        <v>167</v>
      </c>
      <c r="B220" s="48"/>
      <c r="C220" s="49">
        <f>B196+B177+B156+B135+B115+B96+B76+B55+B34+B13</f>
        <v>5215</v>
      </c>
      <c r="D220" s="49">
        <f>B206+B185+B165+B144+B123+B104+B84+B64+B43+B22</f>
        <v>7970</v>
      </c>
      <c r="E220" s="49"/>
      <c r="F220" s="49"/>
    </row>
    <row r="221" spans="1:6" x14ac:dyDescent="0.25">
      <c r="A221" s="26" t="s">
        <v>168</v>
      </c>
      <c r="B221" s="48"/>
      <c r="C221" s="49">
        <f>C220/10</f>
        <v>521.5</v>
      </c>
      <c r="D221" s="49">
        <f>D220/10</f>
        <v>797</v>
      </c>
      <c r="E221" s="49"/>
      <c r="F221" s="49"/>
    </row>
    <row r="223" spans="1:6" x14ac:dyDescent="0.25">
      <c r="A223" s="55" t="s">
        <v>178</v>
      </c>
    </row>
    <row r="224" spans="1:6" x14ac:dyDescent="0.25">
      <c r="A224" s="55" t="s">
        <v>179</v>
      </c>
    </row>
    <row r="225" spans="1:1" x14ac:dyDescent="0.25">
      <c r="A225" s="28" t="s">
        <v>180</v>
      </c>
    </row>
    <row r="226" spans="1:1" x14ac:dyDescent="0.25">
      <c r="A226" s="28" t="s">
        <v>181</v>
      </c>
    </row>
    <row r="227" spans="1:1" x14ac:dyDescent="0.25">
      <c r="A227" s="28" t="s">
        <v>182</v>
      </c>
    </row>
    <row r="228" spans="1:1" x14ac:dyDescent="0.25">
      <c r="A228" s="28" t="s">
        <v>183</v>
      </c>
    </row>
    <row r="229" spans="1:1" x14ac:dyDescent="0.25">
      <c r="A229" s="28" t="s">
        <v>184</v>
      </c>
    </row>
    <row r="230" spans="1:1" x14ac:dyDescent="0.25">
      <c r="A230" s="28" t="s">
        <v>185</v>
      </c>
    </row>
  </sheetData>
  <mergeCells count="96">
    <mergeCell ref="C214:C215"/>
    <mergeCell ref="D214:D215"/>
    <mergeCell ref="E214:E215"/>
    <mergeCell ref="F214:F215"/>
    <mergeCell ref="A218:F218"/>
    <mergeCell ref="A209:F209"/>
    <mergeCell ref="C210:E210"/>
    <mergeCell ref="F210:F211"/>
    <mergeCell ref="C212:C213"/>
    <mergeCell ref="D212:D213"/>
    <mergeCell ref="E212:E213"/>
    <mergeCell ref="F212:F213"/>
    <mergeCell ref="A187:U187"/>
    <mergeCell ref="A188:A189"/>
    <mergeCell ref="B188:B189"/>
    <mergeCell ref="C188:E188"/>
    <mergeCell ref="F188:F189"/>
    <mergeCell ref="G188:L188"/>
    <mergeCell ref="M188:T188"/>
    <mergeCell ref="U188:U189"/>
    <mergeCell ref="A168:U168"/>
    <mergeCell ref="A169:A170"/>
    <mergeCell ref="B169:B170"/>
    <mergeCell ref="C169:E169"/>
    <mergeCell ref="F169:F170"/>
    <mergeCell ref="G169:L169"/>
    <mergeCell ref="M169:T169"/>
    <mergeCell ref="U169:U170"/>
    <mergeCell ref="A146:U146"/>
    <mergeCell ref="A147:A148"/>
    <mergeCell ref="B147:B148"/>
    <mergeCell ref="C147:E147"/>
    <mergeCell ref="F147:F148"/>
    <mergeCell ref="G147:L147"/>
    <mergeCell ref="M147:T147"/>
    <mergeCell ref="U147:U148"/>
    <mergeCell ref="A125:U125"/>
    <mergeCell ref="A126:A127"/>
    <mergeCell ref="B126:B127"/>
    <mergeCell ref="C126:E126"/>
    <mergeCell ref="F126:F127"/>
    <mergeCell ref="G126:L126"/>
    <mergeCell ref="M126:T126"/>
    <mergeCell ref="U126:U127"/>
    <mergeCell ref="A106:U106"/>
    <mergeCell ref="A107:A108"/>
    <mergeCell ref="B107:B108"/>
    <mergeCell ref="C107:E107"/>
    <mergeCell ref="F107:F108"/>
    <mergeCell ref="G107:L107"/>
    <mergeCell ref="M107:T107"/>
    <mergeCell ref="U107:U108"/>
    <mergeCell ref="A86:U86"/>
    <mergeCell ref="A87:A88"/>
    <mergeCell ref="B87:B88"/>
    <mergeCell ref="C87:E87"/>
    <mergeCell ref="F87:F88"/>
    <mergeCell ref="G87:L87"/>
    <mergeCell ref="M87:T87"/>
    <mergeCell ref="U87:U88"/>
    <mergeCell ref="A66:U66"/>
    <mergeCell ref="A67:A68"/>
    <mergeCell ref="B67:B68"/>
    <mergeCell ref="C67:E67"/>
    <mergeCell ref="F67:F68"/>
    <mergeCell ref="G67:L67"/>
    <mergeCell ref="M67:T67"/>
    <mergeCell ref="U67:U68"/>
    <mergeCell ref="A45:U45"/>
    <mergeCell ref="A46:A47"/>
    <mergeCell ref="B46:B47"/>
    <mergeCell ref="C46:E46"/>
    <mergeCell ref="F46:F47"/>
    <mergeCell ref="G46:L46"/>
    <mergeCell ref="M46:T46"/>
    <mergeCell ref="U46:U47"/>
    <mergeCell ref="M5:T5"/>
    <mergeCell ref="U5:U6"/>
    <mergeCell ref="A24:U24"/>
    <mergeCell ref="A25:A26"/>
    <mergeCell ref="B25:B26"/>
    <mergeCell ref="C25:E25"/>
    <mergeCell ref="F25:F26"/>
    <mergeCell ref="G25:L25"/>
    <mergeCell ref="M25:T25"/>
    <mergeCell ref="A5:A6"/>
    <mergeCell ref="B5:B6"/>
    <mergeCell ref="C5:E5"/>
    <mergeCell ref="F5:F6"/>
    <mergeCell ref="G5:L5"/>
    <mergeCell ref="U25:U26"/>
    <mergeCell ref="A1:C1"/>
    <mergeCell ref="A2:U2"/>
    <mergeCell ref="A3:U3"/>
    <mergeCell ref="A4:U4"/>
    <mergeCell ref="E1:U1"/>
  </mergeCells>
  <pageMargins left="0" right="0" top="0.74803149606299213" bottom="0.19685039370078741" header="0.31496062992125984" footer="0.19685039370078741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3"/>
  <sheetViews>
    <sheetView topLeftCell="A128" zoomScaleNormal="100" workbookViewId="0">
      <selection activeCell="A138" sqref="A138"/>
    </sheetView>
  </sheetViews>
  <sheetFormatPr defaultColWidth="9.140625" defaultRowHeight="13.2" x14ac:dyDescent="0.25"/>
  <cols>
    <col min="1" max="1" width="66.28515625" style="28" customWidth="1"/>
    <col min="2" max="2" width="8.7109375" style="41" customWidth="1"/>
    <col min="3" max="3" width="14.28515625" style="42" customWidth="1"/>
    <col min="4" max="4" width="12.42578125" style="42" customWidth="1"/>
    <col min="5" max="5" width="11.7109375" style="42" customWidth="1"/>
    <col min="6" max="6" width="13.42578125" style="42" customWidth="1"/>
    <col min="7" max="20" width="8.7109375" style="41" hidden="1" customWidth="1"/>
    <col min="21" max="21" width="8.7109375" style="41" customWidth="1"/>
    <col min="22" max="16384" width="9.140625" style="28"/>
  </cols>
  <sheetData>
    <row r="1" spans="1:21" ht="82.5" customHeight="1" x14ac:dyDescent="0.25">
      <c r="A1" s="63" t="s">
        <v>173</v>
      </c>
      <c r="B1" s="63"/>
      <c r="C1" s="63"/>
      <c r="D1" s="27"/>
      <c r="E1" s="69" t="s">
        <v>193</v>
      </c>
      <c r="F1" s="70"/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49.95" customHeight="1" x14ac:dyDescent="0.25">
      <c r="A2" s="64" t="s">
        <v>189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13.2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28.35" customHeight="1" x14ac:dyDescent="0.25">
      <c r="A4" s="67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13.35" customHeight="1" x14ac:dyDescent="0.25">
      <c r="A5" s="75" t="s">
        <v>1</v>
      </c>
      <c r="B5" s="75" t="s">
        <v>2</v>
      </c>
      <c r="C5" s="77" t="s">
        <v>3</v>
      </c>
      <c r="D5" s="78"/>
      <c r="E5" s="79"/>
      <c r="F5" s="80" t="s">
        <v>4</v>
      </c>
      <c r="G5" s="72" t="s">
        <v>5</v>
      </c>
      <c r="H5" s="73"/>
      <c r="I5" s="73"/>
      <c r="J5" s="73"/>
      <c r="K5" s="73"/>
      <c r="L5" s="74"/>
      <c r="M5" s="72" t="s">
        <v>6</v>
      </c>
      <c r="N5" s="73"/>
      <c r="O5" s="73"/>
      <c r="P5" s="73"/>
      <c r="Q5" s="73"/>
      <c r="R5" s="73"/>
      <c r="S5" s="73"/>
      <c r="T5" s="74"/>
      <c r="U5" s="75" t="s">
        <v>7</v>
      </c>
    </row>
    <row r="6" spans="1:21" ht="26.7" customHeight="1" x14ac:dyDescent="0.25">
      <c r="A6" s="76"/>
      <c r="B6" s="76"/>
      <c r="C6" s="29" t="s">
        <v>8</v>
      </c>
      <c r="D6" s="29" t="s">
        <v>9</v>
      </c>
      <c r="E6" s="29" t="s">
        <v>10</v>
      </c>
      <c r="F6" s="81"/>
      <c r="G6" s="30" t="s">
        <v>11</v>
      </c>
      <c r="H6" s="30" t="s">
        <v>12</v>
      </c>
      <c r="I6" s="30" t="s">
        <v>13</v>
      </c>
      <c r="J6" s="30" t="s">
        <v>14</v>
      </c>
      <c r="K6" s="30" t="s">
        <v>15</v>
      </c>
      <c r="L6" s="30" t="s">
        <v>16</v>
      </c>
      <c r="M6" s="30" t="s">
        <v>17</v>
      </c>
      <c r="N6" s="30" t="s">
        <v>18</v>
      </c>
      <c r="O6" s="30" t="s">
        <v>19</v>
      </c>
      <c r="P6" s="30" t="s">
        <v>20</v>
      </c>
      <c r="Q6" s="30" t="s">
        <v>21</v>
      </c>
      <c r="R6" s="30" t="s">
        <v>22</v>
      </c>
      <c r="S6" s="30" t="s">
        <v>23</v>
      </c>
      <c r="T6" s="30" t="s">
        <v>24</v>
      </c>
      <c r="U6" s="76"/>
    </row>
    <row r="7" spans="1:21" ht="14.7" customHeight="1" x14ac:dyDescent="0.25">
      <c r="A7" s="31" t="s">
        <v>36</v>
      </c>
      <c r="B7" s="31"/>
      <c r="C7" s="32"/>
      <c r="D7" s="32"/>
      <c r="E7" s="32"/>
      <c r="F7" s="32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2.15" customHeight="1" x14ac:dyDescent="0.25">
      <c r="A8" s="2" t="s">
        <v>175</v>
      </c>
      <c r="B8" s="3">
        <v>60</v>
      </c>
      <c r="C8" s="33">
        <v>0.55000000000000004</v>
      </c>
      <c r="D8" s="33">
        <v>0.09</v>
      </c>
      <c r="E8" s="33">
        <v>1.83</v>
      </c>
      <c r="F8" s="33">
        <v>11.06</v>
      </c>
      <c r="G8" s="34">
        <v>0.02</v>
      </c>
      <c r="H8" s="34">
        <v>4.2</v>
      </c>
      <c r="I8" s="34">
        <v>0.04</v>
      </c>
      <c r="J8" s="34">
        <v>0.15</v>
      </c>
      <c r="K8" s="34">
        <v>0</v>
      </c>
      <c r="L8" s="34">
        <v>0.02</v>
      </c>
      <c r="M8" s="34">
        <v>9.99</v>
      </c>
      <c r="N8" s="34">
        <v>9.18</v>
      </c>
      <c r="O8" s="34">
        <v>18.36</v>
      </c>
      <c r="P8" s="34">
        <v>0.54</v>
      </c>
      <c r="Q8" s="34">
        <v>129.30000000000001</v>
      </c>
      <c r="R8" s="34">
        <v>1.5</v>
      </c>
      <c r="S8" s="34">
        <v>0</v>
      </c>
      <c r="T8" s="34">
        <v>0</v>
      </c>
      <c r="U8" s="3">
        <v>9</v>
      </c>
    </row>
    <row r="9" spans="1:21" ht="12.15" customHeight="1" x14ac:dyDescent="0.25">
      <c r="A9" s="2" t="s">
        <v>37</v>
      </c>
      <c r="B9" s="3">
        <v>200</v>
      </c>
      <c r="C9" s="33">
        <v>5.35</v>
      </c>
      <c r="D9" s="33">
        <v>2.59</v>
      </c>
      <c r="E9" s="33">
        <v>10.06</v>
      </c>
      <c r="F9" s="33">
        <v>100.91</v>
      </c>
      <c r="G9" s="34">
        <v>0.1</v>
      </c>
      <c r="H9" s="34">
        <v>6.74</v>
      </c>
      <c r="I9" s="34">
        <v>0.19</v>
      </c>
      <c r="J9" s="34">
        <v>1.1599999999999999</v>
      </c>
      <c r="K9" s="34">
        <v>0</v>
      </c>
      <c r="L9" s="34">
        <v>0.09</v>
      </c>
      <c r="M9" s="34">
        <v>39.01</v>
      </c>
      <c r="N9" s="34">
        <v>42.88</v>
      </c>
      <c r="O9" s="34">
        <v>143.30000000000001</v>
      </c>
      <c r="P9" s="34">
        <v>1.0900000000000001</v>
      </c>
      <c r="Q9" s="34">
        <v>579.76</v>
      </c>
      <c r="R9" s="34">
        <v>75.66</v>
      </c>
      <c r="S9" s="34">
        <v>0.33</v>
      </c>
      <c r="T9" s="34">
        <v>0.01</v>
      </c>
      <c r="U9" s="3" t="s">
        <v>38</v>
      </c>
    </row>
    <row r="10" spans="1:21" ht="12.15" customHeight="1" x14ac:dyDescent="0.25">
      <c r="A10" s="2" t="s">
        <v>39</v>
      </c>
      <c r="B10" s="3">
        <v>240</v>
      </c>
      <c r="C10" s="33">
        <v>9.01</v>
      </c>
      <c r="D10" s="33">
        <v>21.33</v>
      </c>
      <c r="E10" s="33">
        <v>30.66</v>
      </c>
      <c r="F10" s="33">
        <v>346.06</v>
      </c>
      <c r="G10" s="34">
        <v>7.0000000000000007E-2</v>
      </c>
      <c r="H10" s="34">
        <v>1.37</v>
      </c>
      <c r="I10" s="34">
        <v>0.22</v>
      </c>
      <c r="J10" s="34">
        <v>2.4900000000000002</v>
      </c>
      <c r="K10" s="34">
        <v>0</v>
      </c>
      <c r="L10" s="34">
        <v>0.11</v>
      </c>
      <c r="M10" s="34">
        <v>19.3</v>
      </c>
      <c r="N10" s="34">
        <v>32.22</v>
      </c>
      <c r="O10" s="34">
        <v>165.11</v>
      </c>
      <c r="P10" s="34">
        <v>1.55</v>
      </c>
      <c r="Q10" s="34">
        <v>224.12</v>
      </c>
      <c r="R10" s="34">
        <v>5.69</v>
      </c>
      <c r="S10" s="34">
        <v>0.11</v>
      </c>
      <c r="T10" s="34">
        <v>0.02</v>
      </c>
      <c r="U10" s="3" t="s">
        <v>40</v>
      </c>
    </row>
    <row r="11" spans="1:21" ht="12.15" customHeight="1" x14ac:dyDescent="0.25">
      <c r="A11" s="2" t="s">
        <v>171</v>
      </c>
      <c r="B11" s="3">
        <v>200</v>
      </c>
      <c r="C11" s="33">
        <v>0.97</v>
      </c>
      <c r="D11" s="33">
        <v>0.19</v>
      </c>
      <c r="E11" s="33">
        <v>19.59</v>
      </c>
      <c r="F11" s="33">
        <v>83.42</v>
      </c>
      <c r="G11" s="34">
        <v>0.02</v>
      </c>
      <c r="H11" s="34">
        <v>1.6</v>
      </c>
      <c r="I11" s="34">
        <v>0</v>
      </c>
      <c r="J11" s="34">
        <v>0</v>
      </c>
      <c r="K11" s="34">
        <v>0</v>
      </c>
      <c r="L11" s="34">
        <v>0.02</v>
      </c>
      <c r="M11" s="34">
        <v>12.6</v>
      </c>
      <c r="N11" s="34">
        <v>7.2</v>
      </c>
      <c r="O11" s="34">
        <v>12.6</v>
      </c>
      <c r="P11" s="34">
        <v>2.52</v>
      </c>
      <c r="Q11" s="34">
        <v>240</v>
      </c>
      <c r="R11" s="34">
        <v>2</v>
      </c>
      <c r="S11" s="34">
        <v>0</v>
      </c>
      <c r="T11" s="34">
        <v>0</v>
      </c>
      <c r="U11" s="3" t="s">
        <v>41</v>
      </c>
    </row>
    <row r="12" spans="1:21" ht="12.15" customHeight="1" x14ac:dyDescent="0.25">
      <c r="A12" s="2" t="s">
        <v>42</v>
      </c>
      <c r="B12" s="3">
        <v>40</v>
      </c>
      <c r="C12" s="33">
        <v>3.05</v>
      </c>
      <c r="D12" s="33">
        <v>0.25</v>
      </c>
      <c r="E12" s="33">
        <v>20.07</v>
      </c>
      <c r="F12" s="33">
        <v>94.73</v>
      </c>
      <c r="G12" s="34">
        <v>0.06</v>
      </c>
      <c r="H12" s="34">
        <v>0</v>
      </c>
      <c r="I12" s="34">
        <v>0</v>
      </c>
      <c r="J12" s="34">
        <v>0.78</v>
      </c>
      <c r="K12" s="34">
        <v>0</v>
      </c>
      <c r="L12" s="34">
        <v>0.02</v>
      </c>
      <c r="M12" s="34">
        <v>9.1999999999999993</v>
      </c>
      <c r="N12" s="34">
        <v>13.2</v>
      </c>
      <c r="O12" s="34">
        <v>33.6</v>
      </c>
      <c r="P12" s="34">
        <v>0.8</v>
      </c>
      <c r="Q12" s="34">
        <v>51.6</v>
      </c>
      <c r="R12" s="34">
        <v>0</v>
      </c>
      <c r="S12" s="34">
        <v>0.01</v>
      </c>
      <c r="T12" s="34">
        <v>0</v>
      </c>
      <c r="U12" s="3">
        <v>1</v>
      </c>
    </row>
    <row r="13" spans="1:21" ht="12.15" customHeight="1" x14ac:dyDescent="0.25">
      <c r="A13" s="2" t="s">
        <v>34</v>
      </c>
      <c r="B13" s="3">
        <v>30</v>
      </c>
      <c r="C13" s="33">
        <v>1.99</v>
      </c>
      <c r="D13" s="33">
        <v>0.26</v>
      </c>
      <c r="E13" s="33">
        <v>12.72</v>
      </c>
      <c r="F13" s="33">
        <v>61.19</v>
      </c>
      <c r="G13" s="34">
        <v>0.05</v>
      </c>
      <c r="H13" s="34">
        <v>0</v>
      </c>
      <c r="I13" s="34">
        <v>0</v>
      </c>
      <c r="J13" s="34">
        <v>0.66</v>
      </c>
      <c r="K13" s="34">
        <v>0</v>
      </c>
      <c r="L13" s="34">
        <v>0.02</v>
      </c>
      <c r="M13" s="34">
        <v>5.4</v>
      </c>
      <c r="N13" s="34">
        <v>5.7</v>
      </c>
      <c r="O13" s="34">
        <v>26.1</v>
      </c>
      <c r="P13" s="34">
        <v>1.2</v>
      </c>
      <c r="Q13" s="34">
        <v>40.799999999999997</v>
      </c>
      <c r="R13" s="34">
        <v>1.68</v>
      </c>
      <c r="S13" s="34">
        <v>0</v>
      </c>
      <c r="T13" s="34">
        <v>0</v>
      </c>
      <c r="U13" s="3">
        <v>2</v>
      </c>
    </row>
    <row r="14" spans="1:21" ht="12.15" customHeight="1" x14ac:dyDescent="0.25">
      <c r="A14" s="2" t="s">
        <v>176</v>
      </c>
      <c r="B14" s="3">
        <v>30</v>
      </c>
      <c r="C14" s="33">
        <v>2.25</v>
      </c>
      <c r="D14" s="33">
        <v>2.94</v>
      </c>
      <c r="E14" s="33">
        <v>22.32</v>
      </c>
      <c r="F14" s="33">
        <v>125.1</v>
      </c>
      <c r="G14" s="34">
        <v>0.02</v>
      </c>
      <c r="H14" s="34">
        <v>0</v>
      </c>
      <c r="I14" s="34">
        <v>0</v>
      </c>
      <c r="J14" s="34">
        <v>0</v>
      </c>
      <c r="K14" s="34">
        <v>0</v>
      </c>
      <c r="L14" s="34">
        <v>0.02</v>
      </c>
      <c r="M14" s="34">
        <v>8.6999999999999993</v>
      </c>
      <c r="N14" s="34">
        <v>6</v>
      </c>
      <c r="O14" s="34">
        <v>27</v>
      </c>
      <c r="P14" s="34">
        <v>0.63</v>
      </c>
      <c r="Q14" s="34">
        <v>33</v>
      </c>
      <c r="R14" s="34">
        <v>0</v>
      </c>
      <c r="S14" s="34">
        <v>0</v>
      </c>
      <c r="T14" s="34">
        <v>0</v>
      </c>
      <c r="U14" s="3">
        <v>8</v>
      </c>
    </row>
    <row r="15" spans="1:21" ht="21.6" customHeight="1" x14ac:dyDescent="0.25">
      <c r="A15" s="35" t="s">
        <v>35</v>
      </c>
      <c r="B15" s="30">
        <f>SUM(B8:B14)</f>
        <v>800</v>
      </c>
      <c r="C15" s="29">
        <f t="shared" ref="C15:T15" si="0">SUM(C8:C14)</f>
        <v>23.169999999999998</v>
      </c>
      <c r="D15" s="29">
        <f t="shared" si="0"/>
        <v>27.650000000000002</v>
      </c>
      <c r="E15" s="29">
        <f t="shared" si="0"/>
        <v>117.25</v>
      </c>
      <c r="F15" s="29">
        <f t="shared" si="0"/>
        <v>822.46999999999991</v>
      </c>
      <c r="G15" s="30">
        <f t="shared" si="0"/>
        <v>0.34</v>
      </c>
      <c r="H15" s="30">
        <f t="shared" si="0"/>
        <v>13.910000000000002</v>
      </c>
      <c r="I15" s="30">
        <f t="shared" si="0"/>
        <v>0.45</v>
      </c>
      <c r="J15" s="30">
        <f t="shared" si="0"/>
        <v>5.24</v>
      </c>
      <c r="K15" s="30">
        <f t="shared" si="0"/>
        <v>0</v>
      </c>
      <c r="L15" s="30">
        <f t="shared" si="0"/>
        <v>0.30000000000000004</v>
      </c>
      <c r="M15" s="30">
        <f t="shared" si="0"/>
        <v>104.2</v>
      </c>
      <c r="N15" s="30">
        <f t="shared" si="0"/>
        <v>116.38000000000001</v>
      </c>
      <c r="O15" s="30">
        <f t="shared" si="0"/>
        <v>426.07000000000011</v>
      </c>
      <c r="P15" s="30">
        <f t="shared" si="0"/>
        <v>8.33</v>
      </c>
      <c r="Q15" s="30">
        <f t="shared" si="0"/>
        <v>1298.5799999999997</v>
      </c>
      <c r="R15" s="30">
        <f t="shared" si="0"/>
        <v>86.53</v>
      </c>
      <c r="S15" s="30">
        <f t="shared" si="0"/>
        <v>0.45</v>
      </c>
      <c r="T15" s="30">
        <f t="shared" si="0"/>
        <v>0.03</v>
      </c>
      <c r="U15" s="36"/>
    </row>
    <row r="16" spans="1:21" ht="14.7" customHeight="1" x14ac:dyDescent="0.25">
      <c r="A16" s="31" t="s">
        <v>43</v>
      </c>
      <c r="B16" s="31"/>
      <c r="C16" s="32"/>
      <c r="D16" s="32"/>
      <c r="E16" s="32"/>
      <c r="F16" s="32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12.15" customHeight="1" x14ac:dyDescent="0.25">
      <c r="A17" s="2" t="s">
        <v>44</v>
      </c>
      <c r="B17" s="3">
        <v>170</v>
      </c>
      <c r="C17" s="33">
        <v>10.49</v>
      </c>
      <c r="D17" s="33">
        <v>11.4</v>
      </c>
      <c r="E17" s="33">
        <v>40.1</v>
      </c>
      <c r="F17" s="33">
        <v>290.77999999999997</v>
      </c>
      <c r="G17" s="34">
        <v>7.0000000000000007E-2</v>
      </c>
      <c r="H17" s="34">
        <v>0.18</v>
      </c>
      <c r="I17" s="34">
        <v>0.08</v>
      </c>
      <c r="J17" s="34">
        <v>1.95</v>
      </c>
      <c r="K17" s="34">
        <v>0.22</v>
      </c>
      <c r="L17" s="34">
        <v>0.2</v>
      </c>
      <c r="M17" s="34">
        <v>140.4</v>
      </c>
      <c r="N17" s="34">
        <v>23.81</v>
      </c>
      <c r="O17" s="34">
        <v>172.85</v>
      </c>
      <c r="P17" s="34">
        <v>1.1100000000000001</v>
      </c>
      <c r="Q17" s="34">
        <v>190.85</v>
      </c>
      <c r="R17" s="34">
        <v>3.17</v>
      </c>
      <c r="S17" s="34">
        <v>0.03</v>
      </c>
      <c r="T17" s="34">
        <v>0.02</v>
      </c>
      <c r="U17" s="3" t="s">
        <v>45</v>
      </c>
    </row>
    <row r="18" spans="1:21" ht="12.15" customHeight="1" x14ac:dyDescent="0.25">
      <c r="A18" s="60" t="s">
        <v>42</v>
      </c>
      <c r="B18" s="61">
        <v>10</v>
      </c>
      <c r="C18" s="62">
        <f>1.53/2</f>
        <v>0.76500000000000001</v>
      </c>
      <c r="D18" s="62">
        <v>0.06</v>
      </c>
      <c r="E18" s="62">
        <f>10.04/2</f>
        <v>5.0199999999999996</v>
      </c>
      <c r="F18" s="62">
        <f>47.36/2</f>
        <v>23.68</v>
      </c>
      <c r="G18" s="62">
        <v>0.03</v>
      </c>
      <c r="H18" s="62">
        <v>0</v>
      </c>
      <c r="I18" s="62">
        <v>0</v>
      </c>
      <c r="J18" s="62">
        <v>0.39</v>
      </c>
      <c r="K18" s="62">
        <v>0</v>
      </c>
      <c r="L18" s="62">
        <v>0.01</v>
      </c>
      <c r="M18" s="62">
        <v>4.5999999999999996</v>
      </c>
      <c r="N18" s="62">
        <v>6.6</v>
      </c>
      <c r="O18" s="62">
        <v>16.8</v>
      </c>
      <c r="P18" s="62">
        <v>0.4</v>
      </c>
      <c r="Q18" s="62">
        <v>25.8</v>
      </c>
      <c r="R18" s="62">
        <v>0</v>
      </c>
      <c r="S18" s="62">
        <v>0</v>
      </c>
      <c r="T18" s="62">
        <v>0</v>
      </c>
      <c r="U18" s="61">
        <v>1</v>
      </c>
    </row>
    <row r="19" spans="1:21" ht="12.15" customHeight="1" x14ac:dyDescent="0.25">
      <c r="A19" s="2" t="s">
        <v>46</v>
      </c>
      <c r="B19" s="3">
        <v>200</v>
      </c>
      <c r="C19" s="33">
        <f>0.19*200/180</f>
        <v>0.21111111111111111</v>
      </c>
      <c r="D19" s="33">
        <v>0</v>
      </c>
      <c r="E19" s="33">
        <f>8.15*200/180</f>
        <v>9.0555555555555554</v>
      </c>
      <c r="F19" s="33">
        <f>33.37*200/180</f>
        <v>37.077777777777776</v>
      </c>
      <c r="G19" s="34">
        <v>0</v>
      </c>
      <c r="H19" s="34">
        <v>0.04</v>
      </c>
      <c r="I19" s="34">
        <v>0</v>
      </c>
      <c r="J19" s="34">
        <v>0</v>
      </c>
      <c r="K19" s="34">
        <v>0</v>
      </c>
      <c r="L19" s="34">
        <v>0.01</v>
      </c>
      <c r="M19" s="34">
        <v>12.02</v>
      </c>
      <c r="N19" s="34">
        <v>5.61</v>
      </c>
      <c r="O19" s="34">
        <v>7.42</v>
      </c>
      <c r="P19" s="34">
        <v>0.74</v>
      </c>
      <c r="Q19" s="34">
        <v>25.59</v>
      </c>
      <c r="R19" s="34">
        <v>0</v>
      </c>
      <c r="S19" s="34">
        <v>0</v>
      </c>
      <c r="T19" s="34">
        <v>0</v>
      </c>
      <c r="U19" s="3" t="s">
        <v>47</v>
      </c>
    </row>
    <row r="20" spans="1:21" ht="12.15" customHeight="1" x14ac:dyDescent="0.25">
      <c r="A20" s="35" t="s">
        <v>35</v>
      </c>
      <c r="B20" s="30">
        <f ca="1">SUM(B17:B19)</f>
        <v>380</v>
      </c>
      <c r="C20" s="29">
        <f>SUM(C17:C19)</f>
        <v>11.466111111111111</v>
      </c>
      <c r="D20" s="29">
        <f t="shared" ref="D20:F20" si="1">SUM(D17:D19)</f>
        <v>11.46</v>
      </c>
      <c r="E20" s="29">
        <f t="shared" si="1"/>
        <v>54.175555555555562</v>
      </c>
      <c r="F20" s="29">
        <f t="shared" si="1"/>
        <v>351.53777777777776</v>
      </c>
      <c r="G20" s="30">
        <f t="shared" ref="G20:T20" si="2">G19+G17</f>
        <v>7.0000000000000007E-2</v>
      </c>
      <c r="H20" s="30">
        <f t="shared" si="2"/>
        <v>0.22</v>
      </c>
      <c r="I20" s="30">
        <f t="shared" si="2"/>
        <v>0.08</v>
      </c>
      <c r="J20" s="30">
        <f t="shared" si="2"/>
        <v>1.95</v>
      </c>
      <c r="K20" s="30">
        <f t="shared" si="2"/>
        <v>0.22</v>
      </c>
      <c r="L20" s="30">
        <f t="shared" si="2"/>
        <v>0.21000000000000002</v>
      </c>
      <c r="M20" s="30">
        <f t="shared" si="2"/>
        <v>152.42000000000002</v>
      </c>
      <c r="N20" s="30">
        <f t="shared" si="2"/>
        <v>29.419999999999998</v>
      </c>
      <c r="O20" s="30">
        <f t="shared" si="2"/>
        <v>180.26999999999998</v>
      </c>
      <c r="P20" s="30">
        <f t="shared" si="2"/>
        <v>1.85</v>
      </c>
      <c r="Q20" s="30">
        <f t="shared" si="2"/>
        <v>216.44</v>
      </c>
      <c r="R20" s="30">
        <f t="shared" si="2"/>
        <v>3.17</v>
      </c>
      <c r="S20" s="30">
        <f t="shared" si="2"/>
        <v>0.03</v>
      </c>
      <c r="T20" s="30">
        <f t="shared" si="2"/>
        <v>0.02</v>
      </c>
      <c r="U20" s="36"/>
    </row>
    <row r="21" spans="1:21" ht="21.6" customHeight="1" x14ac:dyDescent="0.25">
      <c r="A21" s="35" t="s">
        <v>48</v>
      </c>
      <c r="B21" s="35"/>
      <c r="C21" s="37">
        <f>C20+C15</f>
        <v>34.636111111111106</v>
      </c>
      <c r="D21" s="37">
        <f t="shared" ref="D21:T21" si="3">D20+D15</f>
        <v>39.11</v>
      </c>
      <c r="E21" s="37">
        <f t="shared" si="3"/>
        <v>171.42555555555555</v>
      </c>
      <c r="F21" s="37">
        <f t="shared" si="3"/>
        <v>1174.0077777777776</v>
      </c>
      <c r="G21" s="37">
        <f t="shared" si="3"/>
        <v>0.41000000000000003</v>
      </c>
      <c r="H21" s="37">
        <f t="shared" si="3"/>
        <v>14.130000000000003</v>
      </c>
      <c r="I21" s="37">
        <f t="shared" si="3"/>
        <v>0.53</v>
      </c>
      <c r="J21" s="37">
        <f t="shared" si="3"/>
        <v>7.19</v>
      </c>
      <c r="K21" s="37">
        <f t="shared" si="3"/>
        <v>0.22</v>
      </c>
      <c r="L21" s="37">
        <f t="shared" si="3"/>
        <v>0.51</v>
      </c>
      <c r="M21" s="37">
        <f t="shared" si="3"/>
        <v>256.62</v>
      </c>
      <c r="N21" s="37">
        <f t="shared" si="3"/>
        <v>145.80000000000001</v>
      </c>
      <c r="O21" s="37">
        <f t="shared" si="3"/>
        <v>606.34000000000015</v>
      </c>
      <c r="P21" s="37">
        <f t="shared" si="3"/>
        <v>10.18</v>
      </c>
      <c r="Q21" s="37">
        <f t="shared" si="3"/>
        <v>1515.0199999999998</v>
      </c>
      <c r="R21" s="37">
        <f t="shared" si="3"/>
        <v>89.7</v>
      </c>
      <c r="S21" s="37">
        <f t="shared" si="3"/>
        <v>0.48</v>
      </c>
      <c r="T21" s="37">
        <f t="shared" si="3"/>
        <v>0.05</v>
      </c>
      <c r="U21" s="36"/>
    </row>
    <row r="22" spans="1:21" ht="28.35" customHeight="1" x14ac:dyDescent="0.25">
      <c r="A22" s="67" t="s">
        <v>49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</row>
    <row r="23" spans="1:21" ht="13.35" customHeight="1" x14ac:dyDescent="0.25">
      <c r="A23" s="75" t="s">
        <v>1</v>
      </c>
      <c r="B23" s="75" t="s">
        <v>2</v>
      </c>
      <c r="C23" s="77" t="s">
        <v>3</v>
      </c>
      <c r="D23" s="78"/>
      <c r="E23" s="79"/>
      <c r="F23" s="80" t="s">
        <v>4</v>
      </c>
      <c r="G23" s="72" t="s">
        <v>5</v>
      </c>
      <c r="H23" s="73"/>
      <c r="I23" s="73"/>
      <c r="J23" s="73"/>
      <c r="K23" s="73"/>
      <c r="L23" s="74"/>
      <c r="M23" s="72" t="s">
        <v>6</v>
      </c>
      <c r="N23" s="73"/>
      <c r="O23" s="73"/>
      <c r="P23" s="73"/>
      <c r="Q23" s="73"/>
      <c r="R23" s="73"/>
      <c r="S23" s="73"/>
      <c r="T23" s="74"/>
      <c r="U23" s="75" t="s">
        <v>7</v>
      </c>
    </row>
    <row r="24" spans="1:21" ht="26.7" customHeight="1" x14ac:dyDescent="0.25">
      <c r="A24" s="76"/>
      <c r="B24" s="76"/>
      <c r="C24" s="29" t="s">
        <v>8</v>
      </c>
      <c r="D24" s="29" t="s">
        <v>9</v>
      </c>
      <c r="E24" s="29" t="s">
        <v>10</v>
      </c>
      <c r="F24" s="81"/>
      <c r="G24" s="30" t="s">
        <v>11</v>
      </c>
      <c r="H24" s="30" t="s">
        <v>12</v>
      </c>
      <c r="I24" s="30" t="s">
        <v>13</v>
      </c>
      <c r="J24" s="30" t="s">
        <v>14</v>
      </c>
      <c r="K24" s="30" t="s">
        <v>15</v>
      </c>
      <c r="L24" s="30" t="s">
        <v>16</v>
      </c>
      <c r="M24" s="30" t="s">
        <v>17</v>
      </c>
      <c r="N24" s="30" t="s">
        <v>18</v>
      </c>
      <c r="O24" s="30" t="s">
        <v>19</v>
      </c>
      <c r="P24" s="30" t="s">
        <v>20</v>
      </c>
      <c r="Q24" s="30" t="s">
        <v>21</v>
      </c>
      <c r="R24" s="30" t="s">
        <v>22</v>
      </c>
      <c r="S24" s="30" t="s">
        <v>23</v>
      </c>
      <c r="T24" s="30" t="s">
        <v>24</v>
      </c>
      <c r="U24" s="76"/>
    </row>
    <row r="25" spans="1:21" ht="14.7" customHeight="1" x14ac:dyDescent="0.25">
      <c r="A25" s="31" t="s">
        <v>36</v>
      </c>
      <c r="B25" s="31"/>
      <c r="C25" s="32"/>
      <c r="D25" s="32"/>
      <c r="E25" s="32"/>
      <c r="F25" s="32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12.15" customHeight="1" x14ac:dyDescent="0.25">
      <c r="A26" s="4" t="s">
        <v>32</v>
      </c>
      <c r="B26" s="6">
        <v>100</v>
      </c>
      <c r="C26" s="7">
        <v>0.9</v>
      </c>
      <c r="D26" s="9">
        <v>0.2</v>
      </c>
      <c r="E26" s="7">
        <v>8</v>
      </c>
      <c r="F26" s="7">
        <v>47</v>
      </c>
      <c r="G26" s="34">
        <v>0.03</v>
      </c>
      <c r="H26" s="34">
        <v>11</v>
      </c>
      <c r="I26" s="34">
        <v>0.01</v>
      </c>
      <c r="J26" s="34">
        <v>0.69</v>
      </c>
      <c r="K26" s="34">
        <v>0</v>
      </c>
      <c r="L26" s="34">
        <v>0.02</v>
      </c>
      <c r="M26" s="34">
        <v>17.600000000000001</v>
      </c>
      <c r="N26" s="34">
        <v>8.8000000000000007</v>
      </c>
      <c r="O26" s="34">
        <v>12.1</v>
      </c>
      <c r="P26" s="34">
        <v>2.42</v>
      </c>
      <c r="Q26" s="34">
        <v>305.8</v>
      </c>
      <c r="R26" s="34">
        <v>2.2000000000000002</v>
      </c>
      <c r="S26" s="34">
        <v>0.01</v>
      </c>
      <c r="T26" s="34">
        <v>0</v>
      </c>
      <c r="U26" s="3" t="s">
        <v>33</v>
      </c>
    </row>
    <row r="27" spans="1:21" ht="12.15" customHeight="1" x14ac:dyDescent="0.25">
      <c r="A27" s="2" t="s">
        <v>56</v>
      </c>
      <c r="B27" s="3">
        <v>220</v>
      </c>
      <c r="C27" s="33">
        <v>4.84</v>
      </c>
      <c r="D27" s="33">
        <v>3.98</v>
      </c>
      <c r="E27" s="33">
        <v>24.64</v>
      </c>
      <c r="F27" s="33">
        <v>127.9</v>
      </c>
      <c r="G27" s="34">
        <v>0.18</v>
      </c>
      <c r="H27" s="34">
        <v>5.18</v>
      </c>
      <c r="I27" s="34">
        <v>0.2</v>
      </c>
      <c r="J27" s="34">
        <v>3.1</v>
      </c>
      <c r="K27" s="34">
        <v>0.03</v>
      </c>
      <c r="L27" s="34">
        <v>0.05</v>
      </c>
      <c r="M27" s="34">
        <v>45.65</v>
      </c>
      <c r="N27" s="34">
        <v>32.01</v>
      </c>
      <c r="O27" s="34">
        <v>84.32</v>
      </c>
      <c r="P27" s="34">
        <v>1.99</v>
      </c>
      <c r="Q27" s="34">
        <v>383.92</v>
      </c>
      <c r="R27" s="34">
        <v>3.33</v>
      </c>
      <c r="S27" s="34">
        <v>0.03</v>
      </c>
      <c r="T27" s="34">
        <v>0</v>
      </c>
      <c r="U27" s="3" t="s">
        <v>57</v>
      </c>
    </row>
    <row r="28" spans="1:21" ht="12.15" customHeight="1" x14ac:dyDescent="0.25">
      <c r="A28" s="2" t="s">
        <v>58</v>
      </c>
      <c r="B28" s="3">
        <v>150</v>
      </c>
      <c r="C28" s="33">
        <v>4.58</v>
      </c>
      <c r="D28" s="33">
        <v>8.41</v>
      </c>
      <c r="E28" s="33">
        <v>28.38</v>
      </c>
      <c r="F28" s="33">
        <v>228.14</v>
      </c>
      <c r="G28" s="34">
        <v>0.13</v>
      </c>
      <c r="H28" s="34">
        <v>0</v>
      </c>
      <c r="I28" s="34">
        <v>0.03</v>
      </c>
      <c r="J28" s="34">
        <v>1.1499999999999999</v>
      </c>
      <c r="K28" s="34">
        <v>0</v>
      </c>
      <c r="L28" s="34">
        <v>0</v>
      </c>
      <c r="M28" s="34">
        <v>27.65</v>
      </c>
      <c r="N28" s="34">
        <v>34.57</v>
      </c>
      <c r="O28" s="34">
        <v>148.63</v>
      </c>
      <c r="P28" s="34">
        <v>2.2999999999999998</v>
      </c>
      <c r="Q28" s="34">
        <v>0</v>
      </c>
      <c r="R28" s="34">
        <v>0</v>
      </c>
      <c r="S28" s="34">
        <v>0</v>
      </c>
      <c r="T28" s="34">
        <v>0</v>
      </c>
      <c r="U28" s="3" t="s">
        <v>59</v>
      </c>
    </row>
    <row r="29" spans="1:21" ht="12.15" customHeight="1" x14ac:dyDescent="0.25">
      <c r="A29" s="2" t="s">
        <v>60</v>
      </c>
      <c r="B29" s="3">
        <v>90</v>
      </c>
      <c r="C29" s="33">
        <v>7.92</v>
      </c>
      <c r="D29" s="33">
        <v>12.03</v>
      </c>
      <c r="E29" s="33">
        <v>4.45</v>
      </c>
      <c r="F29" s="33">
        <v>149.66</v>
      </c>
      <c r="G29" s="34">
        <v>0.12</v>
      </c>
      <c r="H29" s="34">
        <v>1.51</v>
      </c>
      <c r="I29" s="34">
        <v>0.24</v>
      </c>
      <c r="J29" s="34">
        <v>1.86</v>
      </c>
      <c r="K29" s="34">
        <v>7.0000000000000007E-2</v>
      </c>
      <c r="L29" s="34">
        <v>0.14000000000000001</v>
      </c>
      <c r="M29" s="34">
        <v>116.4</v>
      </c>
      <c r="N29" s="34">
        <v>28.94</v>
      </c>
      <c r="O29" s="34">
        <v>191.62</v>
      </c>
      <c r="P29" s="34">
        <v>0.73</v>
      </c>
      <c r="Q29" s="34">
        <v>295.43</v>
      </c>
      <c r="R29" s="34">
        <v>36.979999999999997</v>
      </c>
      <c r="S29" s="34">
        <v>0.28999999999999998</v>
      </c>
      <c r="T29" s="34">
        <v>0.03</v>
      </c>
      <c r="U29" s="3">
        <v>10</v>
      </c>
    </row>
    <row r="30" spans="1:21" ht="21.6" customHeight="1" x14ac:dyDescent="0.25">
      <c r="A30" s="2" t="s">
        <v>61</v>
      </c>
      <c r="B30" s="3">
        <v>200</v>
      </c>
      <c r="C30" s="33">
        <v>3</v>
      </c>
      <c r="D30" s="33">
        <v>2.4300000000000002</v>
      </c>
      <c r="E30" s="33">
        <v>14.75</v>
      </c>
      <c r="F30" s="33">
        <v>93.49</v>
      </c>
      <c r="G30" s="34">
        <v>0.03</v>
      </c>
      <c r="H30" s="34">
        <v>0.56000000000000005</v>
      </c>
      <c r="I30" s="34">
        <v>0.02</v>
      </c>
      <c r="J30" s="34">
        <v>0</v>
      </c>
      <c r="K30" s="34">
        <v>0</v>
      </c>
      <c r="L30" s="34">
        <v>0.12</v>
      </c>
      <c r="M30" s="34">
        <v>112.88</v>
      </c>
      <c r="N30" s="34">
        <v>16.55</v>
      </c>
      <c r="O30" s="34">
        <v>79.42</v>
      </c>
      <c r="P30" s="34">
        <v>0.82</v>
      </c>
      <c r="Q30" s="34">
        <v>171.56</v>
      </c>
      <c r="R30" s="34">
        <v>9</v>
      </c>
      <c r="S30" s="34">
        <v>0</v>
      </c>
      <c r="T30" s="34">
        <v>0</v>
      </c>
      <c r="U30" s="3" t="s">
        <v>62</v>
      </c>
    </row>
    <row r="31" spans="1:21" ht="12.15" customHeight="1" x14ac:dyDescent="0.25">
      <c r="A31" s="2" t="s">
        <v>42</v>
      </c>
      <c r="B31" s="3">
        <v>40</v>
      </c>
      <c r="C31" s="33">
        <v>3.05</v>
      </c>
      <c r="D31" s="33">
        <v>0.25</v>
      </c>
      <c r="E31" s="33">
        <v>20.07</v>
      </c>
      <c r="F31" s="33">
        <v>94.73</v>
      </c>
      <c r="G31" s="34">
        <v>0.06</v>
      </c>
      <c r="H31" s="34">
        <v>0</v>
      </c>
      <c r="I31" s="34">
        <v>0</v>
      </c>
      <c r="J31" s="34">
        <v>0.78</v>
      </c>
      <c r="K31" s="34">
        <v>0</v>
      </c>
      <c r="L31" s="34">
        <v>0.02</v>
      </c>
      <c r="M31" s="34">
        <v>9.1999999999999993</v>
      </c>
      <c r="N31" s="34">
        <v>13.2</v>
      </c>
      <c r="O31" s="34">
        <v>33.6</v>
      </c>
      <c r="P31" s="34">
        <v>0.8</v>
      </c>
      <c r="Q31" s="34">
        <v>51.6</v>
      </c>
      <c r="R31" s="34">
        <v>0</v>
      </c>
      <c r="S31" s="34">
        <v>0.01</v>
      </c>
      <c r="T31" s="34">
        <v>0</v>
      </c>
      <c r="U31" s="3">
        <v>1</v>
      </c>
    </row>
    <row r="32" spans="1:21" ht="12.15" customHeight="1" x14ac:dyDescent="0.25">
      <c r="A32" s="2" t="s">
        <v>34</v>
      </c>
      <c r="B32" s="3">
        <v>40</v>
      </c>
      <c r="C32" s="33">
        <v>2.65</v>
      </c>
      <c r="D32" s="33">
        <v>0.35</v>
      </c>
      <c r="E32" s="33">
        <v>16.96</v>
      </c>
      <c r="F32" s="33">
        <v>81.58</v>
      </c>
      <c r="G32" s="34">
        <v>7.0000000000000007E-2</v>
      </c>
      <c r="H32" s="34">
        <v>0</v>
      </c>
      <c r="I32" s="34">
        <v>0</v>
      </c>
      <c r="J32" s="34">
        <v>0.88</v>
      </c>
      <c r="K32" s="34">
        <v>0</v>
      </c>
      <c r="L32" s="34">
        <v>0.03</v>
      </c>
      <c r="M32" s="34">
        <v>7.2</v>
      </c>
      <c r="N32" s="34">
        <v>7.6</v>
      </c>
      <c r="O32" s="34">
        <v>34.799999999999997</v>
      </c>
      <c r="P32" s="34">
        <v>1.6</v>
      </c>
      <c r="Q32" s="34">
        <v>54.4</v>
      </c>
      <c r="R32" s="34">
        <v>2.2400000000000002</v>
      </c>
      <c r="S32" s="34">
        <v>0</v>
      </c>
      <c r="T32" s="34">
        <v>0</v>
      </c>
      <c r="U32" s="3">
        <v>2</v>
      </c>
    </row>
    <row r="33" spans="1:21" ht="21.6" customHeight="1" x14ac:dyDescent="0.25">
      <c r="A33" s="35" t="s">
        <v>35</v>
      </c>
      <c r="B33" s="30">
        <f>SUM(B26:B32)</f>
        <v>840</v>
      </c>
      <c r="C33" s="29">
        <f t="shared" ref="C33:T33" si="4">SUM(C26:C32)</f>
        <v>26.94</v>
      </c>
      <c r="D33" s="29">
        <f t="shared" si="4"/>
        <v>27.65</v>
      </c>
      <c r="E33" s="29">
        <f t="shared" si="4"/>
        <v>117.25</v>
      </c>
      <c r="F33" s="29">
        <f t="shared" si="4"/>
        <v>822.5</v>
      </c>
      <c r="G33" s="30">
        <f t="shared" si="4"/>
        <v>0.62000000000000011</v>
      </c>
      <c r="H33" s="30">
        <f t="shared" si="4"/>
        <v>18.25</v>
      </c>
      <c r="I33" s="30">
        <f t="shared" si="4"/>
        <v>0.5</v>
      </c>
      <c r="J33" s="30">
        <f t="shared" si="4"/>
        <v>8.4600000000000009</v>
      </c>
      <c r="K33" s="30">
        <f t="shared" si="4"/>
        <v>0.1</v>
      </c>
      <c r="L33" s="30">
        <f t="shared" si="4"/>
        <v>0.38</v>
      </c>
      <c r="M33" s="30">
        <f t="shared" si="4"/>
        <v>336.58</v>
      </c>
      <c r="N33" s="30">
        <f t="shared" si="4"/>
        <v>141.66999999999999</v>
      </c>
      <c r="O33" s="30">
        <f t="shared" si="4"/>
        <v>584.4899999999999</v>
      </c>
      <c r="P33" s="30">
        <f t="shared" si="4"/>
        <v>10.66</v>
      </c>
      <c r="Q33" s="30">
        <f t="shared" si="4"/>
        <v>1262.71</v>
      </c>
      <c r="R33" s="30">
        <f t="shared" si="4"/>
        <v>53.75</v>
      </c>
      <c r="S33" s="30">
        <f t="shared" si="4"/>
        <v>0.33999999999999997</v>
      </c>
      <c r="T33" s="30">
        <f t="shared" si="4"/>
        <v>0.03</v>
      </c>
      <c r="U33" s="36"/>
    </row>
    <row r="34" spans="1:21" ht="14.7" customHeight="1" x14ac:dyDescent="0.25">
      <c r="A34" s="31" t="s">
        <v>43</v>
      </c>
      <c r="B34" s="31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12.15" customHeight="1" x14ac:dyDescent="0.25">
      <c r="A35" s="2" t="s">
        <v>187</v>
      </c>
      <c r="B35" s="3">
        <v>100</v>
      </c>
      <c r="C35" s="33">
        <v>7.3</v>
      </c>
      <c r="D35" s="33">
        <v>7.33</v>
      </c>
      <c r="E35" s="33">
        <v>29.96</v>
      </c>
      <c r="F35" s="33">
        <v>252</v>
      </c>
      <c r="G35" s="34">
        <v>0</v>
      </c>
      <c r="H35" s="34">
        <v>0</v>
      </c>
      <c r="I35" s="34">
        <v>0</v>
      </c>
      <c r="J35" s="34">
        <v>0.04</v>
      </c>
      <c r="K35" s="34">
        <v>0</v>
      </c>
      <c r="L35" s="34">
        <v>0</v>
      </c>
      <c r="M35" s="34">
        <v>0.19</v>
      </c>
      <c r="N35" s="34">
        <v>0.28999999999999998</v>
      </c>
      <c r="O35" s="34">
        <v>0.77</v>
      </c>
      <c r="P35" s="34">
        <v>0.02</v>
      </c>
      <c r="Q35" s="34">
        <v>1.32</v>
      </c>
      <c r="R35" s="34">
        <v>0.03</v>
      </c>
      <c r="S35" s="34">
        <v>0</v>
      </c>
      <c r="T35" s="34">
        <v>0</v>
      </c>
      <c r="U35" s="3">
        <v>5</v>
      </c>
    </row>
    <row r="36" spans="1:21" ht="12.15" customHeight="1" x14ac:dyDescent="0.25">
      <c r="A36" s="60" t="s">
        <v>195</v>
      </c>
      <c r="B36" s="61">
        <v>15</v>
      </c>
      <c r="C36" s="62">
        <f>4.64*15/20</f>
        <v>3.4799999999999995</v>
      </c>
      <c r="D36" s="62">
        <v>4.43</v>
      </c>
      <c r="E36" s="62">
        <v>0</v>
      </c>
      <c r="F36" s="62">
        <f>72.8*15/20</f>
        <v>54.6</v>
      </c>
      <c r="G36" s="62">
        <v>0</v>
      </c>
      <c r="H36" s="62">
        <v>7.0000000000000007E-2</v>
      </c>
      <c r="I36" s="62">
        <v>0.03</v>
      </c>
      <c r="J36" s="62">
        <v>0.03</v>
      </c>
      <c r="K36" s="62">
        <v>0</v>
      </c>
      <c r="L36" s="62">
        <v>0.03</v>
      </c>
      <c r="M36" s="62">
        <v>88</v>
      </c>
      <c r="N36" s="62">
        <v>3.5</v>
      </c>
      <c r="O36" s="62">
        <v>50</v>
      </c>
      <c r="P36" s="62">
        <v>0.1</v>
      </c>
      <c r="Q36" s="62">
        <v>8.8000000000000007</v>
      </c>
      <c r="R36" s="62">
        <v>0</v>
      </c>
      <c r="S36" s="62">
        <v>0</v>
      </c>
      <c r="T36" s="62">
        <v>0</v>
      </c>
      <c r="U36" s="61" t="s">
        <v>133</v>
      </c>
    </row>
    <row r="37" spans="1:21" ht="12.15" customHeight="1" x14ac:dyDescent="0.25">
      <c r="A37" s="2" t="s">
        <v>98</v>
      </c>
      <c r="B37" s="3">
        <v>200</v>
      </c>
      <c r="C37" s="33">
        <v>0.25</v>
      </c>
      <c r="D37" s="33">
        <v>0.01</v>
      </c>
      <c r="E37" s="33">
        <v>10.29</v>
      </c>
      <c r="F37" s="33">
        <v>43.42</v>
      </c>
      <c r="G37" s="34">
        <v>0</v>
      </c>
      <c r="H37" s="34">
        <v>1.1599999999999999</v>
      </c>
      <c r="I37" s="34">
        <v>0</v>
      </c>
      <c r="J37" s="34">
        <v>0</v>
      </c>
      <c r="K37" s="34">
        <v>0</v>
      </c>
      <c r="L37" s="34">
        <v>0.01</v>
      </c>
      <c r="M37" s="34">
        <v>15.43</v>
      </c>
      <c r="N37" s="34">
        <v>6.56</v>
      </c>
      <c r="O37" s="34">
        <v>8.81</v>
      </c>
      <c r="P37" s="34">
        <v>0.8</v>
      </c>
      <c r="Q37" s="34">
        <v>37.119999999999997</v>
      </c>
      <c r="R37" s="34">
        <v>0</v>
      </c>
      <c r="S37" s="34">
        <v>0</v>
      </c>
      <c r="T37" s="34">
        <v>0</v>
      </c>
      <c r="U37" s="3" t="s">
        <v>119</v>
      </c>
    </row>
    <row r="38" spans="1:21" ht="12.15" customHeight="1" x14ac:dyDescent="0.25">
      <c r="A38" s="35" t="s">
        <v>35</v>
      </c>
      <c r="B38" s="30">
        <f>B37+B36+B35</f>
        <v>315</v>
      </c>
      <c r="C38" s="30">
        <f t="shared" ref="C38:F38" si="5">C37+C36+C35</f>
        <v>11.03</v>
      </c>
      <c r="D38" s="29">
        <v>11.77</v>
      </c>
      <c r="E38" s="30">
        <f t="shared" si="5"/>
        <v>40.25</v>
      </c>
      <c r="F38" s="30">
        <f t="shared" si="5"/>
        <v>350.02</v>
      </c>
      <c r="G38" s="30">
        <f t="shared" ref="G38:T38" si="6">G37+G35</f>
        <v>0</v>
      </c>
      <c r="H38" s="30">
        <f t="shared" si="6"/>
        <v>1.1599999999999999</v>
      </c>
      <c r="I38" s="30">
        <f t="shared" si="6"/>
        <v>0</v>
      </c>
      <c r="J38" s="30">
        <f t="shared" si="6"/>
        <v>0.04</v>
      </c>
      <c r="K38" s="30">
        <f t="shared" si="6"/>
        <v>0</v>
      </c>
      <c r="L38" s="30">
        <f t="shared" si="6"/>
        <v>0.01</v>
      </c>
      <c r="M38" s="30">
        <f t="shared" si="6"/>
        <v>15.62</v>
      </c>
      <c r="N38" s="30">
        <f t="shared" si="6"/>
        <v>6.85</v>
      </c>
      <c r="O38" s="30">
        <f t="shared" si="6"/>
        <v>9.58</v>
      </c>
      <c r="P38" s="30">
        <f t="shared" si="6"/>
        <v>0.82000000000000006</v>
      </c>
      <c r="Q38" s="30">
        <f t="shared" si="6"/>
        <v>38.44</v>
      </c>
      <c r="R38" s="30">
        <f t="shared" si="6"/>
        <v>0.03</v>
      </c>
      <c r="S38" s="30">
        <f t="shared" si="6"/>
        <v>0</v>
      </c>
      <c r="T38" s="30">
        <f t="shared" si="6"/>
        <v>0</v>
      </c>
      <c r="U38" s="36"/>
    </row>
    <row r="39" spans="1:21" ht="21.6" customHeight="1" x14ac:dyDescent="0.25">
      <c r="A39" s="35" t="s">
        <v>48</v>
      </c>
      <c r="B39" s="35"/>
      <c r="C39" s="37">
        <f>C38+C33</f>
        <v>37.97</v>
      </c>
      <c r="D39" s="37">
        <f t="shared" ref="D39:T39" si="7">D38+D33</f>
        <v>39.409999999999997</v>
      </c>
      <c r="E39" s="37">
        <f t="shared" si="7"/>
        <v>157.5</v>
      </c>
      <c r="F39" s="37">
        <f t="shared" si="7"/>
        <v>1172.52</v>
      </c>
      <c r="G39" s="37">
        <f t="shared" si="7"/>
        <v>0.62000000000000011</v>
      </c>
      <c r="H39" s="37">
        <f t="shared" si="7"/>
        <v>19.41</v>
      </c>
      <c r="I39" s="37">
        <f t="shared" si="7"/>
        <v>0.5</v>
      </c>
      <c r="J39" s="37">
        <f t="shared" si="7"/>
        <v>8.5</v>
      </c>
      <c r="K39" s="37">
        <f t="shared" si="7"/>
        <v>0.1</v>
      </c>
      <c r="L39" s="37">
        <f t="shared" si="7"/>
        <v>0.39</v>
      </c>
      <c r="M39" s="37">
        <f t="shared" si="7"/>
        <v>352.2</v>
      </c>
      <c r="N39" s="37">
        <f t="shared" si="7"/>
        <v>148.51999999999998</v>
      </c>
      <c r="O39" s="37">
        <f t="shared" si="7"/>
        <v>594.06999999999994</v>
      </c>
      <c r="P39" s="37">
        <f t="shared" si="7"/>
        <v>11.48</v>
      </c>
      <c r="Q39" s="37">
        <f t="shared" si="7"/>
        <v>1301.1500000000001</v>
      </c>
      <c r="R39" s="37">
        <f t="shared" si="7"/>
        <v>53.78</v>
      </c>
      <c r="S39" s="37">
        <f t="shared" si="7"/>
        <v>0.33999999999999997</v>
      </c>
      <c r="T39" s="37">
        <f t="shared" si="7"/>
        <v>0.03</v>
      </c>
      <c r="U39" s="36"/>
    </row>
    <row r="40" spans="1:21" ht="28.35" customHeight="1" x14ac:dyDescent="0.25">
      <c r="A40" s="67" t="s">
        <v>64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13.35" customHeight="1" x14ac:dyDescent="0.25">
      <c r="A41" s="75" t="s">
        <v>1</v>
      </c>
      <c r="B41" s="75" t="s">
        <v>2</v>
      </c>
      <c r="C41" s="77" t="s">
        <v>3</v>
      </c>
      <c r="D41" s="78"/>
      <c r="E41" s="79"/>
      <c r="F41" s="80" t="s">
        <v>4</v>
      </c>
      <c r="G41" s="72" t="s">
        <v>5</v>
      </c>
      <c r="H41" s="73"/>
      <c r="I41" s="73"/>
      <c r="J41" s="73"/>
      <c r="K41" s="73"/>
      <c r="L41" s="74"/>
      <c r="M41" s="72" t="s">
        <v>6</v>
      </c>
      <c r="N41" s="73"/>
      <c r="O41" s="73"/>
      <c r="P41" s="73"/>
      <c r="Q41" s="73"/>
      <c r="R41" s="73"/>
      <c r="S41" s="73"/>
      <c r="T41" s="74"/>
      <c r="U41" s="75" t="s">
        <v>7</v>
      </c>
    </row>
    <row r="42" spans="1:21" ht="26.7" customHeight="1" x14ac:dyDescent="0.25">
      <c r="A42" s="76"/>
      <c r="B42" s="76"/>
      <c r="C42" s="29" t="s">
        <v>8</v>
      </c>
      <c r="D42" s="29" t="s">
        <v>9</v>
      </c>
      <c r="E42" s="29" t="s">
        <v>10</v>
      </c>
      <c r="F42" s="81"/>
      <c r="G42" s="30" t="s">
        <v>11</v>
      </c>
      <c r="H42" s="30" t="s">
        <v>12</v>
      </c>
      <c r="I42" s="30" t="s">
        <v>13</v>
      </c>
      <c r="J42" s="30" t="s">
        <v>14</v>
      </c>
      <c r="K42" s="30" t="s">
        <v>15</v>
      </c>
      <c r="L42" s="30" t="s">
        <v>16</v>
      </c>
      <c r="M42" s="30" t="s">
        <v>17</v>
      </c>
      <c r="N42" s="30" t="s">
        <v>18</v>
      </c>
      <c r="O42" s="30" t="s">
        <v>19</v>
      </c>
      <c r="P42" s="30" t="s">
        <v>20</v>
      </c>
      <c r="Q42" s="30" t="s">
        <v>21</v>
      </c>
      <c r="R42" s="30" t="s">
        <v>22</v>
      </c>
      <c r="S42" s="30" t="s">
        <v>23</v>
      </c>
      <c r="T42" s="30" t="s">
        <v>24</v>
      </c>
      <c r="U42" s="76"/>
    </row>
    <row r="43" spans="1:21" ht="14.7" customHeight="1" x14ac:dyDescent="0.25">
      <c r="A43" s="31" t="s">
        <v>36</v>
      </c>
      <c r="B43" s="31"/>
      <c r="C43" s="32"/>
      <c r="D43" s="32"/>
      <c r="E43" s="32"/>
      <c r="F43" s="3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12.15" customHeight="1" x14ac:dyDescent="0.25">
      <c r="A44" s="2" t="s">
        <v>72</v>
      </c>
      <c r="B44" s="3">
        <v>70</v>
      </c>
      <c r="C44" s="33">
        <v>0.91</v>
      </c>
      <c r="D44" s="33">
        <v>7.0000000000000007E-2</v>
      </c>
      <c r="E44" s="33">
        <v>4.83</v>
      </c>
      <c r="F44" s="33">
        <v>24.5</v>
      </c>
      <c r="G44" s="34">
        <v>0.04</v>
      </c>
      <c r="H44" s="34">
        <v>3.5</v>
      </c>
      <c r="I44" s="34">
        <v>1.74</v>
      </c>
      <c r="J44" s="34">
        <v>0.44</v>
      </c>
      <c r="K44" s="34">
        <v>0</v>
      </c>
      <c r="L44" s="34">
        <v>0.05</v>
      </c>
      <c r="M44" s="34">
        <v>35.700000000000003</v>
      </c>
      <c r="N44" s="34">
        <v>26.6</v>
      </c>
      <c r="O44" s="34">
        <v>38.5</v>
      </c>
      <c r="P44" s="34">
        <v>0.7</v>
      </c>
      <c r="Q44" s="34">
        <v>140</v>
      </c>
      <c r="R44" s="34">
        <v>3.5</v>
      </c>
      <c r="S44" s="34">
        <v>0.04</v>
      </c>
      <c r="T44" s="34">
        <v>0</v>
      </c>
      <c r="U44" s="3">
        <v>11</v>
      </c>
    </row>
    <row r="45" spans="1:21" ht="12.15" customHeight="1" x14ac:dyDescent="0.25">
      <c r="A45" s="2" t="s">
        <v>73</v>
      </c>
      <c r="B45" s="3">
        <v>200</v>
      </c>
      <c r="C45" s="33">
        <v>1.47</v>
      </c>
      <c r="D45" s="33">
        <v>3.48</v>
      </c>
      <c r="E45" s="33">
        <v>9.89</v>
      </c>
      <c r="F45" s="33">
        <v>79.06</v>
      </c>
      <c r="G45" s="34">
        <v>0.03</v>
      </c>
      <c r="H45" s="34">
        <v>6.67</v>
      </c>
      <c r="I45" s="34">
        <v>0.18</v>
      </c>
      <c r="J45" s="34">
        <v>1.06</v>
      </c>
      <c r="K45" s="34">
        <v>0.03</v>
      </c>
      <c r="L45" s="34">
        <v>0.04</v>
      </c>
      <c r="M45" s="34">
        <v>37.799999999999997</v>
      </c>
      <c r="N45" s="34">
        <v>19.329999999999998</v>
      </c>
      <c r="O45" s="34">
        <v>37.36</v>
      </c>
      <c r="P45" s="34">
        <v>0.97</v>
      </c>
      <c r="Q45" s="34">
        <v>279.95999999999998</v>
      </c>
      <c r="R45" s="34">
        <v>4.54</v>
      </c>
      <c r="S45" s="34">
        <v>0.02</v>
      </c>
      <c r="T45" s="34">
        <v>0</v>
      </c>
      <c r="U45" s="3" t="s">
        <v>74</v>
      </c>
    </row>
    <row r="46" spans="1:21" ht="12.15" customHeight="1" x14ac:dyDescent="0.25">
      <c r="A46" s="2" t="s">
        <v>75</v>
      </c>
      <c r="B46" s="3">
        <v>150</v>
      </c>
      <c r="C46" s="33">
        <v>3.15</v>
      </c>
      <c r="D46" s="33">
        <v>4.5</v>
      </c>
      <c r="E46" s="33">
        <v>21.33</v>
      </c>
      <c r="F46" s="33">
        <v>143.08000000000001</v>
      </c>
      <c r="G46" s="34">
        <v>0.12</v>
      </c>
      <c r="H46" s="34">
        <v>10.35</v>
      </c>
      <c r="I46" s="34">
        <v>0.03</v>
      </c>
      <c r="J46" s="34">
        <v>0.24</v>
      </c>
      <c r="K46" s="34">
        <v>7.0000000000000007E-2</v>
      </c>
      <c r="L46" s="34">
        <v>0.1</v>
      </c>
      <c r="M46" s="34">
        <v>39.340000000000003</v>
      </c>
      <c r="N46" s="34">
        <v>29.28</v>
      </c>
      <c r="O46" s="34">
        <v>84.81</v>
      </c>
      <c r="P46" s="34">
        <v>1.21</v>
      </c>
      <c r="Q46" s="34">
        <v>760.75</v>
      </c>
      <c r="R46" s="34">
        <v>8.4600000000000009</v>
      </c>
      <c r="S46" s="34">
        <v>0.03</v>
      </c>
      <c r="T46" s="34">
        <v>0</v>
      </c>
      <c r="U46" s="3" t="s">
        <v>76</v>
      </c>
    </row>
    <row r="47" spans="1:21" ht="12.15" customHeight="1" x14ac:dyDescent="0.25">
      <c r="A47" s="2" t="s">
        <v>77</v>
      </c>
      <c r="B47" s="3">
        <v>90</v>
      </c>
      <c r="C47" s="33">
        <v>12.73</v>
      </c>
      <c r="D47" s="33">
        <v>15.51</v>
      </c>
      <c r="E47" s="33">
        <v>36.92</v>
      </c>
      <c r="F47" s="33">
        <f>326.35+0.14</f>
        <v>326.49</v>
      </c>
      <c r="G47" s="34">
        <v>0.26</v>
      </c>
      <c r="H47" s="34">
        <v>0.13</v>
      </c>
      <c r="I47" s="34">
        <v>0.05</v>
      </c>
      <c r="J47" s="34">
        <v>1.41</v>
      </c>
      <c r="K47" s="34">
        <v>0.26</v>
      </c>
      <c r="L47" s="34">
        <v>0.14000000000000001</v>
      </c>
      <c r="M47" s="34">
        <v>41.74</v>
      </c>
      <c r="N47" s="34">
        <v>22.64</v>
      </c>
      <c r="O47" s="34">
        <v>137.22</v>
      </c>
      <c r="P47" s="34">
        <v>1.52</v>
      </c>
      <c r="Q47" s="34">
        <v>265.14</v>
      </c>
      <c r="R47" s="34">
        <v>8.4499999999999993</v>
      </c>
      <c r="S47" s="34">
        <v>0.05</v>
      </c>
      <c r="T47" s="34">
        <v>0</v>
      </c>
      <c r="U47" s="3">
        <v>26</v>
      </c>
    </row>
    <row r="48" spans="1:21" ht="12.15" customHeight="1" x14ac:dyDescent="0.25">
      <c r="A48" s="4" t="s">
        <v>159</v>
      </c>
      <c r="B48" s="3">
        <v>180</v>
      </c>
      <c r="C48" s="33">
        <v>4.24</v>
      </c>
      <c r="D48" s="33">
        <v>3.66</v>
      </c>
      <c r="E48" s="33">
        <v>15.73</v>
      </c>
      <c r="F48" s="33">
        <v>113.85</v>
      </c>
      <c r="G48" s="34">
        <v>0.04</v>
      </c>
      <c r="H48" s="34">
        <v>0.78</v>
      </c>
      <c r="I48" s="34">
        <v>0.02</v>
      </c>
      <c r="J48" s="34">
        <v>0</v>
      </c>
      <c r="K48" s="34">
        <v>0</v>
      </c>
      <c r="L48" s="34">
        <v>0.16</v>
      </c>
      <c r="M48" s="34">
        <v>154.86000000000001</v>
      </c>
      <c r="N48" s="34">
        <v>17.18</v>
      </c>
      <c r="O48" s="34">
        <v>108</v>
      </c>
      <c r="P48" s="34">
        <v>0.12</v>
      </c>
      <c r="Q48" s="34">
        <v>219.4</v>
      </c>
      <c r="R48" s="34">
        <v>13.5</v>
      </c>
      <c r="S48" s="34">
        <v>0</v>
      </c>
      <c r="T48" s="34">
        <v>0</v>
      </c>
      <c r="U48" s="3" t="s">
        <v>78</v>
      </c>
    </row>
    <row r="49" spans="1:21" ht="12.15" customHeight="1" x14ac:dyDescent="0.25">
      <c r="A49" s="2" t="s">
        <v>42</v>
      </c>
      <c r="B49" s="3">
        <v>40</v>
      </c>
      <c r="C49" s="33">
        <v>3.05</v>
      </c>
      <c r="D49" s="33">
        <v>0.25</v>
      </c>
      <c r="E49" s="33">
        <v>20.07</v>
      </c>
      <c r="F49" s="33">
        <v>94.73</v>
      </c>
      <c r="G49" s="34">
        <v>0.06</v>
      </c>
      <c r="H49" s="34">
        <v>0</v>
      </c>
      <c r="I49" s="34">
        <v>0</v>
      </c>
      <c r="J49" s="34">
        <v>0.78</v>
      </c>
      <c r="K49" s="34">
        <v>0</v>
      </c>
      <c r="L49" s="34">
        <v>0.02</v>
      </c>
      <c r="M49" s="34">
        <v>9.1999999999999993</v>
      </c>
      <c r="N49" s="34">
        <v>13.2</v>
      </c>
      <c r="O49" s="34">
        <v>33.6</v>
      </c>
      <c r="P49" s="34">
        <v>0.8</v>
      </c>
      <c r="Q49" s="34">
        <v>51.6</v>
      </c>
      <c r="R49" s="34">
        <v>0</v>
      </c>
      <c r="S49" s="34">
        <v>0.01</v>
      </c>
      <c r="T49" s="34">
        <v>0</v>
      </c>
      <c r="U49" s="3">
        <v>1</v>
      </c>
    </row>
    <row r="50" spans="1:21" ht="12.15" customHeight="1" x14ac:dyDescent="0.25">
      <c r="A50" s="2" t="s">
        <v>34</v>
      </c>
      <c r="B50" s="3">
        <v>20</v>
      </c>
      <c r="C50" s="33">
        <v>1.32</v>
      </c>
      <c r="D50" s="33">
        <v>0.18</v>
      </c>
      <c r="E50" s="33">
        <v>8.48</v>
      </c>
      <c r="F50" s="33">
        <v>40.79</v>
      </c>
      <c r="G50" s="34">
        <v>0.04</v>
      </c>
      <c r="H50" s="34">
        <v>0</v>
      </c>
      <c r="I50" s="34">
        <v>0</v>
      </c>
      <c r="J50" s="34">
        <v>0.44</v>
      </c>
      <c r="K50" s="34">
        <v>0</v>
      </c>
      <c r="L50" s="34">
        <v>0.02</v>
      </c>
      <c r="M50" s="34">
        <v>3.6</v>
      </c>
      <c r="N50" s="34">
        <v>3.8</v>
      </c>
      <c r="O50" s="34">
        <v>17.399999999999999</v>
      </c>
      <c r="P50" s="34">
        <v>0.8</v>
      </c>
      <c r="Q50" s="34">
        <v>27.2</v>
      </c>
      <c r="R50" s="34">
        <v>1.1200000000000001</v>
      </c>
      <c r="S50" s="34">
        <v>0</v>
      </c>
      <c r="T50" s="34">
        <v>0</v>
      </c>
      <c r="U50" s="3">
        <v>2</v>
      </c>
    </row>
    <row r="51" spans="1:21" ht="21.6" customHeight="1" x14ac:dyDescent="0.25">
      <c r="A51" s="35" t="s">
        <v>35</v>
      </c>
      <c r="B51" s="30">
        <f>SUM(B44:B50)</f>
        <v>750</v>
      </c>
      <c r="C51" s="29">
        <f t="shared" ref="C51:T51" si="8">SUM(C44:C50)</f>
        <v>26.87</v>
      </c>
      <c r="D51" s="29">
        <f t="shared" si="8"/>
        <v>27.650000000000002</v>
      </c>
      <c r="E51" s="29">
        <f t="shared" si="8"/>
        <v>117.25000000000001</v>
      </c>
      <c r="F51" s="29">
        <f t="shared" si="8"/>
        <v>822.5</v>
      </c>
      <c r="G51" s="30">
        <f t="shared" si="8"/>
        <v>0.59000000000000008</v>
      </c>
      <c r="H51" s="30">
        <f t="shared" si="8"/>
        <v>21.43</v>
      </c>
      <c r="I51" s="30">
        <f t="shared" si="8"/>
        <v>2.02</v>
      </c>
      <c r="J51" s="30">
        <f t="shared" si="8"/>
        <v>4.37</v>
      </c>
      <c r="K51" s="30">
        <f t="shared" si="8"/>
        <v>0.36</v>
      </c>
      <c r="L51" s="30">
        <f t="shared" si="8"/>
        <v>0.53</v>
      </c>
      <c r="M51" s="30">
        <f t="shared" si="8"/>
        <v>322.24000000000007</v>
      </c>
      <c r="N51" s="30">
        <f t="shared" si="8"/>
        <v>132.03</v>
      </c>
      <c r="O51" s="30">
        <f t="shared" si="8"/>
        <v>456.89</v>
      </c>
      <c r="P51" s="30">
        <f t="shared" si="8"/>
        <v>6.12</v>
      </c>
      <c r="Q51" s="30">
        <f t="shared" si="8"/>
        <v>1744.05</v>
      </c>
      <c r="R51" s="30">
        <f t="shared" si="8"/>
        <v>39.57</v>
      </c>
      <c r="S51" s="30">
        <f t="shared" si="8"/>
        <v>0.15000000000000002</v>
      </c>
      <c r="T51" s="30">
        <f t="shared" si="8"/>
        <v>0</v>
      </c>
      <c r="U51" s="36"/>
    </row>
    <row r="52" spans="1:21" ht="14.7" customHeight="1" x14ac:dyDescent="0.25">
      <c r="A52" s="31" t="s">
        <v>43</v>
      </c>
      <c r="B52" s="31"/>
      <c r="C52" s="32"/>
      <c r="D52" s="32"/>
      <c r="E52" s="32"/>
      <c r="F52" s="32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12.15" customHeight="1" x14ac:dyDescent="0.25">
      <c r="A53" s="60" t="s">
        <v>196</v>
      </c>
      <c r="B53" s="61">
        <v>150</v>
      </c>
      <c r="C53" s="62">
        <f>6.1*150/200</f>
        <v>4.5750000000000002</v>
      </c>
      <c r="D53" s="62">
        <f>9.1*150/200</f>
        <v>6.8250000000000002</v>
      </c>
      <c r="E53" s="62">
        <v>14.64</v>
      </c>
      <c r="F53" s="62">
        <f>182*150/200</f>
        <v>136.5</v>
      </c>
      <c r="G53" s="62">
        <v>0.02</v>
      </c>
      <c r="H53" s="62">
        <v>0</v>
      </c>
      <c r="I53" s="62">
        <v>0.1</v>
      </c>
      <c r="J53" s="62">
        <v>0.81</v>
      </c>
      <c r="K53" s="62">
        <v>0.89</v>
      </c>
      <c r="L53" s="62">
        <v>0.15</v>
      </c>
      <c r="M53" s="62">
        <v>19.920000000000002</v>
      </c>
      <c r="N53" s="62">
        <v>4.3499999999999996</v>
      </c>
      <c r="O53" s="62">
        <v>69.55</v>
      </c>
      <c r="P53" s="62">
        <v>0.91</v>
      </c>
      <c r="Q53" s="62">
        <v>56.35</v>
      </c>
      <c r="R53" s="62">
        <v>8.0500000000000007</v>
      </c>
      <c r="S53" s="62">
        <v>0.02</v>
      </c>
      <c r="T53" s="62">
        <v>0.01</v>
      </c>
      <c r="U53" s="61" t="s">
        <v>131</v>
      </c>
    </row>
    <row r="54" spans="1:21" ht="12.15" customHeight="1" x14ac:dyDescent="0.25">
      <c r="A54" s="60" t="s">
        <v>42</v>
      </c>
      <c r="B54" s="61">
        <v>10</v>
      </c>
      <c r="C54" s="62">
        <f>1.53/2</f>
        <v>0.76500000000000001</v>
      </c>
      <c r="D54" s="62">
        <f>0.12/2</f>
        <v>0.06</v>
      </c>
      <c r="E54" s="62">
        <f>10.04/2</f>
        <v>5.0199999999999996</v>
      </c>
      <c r="F54" s="62">
        <f>47.36/2</f>
        <v>23.68</v>
      </c>
      <c r="G54" s="62">
        <v>0.03</v>
      </c>
      <c r="H54" s="62">
        <v>0</v>
      </c>
      <c r="I54" s="62">
        <v>0</v>
      </c>
      <c r="J54" s="62">
        <v>0.39</v>
      </c>
      <c r="K54" s="62">
        <v>0</v>
      </c>
      <c r="L54" s="62">
        <v>0.01</v>
      </c>
      <c r="M54" s="62">
        <v>4.5999999999999996</v>
      </c>
      <c r="N54" s="62">
        <v>6.6</v>
      </c>
      <c r="O54" s="62">
        <v>16.8</v>
      </c>
      <c r="P54" s="62">
        <v>0.4</v>
      </c>
      <c r="Q54" s="62">
        <v>25.8</v>
      </c>
      <c r="R54" s="62">
        <v>0</v>
      </c>
      <c r="S54" s="62">
        <v>0</v>
      </c>
      <c r="T54" s="62">
        <v>0</v>
      </c>
      <c r="U54" s="61">
        <v>1</v>
      </c>
    </row>
    <row r="55" spans="1:21" ht="12.15" customHeight="1" x14ac:dyDescent="0.25">
      <c r="A55" s="60" t="s">
        <v>34</v>
      </c>
      <c r="B55" s="61">
        <v>10</v>
      </c>
      <c r="C55" s="62">
        <f>1.32/2</f>
        <v>0.66</v>
      </c>
      <c r="D55" s="62">
        <f>0.18/2</f>
        <v>0.09</v>
      </c>
      <c r="E55" s="62">
        <f>8.48/2</f>
        <v>4.24</v>
      </c>
      <c r="F55" s="62">
        <f>40.79/2</f>
        <v>20.395</v>
      </c>
      <c r="G55" s="62">
        <v>0.06</v>
      </c>
      <c r="H55" s="62">
        <v>0</v>
      </c>
      <c r="I55" s="62">
        <v>0</v>
      </c>
      <c r="J55" s="62">
        <v>0.78</v>
      </c>
      <c r="K55" s="62">
        <v>0</v>
      </c>
      <c r="L55" s="62">
        <v>0.02</v>
      </c>
      <c r="M55" s="62">
        <v>9.1999999999999993</v>
      </c>
      <c r="N55" s="62">
        <v>13.2</v>
      </c>
      <c r="O55" s="62">
        <v>33.6</v>
      </c>
      <c r="P55" s="62">
        <v>0.8</v>
      </c>
      <c r="Q55" s="62">
        <v>51.6</v>
      </c>
      <c r="R55" s="62">
        <v>0</v>
      </c>
      <c r="S55" s="62">
        <v>0.01</v>
      </c>
      <c r="T55" s="62">
        <v>0</v>
      </c>
      <c r="U55" s="61">
        <v>2</v>
      </c>
    </row>
    <row r="56" spans="1:21" ht="12.15" customHeight="1" x14ac:dyDescent="0.25">
      <c r="A56" s="2" t="s">
        <v>30</v>
      </c>
      <c r="B56" s="3">
        <v>180</v>
      </c>
      <c r="C56" s="33">
        <v>4.57</v>
      </c>
      <c r="D56" s="33">
        <v>3.64</v>
      </c>
      <c r="E56" s="33">
        <v>16.55</v>
      </c>
      <c r="F56" s="33">
        <v>118.22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3" t="s">
        <v>31</v>
      </c>
    </row>
    <row r="57" spans="1:21" ht="12.15" customHeight="1" x14ac:dyDescent="0.25">
      <c r="A57" s="2" t="s">
        <v>32</v>
      </c>
      <c r="B57" s="3">
        <v>100</v>
      </c>
      <c r="C57" s="33">
        <v>0.4</v>
      </c>
      <c r="D57" s="33">
        <v>0.4</v>
      </c>
      <c r="E57" s="33">
        <v>9.8000000000000007</v>
      </c>
      <c r="F57" s="33">
        <v>47</v>
      </c>
      <c r="G57" s="34">
        <v>0.03</v>
      </c>
      <c r="H57" s="34">
        <v>10</v>
      </c>
      <c r="I57" s="34">
        <v>0.01</v>
      </c>
      <c r="J57" s="34">
        <v>0.63</v>
      </c>
      <c r="K57" s="34">
        <v>0</v>
      </c>
      <c r="L57" s="34">
        <v>0.02</v>
      </c>
      <c r="M57" s="34">
        <v>16</v>
      </c>
      <c r="N57" s="34">
        <v>8</v>
      </c>
      <c r="O57" s="34">
        <v>11</v>
      </c>
      <c r="P57" s="34">
        <v>2.2000000000000002</v>
      </c>
      <c r="Q57" s="34">
        <v>278</v>
      </c>
      <c r="R57" s="34">
        <v>2</v>
      </c>
      <c r="S57" s="34">
        <v>0.01</v>
      </c>
      <c r="T57" s="34">
        <v>0</v>
      </c>
      <c r="U57" s="3" t="s">
        <v>33</v>
      </c>
    </row>
    <row r="58" spans="1:21" ht="21.6" customHeight="1" x14ac:dyDescent="0.25">
      <c r="A58" s="35" t="s">
        <v>35</v>
      </c>
      <c r="B58" s="30">
        <f>SUM(B53:B57)</f>
        <v>450</v>
      </c>
      <c r="C58" s="29">
        <f t="shared" ref="C58:T58" si="9">SUM(C53:C57)</f>
        <v>10.97</v>
      </c>
      <c r="D58" s="29">
        <f t="shared" si="9"/>
        <v>11.015000000000001</v>
      </c>
      <c r="E58" s="29">
        <f t="shared" si="9"/>
        <v>50.25</v>
      </c>
      <c r="F58" s="29">
        <f t="shared" si="9"/>
        <v>345.79500000000002</v>
      </c>
      <c r="G58" s="30">
        <f t="shared" si="9"/>
        <v>0.14000000000000001</v>
      </c>
      <c r="H58" s="30">
        <f t="shared" si="9"/>
        <v>10</v>
      </c>
      <c r="I58" s="30">
        <f t="shared" si="9"/>
        <v>0.11</v>
      </c>
      <c r="J58" s="30">
        <f t="shared" si="9"/>
        <v>2.6100000000000003</v>
      </c>
      <c r="K58" s="30">
        <f t="shared" si="9"/>
        <v>0.89</v>
      </c>
      <c r="L58" s="30">
        <f t="shared" si="9"/>
        <v>0.19999999999999998</v>
      </c>
      <c r="M58" s="30">
        <f t="shared" si="9"/>
        <v>49.72</v>
      </c>
      <c r="N58" s="30">
        <f t="shared" si="9"/>
        <v>32.15</v>
      </c>
      <c r="O58" s="30">
        <f t="shared" si="9"/>
        <v>130.94999999999999</v>
      </c>
      <c r="P58" s="30">
        <f t="shared" si="9"/>
        <v>4.3100000000000005</v>
      </c>
      <c r="Q58" s="30">
        <f t="shared" si="9"/>
        <v>411.75</v>
      </c>
      <c r="R58" s="30">
        <f t="shared" si="9"/>
        <v>10.050000000000001</v>
      </c>
      <c r="S58" s="30">
        <f t="shared" si="9"/>
        <v>0.04</v>
      </c>
      <c r="T58" s="30">
        <f t="shared" si="9"/>
        <v>0.01</v>
      </c>
      <c r="U58" s="36"/>
    </row>
    <row r="59" spans="1:21" ht="21.6" customHeight="1" x14ac:dyDescent="0.25">
      <c r="A59" s="35" t="s">
        <v>48</v>
      </c>
      <c r="B59" s="35"/>
      <c r="C59" s="37">
        <f>C58+C51</f>
        <v>37.840000000000003</v>
      </c>
      <c r="D59" s="37">
        <f t="shared" ref="D59:T59" si="10">D58+D51</f>
        <v>38.665000000000006</v>
      </c>
      <c r="E59" s="37">
        <f t="shared" si="10"/>
        <v>167.5</v>
      </c>
      <c r="F59" s="37">
        <f t="shared" si="10"/>
        <v>1168.2950000000001</v>
      </c>
      <c r="G59" s="37">
        <f t="shared" si="10"/>
        <v>0.73000000000000009</v>
      </c>
      <c r="H59" s="37">
        <f t="shared" si="10"/>
        <v>31.43</v>
      </c>
      <c r="I59" s="37">
        <f t="shared" si="10"/>
        <v>2.13</v>
      </c>
      <c r="J59" s="37">
        <f t="shared" si="10"/>
        <v>6.98</v>
      </c>
      <c r="K59" s="37">
        <f t="shared" si="10"/>
        <v>1.25</v>
      </c>
      <c r="L59" s="37">
        <f t="shared" si="10"/>
        <v>0.73</v>
      </c>
      <c r="M59" s="37">
        <f t="shared" si="10"/>
        <v>371.96000000000004</v>
      </c>
      <c r="N59" s="37">
        <f t="shared" si="10"/>
        <v>164.18</v>
      </c>
      <c r="O59" s="37">
        <f t="shared" si="10"/>
        <v>587.83999999999992</v>
      </c>
      <c r="P59" s="37">
        <f t="shared" si="10"/>
        <v>10.43</v>
      </c>
      <c r="Q59" s="37">
        <f t="shared" si="10"/>
        <v>2155.8000000000002</v>
      </c>
      <c r="R59" s="37">
        <f t="shared" si="10"/>
        <v>49.620000000000005</v>
      </c>
      <c r="S59" s="37">
        <f t="shared" si="10"/>
        <v>0.19000000000000003</v>
      </c>
      <c r="T59" s="37">
        <f t="shared" si="10"/>
        <v>0.01</v>
      </c>
      <c r="U59" s="36">
        <v>1</v>
      </c>
    </row>
    <row r="60" spans="1:21" ht="28.35" customHeight="1" x14ac:dyDescent="0.25">
      <c r="A60" s="67" t="s">
        <v>82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</row>
    <row r="61" spans="1:21" ht="13.35" customHeight="1" x14ac:dyDescent="0.25">
      <c r="A61" s="75" t="s">
        <v>1</v>
      </c>
      <c r="B61" s="75" t="s">
        <v>2</v>
      </c>
      <c r="C61" s="77" t="s">
        <v>3</v>
      </c>
      <c r="D61" s="78"/>
      <c r="E61" s="79"/>
      <c r="F61" s="80" t="s">
        <v>4</v>
      </c>
      <c r="G61" s="72" t="s">
        <v>5</v>
      </c>
      <c r="H61" s="73"/>
      <c r="I61" s="73"/>
      <c r="J61" s="73"/>
      <c r="K61" s="73"/>
      <c r="L61" s="74"/>
      <c r="M61" s="72" t="s">
        <v>6</v>
      </c>
      <c r="N61" s="73"/>
      <c r="O61" s="73"/>
      <c r="P61" s="73"/>
      <c r="Q61" s="73"/>
      <c r="R61" s="73"/>
      <c r="S61" s="73"/>
      <c r="T61" s="74"/>
      <c r="U61" s="75" t="s">
        <v>7</v>
      </c>
    </row>
    <row r="62" spans="1:21" ht="26.7" customHeight="1" x14ac:dyDescent="0.25">
      <c r="A62" s="76"/>
      <c r="B62" s="76"/>
      <c r="C62" s="29" t="s">
        <v>8</v>
      </c>
      <c r="D62" s="29" t="s">
        <v>9</v>
      </c>
      <c r="E62" s="29" t="s">
        <v>10</v>
      </c>
      <c r="F62" s="81"/>
      <c r="G62" s="30" t="s">
        <v>11</v>
      </c>
      <c r="H62" s="30" t="s">
        <v>12</v>
      </c>
      <c r="I62" s="30" t="s">
        <v>13</v>
      </c>
      <c r="J62" s="30" t="s">
        <v>14</v>
      </c>
      <c r="K62" s="30" t="s">
        <v>15</v>
      </c>
      <c r="L62" s="30" t="s">
        <v>16</v>
      </c>
      <c r="M62" s="30" t="s">
        <v>17</v>
      </c>
      <c r="N62" s="30" t="s">
        <v>18</v>
      </c>
      <c r="O62" s="30" t="s">
        <v>19</v>
      </c>
      <c r="P62" s="30" t="s">
        <v>20</v>
      </c>
      <c r="Q62" s="30" t="s">
        <v>21</v>
      </c>
      <c r="R62" s="30" t="s">
        <v>22</v>
      </c>
      <c r="S62" s="30" t="s">
        <v>23</v>
      </c>
      <c r="T62" s="30" t="s">
        <v>24</v>
      </c>
      <c r="U62" s="76"/>
    </row>
    <row r="63" spans="1:21" ht="14.7" customHeight="1" x14ac:dyDescent="0.25">
      <c r="A63" s="31" t="s">
        <v>36</v>
      </c>
      <c r="B63" s="31"/>
      <c r="C63" s="32"/>
      <c r="D63" s="32"/>
      <c r="E63" s="32"/>
      <c r="F63" s="32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12.15" customHeight="1" x14ac:dyDescent="0.25">
      <c r="A64" s="2" t="s">
        <v>89</v>
      </c>
      <c r="B64" s="3">
        <v>60</v>
      </c>
      <c r="C64" s="33">
        <v>1.1399999999999999</v>
      </c>
      <c r="D64" s="33">
        <v>5.34</v>
      </c>
      <c r="E64" s="33">
        <v>4.62</v>
      </c>
      <c r="F64" s="33">
        <v>71.400000000000006</v>
      </c>
      <c r="G64" s="34">
        <v>0.01</v>
      </c>
      <c r="H64" s="34">
        <v>4.2</v>
      </c>
      <c r="I64" s="34">
        <v>0.11</v>
      </c>
      <c r="J64" s="34">
        <v>0</v>
      </c>
      <c r="K64" s="34">
        <v>0</v>
      </c>
      <c r="L64" s="34">
        <v>0.03</v>
      </c>
      <c r="M64" s="34">
        <v>24.6</v>
      </c>
      <c r="N64" s="34">
        <v>9</v>
      </c>
      <c r="O64" s="34">
        <v>22.2</v>
      </c>
      <c r="P64" s="34">
        <v>0.42</v>
      </c>
      <c r="Q64" s="34">
        <v>189</v>
      </c>
      <c r="R64" s="34">
        <v>0</v>
      </c>
      <c r="S64" s="34">
        <v>0</v>
      </c>
      <c r="T64" s="34">
        <v>0</v>
      </c>
      <c r="U64" s="3">
        <v>12</v>
      </c>
    </row>
    <row r="65" spans="1:21" ht="12.15" customHeight="1" x14ac:dyDescent="0.25">
      <c r="A65" s="2" t="s">
        <v>90</v>
      </c>
      <c r="B65" s="3">
        <v>220</v>
      </c>
      <c r="C65" s="33">
        <v>7.56</v>
      </c>
      <c r="D65" s="33">
        <v>9.44</v>
      </c>
      <c r="E65" s="33">
        <v>25.36</v>
      </c>
      <c r="F65" s="33">
        <v>219.88</v>
      </c>
      <c r="G65" s="34">
        <v>0.09</v>
      </c>
      <c r="H65" s="34">
        <v>3.87</v>
      </c>
      <c r="I65" s="34">
        <v>0.28000000000000003</v>
      </c>
      <c r="J65" s="34">
        <v>1.63</v>
      </c>
      <c r="K65" s="34">
        <v>0.03</v>
      </c>
      <c r="L65" s="34">
        <v>0.03</v>
      </c>
      <c r="M65" s="34">
        <v>24.94</v>
      </c>
      <c r="N65" s="34">
        <v>19.53</v>
      </c>
      <c r="O65" s="34">
        <v>53.12</v>
      </c>
      <c r="P65" s="34">
        <v>0.97</v>
      </c>
      <c r="Q65" s="34">
        <v>272.45999999999998</v>
      </c>
      <c r="R65" s="34">
        <v>2.98</v>
      </c>
      <c r="S65" s="34">
        <v>0.02</v>
      </c>
      <c r="T65" s="34">
        <v>0</v>
      </c>
      <c r="U65" s="3">
        <v>23</v>
      </c>
    </row>
    <row r="66" spans="1:21" ht="12.15" customHeight="1" x14ac:dyDescent="0.25">
      <c r="A66" s="2" t="s">
        <v>91</v>
      </c>
      <c r="B66" s="3">
        <v>240</v>
      </c>
      <c r="C66" s="33">
        <v>12.55</v>
      </c>
      <c r="D66" s="33">
        <v>12.22</v>
      </c>
      <c r="E66" s="33">
        <v>38.71</v>
      </c>
      <c r="F66" s="33">
        <v>300.10000000000002</v>
      </c>
      <c r="G66" s="34">
        <v>0.34</v>
      </c>
      <c r="H66" s="34">
        <v>22.31</v>
      </c>
      <c r="I66" s="34">
        <v>0.09</v>
      </c>
      <c r="J66" s="34">
        <v>3.15</v>
      </c>
      <c r="K66" s="34">
        <v>0.05</v>
      </c>
      <c r="L66" s="34">
        <v>0.14000000000000001</v>
      </c>
      <c r="M66" s="34">
        <v>68.150000000000006</v>
      </c>
      <c r="N66" s="34">
        <v>40.39</v>
      </c>
      <c r="O66" s="34">
        <v>167.36</v>
      </c>
      <c r="P66" s="34">
        <v>2.64</v>
      </c>
      <c r="Q66" s="34">
        <v>560.99</v>
      </c>
      <c r="R66" s="34">
        <v>10.62</v>
      </c>
      <c r="S66" s="34">
        <v>7.0000000000000007E-2</v>
      </c>
      <c r="T66" s="34">
        <v>0</v>
      </c>
      <c r="U66" s="3">
        <v>28</v>
      </c>
    </row>
    <row r="67" spans="1:21" ht="12.15" customHeight="1" x14ac:dyDescent="0.25">
      <c r="A67" s="2" t="s">
        <v>92</v>
      </c>
      <c r="B67" s="3">
        <v>200</v>
      </c>
      <c r="C67" s="33">
        <v>0.33</v>
      </c>
      <c r="D67" s="33">
        <v>0.14000000000000001</v>
      </c>
      <c r="E67" s="33">
        <v>14.37</v>
      </c>
      <c r="F67" s="33">
        <v>66.25</v>
      </c>
      <c r="G67" s="34">
        <v>0.01</v>
      </c>
      <c r="H67" s="34">
        <v>44</v>
      </c>
      <c r="I67" s="34">
        <v>0.08</v>
      </c>
      <c r="J67" s="34">
        <v>0</v>
      </c>
      <c r="K67" s="34">
        <v>0</v>
      </c>
      <c r="L67" s="34">
        <v>0.03</v>
      </c>
      <c r="M67" s="34">
        <v>12.87</v>
      </c>
      <c r="N67" s="34">
        <v>3.15</v>
      </c>
      <c r="O67" s="34">
        <v>1.53</v>
      </c>
      <c r="P67" s="34">
        <v>0.27</v>
      </c>
      <c r="Q67" s="34">
        <v>5.84</v>
      </c>
      <c r="R67" s="34">
        <v>0</v>
      </c>
      <c r="S67" s="34">
        <v>0</v>
      </c>
      <c r="T67" s="34">
        <v>0</v>
      </c>
      <c r="U67" s="3">
        <v>13</v>
      </c>
    </row>
    <row r="68" spans="1:21" ht="12.15" customHeight="1" x14ac:dyDescent="0.25">
      <c r="A68" s="2" t="s">
        <v>42</v>
      </c>
      <c r="B68" s="3">
        <v>40</v>
      </c>
      <c r="C68" s="33">
        <v>3.05</v>
      </c>
      <c r="D68" s="33">
        <v>0.25</v>
      </c>
      <c r="E68" s="33">
        <v>20.07</v>
      </c>
      <c r="F68" s="33">
        <v>94.73</v>
      </c>
      <c r="G68" s="34">
        <v>0.06</v>
      </c>
      <c r="H68" s="34">
        <v>0</v>
      </c>
      <c r="I68" s="34">
        <v>0</v>
      </c>
      <c r="J68" s="34">
        <v>0.78</v>
      </c>
      <c r="K68" s="34">
        <v>0</v>
      </c>
      <c r="L68" s="34">
        <v>0.02</v>
      </c>
      <c r="M68" s="34">
        <v>9.1999999999999993</v>
      </c>
      <c r="N68" s="34">
        <v>13.2</v>
      </c>
      <c r="O68" s="34">
        <v>33.6</v>
      </c>
      <c r="P68" s="34">
        <v>0.8</v>
      </c>
      <c r="Q68" s="34">
        <v>51.6</v>
      </c>
      <c r="R68" s="34">
        <v>0</v>
      </c>
      <c r="S68" s="34">
        <v>0.01</v>
      </c>
      <c r="T68" s="34">
        <v>0</v>
      </c>
      <c r="U68" s="3">
        <v>1</v>
      </c>
    </row>
    <row r="69" spans="1:21" ht="12.15" customHeight="1" x14ac:dyDescent="0.25">
      <c r="A69" s="2" t="s">
        <v>34</v>
      </c>
      <c r="B69" s="3">
        <v>30</v>
      </c>
      <c r="C69" s="33">
        <v>1.99</v>
      </c>
      <c r="D69" s="33">
        <v>0.26</v>
      </c>
      <c r="E69" s="33">
        <v>12.72</v>
      </c>
      <c r="F69" s="33">
        <v>61.19</v>
      </c>
      <c r="G69" s="34">
        <v>0.05</v>
      </c>
      <c r="H69" s="34">
        <v>0</v>
      </c>
      <c r="I69" s="34">
        <v>0</v>
      </c>
      <c r="J69" s="34">
        <v>0.66</v>
      </c>
      <c r="K69" s="34">
        <v>0</v>
      </c>
      <c r="L69" s="34">
        <v>0.02</v>
      </c>
      <c r="M69" s="34">
        <v>5.4</v>
      </c>
      <c r="N69" s="34">
        <v>5.7</v>
      </c>
      <c r="O69" s="34">
        <v>26.1</v>
      </c>
      <c r="P69" s="34">
        <v>1.2</v>
      </c>
      <c r="Q69" s="34">
        <v>40.799999999999997</v>
      </c>
      <c r="R69" s="34">
        <v>1.68</v>
      </c>
      <c r="S69" s="34">
        <v>0</v>
      </c>
      <c r="T69" s="34">
        <v>0</v>
      </c>
      <c r="U69" s="3">
        <v>2</v>
      </c>
    </row>
    <row r="70" spans="1:21" ht="21.6" customHeight="1" x14ac:dyDescent="0.25">
      <c r="A70" s="35" t="s">
        <v>35</v>
      </c>
      <c r="B70" s="30">
        <f>SUM(B64:B69)</f>
        <v>790</v>
      </c>
      <c r="C70" s="29">
        <f t="shared" ref="C70:T70" si="11">SUM(C64:C69)</f>
        <v>26.619999999999997</v>
      </c>
      <c r="D70" s="29">
        <f t="shared" si="11"/>
        <v>27.650000000000002</v>
      </c>
      <c r="E70" s="29">
        <f t="shared" si="11"/>
        <v>115.85</v>
      </c>
      <c r="F70" s="29">
        <f t="shared" si="11"/>
        <v>813.55</v>
      </c>
      <c r="G70" s="30">
        <f t="shared" si="11"/>
        <v>0.56000000000000005</v>
      </c>
      <c r="H70" s="30">
        <f t="shared" si="11"/>
        <v>74.38</v>
      </c>
      <c r="I70" s="30">
        <f t="shared" si="11"/>
        <v>0.55999999999999994</v>
      </c>
      <c r="J70" s="30">
        <f t="shared" si="11"/>
        <v>6.22</v>
      </c>
      <c r="K70" s="30">
        <f t="shared" si="11"/>
        <v>0.08</v>
      </c>
      <c r="L70" s="30">
        <f t="shared" si="11"/>
        <v>0.27</v>
      </c>
      <c r="M70" s="30">
        <f t="shared" si="11"/>
        <v>145.16</v>
      </c>
      <c r="N70" s="30">
        <f t="shared" si="11"/>
        <v>90.970000000000013</v>
      </c>
      <c r="O70" s="30">
        <f t="shared" si="11"/>
        <v>303.91000000000003</v>
      </c>
      <c r="P70" s="30">
        <f t="shared" si="11"/>
        <v>6.3000000000000007</v>
      </c>
      <c r="Q70" s="30">
        <f t="shared" si="11"/>
        <v>1120.6899999999998</v>
      </c>
      <c r="R70" s="30">
        <f t="shared" si="11"/>
        <v>15.28</v>
      </c>
      <c r="S70" s="30">
        <f t="shared" si="11"/>
        <v>0.1</v>
      </c>
      <c r="T70" s="30">
        <f t="shared" si="11"/>
        <v>0</v>
      </c>
      <c r="U70" s="36"/>
    </row>
    <row r="71" spans="1:21" ht="14.7" customHeight="1" x14ac:dyDescent="0.25">
      <c r="A71" s="31" t="s">
        <v>43</v>
      </c>
      <c r="B71" s="31"/>
      <c r="C71" s="32"/>
      <c r="D71" s="32"/>
      <c r="E71" s="32"/>
      <c r="F71" s="3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12.15" customHeight="1" x14ac:dyDescent="0.25">
      <c r="A72" s="2" t="s">
        <v>79</v>
      </c>
      <c r="B72" s="3">
        <v>150</v>
      </c>
      <c r="C72" s="33">
        <v>9.98</v>
      </c>
      <c r="D72" s="33">
        <v>11.49</v>
      </c>
      <c r="E72" s="33">
        <v>27.27</v>
      </c>
      <c r="F72" s="33">
        <f>251.11+0.29</f>
        <v>251.4</v>
      </c>
      <c r="G72" s="34">
        <v>0.23</v>
      </c>
      <c r="H72" s="34">
        <v>10.32</v>
      </c>
      <c r="I72" s="34">
        <v>0.04</v>
      </c>
      <c r="J72" s="34">
        <v>3.39</v>
      </c>
      <c r="K72" s="34">
        <v>0.09</v>
      </c>
      <c r="L72" s="34">
        <v>0.35</v>
      </c>
      <c r="M72" s="34">
        <v>30.96</v>
      </c>
      <c r="N72" s="34">
        <v>43.68</v>
      </c>
      <c r="O72" s="34">
        <v>212.35</v>
      </c>
      <c r="P72" s="34">
        <v>3.96</v>
      </c>
      <c r="Q72" s="34">
        <v>934.43</v>
      </c>
      <c r="R72" s="34">
        <v>11.99</v>
      </c>
      <c r="S72" s="34">
        <v>7.0000000000000007E-2</v>
      </c>
      <c r="T72" s="34">
        <v>0.01</v>
      </c>
      <c r="U72" s="3">
        <v>7</v>
      </c>
    </row>
    <row r="73" spans="1:21" ht="12.15" customHeight="1" x14ac:dyDescent="0.25">
      <c r="A73" s="2" t="s">
        <v>80</v>
      </c>
      <c r="B73" s="3">
        <v>180</v>
      </c>
      <c r="C73" s="33">
        <v>0.14000000000000001</v>
      </c>
      <c r="D73" s="33">
        <v>0.14000000000000001</v>
      </c>
      <c r="E73" s="33">
        <v>13.1</v>
      </c>
      <c r="F73" s="33">
        <v>55.12</v>
      </c>
      <c r="G73" s="34">
        <v>0.01</v>
      </c>
      <c r="H73" s="34">
        <v>1.44</v>
      </c>
      <c r="I73" s="34">
        <v>0</v>
      </c>
      <c r="J73" s="34">
        <v>0.23</v>
      </c>
      <c r="K73" s="34">
        <v>0</v>
      </c>
      <c r="L73" s="34">
        <v>0.01</v>
      </c>
      <c r="M73" s="34">
        <v>11.63</v>
      </c>
      <c r="N73" s="34">
        <v>3.99</v>
      </c>
      <c r="O73" s="34">
        <v>3.56</v>
      </c>
      <c r="P73" s="34">
        <v>0.71</v>
      </c>
      <c r="Q73" s="34">
        <v>100.84</v>
      </c>
      <c r="R73" s="34">
        <v>0.72</v>
      </c>
      <c r="S73" s="34">
        <v>0</v>
      </c>
      <c r="T73" s="34">
        <v>0</v>
      </c>
      <c r="U73" s="3" t="s">
        <v>81</v>
      </c>
    </row>
    <row r="74" spans="1:21" ht="12.15" customHeight="1" x14ac:dyDescent="0.25">
      <c r="A74" s="60" t="s">
        <v>42</v>
      </c>
      <c r="B74" s="61">
        <v>10</v>
      </c>
      <c r="C74" s="62">
        <f>1.53/2</f>
        <v>0.76500000000000001</v>
      </c>
      <c r="D74" s="62">
        <f>0.12/2</f>
        <v>0.06</v>
      </c>
      <c r="E74" s="62">
        <f>10.04/2</f>
        <v>5.0199999999999996</v>
      </c>
      <c r="F74" s="62">
        <f>47.36/2</f>
        <v>23.68</v>
      </c>
      <c r="G74" s="62">
        <v>0.03</v>
      </c>
      <c r="H74" s="62">
        <v>0</v>
      </c>
      <c r="I74" s="62">
        <v>0</v>
      </c>
      <c r="J74" s="62">
        <v>0.39</v>
      </c>
      <c r="K74" s="62">
        <v>0</v>
      </c>
      <c r="L74" s="62">
        <v>0.01</v>
      </c>
      <c r="M74" s="62">
        <v>4.5999999999999996</v>
      </c>
      <c r="N74" s="62">
        <v>6.6</v>
      </c>
      <c r="O74" s="62">
        <v>16.8</v>
      </c>
      <c r="P74" s="62">
        <v>0.4</v>
      </c>
      <c r="Q74" s="62">
        <v>25.8</v>
      </c>
      <c r="R74" s="62">
        <v>0</v>
      </c>
      <c r="S74" s="62">
        <v>0</v>
      </c>
      <c r="T74" s="62">
        <v>0</v>
      </c>
      <c r="U74" s="61">
        <v>1</v>
      </c>
    </row>
    <row r="75" spans="1:21" ht="12.15" customHeight="1" x14ac:dyDescent="0.25">
      <c r="A75" s="60" t="s">
        <v>34</v>
      </c>
      <c r="B75" s="61">
        <v>10</v>
      </c>
      <c r="C75" s="62">
        <f>1.32/2</f>
        <v>0.66</v>
      </c>
      <c r="D75" s="62">
        <f>0.18/2</f>
        <v>0.09</v>
      </c>
      <c r="E75" s="62">
        <f>8.48/2</f>
        <v>4.24</v>
      </c>
      <c r="F75" s="62">
        <f>40.79/2</f>
        <v>20.395</v>
      </c>
      <c r="G75" s="62">
        <v>0.06</v>
      </c>
      <c r="H75" s="62">
        <v>0</v>
      </c>
      <c r="I75" s="62">
        <v>0</v>
      </c>
      <c r="J75" s="62">
        <v>0.78</v>
      </c>
      <c r="K75" s="62">
        <v>0</v>
      </c>
      <c r="L75" s="62">
        <v>0.02</v>
      </c>
      <c r="M75" s="62">
        <v>9.1999999999999993</v>
      </c>
      <c r="N75" s="62">
        <v>13.2</v>
      </c>
      <c r="O75" s="62">
        <v>33.6</v>
      </c>
      <c r="P75" s="62">
        <v>0.8</v>
      </c>
      <c r="Q75" s="62">
        <v>51.6</v>
      </c>
      <c r="R75" s="62">
        <v>0</v>
      </c>
      <c r="S75" s="62">
        <v>0.01</v>
      </c>
      <c r="T75" s="62">
        <v>0</v>
      </c>
      <c r="U75" s="61">
        <v>2</v>
      </c>
    </row>
    <row r="76" spans="1:21" ht="12.15" customHeight="1" x14ac:dyDescent="0.25">
      <c r="A76" s="35" t="s">
        <v>35</v>
      </c>
      <c r="B76" s="30">
        <f>SUM(B72:B75)</f>
        <v>350</v>
      </c>
      <c r="C76" s="29">
        <f t="shared" ref="C76:T76" si="12">SUM(C72:C75)</f>
        <v>11.545000000000002</v>
      </c>
      <c r="D76" s="29">
        <f t="shared" si="12"/>
        <v>11.780000000000001</v>
      </c>
      <c r="E76" s="29">
        <f t="shared" si="12"/>
        <v>49.63</v>
      </c>
      <c r="F76" s="29">
        <f t="shared" si="12"/>
        <v>350.59499999999997</v>
      </c>
      <c r="G76" s="30">
        <f t="shared" si="12"/>
        <v>0.33</v>
      </c>
      <c r="H76" s="30">
        <f t="shared" si="12"/>
        <v>11.76</v>
      </c>
      <c r="I76" s="30">
        <f t="shared" si="12"/>
        <v>0.04</v>
      </c>
      <c r="J76" s="30">
        <f t="shared" si="12"/>
        <v>4.79</v>
      </c>
      <c r="K76" s="30">
        <f t="shared" si="12"/>
        <v>0.09</v>
      </c>
      <c r="L76" s="30">
        <f t="shared" si="12"/>
        <v>0.39</v>
      </c>
      <c r="M76" s="30">
        <f t="shared" si="12"/>
        <v>56.39</v>
      </c>
      <c r="N76" s="30">
        <f t="shared" si="12"/>
        <v>67.47</v>
      </c>
      <c r="O76" s="30">
        <f t="shared" si="12"/>
        <v>266.31</v>
      </c>
      <c r="P76" s="30">
        <f t="shared" si="12"/>
        <v>5.87</v>
      </c>
      <c r="Q76" s="30">
        <f t="shared" si="12"/>
        <v>1112.6699999999998</v>
      </c>
      <c r="R76" s="30">
        <f t="shared" si="12"/>
        <v>12.71</v>
      </c>
      <c r="S76" s="30">
        <f t="shared" si="12"/>
        <v>0.08</v>
      </c>
      <c r="T76" s="30">
        <f t="shared" si="12"/>
        <v>0.01</v>
      </c>
      <c r="U76" s="36"/>
    </row>
    <row r="77" spans="1:21" ht="21.6" customHeight="1" x14ac:dyDescent="0.25">
      <c r="A77" s="35" t="s">
        <v>48</v>
      </c>
      <c r="B77" s="35"/>
      <c r="C77" s="37">
        <f>C76+C70</f>
        <v>38.164999999999999</v>
      </c>
      <c r="D77" s="37">
        <f t="shared" ref="D77:T77" si="13">D76+D70</f>
        <v>39.430000000000007</v>
      </c>
      <c r="E77" s="37">
        <f t="shared" si="13"/>
        <v>165.48</v>
      </c>
      <c r="F77" s="37">
        <f t="shared" si="13"/>
        <v>1164.145</v>
      </c>
      <c r="G77" s="37">
        <f t="shared" si="13"/>
        <v>0.89000000000000012</v>
      </c>
      <c r="H77" s="37">
        <f t="shared" si="13"/>
        <v>86.14</v>
      </c>
      <c r="I77" s="37">
        <f t="shared" si="13"/>
        <v>0.6</v>
      </c>
      <c r="J77" s="37">
        <f t="shared" si="13"/>
        <v>11.01</v>
      </c>
      <c r="K77" s="37">
        <f t="shared" si="13"/>
        <v>0.16999999999999998</v>
      </c>
      <c r="L77" s="37">
        <f t="shared" si="13"/>
        <v>0.66</v>
      </c>
      <c r="M77" s="37">
        <f t="shared" si="13"/>
        <v>201.55</v>
      </c>
      <c r="N77" s="37">
        <f t="shared" si="13"/>
        <v>158.44</v>
      </c>
      <c r="O77" s="37">
        <f t="shared" si="13"/>
        <v>570.22</v>
      </c>
      <c r="P77" s="37">
        <f t="shared" si="13"/>
        <v>12.170000000000002</v>
      </c>
      <c r="Q77" s="37">
        <f t="shared" si="13"/>
        <v>2233.3599999999997</v>
      </c>
      <c r="R77" s="37">
        <f t="shared" si="13"/>
        <v>27.990000000000002</v>
      </c>
      <c r="S77" s="37">
        <f t="shared" si="13"/>
        <v>0.18</v>
      </c>
      <c r="T77" s="37">
        <f t="shared" si="13"/>
        <v>0.01</v>
      </c>
      <c r="U77" s="36"/>
    </row>
    <row r="78" spans="1:21" ht="28.35" customHeight="1" x14ac:dyDescent="0.25">
      <c r="A78" s="67" t="s">
        <v>93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</row>
    <row r="79" spans="1:21" ht="13.35" customHeight="1" x14ac:dyDescent="0.25">
      <c r="A79" s="75" t="s">
        <v>1</v>
      </c>
      <c r="B79" s="75" t="s">
        <v>2</v>
      </c>
      <c r="C79" s="77" t="s">
        <v>3</v>
      </c>
      <c r="D79" s="78"/>
      <c r="E79" s="79"/>
      <c r="F79" s="80" t="s">
        <v>4</v>
      </c>
      <c r="G79" s="72" t="s">
        <v>5</v>
      </c>
      <c r="H79" s="73"/>
      <c r="I79" s="73"/>
      <c r="J79" s="73"/>
      <c r="K79" s="73"/>
      <c r="L79" s="74"/>
      <c r="M79" s="72" t="s">
        <v>6</v>
      </c>
      <c r="N79" s="73"/>
      <c r="O79" s="73"/>
      <c r="P79" s="73"/>
      <c r="Q79" s="73"/>
      <c r="R79" s="73"/>
      <c r="S79" s="73"/>
      <c r="T79" s="74"/>
      <c r="U79" s="75" t="s">
        <v>7</v>
      </c>
    </row>
    <row r="80" spans="1:21" ht="26.7" customHeight="1" x14ac:dyDescent="0.25">
      <c r="A80" s="76"/>
      <c r="B80" s="76"/>
      <c r="C80" s="29" t="s">
        <v>8</v>
      </c>
      <c r="D80" s="29" t="s">
        <v>9</v>
      </c>
      <c r="E80" s="29" t="s">
        <v>10</v>
      </c>
      <c r="F80" s="81"/>
      <c r="G80" s="30" t="s">
        <v>11</v>
      </c>
      <c r="H80" s="30" t="s">
        <v>12</v>
      </c>
      <c r="I80" s="30" t="s">
        <v>13</v>
      </c>
      <c r="J80" s="30" t="s">
        <v>14</v>
      </c>
      <c r="K80" s="30" t="s">
        <v>15</v>
      </c>
      <c r="L80" s="30" t="s">
        <v>16</v>
      </c>
      <c r="M80" s="30" t="s">
        <v>17</v>
      </c>
      <c r="N80" s="30" t="s">
        <v>18</v>
      </c>
      <c r="O80" s="30" t="s">
        <v>19</v>
      </c>
      <c r="P80" s="30" t="s">
        <v>20</v>
      </c>
      <c r="Q80" s="30" t="s">
        <v>21</v>
      </c>
      <c r="R80" s="30" t="s">
        <v>22</v>
      </c>
      <c r="S80" s="30" t="s">
        <v>23</v>
      </c>
      <c r="T80" s="30" t="s">
        <v>24</v>
      </c>
      <c r="U80" s="76"/>
    </row>
    <row r="81" spans="1:21" ht="14.7" customHeight="1" x14ac:dyDescent="0.25">
      <c r="A81" s="31" t="s">
        <v>36</v>
      </c>
      <c r="B81" s="31"/>
      <c r="C81" s="32"/>
      <c r="D81" s="32"/>
      <c r="E81" s="32"/>
      <c r="F81" s="32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12.15" customHeight="1" x14ac:dyDescent="0.25">
      <c r="A82" s="4" t="s">
        <v>32</v>
      </c>
      <c r="B82" s="6">
        <v>100</v>
      </c>
      <c r="C82" s="7">
        <v>0.9</v>
      </c>
      <c r="D82" s="9">
        <v>0.2</v>
      </c>
      <c r="E82" s="7">
        <v>8</v>
      </c>
      <c r="F82" s="7">
        <v>47</v>
      </c>
      <c r="G82" s="34">
        <v>0.03</v>
      </c>
      <c r="H82" s="34">
        <v>11</v>
      </c>
      <c r="I82" s="34">
        <v>0.01</v>
      </c>
      <c r="J82" s="34">
        <v>0.69</v>
      </c>
      <c r="K82" s="34">
        <v>0</v>
      </c>
      <c r="L82" s="34">
        <v>0.02</v>
      </c>
      <c r="M82" s="34">
        <v>17.600000000000001</v>
      </c>
      <c r="N82" s="34">
        <v>8.8000000000000007</v>
      </c>
      <c r="O82" s="34">
        <v>12.1</v>
      </c>
      <c r="P82" s="34">
        <v>2.42</v>
      </c>
      <c r="Q82" s="34">
        <v>305.8</v>
      </c>
      <c r="R82" s="34">
        <v>2.2000000000000002</v>
      </c>
      <c r="S82" s="34">
        <v>0.01</v>
      </c>
      <c r="T82" s="34">
        <v>0</v>
      </c>
      <c r="U82" s="3" t="s">
        <v>33</v>
      </c>
    </row>
    <row r="83" spans="1:21" ht="12.15" customHeight="1" x14ac:dyDescent="0.25">
      <c r="A83" s="2" t="s">
        <v>99</v>
      </c>
      <c r="B83" s="3">
        <v>200</v>
      </c>
      <c r="C83" s="33">
        <v>2.78</v>
      </c>
      <c r="D83" s="33">
        <v>3.94</v>
      </c>
      <c r="E83" s="33">
        <v>20.62</v>
      </c>
      <c r="F83" s="33">
        <v>122.35</v>
      </c>
      <c r="G83" s="34">
        <v>0.09</v>
      </c>
      <c r="H83" s="34">
        <v>3.68</v>
      </c>
      <c r="I83" s="34">
        <v>0.17</v>
      </c>
      <c r="J83" s="34">
        <v>1.41</v>
      </c>
      <c r="K83" s="34">
        <v>0.03</v>
      </c>
      <c r="L83" s="34">
        <v>0.04</v>
      </c>
      <c r="M83" s="34">
        <v>27</v>
      </c>
      <c r="N83" s="34">
        <v>26.09</v>
      </c>
      <c r="O83" s="34">
        <v>63.99</v>
      </c>
      <c r="P83" s="34">
        <v>0.98</v>
      </c>
      <c r="Q83" s="34">
        <v>292</v>
      </c>
      <c r="R83" s="34">
        <v>3.36</v>
      </c>
      <c r="S83" s="34">
        <v>0.02</v>
      </c>
      <c r="T83" s="34">
        <v>0</v>
      </c>
      <c r="U83" s="3" t="s">
        <v>100</v>
      </c>
    </row>
    <row r="84" spans="1:21" ht="12.15" customHeight="1" x14ac:dyDescent="0.25">
      <c r="A84" s="60" t="s">
        <v>194</v>
      </c>
      <c r="B84" s="61">
        <v>240</v>
      </c>
      <c r="C84" s="62">
        <v>11.95</v>
      </c>
      <c r="D84" s="62">
        <v>18.12</v>
      </c>
      <c r="E84" s="62">
        <v>32.380000000000003</v>
      </c>
      <c r="F84" s="62">
        <v>325.89</v>
      </c>
      <c r="G84" s="34">
        <v>0.09</v>
      </c>
      <c r="H84" s="34">
        <v>0.36</v>
      </c>
      <c r="I84" s="34">
        <v>0.11</v>
      </c>
      <c r="J84" s="34">
        <v>0.63</v>
      </c>
      <c r="K84" s="34">
        <v>0.24</v>
      </c>
      <c r="L84" s="34">
        <v>0.37</v>
      </c>
      <c r="M84" s="34">
        <v>269.19</v>
      </c>
      <c r="N84" s="34">
        <v>44.53</v>
      </c>
      <c r="O84" s="34">
        <v>320.44</v>
      </c>
      <c r="P84" s="34">
        <v>1.55</v>
      </c>
      <c r="Q84" s="34">
        <v>413.38</v>
      </c>
      <c r="R84" s="34">
        <v>3.84</v>
      </c>
      <c r="S84" s="34">
        <v>0.05</v>
      </c>
      <c r="T84" s="34">
        <v>0.03</v>
      </c>
      <c r="U84" s="3" t="s">
        <v>101</v>
      </c>
    </row>
    <row r="85" spans="1:21" ht="12.15" customHeight="1" x14ac:dyDescent="0.25">
      <c r="A85" s="2" t="s">
        <v>30</v>
      </c>
      <c r="B85" s="3">
        <v>180</v>
      </c>
      <c r="C85" s="33">
        <v>4.47</v>
      </c>
      <c r="D85" s="33">
        <v>3.64</v>
      </c>
      <c r="E85" s="33">
        <v>16.03</v>
      </c>
      <c r="F85" s="33">
        <v>115.74</v>
      </c>
      <c r="G85" s="34">
        <v>0.05</v>
      </c>
      <c r="H85" s="34">
        <v>0.78</v>
      </c>
      <c r="I85" s="34">
        <v>0.02</v>
      </c>
      <c r="J85" s="34">
        <v>0</v>
      </c>
      <c r="K85" s="34">
        <v>0</v>
      </c>
      <c r="L85" s="34">
        <v>0.16</v>
      </c>
      <c r="M85" s="34">
        <v>156.44999999999999</v>
      </c>
      <c r="N85" s="34">
        <v>20.45</v>
      </c>
      <c r="O85" s="34">
        <v>115.94</v>
      </c>
      <c r="P85" s="34">
        <v>0.28000000000000003</v>
      </c>
      <c r="Q85" s="34">
        <v>230.66</v>
      </c>
      <c r="R85" s="34">
        <v>13.5</v>
      </c>
      <c r="S85" s="34">
        <v>0</v>
      </c>
      <c r="T85" s="34">
        <v>0</v>
      </c>
      <c r="U85" s="3" t="s">
        <v>31</v>
      </c>
    </row>
    <row r="86" spans="1:21" ht="12.15" customHeight="1" x14ac:dyDescent="0.25">
      <c r="A86" s="2" t="s">
        <v>42</v>
      </c>
      <c r="B86" s="3">
        <v>30</v>
      </c>
      <c r="C86" s="33">
        <v>2.29</v>
      </c>
      <c r="D86" s="33">
        <v>0.19</v>
      </c>
      <c r="E86" s="33">
        <v>15.05</v>
      </c>
      <c r="F86" s="33">
        <v>71.05</v>
      </c>
      <c r="G86" s="34">
        <v>0.05</v>
      </c>
      <c r="H86" s="34">
        <v>0</v>
      </c>
      <c r="I86" s="34">
        <v>0</v>
      </c>
      <c r="J86" s="34">
        <v>0.59</v>
      </c>
      <c r="K86" s="34">
        <v>0</v>
      </c>
      <c r="L86" s="34">
        <v>0.02</v>
      </c>
      <c r="M86" s="34">
        <v>6.9</v>
      </c>
      <c r="N86" s="34">
        <v>9.9</v>
      </c>
      <c r="O86" s="34">
        <v>25.2</v>
      </c>
      <c r="P86" s="34">
        <v>0.6</v>
      </c>
      <c r="Q86" s="34">
        <v>38.700000000000003</v>
      </c>
      <c r="R86" s="34">
        <v>0</v>
      </c>
      <c r="S86" s="34">
        <v>0</v>
      </c>
      <c r="T86" s="34">
        <v>0</v>
      </c>
      <c r="U86" s="3">
        <v>1</v>
      </c>
    </row>
    <row r="87" spans="1:21" ht="12.15" customHeight="1" x14ac:dyDescent="0.25">
      <c r="A87" s="2" t="s">
        <v>34</v>
      </c>
      <c r="B87" s="3">
        <v>20</v>
      </c>
      <c r="C87" s="33">
        <v>1.32</v>
      </c>
      <c r="D87" s="33">
        <v>0.18</v>
      </c>
      <c r="E87" s="33">
        <v>8.48</v>
      </c>
      <c r="F87" s="33">
        <v>40.79</v>
      </c>
      <c r="G87" s="34">
        <v>0.04</v>
      </c>
      <c r="H87" s="34">
        <v>0</v>
      </c>
      <c r="I87" s="34">
        <v>0</v>
      </c>
      <c r="J87" s="34">
        <v>0.44</v>
      </c>
      <c r="K87" s="34">
        <v>0</v>
      </c>
      <c r="L87" s="34">
        <v>0.02</v>
      </c>
      <c r="M87" s="34">
        <v>3.6</v>
      </c>
      <c r="N87" s="34">
        <v>3.8</v>
      </c>
      <c r="O87" s="34">
        <v>17.399999999999999</v>
      </c>
      <c r="P87" s="34">
        <v>0.8</v>
      </c>
      <c r="Q87" s="34">
        <v>27.2</v>
      </c>
      <c r="R87" s="34">
        <v>1.1200000000000001</v>
      </c>
      <c r="S87" s="34">
        <v>0</v>
      </c>
      <c r="T87" s="34">
        <v>0</v>
      </c>
      <c r="U87" s="3">
        <v>2</v>
      </c>
    </row>
    <row r="88" spans="1:21" ht="21.6" customHeight="1" x14ac:dyDescent="0.25">
      <c r="A88" s="35" t="s">
        <v>35</v>
      </c>
      <c r="B88" s="30">
        <f>SUM(B82:B87)</f>
        <v>770</v>
      </c>
      <c r="C88" s="29">
        <f t="shared" ref="C88:T88" si="14">SUM(C82:C87)</f>
        <v>23.709999999999997</v>
      </c>
      <c r="D88" s="29">
        <f t="shared" si="14"/>
        <v>26.270000000000003</v>
      </c>
      <c r="E88" s="29">
        <f t="shared" si="14"/>
        <v>100.56</v>
      </c>
      <c r="F88" s="29">
        <f t="shared" si="14"/>
        <v>722.81999999999994</v>
      </c>
      <c r="G88" s="30">
        <f t="shared" si="14"/>
        <v>0.35</v>
      </c>
      <c r="H88" s="30">
        <f t="shared" si="14"/>
        <v>15.819999999999999</v>
      </c>
      <c r="I88" s="30">
        <f t="shared" si="14"/>
        <v>0.31000000000000005</v>
      </c>
      <c r="J88" s="30">
        <f t="shared" si="14"/>
        <v>3.7599999999999993</v>
      </c>
      <c r="K88" s="30">
        <f t="shared" si="14"/>
        <v>0.27</v>
      </c>
      <c r="L88" s="30">
        <f t="shared" si="14"/>
        <v>0.63</v>
      </c>
      <c r="M88" s="30">
        <f t="shared" si="14"/>
        <v>480.74</v>
      </c>
      <c r="N88" s="30">
        <f t="shared" si="14"/>
        <v>113.57000000000001</v>
      </c>
      <c r="O88" s="30">
        <f t="shared" si="14"/>
        <v>555.07000000000005</v>
      </c>
      <c r="P88" s="30">
        <f t="shared" si="14"/>
        <v>6.63</v>
      </c>
      <c r="Q88" s="30">
        <f t="shared" si="14"/>
        <v>1307.74</v>
      </c>
      <c r="R88" s="30">
        <f t="shared" si="14"/>
        <v>24.02</v>
      </c>
      <c r="S88" s="30">
        <f t="shared" si="14"/>
        <v>0.08</v>
      </c>
      <c r="T88" s="30">
        <f t="shared" si="14"/>
        <v>0.03</v>
      </c>
      <c r="U88" s="36"/>
    </row>
    <row r="89" spans="1:21" ht="14.7" customHeight="1" x14ac:dyDescent="0.25">
      <c r="A89" s="31" t="s">
        <v>43</v>
      </c>
      <c r="B89" s="31"/>
      <c r="C89" s="32"/>
      <c r="D89" s="32"/>
      <c r="E89" s="32"/>
      <c r="F89" s="3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12.15" customHeight="1" x14ac:dyDescent="0.25">
      <c r="A90" s="2" t="s">
        <v>102</v>
      </c>
      <c r="B90" s="3">
        <v>150</v>
      </c>
      <c r="C90" s="33">
        <v>9.15</v>
      </c>
      <c r="D90" s="33">
        <v>11.44</v>
      </c>
      <c r="E90" s="33">
        <v>20.78</v>
      </c>
      <c r="F90" s="33">
        <v>222.1</v>
      </c>
      <c r="G90" s="34">
        <v>0.17</v>
      </c>
      <c r="H90" s="34">
        <v>0.37</v>
      </c>
      <c r="I90" s="34">
        <v>0.03</v>
      </c>
      <c r="J90" s="34">
        <v>1.55</v>
      </c>
      <c r="K90" s="34">
        <v>7.0000000000000007E-2</v>
      </c>
      <c r="L90" s="34">
        <v>0.12</v>
      </c>
      <c r="M90" s="34">
        <v>99.18</v>
      </c>
      <c r="N90" s="34">
        <v>60.85</v>
      </c>
      <c r="O90" s="34">
        <v>185.66</v>
      </c>
      <c r="P90" s="34">
        <v>1.71</v>
      </c>
      <c r="Q90" s="34">
        <v>254.02</v>
      </c>
      <c r="R90" s="34">
        <v>9.14</v>
      </c>
      <c r="S90" s="34">
        <v>0.02</v>
      </c>
      <c r="T90" s="34">
        <v>0</v>
      </c>
      <c r="U90" s="3" t="s">
        <v>103</v>
      </c>
    </row>
    <row r="91" spans="1:21" ht="12.15" customHeight="1" x14ac:dyDescent="0.25">
      <c r="A91" s="2" t="s">
        <v>104</v>
      </c>
      <c r="B91" s="3">
        <v>200</v>
      </c>
      <c r="C91" s="33">
        <v>0.97</v>
      </c>
      <c r="D91" s="33">
        <v>0.19</v>
      </c>
      <c r="E91" s="33">
        <v>19.59</v>
      </c>
      <c r="F91" s="33">
        <v>83.42</v>
      </c>
      <c r="G91" s="34">
        <v>0.02</v>
      </c>
      <c r="H91" s="34">
        <v>1.6</v>
      </c>
      <c r="I91" s="34">
        <v>0</v>
      </c>
      <c r="J91" s="34">
        <v>0</v>
      </c>
      <c r="K91" s="34">
        <v>0</v>
      </c>
      <c r="L91" s="34">
        <v>0.02</v>
      </c>
      <c r="M91" s="34">
        <v>12.6</v>
      </c>
      <c r="N91" s="34">
        <v>7.2</v>
      </c>
      <c r="O91" s="34">
        <v>12.6</v>
      </c>
      <c r="P91" s="34">
        <v>2.52</v>
      </c>
      <c r="Q91" s="34">
        <v>240</v>
      </c>
      <c r="R91" s="34">
        <v>2</v>
      </c>
      <c r="S91" s="34">
        <v>0</v>
      </c>
      <c r="T91" s="34">
        <v>0</v>
      </c>
      <c r="U91" s="3" t="s">
        <v>41</v>
      </c>
    </row>
    <row r="92" spans="1:21" ht="12.15" customHeight="1" x14ac:dyDescent="0.25">
      <c r="A92" s="60" t="s">
        <v>42</v>
      </c>
      <c r="B92" s="61">
        <v>10</v>
      </c>
      <c r="C92" s="62">
        <f>1.53/2</f>
        <v>0.76500000000000001</v>
      </c>
      <c r="D92" s="62">
        <f>0.12/2</f>
        <v>0.06</v>
      </c>
      <c r="E92" s="62">
        <f>10.04/2</f>
        <v>5.0199999999999996</v>
      </c>
      <c r="F92" s="62">
        <f>47.36/2</f>
        <v>23.68</v>
      </c>
      <c r="G92" s="62">
        <v>0.03</v>
      </c>
      <c r="H92" s="62">
        <v>0</v>
      </c>
      <c r="I92" s="62">
        <v>0</v>
      </c>
      <c r="J92" s="62">
        <v>0.39</v>
      </c>
      <c r="K92" s="62">
        <v>0</v>
      </c>
      <c r="L92" s="62">
        <v>0.01</v>
      </c>
      <c r="M92" s="62">
        <v>4.5999999999999996</v>
      </c>
      <c r="N92" s="62">
        <v>6.6</v>
      </c>
      <c r="O92" s="62">
        <v>16.8</v>
      </c>
      <c r="P92" s="62">
        <v>0.4</v>
      </c>
      <c r="Q92" s="62">
        <v>25.8</v>
      </c>
      <c r="R92" s="62">
        <v>0</v>
      </c>
      <c r="S92" s="62">
        <v>0</v>
      </c>
      <c r="T92" s="62">
        <v>0</v>
      </c>
      <c r="U92" s="61">
        <v>1</v>
      </c>
    </row>
    <row r="93" spans="1:21" ht="12.15" customHeight="1" x14ac:dyDescent="0.25">
      <c r="A93" s="60" t="s">
        <v>34</v>
      </c>
      <c r="B93" s="61">
        <v>10</v>
      </c>
      <c r="C93" s="62">
        <f>1.32/2</f>
        <v>0.66</v>
      </c>
      <c r="D93" s="62">
        <f>0.18/2</f>
        <v>0.09</v>
      </c>
      <c r="E93" s="62">
        <f>8.48/2</f>
        <v>4.24</v>
      </c>
      <c r="F93" s="62">
        <f>40.79/2</f>
        <v>20.395</v>
      </c>
      <c r="G93" s="62">
        <v>0.06</v>
      </c>
      <c r="H93" s="62">
        <v>0</v>
      </c>
      <c r="I93" s="62">
        <v>0</v>
      </c>
      <c r="J93" s="62">
        <v>0.78</v>
      </c>
      <c r="K93" s="62">
        <v>0</v>
      </c>
      <c r="L93" s="62">
        <v>0.02</v>
      </c>
      <c r="M93" s="62">
        <v>9.1999999999999993</v>
      </c>
      <c r="N93" s="62">
        <v>13.2</v>
      </c>
      <c r="O93" s="62">
        <v>33.6</v>
      </c>
      <c r="P93" s="62">
        <v>0.8</v>
      </c>
      <c r="Q93" s="62">
        <v>51.6</v>
      </c>
      <c r="R93" s="62">
        <v>0</v>
      </c>
      <c r="S93" s="62">
        <v>0.01</v>
      </c>
      <c r="T93" s="62">
        <v>0</v>
      </c>
      <c r="U93" s="61">
        <v>2</v>
      </c>
    </row>
    <row r="94" spans="1:21" ht="12.15" customHeight="1" x14ac:dyDescent="0.25">
      <c r="A94" s="35" t="s">
        <v>35</v>
      </c>
      <c r="B94" s="30">
        <f>SUM(B90:B93)</f>
        <v>370</v>
      </c>
      <c r="C94" s="29">
        <f t="shared" ref="C94:T94" si="15">SUM(C90:C93)</f>
        <v>11.545000000000002</v>
      </c>
      <c r="D94" s="29">
        <f t="shared" si="15"/>
        <v>11.78</v>
      </c>
      <c r="E94" s="29">
        <f t="shared" si="15"/>
        <v>49.63</v>
      </c>
      <c r="F94" s="29">
        <f t="shared" si="15"/>
        <v>349.59499999999997</v>
      </c>
      <c r="G94" s="30">
        <f t="shared" si="15"/>
        <v>0.28000000000000003</v>
      </c>
      <c r="H94" s="30">
        <f t="shared" si="15"/>
        <v>1.9700000000000002</v>
      </c>
      <c r="I94" s="30">
        <f t="shared" si="15"/>
        <v>0.03</v>
      </c>
      <c r="J94" s="30">
        <f t="shared" si="15"/>
        <v>2.7199999999999998</v>
      </c>
      <c r="K94" s="30">
        <f t="shared" si="15"/>
        <v>7.0000000000000007E-2</v>
      </c>
      <c r="L94" s="30">
        <f t="shared" si="15"/>
        <v>0.16999999999999998</v>
      </c>
      <c r="M94" s="30">
        <f t="shared" si="15"/>
        <v>125.58</v>
      </c>
      <c r="N94" s="30">
        <f t="shared" si="15"/>
        <v>87.85</v>
      </c>
      <c r="O94" s="30">
        <f t="shared" si="15"/>
        <v>248.66</v>
      </c>
      <c r="P94" s="30">
        <f t="shared" si="15"/>
        <v>5.4300000000000006</v>
      </c>
      <c r="Q94" s="30">
        <f t="shared" si="15"/>
        <v>571.41999999999996</v>
      </c>
      <c r="R94" s="30">
        <f t="shared" si="15"/>
        <v>11.14</v>
      </c>
      <c r="S94" s="30">
        <f t="shared" si="15"/>
        <v>0.03</v>
      </c>
      <c r="T94" s="30">
        <f t="shared" si="15"/>
        <v>0</v>
      </c>
      <c r="U94" s="36"/>
    </row>
    <row r="95" spans="1:21" ht="21.6" customHeight="1" x14ac:dyDescent="0.25">
      <c r="A95" s="35" t="s">
        <v>48</v>
      </c>
      <c r="B95" s="35"/>
      <c r="C95" s="37">
        <f>C94+C88</f>
        <v>35.254999999999995</v>
      </c>
      <c r="D95" s="37">
        <f t="shared" ref="D95:T95" si="16">D94+D88</f>
        <v>38.050000000000004</v>
      </c>
      <c r="E95" s="37">
        <f t="shared" si="16"/>
        <v>150.19</v>
      </c>
      <c r="F95" s="37">
        <f t="shared" si="16"/>
        <v>1072.415</v>
      </c>
      <c r="G95" s="37">
        <f t="shared" si="16"/>
        <v>0.63</v>
      </c>
      <c r="H95" s="37">
        <f t="shared" si="16"/>
        <v>17.79</v>
      </c>
      <c r="I95" s="37">
        <f t="shared" si="16"/>
        <v>0.34000000000000008</v>
      </c>
      <c r="J95" s="37">
        <f t="shared" si="16"/>
        <v>6.4799999999999986</v>
      </c>
      <c r="K95" s="37">
        <f t="shared" si="16"/>
        <v>0.34</v>
      </c>
      <c r="L95" s="37">
        <f t="shared" si="16"/>
        <v>0.8</v>
      </c>
      <c r="M95" s="37">
        <f t="shared" si="16"/>
        <v>606.32000000000005</v>
      </c>
      <c r="N95" s="37">
        <f t="shared" si="16"/>
        <v>201.42000000000002</v>
      </c>
      <c r="O95" s="37">
        <f t="shared" si="16"/>
        <v>803.73</v>
      </c>
      <c r="P95" s="37">
        <f t="shared" si="16"/>
        <v>12.06</v>
      </c>
      <c r="Q95" s="37">
        <f t="shared" si="16"/>
        <v>1879.1599999999999</v>
      </c>
      <c r="R95" s="37">
        <f t="shared" si="16"/>
        <v>35.159999999999997</v>
      </c>
      <c r="S95" s="37">
        <f t="shared" si="16"/>
        <v>0.11</v>
      </c>
      <c r="T95" s="37">
        <f t="shared" si="16"/>
        <v>0.03</v>
      </c>
      <c r="U95" s="36"/>
    </row>
    <row r="96" spans="1:21" ht="28.35" customHeight="1" x14ac:dyDescent="0.25">
      <c r="A96" s="67" t="s">
        <v>105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13.35" customHeight="1" x14ac:dyDescent="0.25">
      <c r="A97" s="75" t="s">
        <v>1</v>
      </c>
      <c r="B97" s="75" t="s">
        <v>2</v>
      </c>
      <c r="C97" s="77" t="s">
        <v>3</v>
      </c>
      <c r="D97" s="78"/>
      <c r="E97" s="79"/>
      <c r="F97" s="80" t="s">
        <v>4</v>
      </c>
      <c r="G97" s="72" t="s">
        <v>5</v>
      </c>
      <c r="H97" s="73"/>
      <c r="I97" s="73"/>
      <c r="J97" s="73"/>
      <c r="K97" s="73"/>
      <c r="L97" s="74"/>
      <c r="M97" s="72" t="s">
        <v>6</v>
      </c>
      <c r="N97" s="73"/>
      <c r="O97" s="73"/>
      <c r="P97" s="73"/>
      <c r="Q97" s="73"/>
      <c r="R97" s="73"/>
      <c r="S97" s="73"/>
      <c r="T97" s="74"/>
      <c r="U97" s="75" t="s">
        <v>7</v>
      </c>
    </row>
    <row r="98" spans="1:21" ht="26.7" customHeight="1" x14ac:dyDescent="0.25">
      <c r="A98" s="76"/>
      <c r="B98" s="76"/>
      <c r="C98" s="29" t="s">
        <v>8</v>
      </c>
      <c r="D98" s="29" t="s">
        <v>9</v>
      </c>
      <c r="E98" s="29" t="s">
        <v>10</v>
      </c>
      <c r="F98" s="81"/>
      <c r="G98" s="30" t="s">
        <v>11</v>
      </c>
      <c r="H98" s="30" t="s">
        <v>12</v>
      </c>
      <c r="I98" s="30" t="s">
        <v>13</v>
      </c>
      <c r="J98" s="30" t="s">
        <v>14</v>
      </c>
      <c r="K98" s="30" t="s">
        <v>15</v>
      </c>
      <c r="L98" s="30" t="s">
        <v>16</v>
      </c>
      <c r="M98" s="30" t="s">
        <v>17</v>
      </c>
      <c r="N98" s="30" t="s">
        <v>18</v>
      </c>
      <c r="O98" s="30" t="s">
        <v>19</v>
      </c>
      <c r="P98" s="30" t="s">
        <v>20</v>
      </c>
      <c r="Q98" s="30" t="s">
        <v>21</v>
      </c>
      <c r="R98" s="30" t="s">
        <v>22</v>
      </c>
      <c r="S98" s="30" t="s">
        <v>23</v>
      </c>
      <c r="T98" s="30" t="s">
        <v>24</v>
      </c>
      <c r="U98" s="76"/>
    </row>
    <row r="99" spans="1:21" ht="14.7" customHeight="1" x14ac:dyDescent="0.25">
      <c r="A99" s="31" t="s">
        <v>36</v>
      </c>
      <c r="B99" s="31"/>
      <c r="C99" s="32"/>
      <c r="D99" s="32"/>
      <c r="E99" s="32"/>
      <c r="F99" s="32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12.15" customHeight="1" x14ac:dyDescent="0.25">
      <c r="A100" s="2" t="s">
        <v>110</v>
      </c>
      <c r="B100" s="3">
        <v>60</v>
      </c>
      <c r="C100" s="33">
        <v>0.59</v>
      </c>
      <c r="D100" s="33">
        <v>3.69</v>
      </c>
      <c r="E100" s="33">
        <v>2.21</v>
      </c>
      <c r="F100" s="33">
        <v>45.17</v>
      </c>
      <c r="G100" s="34">
        <v>0.03</v>
      </c>
      <c r="H100" s="34">
        <v>10.02</v>
      </c>
      <c r="I100" s="34">
        <v>0.05</v>
      </c>
      <c r="J100" s="34">
        <v>1.66</v>
      </c>
      <c r="K100" s="34">
        <v>0</v>
      </c>
      <c r="L100" s="34">
        <v>0.02</v>
      </c>
      <c r="M100" s="34">
        <v>11.09</v>
      </c>
      <c r="N100" s="34">
        <v>9.7100000000000009</v>
      </c>
      <c r="O100" s="34">
        <v>20.56</v>
      </c>
      <c r="P100" s="34">
        <v>0.56999999999999995</v>
      </c>
      <c r="Q100" s="34">
        <v>125.73</v>
      </c>
      <c r="R100" s="34">
        <v>1.42</v>
      </c>
      <c r="S100" s="34">
        <v>0.01</v>
      </c>
      <c r="T100" s="34">
        <v>0</v>
      </c>
      <c r="U100" s="3" t="s">
        <v>111</v>
      </c>
    </row>
    <row r="101" spans="1:21" ht="12.15" customHeight="1" x14ac:dyDescent="0.25">
      <c r="A101" s="2" t="s">
        <v>112</v>
      </c>
      <c r="B101" s="3">
        <v>200</v>
      </c>
      <c r="C101" s="33">
        <v>1.55</v>
      </c>
      <c r="D101" s="33">
        <v>3.51</v>
      </c>
      <c r="E101" s="33">
        <v>7.32</v>
      </c>
      <c r="F101" s="33">
        <v>69.569999999999993</v>
      </c>
      <c r="G101" s="34">
        <v>0.04</v>
      </c>
      <c r="H101" s="34">
        <v>11.16</v>
      </c>
      <c r="I101" s="34">
        <v>0.2</v>
      </c>
      <c r="J101" s="34">
        <v>1.05</v>
      </c>
      <c r="K101" s="34">
        <v>0.03</v>
      </c>
      <c r="L101" s="34">
        <v>0.04</v>
      </c>
      <c r="M101" s="34">
        <v>42.1</v>
      </c>
      <c r="N101" s="34">
        <v>18.66</v>
      </c>
      <c r="O101" s="34">
        <v>36.18</v>
      </c>
      <c r="P101" s="34">
        <v>0.84</v>
      </c>
      <c r="Q101" s="34">
        <v>274.74</v>
      </c>
      <c r="R101" s="34">
        <v>3.22</v>
      </c>
      <c r="S101" s="34">
        <v>0.02</v>
      </c>
      <c r="T101" s="34">
        <v>0</v>
      </c>
      <c r="U101" s="3" t="s">
        <v>113</v>
      </c>
    </row>
    <row r="102" spans="1:21" ht="12.15" customHeight="1" x14ac:dyDescent="0.25">
      <c r="A102" s="2" t="s">
        <v>114</v>
      </c>
      <c r="B102" s="3">
        <v>240</v>
      </c>
      <c r="C102" s="33">
        <v>21.54</v>
      </c>
      <c r="D102" s="33">
        <v>20.12</v>
      </c>
      <c r="E102" s="33">
        <v>78.95</v>
      </c>
      <c r="F102" s="33">
        <v>571.02</v>
      </c>
      <c r="G102" s="34">
        <v>0.11</v>
      </c>
      <c r="H102" s="34">
        <v>2.17</v>
      </c>
      <c r="I102" s="34">
        <v>0.12</v>
      </c>
      <c r="J102" s="34">
        <v>1.1599999999999999</v>
      </c>
      <c r="K102" s="34">
        <v>0.11</v>
      </c>
      <c r="L102" s="34">
        <v>0.21</v>
      </c>
      <c r="M102" s="34">
        <v>212.55</v>
      </c>
      <c r="N102" s="34">
        <v>32.35</v>
      </c>
      <c r="O102" s="34">
        <v>233.68</v>
      </c>
      <c r="P102" s="34">
        <v>1.84</v>
      </c>
      <c r="Q102" s="34">
        <v>322.72000000000003</v>
      </c>
      <c r="R102" s="34">
        <v>11.99</v>
      </c>
      <c r="S102" s="34">
        <v>0.08</v>
      </c>
      <c r="T102" s="34">
        <v>0.02</v>
      </c>
      <c r="U102" s="3">
        <v>14</v>
      </c>
    </row>
    <row r="103" spans="1:21" ht="12.15" customHeight="1" x14ac:dyDescent="0.25">
      <c r="A103" s="2" t="s">
        <v>115</v>
      </c>
      <c r="B103" s="3">
        <v>180</v>
      </c>
      <c r="C103" s="33">
        <v>0</v>
      </c>
      <c r="D103" s="33">
        <v>0</v>
      </c>
      <c r="E103" s="33">
        <v>8.7100000000000009</v>
      </c>
      <c r="F103" s="33">
        <v>34.83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7.45</v>
      </c>
      <c r="N103" s="34">
        <v>1.62</v>
      </c>
      <c r="O103" s="34">
        <v>0</v>
      </c>
      <c r="P103" s="34">
        <v>0</v>
      </c>
      <c r="Q103" s="34">
        <v>0.81</v>
      </c>
      <c r="R103" s="34">
        <v>0</v>
      </c>
      <c r="S103" s="34">
        <v>0</v>
      </c>
      <c r="T103" s="34">
        <v>0</v>
      </c>
      <c r="U103" s="3" t="s">
        <v>116</v>
      </c>
    </row>
    <row r="104" spans="1:21" ht="12.15" customHeight="1" x14ac:dyDescent="0.25">
      <c r="A104" s="2" t="s">
        <v>42</v>
      </c>
      <c r="B104" s="3">
        <v>20</v>
      </c>
      <c r="C104" s="33">
        <v>1.53</v>
      </c>
      <c r="D104" s="33">
        <v>0.12</v>
      </c>
      <c r="E104" s="33">
        <v>10.039999999999999</v>
      </c>
      <c r="F104" s="33">
        <v>47.36</v>
      </c>
      <c r="G104" s="34">
        <v>0.06</v>
      </c>
      <c r="H104" s="34">
        <v>0</v>
      </c>
      <c r="I104" s="34">
        <v>0</v>
      </c>
      <c r="J104" s="34">
        <v>0.78</v>
      </c>
      <c r="K104" s="34">
        <v>0</v>
      </c>
      <c r="L104" s="34">
        <v>0.02</v>
      </c>
      <c r="M104" s="34">
        <v>9.1999999999999993</v>
      </c>
      <c r="N104" s="34">
        <v>13.2</v>
      </c>
      <c r="O104" s="34">
        <v>33.6</v>
      </c>
      <c r="P104" s="34">
        <v>0.8</v>
      </c>
      <c r="Q104" s="34">
        <v>51.6</v>
      </c>
      <c r="R104" s="34">
        <v>0</v>
      </c>
      <c r="S104" s="34">
        <v>0.01</v>
      </c>
      <c r="T104" s="34">
        <v>0</v>
      </c>
      <c r="U104" s="3">
        <v>1</v>
      </c>
    </row>
    <row r="105" spans="1:21" ht="12.15" customHeight="1" x14ac:dyDescent="0.25">
      <c r="A105" s="2" t="s">
        <v>34</v>
      </c>
      <c r="B105" s="3">
        <v>20</v>
      </c>
      <c r="C105" s="33">
        <v>1.32</v>
      </c>
      <c r="D105" s="33">
        <v>0.18</v>
      </c>
      <c r="E105" s="33">
        <v>8.48</v>
      </c>
      <c r="F105" s="33">
        <v>40.79</v>
      </c>
      <c r="G105" s="34">
        <v>0.04</v>
      </c>
      <c r="H105" s="34">
        <v>0</v>
      </c>
      <c r="I105" s="34">
        <v>0</v>
      </c>
      <c r="J105" s="34">
        <v>0.44</v>
      </c>
      <c r="K105" s="34">
        <v>0</v>
      </c>
      <c r="L105" s="34">
        <v>0.02</v>
      </c>
      <c r="M105" s="34">
        <v>3.6</v>
      </c>
      <c r="N105" s="34">
        <v>3.8</v>
      </c>
      <c r="O105" s="34">
        <v>17.399999999999999</v>
      </c>
      <c r="P105" s="34">
        <v>0.8</v>
      </c>
      <c r="Q105" s="34">
        <v>27.2</v>
      </c>
      <c r="R105" s="34">
        <v>1.1200000000000001</v>
      </c>
      <c r="S105" s="34">
        <v>0</v>
      </c>
      <c r="T105" s="34">
        <v>0</v>
      </c>
      <c r="U105" s="3">
        <v>2</v>
      </c>
    </row>
    <row r="106" spans="1:21" ht="12.15" customHeight="1" x14ac:dyDescent="0.25">
      <c r="A106" s="35" t="s">
        <v>35</v>
      </c>
      <c r="B106" s="30">
        <f>SUM(B100:B105)</f>
        <v>720</v>
      </c>
      <c r="C106" s="29">
        <f t="shared" ref="C106:T106" si="17">SUM(C100:C105)</f>
        <v>26.53</v>
      </c>
      <c r="D106" s="29">
        <f t="shared" si="17"/>
        <v>27.62</v>
      </c>
      <c r="E106" s="29">
        <f t="shared" si="17"/>
        <v>115.71</v>
      </c>
      <c r="F106" s="29">
        <f t="shared" si="17"/>
        <v>808.74</v>
      </c>
      <c r="G106" s="30">
        <f t="shared" si="17"/>
        <v>0.27999999999999997</v>
      </c>
      <c r="H106" s="30">
        <f t="shared" si="17"/>
        <v>23.35</v>
      </c>
      <c r="I106" s="30">
        <f t="shared" si="17"/>
        <v>0.37</v>
      </c>
      <c r="J106" s="30">
        <f t="shared" si="17"/>
        <v>5.0900000000000007</v>
      </c>
      <c r="K106" s="30">
        <f t="shared" si="17"/>
        <v>0.14000000000000001</v>
      </c>
      <c r="L106" s="30">
        <f t="shared" si="17"/>
        <v>0.31000000000000005</v>
      </c>
      <c r="M106" s="30">
        <f t="shared" si="17"/>
        <v>285.99</v>
      </c>
      <c r="N106" s="30">
        <f t="shared" si="17"/>
        <v>79.339999999999989</v>
      </c>
      <c r="O106" s="30">
        <f t="shared" si="17"/>
        <v>341.42</v>
      </c>
      <c r="P106" s="30">
        <f t="shared" si="17"/>
        <v>4.8499999999999996</v>
      </c>
      <c r="Q106" s="30">
        <f t="shared" si="17"/>
        <v>802.80000000000007</v>
      </c>
      <c r="R106" s="30">
        <f t="shared" si="17"/>
        <v>17.750000000000004</v>
      </c>
      <c r="S106" s="30">
        <f t="shared" si="17"/>
        <v>0.12</v>
      </c>
      <c r="T106" s="30">
        <f t="shared" si="17"/>
        <v>0.02</v>
      </c>
      <c r="U106" s="36"/>
    </row>
    <row r="107" spans="1:21" ht="14.7" customHeight="1" x14ac:dyDescent="0.25">
      <c r="A107" s="31" t="s">
        <v>43</v>
      </c>
      <c r="B107" s="31"/>
      <c r="C107" s="32"/>
      <c r="D107" s="32"/>
      <c r="E107" s="32"/>
      <c r="F107" s="3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2.15" customHeight="1" x14ac:dyDescent="0.25">
      <c r="A108" s="2" t="s">
        <v>117</v>
      </c>
      <c r="B108" s="3">
        <v>150</v>
      </c>
      <c r="C108" s="33">
        <v>10</v>
      </c>
      <c r="D108" s="33">
        <v>11.66</v>
      </c>
      <c r="E108" s="33">
        <v>31.54</v>
      </c>
      <c r="F108" s="33">
        <v>268.77</v>
      </c>
      <c r="G108" s="34">
        <v>0.12</v>
      </c>
      <c r="H108" s="34">
        <v>16.91</v>
      </c>
      <c r="I108" s="34">
        <v>0.73</v>
      </c>
      <c r="J108" s="34">
        <v>3.15</v>
      </c>
      <c r="K108" s="34">
        <v>0</v>
      </c>
      <c r="L108" s="34">
        <v>0.15</v>
      </c>
      <c r="M108" s="34">
        <v>67.48</v>
      </c>
      <c r="N108" s="34">
        <v>43.91</v>
      </c>
      <c r="O108" s="34">
        <v>152.06</v>
      </c>
      <c r="P108" s="34">
        <v>2.19</v>
      </c>
      <c r="Q108" s="34">
        <v>607.28</v>
      </c>
      <c r="R108" s="34">
        <v>9.9499999999999993</v>
      </c>
      <c r="S108" s="34">
        <v>0.1</v>
      </c>
      <c r="T108" s="34">
        <v>0.01</v>
      </c>
      <c r="U108" s="3" t="s">
        <v>118</v>
      </c>
    </row>
    <row r="109" spans="1:21" ht="12.15" customHeight="1" x14ac:dyDescent="0.25">
      <c r="A109" s="2" t="s">
        <v>98</v>
      </c>
      <c r="B109" s="3">
        <v>180</v>
      </c>
      <c r="C109" s="33">
        <v>0.23</v>
      </c>
      <c r="D109" s="33">
        <v>0.01</v>
      </c>
      <c r="E109" s="33">
        <v>10.23</v>
      </c>
      <c r="F109" s="33">
        <v>42.94</v>
      </c>
      <c r="G109" s="34">
        <v>0</v>
      </c>
      <c r="H109" s="34">
        <v>1.05</v>
      </c>
      <c r="I109" s="34">
        <v>0</v>
      </c>
      <c r="J109" s="34">
        <v>0</v>
      </c>
      <c r="K109" s="34">
        <v>0</v>
      </c>
      <c r="L109" s="34">
        <v>0.01</v>
      </c>
      <c r="M109" s="34">
        <v>13.9</v>
      </c>
      <c r="N109" s="34">
        <v>5.9</v>
      </c>
      <c r="O109" s="34">
        <v>7.93</v>
      </c>
      <c r="P109" s="34">
        <v>0.73</v>
      </c>
      <c r="Q109" s="34">
        <v>33.44</v>
      </c>
      <c r="R109" s="34">
        <v>0</v>
      </c>
      <c r="S109" s="34">
        <v>0</v>
      </c>
      <c r="T109" s="34">
        <v>0</v>
      </c>
      <c r="U109" s="3" t="s">
        <v>119</v>
      </c>
    </row>
    <row r="110" spans="1:21" ht="12.15" customHeight="1" x14ac:dyDescent="0.25">
      <c r="A110" s="60" t="s">
        <v>42</v>
      </c>
      <c r="B110" s="61">
        <v>10</v>
      </c>
      <c r="C110" s="62">
        <f>1.53/2</f>
        <v>0.76500000000000001</v>
      </c>
      <c r="D110" s="62">
        <f>0.12/2</f>
        <v>0.06</v>
      </c>
      <c r="E110" s="62">
        <f>10.04/2</f>
        <v>5.0199999999999996</v>
      </c>
      <c r="F110" s="62">
        <f>47.36/2</f>
        <v>23.68</v>
      </c>
      <c r="G110" s="62">
        <v>0.03</v>
      </c>
      <c r="H110" s="62">
        <v>0</v>
      </c>
      <c r="I110" s="62">
        <v>0</v>
      </c>
      <c r="J110" s="62">
        <v>0.39</v>
      </c>
      <c r="K110" s="62">
        <v>0</v>
      </c>
      <c r="L110" s="62">
        <v>0.01</v>
      </c>
      <c r="M110" s="62">
        <v>4.5999999999999996</v>
      </c>
      <c r="N110" s="62">
        <v>6.6</v>
      </c>
      <c r="O110" s="62">
        <v>16.8</v>
      </c>
      <c r="P110" s="62">
        <v>0.4</v>
      </c>
      <c r="Q110" s="62">
        <v>25.8</v>
      </c>
      <c r="R110" s="62">
        <v>0</v>
      </c>
      <c r="S110" s="62">
        <v>0</v>
      </c>
      <c r="T110" s="62">
        <v>0</v>
      </c>
      <c r="U110" s="61">
        <v>1</v>
      </c>
    </row>
    <row r="111" spans="1:21" ht="12.15" customHeight="1" x14ac:dyDescent="0.25">
      <c r="A111" s="60" t="s">
        <v>34</v>
      </c>
      <c r="B111" s="61">
        <v>10</v>
      </c>
      <c r="C111" s="62">
        <f>1.32/2</f>
        <v>0.66</v>
      </c>
      <c r="D111" s="62">
        <f>0.18/2</f>
        <v>0.09</v>
      </c>
      <c r="E111" s="62">
        <f>8.48/2</f>
        <v>4.24</v>
      </c>
      <c r="F111" s="62">
        <f>40.79/2</f>
        <v>20.395</v>
      </c>
      <c r="G111" s="62">
        <v>0.06</v>
      </c>
      <c r="H111" s="62">
        <v>0</v>
      </c>
      <c r="I111" s="62">
        <v>0</v>
      </c>
      <c r="J111" s="62">
        <v>0.78</v>
      </c>
      <c r="K111" s="62">
        <v>0</v>
      </c>
      <c r="L111" s="62">
        <v>0.02</v>
      </c>
      <c r="M111" s="62">
        <v>9.1999999999999993</v>
      </c>
      <c r="N111" s="62">
        <v>13.2</v>
      </c>
      <c r="O111" s="62">
        <v>33.6</v>
      </c>
      <c r="P111" s="62">
        <v>0.8</v>
      </c>
      <c r="Q111" s="62">
        <v>51.6</v>
      </c>
      <c r="R111" s="62">
        <v>0</v>
      </c>
      <c r="S111" s="62">
        <v>0.01</v>
      </c>
      <c r="T111" s="62">
        <v>0</v>
      </c>
      <c r="U111" s="61">
        <v>2</v>
      </c>
    </row>
    <row r="112" spans="1:21" ht="12.15" customHeight="1" x14ac:dyDescent="0.25">
      <c r="A112" s="35" t="s">
        <v>35</v>
      </c>
      <c r="B112" s="30">
        <f>B111+B109+B108</f>
        <v>340</v>
      </c>
      <c r="C112" s="29">
        <f t="shared" ref="C112:T112" si="18">C111+C109+C108</f>
        <v>10.89</v>
      </c>
      <c r="D112" s="29">
        <f t="shared" si="18"/>
        <v>11.76</v>
      </c>
      <c r="E112" s="29">
        <f t="shared" si="18"/>
        <v>46.01</v>
      </c>
      <c r="F112" s="29">
        <f t="shared" si="18"/>
        <v>332.10499999999996</v>
      </c>
      <c r="G112" s="30">
        <f t="shared" si="18"/>
        <v>0.18</v>
      </c>
      <c r="H112" s="30">
        <f t="shared" si="18"/>
        <v>17.96</v>
      </c>
      <c r="I112" s="30">
        <f t="shared" si="18"/>
        <v>0.73</v>
      </c>
      <c r="J112" s="30">
        <f t="shared" si="18"/>
        <v>3.9299999999999997</v>
      </c>
      <c r="K112" s="30">
        <f t="shared" si="18"/>
        <v>0</v>
      </c>
      <c r="L112" s="30">
        <f t="shared" si="18"/>
        <v>0.18</v>
      </c>
      <c r="M112" s="30">
        <f t="shared" si="18"/>
        <v>90.580000000000013</v>
      </c>
      <c r="N112" s="30">
        <f t="shared" si="18"/>
        <v>63.01</v>
      </c>
      <c r="O112" s="30">
        <f t="shared" si="18"/>
        <v>193.59</v>
      </c>
      <c r="P112" s="30">
        <f t="shared" si="18"/>
        <v>3.7199999999999998</v>
      </c>
      <c r="Q112" s="30">
        <f t="shared" si="18"/>
        <v>692.31999999999994</v>
      </c>
      <c r="R112" s="30">
        <f t="shared" si="18"/>
        <v>9.9499999999999993</v>
      </c>
      <c r="S112" s="30">
        <f t="shared" si="18"/>
        <v>0.11</v>
      </c>
      <c r="T112" s="30">
        <f t="shared" si="18"/>
        <v>0.01</v>
      </c>
      <c r="U112" s="36"/>
    </row>
    <row r="113" spans="1:21" ht="21.6" customHeight="1" x14ac:dyDescent="0.25">
      <c r="A113" s="35" t="s">
        <v>48</v>
      </c>
      <c r="B113" s="35"/>
      <c r="C113" s="37">
        <f>C112+C106</f>
        <v>37.42</v>
      </c>
      <c r="D113" s="37">
        <f t="shared" ref="D113:T113" si="19">D112+D106</f>
        <v>39.380000000000003</v>
      </c>
      <c r="E113" s="37">
        <f t="shared" si="19"/>
        <v>161.72</v>
      </c>
      <c r="F113" s="37">
        <f t="shared" si="19"/>
        <v>1140.845</v>
      </c>
      <c r="G113" s="37">
        <f t="shared" si="19"/>
        <v>0.45999999999999996</v>
      </c>
      <c r="H113" s="37">
        <f t="shared" si="19"/>
        <v>41.31</v>
      </c>
      <c r="I113" s="37">
        <f t="shared" si="19"/>
        <v>1.1000000000000001</v>
      </c>
      <c r="J113" s="37">
        <f t="shared" si="19"/>
        <v>9.02</v>
      </c>
      <c r="K113" s="37">
        <f t="shared" si="19"/>
        <v>0.14000000000000001</v>
      </c>
      <c r="L113" s="37">
        <f t="shared" si="19"/>
        <v>0.49000000000000005</v>
      </c>
      <c r="M113" s="37">
        <f t="shared" si="19"/>
        <v>376.57000000000005</v>
      </c>
      <c r="N113" s="37">
        <f t="shared" si="19"/>
        <v>142.35</v>
      </c>
      <c r="O113" s="37">
        <f t="shared" si="19"/>
        <v>535.01</v>
      </c>
      <c r="P113" s="37">
        <f t="shared" si="19"/>
        <v>8.57</v>
      </c>
      <c r="Q113" s="37">
        <f t="shared" si="19"/>
        <v>1495.12</v>
      </c>
      <c r="R113" s="37">
        <f t="shared" si="19"/>
        <v>27.700000000000003</v>
      </c>
      <c r="S113" s="37">
        <f t="shared" si="19"/>
        <v>0.22999999999999998</v>
      </c>
      <c r="T113" s="37">
        <f t="shared" si="19"/>
        <v>0.03</v>
      </c>
      <c r="U113" s="36"/>
    </row>
    <row r="114" spans="1:21" ht="28.35" customHeight="1" x14ac:dyDescent="0.25">
      <c r="A114" s="67" t="s">
        <v>120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3.35" customHeight="1" x14ac:dyDescent="0.25">
      <c r="A115" s="75" t="s">
        <v>1</v>
      </c>
      <c r="B115" s="75" t="s">
        <v>2</v>
      </c>
      <c r="C115" s="77" t="s">
        <v>3</v>
      </c>
      <c r="D115" s="78"/>
      <c r="E115" s="79"/>
      <c r="F115" s="80" t="s">
        <v>4</v>
      </c>
      <c r="G115" s="72" t="s">
        <v>5</v>
      </c>
      <c r="H115" s="73"/>
      <c r="I115" s="73"/>
      <c r="J115" s="73"/>
      <c r="K115" s="73"/>
      <c r="L115" s="74"/>
      <c r="M115" s="72" t="s">
        <v>6</v>
      </c>
      <c r="N115" s="73"/>
      <c r="O115" s="73"/>
      <c r="P115" s="73"/>
      <c r="Q115" s="73"/>
      <c r="R115" s="73"/>
      <c r="S115" s="73"/>
      <c r="T115" s="74"/>
      <c r="U115" s="75" t="s">
        <v>7</v>
      </c>
    </row>
    <row r="116" spans="1:21" ht="26.7" customHeight="1" x14ac:dyDescent="0.25">
      <c r="A116" s="76"/>
      <c r="B116" s="76"/>
      <c r="C116" s="29" t="s">
        <v>8</v>
      </c>
      <c r="D116" s="29" t="s">
        <v>9</v>
      </c>
      <c r="E116" s="29" t="s">
        <v>10</v>
      </c>
      <c r="F116" s="81"/>
      <c r="G116" s="30" t="s">
        <v>11</v>
      </c>
      <c r="H116" s="30" t="s">
        <v>12</v>
      </c>
      <c r="I116" s="30" t="s">
        <v>13</v>
      </c>
      <c r="J116" s="30" t="s">
        <v>14</v>
      </c>
      <c r="K116" s="30" t="s">
        <v>15</v>
      </c>
      <c r="L116" s="30" t="s">
        <v>16</v>
      </c>
      <c r="M116" s="30" t="s">
        <v>17</v>
      </c>
      <c r="N116" s="30" t="s">
        <v>18</v>
      </c>
      <c r="O116" s="30" t="s">
        <v>19</v>
      </c>
      <c r="P116" s="30" t="s">
        <v>20</v>
      </c>
      <c r="Q116" s="30" t="s">
        <v>21</v>
      </c>
      <c r="R116" s="30" t="s">
        <v>22</v>
      </c>
      <c r="S116" s="30" t="s">
        <v>23</v>
      </c>
      <c r="T116" s="30" t="s">
        <v>24</v>
      </c>
      <c r="U116" s="76"/>
    </row>
    <row r="117" spans="1:21" ht="14.7" customHeight="1" x14ac:dyDescent="0.25">
      <c r="A117" s="31" t="s">
        <v>36</v>
      </c>
      <c r="B117" s="31"/>
      <c r="C117" s="32"/>
      <c r="D117" s="32"/>
      <c r="E117" s="32"/>
      <c r="F117" s="32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12.15" customHeight="1" x14ac:dyDescent="0.25">
      <c r="A118" s="2" t="s">
        <v>123</v>
      </c>
      <c r="B118" s="3">
        <v>60</v>
      </c>
      <c r="C118" s="33">
        <v>0.96</v>
      </c>
      <c r="D118" s="33">
        <v>3.06</v>
      </c>
      <c r="E118" s="33">
        <v>4.1399999999999997</v>
      </c>
      <c r="F118" s="33">
        <v>48.01</v>
      </c>
      <c r="G118" s="34">
        <v>0.02</v>
      </c>
      <c r="H118" s="34">
        <v>16.809999999999999</v>
      </c>
      <c r="I118" s="34">
        <v>0.02</v>
      </c>
      <c r="J118" s="34">
        <v>2.7</v>
      </c>
      <c r="K118" s="34">
        <v>0</v>
      </c>
      <c r="L118" s="34">
        <v>0</v>
      </c>
      <c r="M118" s="34">
        <v>27.01</v>
      </c>
      <c r="N118" s="34">
        <v>12.6</v>
      </c>
      <c r="O118" s="34">
        <v>22.21</v>
      </c>
      <c r="P118" s="34">
        <v>0.66</v>
      </c>
      <c r="Q118" s="34">
        <v>0</v>
      </c>
      <c r="R118" s="34">
        <v>0</v>
      </c>
      <c r="S118" s="34">
        <v>0</v>
      </c>
      <c r="T118" s="34">
        <v>0</v>
      </c>
      <c r="U118" s="3" t="s">
        <v>124</v>
      </c>
    </row>
    <row r="119" spans="1:21" ht="12.15" customHeight="1" x14ac:dyDescent="0.25">
      <c r="A119" s="2" t="s">
        <v>125</v>
      </c>
      <c r="B119" s="3">
        <v>200</v>
      </c>
      <c r="C119" s="33">
        <v>2.13</v>
      </c>
      <c r="D119" s="33">
        <v>3.65</v>
      </c>
      <c r="E119" s="33">
        <v>14.58</v>
      </c>
      <c r="F119" s="33">
        <v>101.79</v>
      </c>
      <c r="G119" s="34">
        <v>0.06</v>
      </c>
      <c r="H119" s="34">
        <v>3.89</v>
      </c>
      <c r="I119" s="34">
        <v>0.17</v>
      </c>
      <c r="J119" s="34">
        <v>1.2</v>
      </c>
      <c r="K119" s="34">
        <v>0.03</v>
      </c>
      <c r="L119" s="34">
        <v>0.04</v>
      </c>
      <c r="M119" s="34">
        <v>23.96</v>
      </c>
      <c r="N119" s="34">
        <v>16.14</v>
      </c>
      <c r="O119" s="34">
        <v>39.53</v>
      </c>
      <c r="P119" s="34">
        <v>0.76</v>
      </c>
      <c r="Q119" s="34">
        <v>283.85000000000002</v>
      </c>
      <c r="R119" s="34">
        <v>2.79</v>
      </c>
      <c r="S119" s="34">
        <v>0.02</v>
      </c>
      <c r="T119" s="34">
        <v>0</v>
      </c>
      <c r="U119" s="3" t="s">
        <v>126</v>
      </c>
    </row>
    <row r="120" spans="1:21" ht="12.15" customHeight="1" x14ac:dyDescent="0.25">
      <c r="A120" s="2" t="s">
        <v>127</v>
      </c>
      <c r="B120" s="3">
        <v>150</v>
      </c>
      <c r="C120" s="33">
        <v>3.68</v>
      </c>
      <c r="D120" s="33">
        <v>5.18</v>
      </c>
      <c r="E120" s="33">
        <v>29.22</v>
      </c>
      <c r="F120" s="33">
        <v>218.5</v>
      </c>
      <c r="G120" s="34">
        <v>0.03</v>
      </c>
      <c r="H120" s="34">
        <v>0</v>
      </c>
      <c r="I120" s="34">
        <v>0.03</v>
      </c>
      <c r="J120" s="34">
        <v>1.04</v>
      </c>
      <c r="K120" s="34">
        <v>0</v>
      </c>
      <c r="L120" s="34">
        <v>0</v>
      </c>
      <c r="M120" s="34">
        <v>9.1999999999999993</v>
      </c>
      <c r="N120" s="34">
        <v>26.45</v>
      </c>
      <c r="O120" s="34">
        <v>80.5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" t="s">
        <v>59</v>
      </c>
    </row>
    <row r="121" spans="1:21" ht="12.15" customHeight="1" x14ac:dyDescent="0.25">
      <c r="A121" s="2" t="s">
        <v>128</v>
      </c>
      <c r="B121" s="3">
        <v>120</v>
      </c>
      <c r="C121" s="33">
        <v>13.92</v>
      </c>
      <c r="D121" s="33">
        <v>14.58</v>
      </c>
      <c r="E121" s="33">
        <v>9.14</v>
      </c>
      <c r="F121" s="33">
        <v>182.95</v>
      </c>
      <c r="G121" s="34">
        <v>0.12</v>
      </c>
      <c r="H121" s="34">
        <v>1.35</v>
      </c>
      <c r="I121" s="34">
        <v>0.09</v>
      </c>
      <c r="J121" s="34">
        <v>1.1499999999999999</v>
      </c>
      <c r="K121" s="34">
        <v>0.35</v>
      </c>
      <c r="L121" s="34">
        <v>0.27</v>
      </c>
      <c r="M121" s="34">
        <v>154.46</v>
      </c>
      <c r="N121" s="34">
        <v>61.25</v>
      </c>
      <c r="O121" s="34">
        <v>328.06</v>
      </c>
      <c r="P121" s="34">
        <v>1.4</v>
      </c>
      <c r="Q121" s="34">
        <v>524.77</v>
      </c>
      <c r="R121" s="34">
        <v>133.24</v>
      </c>
      <c r="S121" s="34">
        <v>0.55000000000000004</v>
      </c>
      <c r="T121" s="34">
        <v>0.03</v>
      </c>
      <c r="U121" s="3">
        <v>30</v>
      </c>
    </row>
    <row r="122" spans="1:21" ht="12.15" customHeight="1" x14ac:dyDescent="0.25">
      <c r="A122" s="2" t="s">
        <v>190</v>
      </c>
      <c r="B122" s="3">
        <v>200</v>
      </c>
      <c r="C122" s="33">
        <v>1.36</v>
      </c>
      <c r="D122" s="33">
        <v>0.39</v>
      </c>
      <c r="E122" s="33">
        <v>22.12</v>
      </c>
      <c r="F122" s="33">
        <v>98.94</v>
      </c>
      <c r="G122" s="34">
        <v>0.03</v>
      </c>
      <c r="H122" s="34">
        <v>1.6</v>
      </c>
      <c r="I122" s="34">
        <v>0</v>
      </c>
      <c r="J122" s="34">
        <v>0</v>
      </c>
      <c r="K122" s="34">
        <v>0</v>
      </c>
      <c r="L122" s="34">
        <v>0.02</v>
      </c>
      <c r="M122" s="34">
        <v>36</v>
      </c>
      <c r="N122" s="34">
        <v>16.2</v>
      </c>
      <c r="O122" s="34">
        <v>21.6</v>
      </c>
      <c r="P122" s="34">
        <v>0.72</v>
      </c>
      <c r="Q122" s="34">
        <v>300</v>
      </c>
      <c r="R122" s="34">
        <v>12</v>
      </c>
      <c r="S122" s="34">
        <v>0</v>
      </c>
      <c r="T122" s="34">
        <v>0</v>
      </c>
      <c r="U122" s="3" t="s">
        <v>41</v>
      </c>
    </row>
    <row r="123" spans="1:21" ht="12.15" customHeight="1" x14ac:dyDescent="0.25">
      <c r="A123" s="2" t="s">
        <v>42</v>
      </c>
      <c r="B123" s="3">
        <v>40</v>
      </c>
      <c r="C123" s="33">
        <v>3.05</v>
      </c>
      <c r="D123" s="33">
        <v>0.25</v>
      </c>
      <c r="E123" s="33">
        <v>20.07</v>
      </c>
      <c r="F123" s="33">
        <v>94.73</v>
      </c>
      <c r="G123" s="34">
        <v>0.06</v>
      </c>
      <c r="H123" s="34">
        <v>0</v>
      </c>
      <c r="I123" s="34">
        <v>0</v>
      </c>
      <c r="J123" s="34">
        <v>0.78</v>
      </c>
      <c r="K123" s="34">
        <v>0</v>
      </c>
      <c r="L123" s="34">
        <v>0.02</v>
      </c>
      <c r="M123" s="34">
        <v>9.1999999999999993</v>
      </c>
      <c r="N123" s="34">
        <v>13.2</v>
      </c>
      <c r="O123" s="34">
        <v>33.6</v>
      </c>
      <c r="P123" s="34">
        <v>0.8</v>
      </c>
      <c r="Q123" s="34">
        <v>51.6</v>
      </c>
      <c r="R123" s="34">
        <v>0</v>
      </c>
      <c r="S123" s="34">
        <v>0.01</v>
      </c>
      <c r="T123" s="34">
        <v>0</v>
      </c>
      <c r="U123" s="3">
        <v>1</v>
      </c>
    </row>
    <row r="124" spans="1:21" ht="12.15" customHeight="1" x14ac:dyDescent="0.25">
      <c r="A124" s="2" t="s">
        <v>34</v>
      </c>
      <c r="B124" s="3">
        <v>20</v>
      </c>
      <c r="C124" s="33">
        <v>1.32</v>
      </c>
      <c r="D124" s="33">
        <v>0.18</v>
      </c>
      <c r="E124" s="33">
        <v>8.48</v>
      </c>
      <c r="F124" s="33">
        <v>40.79</v>
      </c>
      <c r="G124" s="34">
        <v>0.04</v>
      </c>
      <c r="H124" s="34">
        <v>0</v>
      </c>
      <c r="I124" s="34">
        <v>0</v>
      </c>
      <c r="J124" s="34">
        <v>0.44</v>
      </c>
      <c r="K124" s="34">
        <v>0</v>
      </c>
      <c r="L124" s="34">
        <v>0.02</v>
      </c>
      <c r="M124" s="34">
        <v>3.6</v>
      </c>
      <c r="N124" s="34">
        <v>3.8</v>
      </c>
      <c r="O124" s="34">
        <v>17.399999999999999</v>
      </c>
      <c r="P124" s="34">
        <v>0.8</v>
      </c>
      <c r="Q124" s="34">
        <v>27.2</v>
      </c>
      <c r="R124" s="34">
        <v>1.1200000000000001</v>
      </c>
      <c r="S124" s="34">
        <v>0</v>
      </c>
      <c r="T124" s="34">
        <v>0</v>
      </c>
      <c r="U124" s="3">
        <v>2</v>
      </c>
    </row>
    <row r="125" spans="1:21" ht="21.6" customHeight="1" x14ac:dyDescent="0.25">
      <c r="A125" s="35" t="s">
        <v>35</v>
      </c>
      <c r="B125" s="30">
        <f t="shared" ref="B125:T125" si="20">SUM(B118:B124)</f>
        <v>790</v>
      </c>
      <c r="C125" s="29">
        <f t="shared" si="20"/>
        <v>26.419999999999998</v>
      </c>
      <c r="D125" s="29">
        <f t="shared" si="20"/>
        <v>27.29</v>
      </c>
      <c r="E125" s="29">
        <f t="shared" si="20"/>
        <v>107.75000000000001</v>
      </c>
      <c r="F125" s="29">
        <f t="shared" si="20"/>
        <v>785.71</v>
      </c>
      <c r="G125" s="30">
        <f t="shared" si="20"/>
        <v>0.36</v>
      </c>
      <c r="H125" s="30">
        <f t="shared" si="20"/>
        <v>23.650000000000002</v>
      </c>
      <c r="I125" s="30">
        <f t="shared" si="20"/>
        <v>0.31</v>
      </c>
      <c r="J125" s="30">
        <f t="shared" si="20"/>
        <v>7.3100000000000005</v>
      </c>
      <c r="K125" s="30">
        <f t="shared" si="20"/>
        <v>0.38</v>
      </c>
      <c r="L125" s="30">
        <f t="shared" si="20"/>
        <v>0.37000000000000005</v>
      </c>
      <c r="M125" s="30">
        <f t="shared" si="20"/>
        <v>263.43</v>
      </c>
      <c r="N125" s="30">
        <f t="shared" si="20"/>
        <v>149.63999999999999</v>
      </c>
      <c r="O125" s="30">
        <f t="shared" si="20"/>
        <v>542.9</v>
      </c>
      <c r="P125" s="30">
        <f t="shared" si="20"/>
        <v>5.14</v>
      </c>
      <c r="Q125" s="30">
        <f t="shared" si="20"/>
        <v>1187.4199999999998</v>
      </c>
      <c r="R125" s="30">
        <f t="shared" si="20"/>
        <v>149.15</v>
      </c>
      <c r="S125" s="30">
        <f t="shared" si="20"/>
        <v>0.58000000000000007</v>
      </c>
      <c r="T125" s="30">
        <f t="shared" si="20"/>
        <v>0.03</v>
      </c>
      <c r="U125" s="36"/>
    </row>
    <row r="126" spans="1:21" ht="14.7" customHeight="1" x14ac:dyDescent="0.25">
      <c r="A126" s="31" t="s">
        <v>43</v>
      </c>
      <c r="B126" s="31"/>
      <c r="C126" s="32"/>
      <c r="D126" s="32"/>
      <c r="E126" s="32"/>
      <c r="F126" s="32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5">
      <c r="A127" s="60" t="s">
        <v>197</v>
      </c>
      <c r="B127" s="3">
        <v>200</v>
      </c>
      <c r="C127" s="62">
        <v>7.86</v>
      </c>
      <c r="D127" s="62">
        <v>7.75</v>
      </c>
      <c r="E127" s="62">
        <v>31.93</v>
      </c>
      <c r="F127" s="62">
        <v>260.82</v>
      </c>
      <c r="G127" s="34">
        <v>0</v>
      </c>
      <c r="H127" s="34">
        <v>0</v>
      </c>
      <c r="I127" s="34">
        <v>0</v>
      </c>
      <c r="J127" s="34">
        <v>0.04</v>
      </c>
      <c r="K127" s="34">
        <v>0</v>
      </c>
      <c r="L127" s="34">
        <v>0</v>
      </c>
      <c r="M127" s="34">
        <v>0.19</v>
      </c>
      <c r="N127" s="34">
        <v>0.28999999999999998</v>
      </c>
      <c r="O127" s="34">
        <v>0.77</v>
      </c>
      <c r="P127" s="34">
        <v>0.02</v>
      </c>
      <c r="Q127" s="34">
        <v>1.32</v>
      </c>
      <c r="R127" s="34">
        <v>0.03</v>
      </c>
      <c r="S127" s="34">
        <v>0</v>
      </c>
      <c r="T127" s="34">
        <v>0</v>
      </c>
      <c r="U127" s="3">
        <v>5</v>
      </c>
    </row>
    <row r="128" spans="1:21" x14ac:dyDescent="0.25">
      <c r="A128" s="60" t="s">
        <v>42</v>
      </c>
      <c r="B128" s="61">
        <v>10</v>
      </c>
      <c r="C128" s="62">
        <f>1.53/2</f>
        <v>0.76500000000000001</v>
      </c>
      <c r="D128" s="62">
        <f>0.12/2</f>
        <v>0.06</v>
      </c>
      <c r="E128" s="62">
        <f>10.04/2</f>
        <v>5.0199999999999996</v>
      </c>
      <c r="F128" s="62">
        <v>23.68</v>
      </c>
      <c r="G128" s="62">
        <v>0.03</v>
      </c>
      <c r="H128" s="62">
        <v>0</v>
      </c>
      <c r="I128" s="62">
        <v>0</v>
      </c>
      <c r="J128" s="62">
        <v>0.39</v>
      </c>
      <c r="K128" s="62">
        <v>0</v>
      </c>
      <c r="L128" s="62">
        <v>0.01</v>
      </c>
      <c r="M128" s="62">
        <v>4.5999999999999996</v>
      </c>
      <c r="N128" s="62">
        <v>6.6</v>
      </c>
      <c r="O128" s="62">
        <v>16.8</v>
      </c>
      <c r="P128" s="62">
        <v>0.4</v>
      </c>
      <c r="Q128" s="62">
        <v>25.8</v>
      </c>
      <c r="R128" s="62">
        <v>0</v>
      </c>
      <c r="S128" s="62">
        <v>0</v>
      </c>
      <c r="T128" s="62">
        <v>0</v>
      </c>
      <c r="U128" s="61">
        <v>1</v>
      </c>
    </row>
    <row r="129" spans="1:21" ht="12.15" customHeight="1" x14ac:dyDescent="0.25">
      <c r="A129" s="60" t="s">
        <v>34</v>
      </c>
      <c r="B129" s="61">
        <v>10</v>
      </c>
      <c r="C129" s="62">
        <f>1.32/2</f>
        <v>0.66</v>
      </c>
      <c r="D129" s="62">
        <f>0.18/2</f>
        <v>0.09</v>
      </c>
      <c r="E129" s="62">
        <f>8.48/2</f>
        <v>4.24</v>
      </c>
      <c r="F129" s="62">
        <v>20.399999999999999</v>
      </c>
      <c r="G129" s="62">
        <v>0.06</v>
      </c>
      <c r="H129" s="62">
        <v>0</v>
      </c>
      <c r="I129" s="62">
        <v>0</v>
      </c>
      <c r="J129" s="62">
        <v>0.78</v>
      </c>
      <c r="K129" s="62">
        <v>0</v>
      </c>
      <c r="L129" s="62">
        <v>0.02</v>
      </c>
      <c r="M129" s="62">
        <v>9.1999999999999993</v>
      </c>
      <c r="N129" s="62">
        <v>13.2</v>
      </c>
      <c r="O129" s="62">
        <v>33.6</v>
      </c>
      <c r="P129" s="62">
        <v>0.8</v>
      </c>
      <c r="Q129" s="62">
        <v>51.6</v>
      </c>
      <c r="R129" s="62">
        <v>0</v>
      </c>
      <c r="S129" s="62">
        <v>0.01</v>
      </c>
      <c r="T129" s="62">
        <v>0</v>
      </c>
      <c r="U129" s="61">
        <v>2</v>
      </c>
    </row>
    <row r="130" spans="1:21" ht="12.15" customHeight="1" x14ac:dyDescent="0.25">
      <c r="A130" s="2" t="s">
        <v>46</v>
      </c>
      <c r="B130" s="3">
        <v>200</v>
      </c>
      <c r="C130" s="33">
        <f>0.19*200/180</f>
        <v>0.21111111111111111</v>
      </c>
      <c r="D130" s="33">
        <v>0</v>
      </c>
      <c r="E130" s="33">
        <f>8.15*200/180</f>
        <v>9.0555555555555554</v>
      </c>
      <c r="F130" s="33">
        <v>37.08</v>
      </c>
      <c r="G130" s="34">
        <v>0</v>
      </c>
      <c r="H130" s="34">
        <v>0.04</v>
      </c>
      <c r="I130" s="34">
        <v>0</v>
      </c>
      <c r="J130" s="34">
        <v>0</v>
      </c>
      <c r="K130" s="34">
        <v>0</v>
      </c>
      <c r="L130" s="34">
        <v>0.01</v>
      </c>
      <c r="M130" s="34">
        <v>12.02</v>
      </c>
      <c r="N130" s="34">
        <v>5.61</v>
      </c>
      <c r="O130" s="34">
        <v>7.42</v>
      </c>
      <c r="P130" s="34">
        <v>0.74</v>
      </c>
      <c r="Q130" s="34">
        <v>25.59</v>
      </c>
      <c r="R130" s="34">
        <v>0</v>
      </c>
      <c r="S130" s="34">
        <v>0</v>
      </c>
      <c r="T130" s="34">
        <v>0</v>
      </c>
      <c r="U130" s="3" t="s">
        <v>47</v>
      </c>
    </row>
    <row r="131" spans="1:21" ht="12.15" customHeight="1" x14ac:dyDescent="0.25">
      <c r="A131" s="35" t="s">
        <v>35</v>
      </c>
      <c r="B131" s="30">
        <f>SUM(B127:B130)</f>
        <v>420</v>
      </c>
      <c r="C131" s="29">
        <f>SUM(C127:C130)</f>
        <v>9.4961111111111105</v>
      </c>
      <c r="D131" s="29">
        <f>SUM(D127:D130)</f>
        <v>7.8999999999999995</v>
      </c>
      <c r="E131" s="29">
        <f>SUM(E127:E130)</f>
        <v>50.245555555555562</v>
      </c>
      <c r="F131" s="29">
        <v>341.98</v>
      </c>
      <c r="G131" s="30">
        <f t="shared" ref="G131:T131" si="21">SUM(G127:G130)</f>
        <v>0.09</v>
      </c>
      <c r="H131" s="30">
        <f t="shared" si="21"/>
        <v>0.04</v>
      </c>
      <c r="I131" s="30">
        <f t="shared" si="21"/>
        <v>0</v>
      </c>
      <c r="J131" s="30">
        <f t="shared" si="21"/>
        <v>1.21</v>
      </c>
      <c r="K131" s="30">
        <f t="shared" si="21"/>
        <v>0</v>
      </c>
      <c r="L131" s="30">
        <f t="shared" si="21"/>
        <v>0.04</v>
      </c>
      <c r="M131" s="30">
        <f t="shared" si="21"/>
        <v>26.009999999999998</v>
      </c>
      <c r="N131" s="30">
        <f t="shared" si="21"/>
        <v>25.7</v>
      </c>
      <c r="O131" s="30">
        <f t="shared" si="21"/>
        <v>58.59</v>
      </c>
      <c r="P131" s="30">
        <f t="shared" si="21"/>
        <v>1.9600000000000002</v>
      </c>
      <c r="Q131" s="30">
        <f t="shared" si="21"/>
        <v>104.31</v>
      </c>
      <c r="R131" s="30">
        <f t="shared" si="21"/>
        <v>0.03</v>
      </c>
      <c r="S131" s="30">
        <f t="shared" si="21"/>
        <v>0.01</v>
      </c>
      <c r="T131" s="30">
        <f t="shared" si="21"/>
        <v>0</v>
      </c>
      <c r="U131" s="36"/>
    </row>
    <row r="132" spans="1:21" ht="21.6" customHeight="1" x14ac:dyDescent="0.25">
      <c r="A132" s="35" t="s">
        <v>48</v>
      </c>
      <c r="B132" s="35"/>
      <c r="C132" s="37">
        <f t="shared" ref="C132:T132" si="22">C131+C125</f>
        <v>35.916111111111107</v>
      </c>
      <c r="D132" s="37">
        <f t="shared" si="22"/>
        <v>35.19</v>
      </c>
      <c r="E132" s="37">
        <f t="shared" si="22"/>
        <v>157.99555555555557</v>
      </c>
      <c r="F132" s="37">
        <f t="shared" si="22"/>
        <v>1127.6827777777778</v>
      </c>
      <c r="G132" s="37">
        <f t="shared" si="22"/>
        <v>0.44999999999999996</v>
      </c>
      <c r="H132" s="37">
        <f t="shared" si="22"/>
        <v>23.69</v>
      </c>
      <c r="I132" s="37">
        <f t="shared" si="22"/>
        <v>0.31</v>
      </c>
      <c r="J132" s="37">
        <f t="shared" si="22"/>
        <v>8.52</v>
      </c>
      <c r="K132" s="37">
        <f t="shared" si="22"/>
        <v>0.38</v>
      </c>
      <c r="L132" s="37">
        <f t="shared" si="22"/>
        <v>0.41000000000000003</v>
      </c>
      <c r="M132" s="37">
        <f t="shared" si="22"/>
        <v>289.44</v>
      </c>
      <c r="N132" s="37">
        <f t="shared" si="22"/>
        <v>175.33999999999997</v>
      </c>
      <c r="O132" s="37">
        <f t="shared" si="22"/>
        <v>601.49</v>
      </c>
      <c r="P132" s="37">
        <f t="shared" si="22"/>
        <v>7.1</v>
      </c>
      <c r="Q132" s="37">
        <f t="shared" si="22"/>
        <v>1291.7299999999998</v>
      </c>
      <c r="R132" s="37">
        <f t="shared" si="22"/>
        <v>149.18</v>
      </c>
      <c r="S132" s="37">
        <f t="shared" si="22"/>
        <v>0.59000000000000008</v>
      </c>
      <c r="T132" s="37">
        <f t="shared" si="22"/>
        <v>0.03</v>
      </c>
      <c r="U132" s="36"/>
    </row>
    <row r="133" spans="1:21" ht="28.35" customHeight="1" x14ac:dyDescent="0.25">
      <c r="A133" s="67" t="s">
        <v>134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</row>
    <row r="134" spans="1:21" ht="13.35" customHeight="1" x14ac:dyDescent="0.25">
      <c r="A134" s="75" t="s">
        <v>1</v>
      </c>
      <c r="B134" s="75" t="s">
        <v>2</v>
      </c>
      <c r="C134" s="77" t="s">
        <v>3</v>
      </c>
      <c r="D134" s="78"/>
      <c r="E134" s="79"/>
      <c r="F134" s="80" t="s">
        <v>4</v>
      </c>
      <c r="G134" s="72" t="s">
        <v>5</v>
      </c>
      <c r="H134" s="73"/>
      <c r="I134" s="73"/>
      <c r="J134" s="73"/>
      <c r="K134" s="73"/>
      <c r="L134" s="74"/>
      <c r="M134" s="72" t="s">
        <v>6</v>
      </c>
      <c r="N134" s="73"/>
      <c r="O134" s="73"/>
      <c r="P134" s="73"/>
      <c r="Q134" s="73"/>
      <c r="R134" s="73"/>
      <c r="S134" s="73"/>
      <c r="T134" s="74"/>
      <c r="U134" s="75" t="s">
        <v>7</v>
      </c>
    </row>
    <row r="135" spans="1:21" ht="26.7" customHeight="1" x14ac:dyDescent="0.25">
      <c r="A135" s="76"/>
      <c r="B135" s="76"/>
      <c r="C135" s="29" t="s">
        <v>8</v>
      </c>
      <c r="D135" s="29" t="s">
        <v>9</v>
      </c>
      <c r="E135" s="29" t="s">
        <v>10</v>
      </c>
      <c r="F135" s="81"/>
      <c r="G135" s="30" t="s">
        <v>11</v>
      </c>
      <c r="H135" s="30" t="s">
        <v>12</v>
      </c>
      <c r="I135" s="30" t="s">
        <v>13</v>
      </c>
      <c r="J135" s="30" t="s">
        <v>14</v>
      </c>
      <c r="K135" s="30" t="s">
        <v>15</v>
      </c>
      <c r="L135" s="30" t="s">
        <v>16</v>
      </c>
      <c r="M135" s="30" t="s">
        <v>17</v>
      </c>
      <c r="N135" s="30" t="s">
        <v>18</v>
      </c>
      <c r="O135" s="30" t="s">
        <v>19</v>
      </c>
      <c r="P135" s="30" t="s">
        <v>20</v>
      </c>
      <c r="Q135" s="30" t="s">
        <v>21</v>
      </c>
      <c r="R135" s="30" t="s">
        <v>22</v>
      </c>
      <c r="S135" s="30" t="s">
        <v>23</v>
      </c>
      <c r="T135" s="30" t="s">
        <v>24</v>
      </c>
      <c r="U135" s="76"/>
    </row>
    <row r="136" spans="1:21" ht="14.7" customHeight="1" x14ac:dyDescent="0.25">
      <c r="A136" s="31" t="s">
        <v>36</v>
      </c>
      <c r="B136" s="31"/>
      <c r="C136" s="32"/>
      <c r="D136" s="32"/>
      <c r="E136" s="32"/>
      <c r="F136" s="32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12.15" customHeight="1" x14ac:dyDescent="0.25">
      <c r="A137" s="2" t="s">
        <v>138</v>
      </c>
      <c r="B137" s="3">
        <v>60</v>
      </c>
      <c r="C137" s="33">
        <v>0.66</v>
      </c>
      <c r="D137" s="33">
        <v>0.12</v>
      </c>
      <c r="E137" s="33">
        <v>2.2799999999999998</v>
      </c>
      <c r="F137" s="33">
        <v>14.4</v>
      </c>
      <c r="G137" s="34">
        <v>0.04</v>
      </c>
      <c r="H137" s="34">
        <v>15</v>
      </c>
      <c r="I137" s="34">
        <v>0.1</v>
      </c>
      <c r="J137" s="34">
        <v>0.23</v>
      </c>
      <c r="K137" s="34">
        <v>0</v>
      </c>
      <c r="L137" s="34">
        <v>0.02</v>
      </c>
      <c r="M137" s="34">
        <v>8.4</v>
      </c>
      <c r="N137" s="34">
        <v>12</v>
      </c>
      <c r="O137" s="34">
        <v>15.6</v>
      </c>
      <c r="P137" s="34">
        <v>0.6</v>
      </c>
      <c r="Q137" s="34">
        <v>174</v>
      </c>
      <c r="R137" s="34">
        <v>1.2</v>
      </c>
      <c r="S137" s="34">
        <v>0</v>
      </c>
      <c r="T137" s="34">
        <v>0</v>
      </c>
      <c r="U137" s="3" t="s">
        <v>95</v>
      </c>
    </row>
    <row r="138" spans="1:21" ht="12.15" customHeight="1" x14ac:dyDescent="0.25">
      <c r="A138" s="2" t="s">
        <v>139</v>
      </c>
      <c r="B138" s="3">
        <v>200</v>
      </c>
      <c r="C138" s="33">
        <v>2.08</v>
      </c>
      <c r="D138" s="33">
        <v>3.55</v>
      </c>
      <c r="E138" s="33">
        <v>12.62</v>
      </c>
      <c r="F138" s="33">
        <v>93.61</v>
      </c>
      <c r="G138" s="34">
        <v>0.05</v>
      </c>
      <c r="H138" s="34">
        <v>10.63</v>
      </c>
      <c r="I138" s="34">
        <v>0.2</v>
      </c>
      <c r="J138" s="34">
        <v>1.1200000000000001</v>
      </c>
      <c r="K138" s="34">
        <v>0.03</v>
      </c>
      <c r="L138" s="34">
        <v>0.05</v>
      </c>
      <c r="M138" s="34">
        <v>48.37</v>
      </c>
      <c r="N138" s="34">
        <v>25.17</v>
      </c>
      <c r="O138" s="34">
        <v>49.05</v>
      </c>
      <c r="P138" s="34">
        <v>1.1599999999999999</v>
      </c>
      <c r="Q138" s="34">
        <v>412.19</v>
      </c>
      <c r="R138" s="34">
        <v>5.28</v>
      </c>
      <c r="S138" s="34">
        <v>0.03</v>
      </c>
      <c r="T138" s="34">
        <v>0</v>
      </c>
      <c r="U138" s="3">
        <v>15</v>
      </c>
    </row>
    <row r="139" spans="1:21" ht="12.15" customHeight="1" x14ac:dyDescent="0.25">
      <c r="A139" s="2" t="s">
        <v>140</v>
      </c>
      <c r="B139" s="3">
        <v>240</v>
      </c>
      <c r="C139" s="33">
        <v>12.25</v>
      </c>
      <c r="D139" s="33">
        <v>18.52</v>
      </c>
      <c r="E139" s="33">
        <v>43.11</v>
      </c>
      <c r="F139" s="33">
        <v>371.33</v>
      </c>
      <c r="G139" s="34">
        <v>0.27</v>
      </c>
      <c r="H139" s="34">
        <v>1.86</v>
      </c>
      <c r="I139" s="34">
        <v>0.18</v>
      </c>
      <c r="J139" s="34">
        <v>2.89</v>
      </c>
      <c r="K139" s="34">
        <v>0.03</v>
      </c>
      <c r="L139" s="34">
        <v>0.11</v>
      </c>
      <c r="M139" s="34">
        <v>19.3</v>
      </c>
      <c r="N139" s="34">
        <v>67.930000000000007</v>
      </c>
      <c r="O139" s="34">
        <v>154.16999999999999</v>
      </c>
      <c r="P139" s="34">
        <v>2.75</v>
      </c>
      <c r="Q139" s="34">
        <v>346.14</v>
      </c>
      <c r="R139" s="34">
        <v>5.55</v>
      </c>
      <c r="S139" s="34">
        <v>0.04</v>
      </c>
      <c r="T139" s="34">
        <v>0</v>
      </c>
      <c r="U139" s="3">
        <v>16</v>
      </c>
    </row>
    <row r="140" spans="1:21" ht="12.15" customHeight="1" x14ac:dyDescent="0.25">
      <c r="A140" s="2" t="s">
        <v>87</v>
      </c>
      <c r="B140" s="3">
        <v>200</v>
      </c>
      <c r="C140" s="33">
        <v>5.71</v>
      </c>
      <c r="D140" s="33">
        <v>4.75</v>
      </c>
      <c r="E140" s="33">
        <v>18.260000000000002</v>
      </c>
      <c r="F140" s="33">
        <v>140.24</v>
      </c>
      <c r="G140" s="34">
        <v>0.05</v>
      </c>
      <c r="H140" s="34">
        <v>0.92</v>
      </c>
      <c r="I140" s="34">
        <v>0.03</v>
      </c>
      <c r="J140" s="34">
        <v>0</v>
      </c>
      <c r="K140" s="34">
        <v>0</v>
      </c>
      <c r="L140" s="34">
        <v>0.19</v>
      </c>
      <c r="M140" s="34">
        <v>186.34</v>
      </c>
      <c r="N140" s="34">
        <v>31.69</v>
      </c>
      <c r="O140" s="34">
        <v>145.69999999999999</v>
      </c>
      <c r="P140" s="34">
        <v>0.74</v>
      </c>
      <c r="Q140" s="34">
        <v>305.26</v>
      </c>
      <c r="R140" s="34">
        <v>16</v>
      </c>
      <c r="S140" s="34">
        <v>0</v>
      </c>
      <c r="T140" s="34">
        <v>0</v>
      </c>
      <c r="U140" s="3">
        <v>24</v>
      </c>
    </row>
    <row r="141" spans="1:21" ht="12.15" customHeight="1" x14ac:dyDescent="0.25">
      <c r="A141" s="2" t="s">
        <v>42</v>
      </c>
      <c r="B141" s="3">
        <v>40</v>
      </c>
      <c r="C141" s="33">
        <v>3.05</v>
      </c>
      <c r="D141" s="33">
        <v>0.25</v>
      </c>
      <c r="E141" s="33">
        <v>20.07</v>
      </c>
      <c r="F141" s="33">
        <v>94.73</v>
      </c>
      <c r="G141" s="34">
        <v>0.06</v>
      </c>
      <c r="H141" s="34">
        <v>0</v>
      </c>
      <c r="I141" s="34">
        <v>0</v>
      </c>
      <c r="J141" s="34">
        <v>0.78</v>
      </c>
      <c r="K141" s="34">
        <v>0</v>
      </c>
      <c r="L141" s="34">
        <v>0.02</v>
      </c>
      <c r="M141" s="34">
        <v>9.1999999999999993</v>
      </c>
      <c r="N141" s="34">
        <v>13.2</v>
      </c>
      <c r="O141" s="34">
        <v>33.6</v>
      </c>
      <c r="P141" s="34">
        <v>0.8</v>
      </c>
      <c r="Q141" s="34">
        <v>51.6</v>
      </c>
      <c r="R141" s="34">
        <v>0</v>
      </c>
      <c r="S141" s="34">
        <v>0.01</v>
      </c>
      <c r="T141" s="34">
        <v>0</v>
      </c>
      <c r="U141" s="3">
        <v>1</v>
      </c>
    </row>
    <row r="142" spans="1:21" ht="12.15" customHeight="1" x14ac:dyDescent="0.25">
      <c r="A142" s="2" t="s">
        <v>34</v>
      </c>
      <c r="B142" s="3">
        <v>30</v>
      </c>
      <c r="C142" s="33">
        <v>1.99</v>
      </c>
      <c r="D142" s="33">
        <v>0.26</v>
      </c>
      <c r="E142" s="33">
        <v>12.72</v>
      </c>
      <c r="F142" s="33">
        <v>61.19</v>
      </c>
      <c r="G142" s="34">
        <v>0.05</v>
      </c>
      <c r="H142" s="34">
        <v>0</v>
      </c>
      <c r="I142" s="34">
        <v>0</v>
      </c>
      <c r="J142" s="34">
        <v>0.66</v>
      </c>
      <c r="K142" s="34">
        <v>0</v>
      </c>
      <c r="L142" s="34">
        <v>0.02</v>
      </c>
      <c r="M142" s="34">
        <v>5.4</v>
      </c>
      <c r="N142" s="34">
        <v>5.7</v>
      </c>
      <c r="O142" s="34">
        <v>26.1</v>
      </c>
      <c r="P142" s="34">
        <v>1.2</v>
      </c>
      <c r="Q142" s="34">
        <v>40.799999999999997</v>
      </c>
      <c r="R142" s="34">
        <v>1.68</v>
      </c>
      <c r="S142" s="34">
        <v>0</v>
      </c>
      <c r="T142" s="34">
        <v>0</v>
      </c>
      <c r="U142" s="3">
        <v>2</v>
      </c>
    </row>
    <row r="143" spans="1:21" ht="12.15" customHeight="1" x14ac:dyDescent="0.25">
      <c r="A143" s="4" t="s">
        <v>32</v>
      </c>
      <c r="B143" s="6">
        <v>100</v>
      </c>
      <c r="C143" s="7">
        <v>0.9</v>
      </c>
      <c r="D143" s="9">
        <v>0.2</v>
      </c>
      <c r="E143" s="7">
        <v>8</v>
      </c>
      <c r="F143" s="7">
        <v>47</v>
      </c>
      <c r="G143" s="34">
        <v>0.03</v>
      </c>
      <c r="H143" s="34">
        <v>11</v>
      </c>
      <c r="I143" s="34">
        <v>0.01</v>
      </c>
      <c r="J143" s="34">
        <v>0.69</v>
      </c>
      <c r="K143" s="34">
        <v>0</v>
      </c>
      <c r="L143" s="34">
        <v>0.02</v>
      </c>
      <c r="M143" s="34">
        <v>17.600000000000001</v>
      </c>
      <c r="N143" s="34">
        <v>8.8000000000000007</v>
      </c>
      <c r="O143" s="34">
        <v>12.1</v>
      </c>
      <c r="P143" s="34">
        <v>2.42</v>
      </c>
      <c r="Q143" s="34">
        <v>305.8</v>
      </c>
      <c r="R143" s="34">
        <v>2.2000000000000002</v>
      </c>
      <c r="S143" s="34">
        <v>0.01</v>
      </c>
      <c r="T143" s="34">
        <v>0</v>
      </c>
      <c r="U143" s="3" t="s">
        <v>33</v>
      </c>
    </row>
    <row r="144" spans="1:21" ht="21.6" customHeight="1" x14ac:dyDescent="0.25">
      <c r="A144" s="35" t="s">
        <v>35</v>
      </c>
      <c r="B144" s="30">
        <f>SUM(B137:B143)</f>
        <v>870</v>
      </c>
      <c r="C144" s="29">
        <f t="shared" ref="C144:T144" si="23">SUM(C137:C143)</f>
        <v>26.639999999999997</v>
      </c>
      <c r="D144" s="29">
        <f t="shared" si="23"/>
        <v>27.65</v>
      </c>
      <c r="E144" s="29">
        <f t="shared" si="23"/>
        <v>117.06</v>
      </c>
      <c r="F144" s="29">
        <f t="shared" si="23"/>
        <v>822.5</v>
      </c>
      <c r="G144" s="30">
        <f t="shared" si="23"/>
        <v>0.55000000000000004</v>
      </c>
      <c r="H144" s="30">
        <f t="shared" si="23"/>
        <v>39.410000000000004</v>
      </c>
      <c r="I144" s="30">
        <f t="shared" si="23"/>
        <v>0.52</v>
      </c>
      <c r="J144" s="30">
        <f t="shared" si="23"/>
        <v>6.370000000000001</v>
      </c>
      <c r="K144" s="30">
        <f t="shared" si="23"/>
        <v>0.06</v>
      </c>
      <c r="L144" s="30">
        <f t="shared" si="23"/>
        <v>0.43000000000000005</v>
      </c>
      <c r="M144" s="30">
        <f t="shared" si="23"/>
        <v>294.60999999999996</v>
      </c>
      <c r="N144" s="30">
        <f t="shared" si="23"/>
        <v>164.49</v>
      </c>
      <c r="O144" s="30">
        <f t="shared" si="23"/>
        <v>436.32000000000005</v>
      </c>
      <c r="P144" s="30">
        <f t="shared" si="23"/>
        <v>9.67</v>
      </c>
      <c r="Q144" s="30">
        <f t="shared" si="23"/>
        <v>1635.79</v>
      </c>
      <c r="R144" s="30">
        <f t="shared" si="23"/>
        <v>31.91</v>
      </c>
      <c r="S144" s="30">
        <f t="shared" si="23"/>
        <v>0.09</v>
      </c>
      <c r="T144" s="30">
        <f t="shared" si="23"/>
        <v>0</v>
      </c>
      <c r="U144" s="36"/>
    </row>
    <row r="145" spans="1:21" ht="14.7" customHeight="1" x14ac:dyDescent="0.25">
      <c r="A145" s="31" t="s">
        <v>43</v>
      </c>
      <c r="B145" s="31"/>
      <c r="C145" s="32"/>
      <c r="D145" s="32"/>
      <c r="E145" s="32"/>
      <c r="F145" s="32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12.15" customHeight="1" x14ac:dyDescent="0.25">
      <c r="A146" s="2" t="s">
        <v>141</v>
      </c>
      <c r="B146" s="3">
        <v>150</v>
      </c>
      <c r="C146" s="33">
        <v>10.23</v>
      </c>
      <c r="D146" s="33">
        <v>11.67</v>
      </c>
      <c r="E146" s="33">
        <v>32.090000000000003</v>
      </c>
      <c r="F146" s="33">
        <v>267.29000000000002</v>
      </c>
      <c r="G146" s="34">
        <v>0.11</v>
      </c>
      <c r="H146" s="34">
        <v>5.08</v>
      </c>
      <c r="I146" s="34">
        <v>0.04</v>
      </c>
      <c r="J146" s="34">
        <v>0.36</v>
      </c>
      <c r="K146" s="34">
        <v>0.1</v>
      </c>
      <c r="L146" s="34">
        <v>0.1</v>
      </c>
      <c r="M146" s="34">
        <v>48.27</v>
      </c>
      <c r="N146" s="34">
        <v>42.15</v>
      </c>
      <c r="O146" s="34">
        <v>165.32</v>
      </c>
      <c r="P146" s="34">
        <v>1.1299999999999999</v>
      </c>
      <c r="Q146" s="34">
        <v>570.85</v>
      </c>
      <c r="R146" s="34">
        <v>84</v>
      </c>
      <c r="S146" s="34">
        <v>0.36</v>
      </c>
      <c r="T146" s="34">
        <v>0.01</v>
      </c>
      <c r="U146" s="3" t="s">
        <v>142</v>
      </c>
    </row>
    <row r="147" spans="1:21" ht="12.15" customHeight="1" x14ac:dyDescent="0.25">
      <c r="A147" s="60" t="s">
        <v>42</v>
      </c>
      <c r="B147" s="61">
        <v>10</v>
      </c>
      <c r="C147" s="62">
        <f>1.53/2</f>
        <v>0.76500000000000001</v>
      </c>
      <c r="D147" s="62">
        <f>0.12/2</f>
        <v>0.06</v>
      </c>
      <c r="E147" s="62">
        <f>10.04/2</f>
        <v>5.0199999999999996</v>
      </c>
      <c r="F147" s="62">
        <f>47.36/2</f>
        <v>23.68</v>
      </c>
      <c r="G147" s="62">
        <v>0.03</v>
      </c>
      <c r="H147" s="62">
        <v>0</v>
      </c>
      <c r="I147" s="62">
        <v>0</v>
      </c>
      <c r="J147" s="62">
        <v>0.39</v>
      </c>
      <c r="K147" s="62">
        <v>0</v>
      </c>
      <c r="L147" s="62">
        <v>0.01</v>
      </c>
      <c r="M147" s="62">
        <v>4.5999999999999996</v>
      </c>
      <c r="N147" s="62">
        <v>6.6</v>
      </c>
      <c r="O147" s="62">
        <v>16.8</v>
      </c>
      <c r="P147" s="62">
        <v>0.4</v>
      </c>
      <c r="Q147" s="62">
        <v>25.8</v>
      </c>
      <c r="R147" s="62">
        <v>0</v>
      </c>
      <c r="S147" s="62">
        <v>0</v>
      </c>
      <c r="T147" s="62">
        <v>0</v>
      </c>
      <c r="U147" s="61">
        <v>1</v>
      </c>
    </row>
    <row r="148" spans="1:21" ht="12.15" customHeight="1" x14ac:dyDescent="0.25">
      <c r="A148" s="2" t="s">
        <v>115</v>
      </c>
      <c r="B148" s="3">
        <v>180</v>
      </c>
      <c r="C148" s="33">
        <v>0</v>
      </c>
      <c r="D148" s="33">
        <v>0</v>
      </c>
      <c r="E148" s="33">
        <v>9.68</v>
      </c>
      <c r="F148" s="33">
        <v>38.700000000000003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7.47</v>
      </c>
      <c r="N148" s="34">
        <v>1.62</v>
      </c>
      <c r="O148" s="34">
        <v>0</v>
      </c>
      <c r="P148" s="34">
        <v>0</v>
      </c>
      <c r="Q148" s="34">
        <v>0.84</v>
      </c>
      <c r="R148" s="34">
        <v>0</v>
      </c>
      <c r="S148" s="34">
        <v>0</v>
      </c>
      <c r="T148" s="34">
        <v>0</v>
      </c>
      <c r="U148" s="3" t="s">
        <v>116</v>
      </c>
    </row>
    <row r="149" spans="1:21" ht="12.15" customHeight="1" x14ac:dyDescent="0.25">
      <c r="A149" s="35" t="s">
        <v>35</v>
      </c>
      <c r="B149" s="30">
        <f t="shared" ref="B149:T149" si="24">B148+B147+B146</f>
        <v>340</v>
      </c>
      <c r="C149" s="29">
        <f t="shared" si="24"/>
        <v>10.995000000000001</v>
      </c>
      <c r="D149" s="29">
        <f t="shared" si="24"/>
        <v>11.73</v>
      </c>
      <c r="E149" s="29">
        <f t="shared" si="24"/>
        <v>46.790000000000006</v>
      </c>
      <c r="F149" s="29">
        <f t="shared" si="24"/>
        <v>329.67</v>
      </c>
      <c r="G149" s="30">
        <f t="shared" si="24"/>
        <v>0.14000000000000001</v>
      </c>
      <c r="H149" s="30">
        <f t="shared" si="24"/>
        <v>5.08</v>
      </c>
      <c r="I149" s="30">
        <f t="shared" si="24"/>
        <v>0.04</v>
      </c>
      <c r="J149" s="30">
        <f t="shared" si="24"/>
        <v>0.75</v>
      </c>
      <c r="K149" s="30">
        <f t="shared" si="24"/>
        <v>0.1</v>
      </c>
      <c r="L149" s="30">
        <f t="shared" si="24"/>
        <v>0.11</v>
      </c>
      <c r="M149" s="30">
        <f t="shared" si="24"/>
        <v>60.34</v>
      </c>
      <c r="N149" s="30">
        <f t="shared" si="24"/>
        <v>50.37</v>
      </c>
      <c r="O149" s="30">
        <f t="shared" si="24"/>
        <v>182.12</v>
      </c>
      <c r="P149" s="30">
        <f t="shared" si="24"/>
        <v>1.5299999999999998</v>
      </c>
      <c r="Q149" s="30">
        <f t="shared" si="24"/>
        <v>597.49</v>
      </c>
      <c r="R149" s="30">
        <f t="shared" si="24"/>
        <v>84</v>
      </c>
      <c r="S149" s="30">
        <f t="shared" si="24"/>
        <v>0.36</v>
      </c>
      <c r="T149" s="30">
        <f t="shared" si="24"/>
        <v>0.01</v>
      </c>
      <c r="U149" s="36"/>
    </row>
    <row r="150" spans="1:21" ht="21.6" customHeight="1" x14ac:dyDescent="0.25">
      <c r="A150" s="35" t="s">
        <v>48</v>
      </c>
      <c r="B150" s="35"/>
      <c r="C150" s="37">
        <f t="shared" ref="C150:T150" si="25">C149+C144</f>
        <v>37.634999999999998</v>
      </c>
      <c r="D150" s="37">
        <f t="shared" si="25"/>
        <v>39.379999999999995</v>
      </c>
      <c r="E150" s="37">
        <f t="shared" si="25"/>
        <v>163.85000000000002</v>
      </c>
      <c r="F150" s="37">
        <f t="shared" si="25"/>
        <v>1152.17</v>
      </c>
      <c r="G150" s="37">
        <f t="shared" si="25"/>
        <v>0.69000000000000006</v>
      </c>
      <c r="H150" s="37">
        <f t="shared" si="25"/>
        <v>44.49</v>
      </c>
      <c r="I150" s="37">
        <f t="shared" si="25"/>
        <v>0.56000000000000005</v>
      </c>
      <c r="J150" s="37">
        <f t="shared" si="25"/>
        <v>7.120000000000001</v>
      </c>
      <c r="K150" s="37">
        <f t="shared" si="25"/>
        <v>0.16</v>
      </c>
      <c r="L150" s="37">
        <f t="shared" si="25"/>
        <v>0.54</v>
      </c>
      <c r="M150" s="37">
        <f t="shared" si="25"/>
        <v>354.94999999999993</v>
      </c>
      <c r="N150" s="37">
        <f t="shared" si="25"/>
        <v>214.86</v>
      </c>
      <c r="O150" s="37">
        <f t="shared" si="25"/>
        <v>618.44000000000005</v>
      </c>
      <c r="P150" s="37">
        <f t="shared" si="25"/>
        <v>11.2</v>
      </c>
      <c r="Q150" s="37">
        <f t="shared" si="25"/>
        <v>2233.2799999999997</v>
      </c>
      <c r="R150" s="37">
        <f t="shared" si="25"/>
        <v>115.91</v>
      </c>
      <c r="S150" s="37">
        <f t="shared" si="25"/>
        <v>0.44999999999999996</v>
      </c>
      <c r="T150" s="37">
        <f t="shared" si="25"/>
        <v>0.01</v>
      </c>
      <c r="U150" s="36"/>
    </row>
    <row r="151" spans="1:21" ht="14.1" customHeight="1" x14ac:dyDescent="0.25">
      <c r="A151" s="38" t="s">
        <v>143</v>
      </c>
      <c r="B151" s="38"/>
      <c r="C151" s="39"/>
      <c r="D151" s="39"/>
      <c r="E151" s="39"/>
      <c r="F151" s="39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ht="28.35" customHeight="1" x14ac:dyDescent="0.25">
      <c r="A152" s="67" t="s">
        <v>144</v>
      </c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</row>
    <row r="153" spans="1:21" ht="13.35" customHeight="1" x14ac:dyDescent="0.25">
      <c r="A153" s="75" t="s">
        <v>1</v>
      </c>
      <c r="B153" s="75" t="s">
        <v>2</v>
      </c>
      <c r="C153" s="77" t="s">
        <v>3</v>
      </c>
      <c r="D153" s="78"/>
      <c r="E153" s="79"/>
      <c r="F153" s="80" t="s">
        <v>4</v>
      </c>
      <c r="G153" s="72" t="s">
        <v>5</v>
      </c>
      <c r="H153" s="73"/>
      <c r="I153" s="73"/>
      <c r="J153" s="73"/>
      <c r="K153" s="73"/>
      <c r="L153" s="74"/>
      <c r="M153" s="72" t="s">
        <v>6</v>
      </c>
      <c r="N153" s="73"/>
      <c r="O153" s="73"/>
      <c r="P153" s="73"/>
      <c r="Q153" s="73"/>
      <c r="R153" s="73"/>
      <c r="S153" s="73"/>
      <c r="T153" s="74"/>
      <c r="U153" s="75" t="s">
        <v>7</v>
      </c>
    </row>
    <row r="154" spans="1:21" ht="26.7" customHeight="1" x14ac:dyDescent="0.25">
      <c r="A154" s="76"/>
      <c r="B154" s="76"/>
      <c r="C154" s="29" t="s">
        <v>8</v>
      </c>
      <c r="D154" s="29" t="s">
        <v>9</v>
      </c>
      <c r="E154" s="29" t="s">
        <v>10</v>
      </c>
      <c r="F154" s="81"/>
      <c r="G154" s="30" t="s">
        <v>11</v>
      </c>
      <c r="H154" s="30" t="s">
        <v>12</v>
      </c>
      <c r="I154" s="30" t="s">
        <v>13</v>
      </c>
      <c r="J154" s="30" t="s">
        <v>14</v>
      </c>
      <c r="K154" s="30" t="s">
        <v>15</v>
      </c>
      <c r="L154" s="30" t="s">
        <v>16</v>
      </c>
      <c r="M154" s="30" t="s">
        <v>17</v>
      </c>
      <c r="N154" s="30" t="s">
        <v>18</v>
      </c>
      <c r="O154" s="30" t="s">
        <v>19</v>
      </c>
      <c r="P154" s="30" t="s">
        <v>20</v>
      </c>
      <c r="Q154" s="30" t="s">
        <v>21</v>
      </c>
      <c r="R154" s="30" t="s">
        <v>22</v>
      </c>
      <c r="S154" s="30" t="s">
        <v>23</v>
      </c>
      <c r="T154" s="30" t="s">
        <v>24</v>
      </c>
      <c r="U154" s="76"/>
    </row>
    <row r="155" spans="1:21" ht="14.7" customHeight="1" x14ac:dyDescent="0.25">
      <c r="A155" s="31" t="s">
        <v>36</v>
      </c>
      <c r="B155" s="31"/>
      <c r="C155" s="32"/>
      <c r="D155" s="32"/>
      <c r="E155" s="32"/>
      <c r="F155" s="32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12.15" customHeight="1" x14ac:dyDescent="0.25">
      <c r="A156" s="2" t="s">
        <v>32</v>
      </c>
      <c r="B156" s="3">
        <v>100</v>
      </c>
      <c r="C156" s="33">
        <v>0.4</v>
      </c>
      <c r="D156" s="33">
        <v>0.3</v>
      </c>
      <c r="E156" s="33">
        <v>10.3</v>
      </c>
      <c r="F156" s="33">
        <v>47</v>
      </c>
      <c r="G156" s="34">
        <v>0.03</v>
      </c>
      <c r="H156" s="34">
        <v>10</v>
      </c>
      <c r="I156" s="34">
        <v>0.01</v>
      </c>
      <c r="J156" s="34">
        <v>0.63</v>
      </c>
      <c r="K156" s="34">
        <v>0</v>
      </c>
      <c r="L156" s="34">
        <v>0.02</v>
      </c>
      <c r="M156" s="34">
        <v>16</v>
      </c>
      <c r="N156" s="34">
        <v>8</v>
      </c>
      <c r="O156" s="34">
        <v>11</v>
      </c>
      <c r="P156" s="34">
        <v>2.2000000000000002</v>
      </c>
      <c r="Q156" s="34">
        <v>278</v>
      </c>
      <c r="R156" s="34">
        <v>2</v>
      </c>
      <c r="S156" s="34">
        <v>0.01</v>
      </c>
      <c r="T156" s="34">
        <v>0</v>
      </c>
      <c r="U156" s="3" t="s">
        <v>33</v>
      </c>
    </row>
    <row r="157" spans="1:21" ht="12.15" customHeight="1" x14ac:dyDescent="0.25">
      <c r="A157" s="2" t="s">
        <v>148</v>
      </c>
      <c r="B157" s="3">
        <v>200</v>
      </c>
      <c r="C157" s="33">
        <v>3.07</v>
      </c>
      <c r="D157" s="33">
        <v>6.56</v>
      </c>
      <c r="E157" s="33">
        <v>17.600000000000001</v>
      </c>
      <c r="F157" s="33">
        <v>146.74</v>
      </c>
      <c r="G157" s="34">
        <v>0.06</v>
      </c>
      <c r="H157" s="34">
        <v>3.68</v>
      </c>
      <c r="I157" s="34">
        <v>0.2</v>
      </c>
      <c r="J157" s="34">
        <v>1.1499999999999999</v>
      </c>
      <c r="K157" s="34">
        <v>0.18</v>
      </c>
      <c r="L157" s="34">
        <v>0.06</v>
      </c>
      <c r="M157" s="34">
        <v>28.97</v>
      </c>
      <c r="N157" s="34">
        <v>16.739999999999998</v>
      </c>
      <c r="O157" s="34">
        <v>49.93</v>
      </c>
      <c r="P157" s="34">
        <v>0.8</v>
      </c>
      <c r="Q157" s="34">
        <v>282.72000000000003</v>
      </c>
      <c r="R157" s="34">
        <v>3.7</v>
      </c>
      <c r="S157" s="34">
        <v>0.02</v>
      </c>
      <c r="T157" s="34">
        <v>0</v>
      </c>
      <c r="U157" s="3" t="s">
        <v>149</v>
      </c>
    </row>
    <row r="158" spans="1:21" ht="12.15" customHeight="1" x14ac:dyDescent="0.25">
      <c r="A158" s="2" t="s">
        <v>150</v>
      </c>
      <c r="B158" s="3">
        <v>240</v>
      </c>
      <c r="C158" s="33">
        <v>18.850000000000001</v>
      </c>
      <c r="D158" s="33">
        <v>19.97</v>
      </c>
      <c r="E158" s="33">
        <v>38.020000000000003</v>
      </c>
      <c r="F158" s="33">
        <v>410.11</v>
      </c>
      <c r="G158" s="34">
        <v>0.08</v>
      </c>
      <c r="H158" s="34">
        <v>0.26</v>
      </c>
      <c r="I158" s="34">
        <v>0.32</v>
      </c>
      <c r="J158" s="34">
        <v>2.41</v>
      </c>
      <c r="K158" s="34">
        <v>2.35</v>
      </c>
      <c r="L158" s="34">
        <v>0.46</v>
      </c>
      <c r="M158" s="34">
        <v>105.36</v>
      </c>
      <c r="N158" s="34">
        <v>21.22</v>
      </c>
      <c r="O158" s="34">
        <v>249.62</v>
      </c>
      <c r="P158" s="34">
        <v>2.89</v>
      </c>
      <c r="Q158" s="34">
        <v>302.64999999999998</v>
      </c>
      <c r="R158" s="34">
        <v>26.06</v>
      </c>
      <c r="S158" s="34">
        <v>0.06</v>
      </c>
      <c r="T158" s="34">
        <v>0.03</v>
      </c>
      <c r="U158" s="3" t="s">
        <v>151</v>
      </c>
    </row>
    <row r="159" spans="1:21" ht="12.15" customHeight="1" x14ac:dyDescent="0.25">
      <c r="A159" s="2" t="s">
        <v>171</v>
      </c>
      <c r="B159" s="3">
        <v>200</v>
      </c>
      <c r="C159" s="33">
        <v>0.97</v>
      </c>
      <c r="D159" s="33">
        <v>0.19</v>
      </c>
      <c r="E159" s="33">
        <v>19.59</v>
      </c>
      <c r="F159" s="33">
        <v>83.42</v>
      </c>
      <c r="G159" s="34">
        <v>0.02</v>
      </c>
      <c r="H159" s="34">
        <v>1.6</v>
      </c>
      <c r="I159" s="34">
        <v>0</v>
      </c>
      <c r="J159" s="34">
        <v>0</v>
      </c>
      <c r="K159" s="34">
        <v>0</v>
      </c>
      <c r="L159" s="34">
        <v>0.02</v>
      </c>
      <c r="M159" s="34">
        <v>12.6</v>
      </c>
      <c r="N159" s="34">
        <v>7.2</v>
      </c>
      <c r="O159" s="34">
        <v>12.6</v>
      </c>
      <c r="P159" s="34">
        <v>2.52</v>
      </c>
      <c r="Q159" s="34">
        <v>240</v>
      </c>
      <c r="R159" s="34">
        <v>2</v>
      </c>
      <c r="S159" s="34">
        <v>0</v>
      </c>
      <c r="T159" s="34">
        <v>0</v>
      </c>
      <c r="U159" s="3" t="s">
        <v>41</v>
      </c>
    </row>
    <row r="160" spans="1:21" ht="12.15" customHeight="1" x14ac:dyDescent="0.25">
      <c r="A160" s="2" t="s">
        <v>42</v>
      </c>
      <c r="B160" s="3">
        <v>30</v>
      </c>
      <c r="C160" s="33">
        <v>2.29</v>
      </c>
      <c r="D160" s="33">
        <v>0.19</v>
      </c>
      <c r="E160" s="33">
        <v>15.05</v>
      </c>
      <c r="F160" s="33">
        <v>71.05</v>
      </c>
      <c r="G160" s="34">
        <v>0.05</v>
      </c>
      <c r="H160" s="34">
        <v>0</v>
      </c>
      <c r="I160" s="34">
        <v>0</v>
      </c>
      <c r="J160" s="34">
        <v>0.59</v>
      </c>
      <c r="K160" s="34">
        <v>0</v>
      </c>
      <c r="L160" s="34">
        <v>0.02</v>
      </c>
      <c r="M160" s="34">
        <v>6.9</v>
      </c>
      <c r="N160" s="34">
        <v>9.9</v>
      </c>
      <c r="O160" s="34">
        <v>25.2</v>
      </c>
      <c r="P160" s="34">
        <v>0.6</v>
      </c>
      <c r="Q160" s="34">
        <v>38.700000000000003</v>
      </c>
      <c r="R160" s="34">
        <v>0</v>
      </c>
      <c r="S160" s="34">
        <v>0</v>
      </c>
      <c r="T160" s="34">
        <v>0</v>
      </c>
      <c r="U160" s="3">
        <v>1</v>
      </c>
    </row>
    <row r="161" spans="1:21" ht="12.15" customHeight="1" x14ac:dyDescent="0.25">
      <c r="A161" s="2" t="s">
        <v>34</v>
      </c>
      <c r="B161" s="3">
        <v>20</v>
      </c>
      <c r="C161" s="33">
        <v>1.32</v>
      </c>
      <c r="D161" s="33">
        <v>0.18</v>
      </c>
      <c r="E161" s="33">
        <v>8.48</v>
      </c>
      <c r="F161" s="33">
        <v>40.79</v>
      </c>
      <c r="G161" s="34">
        <v>0.04</v>
      </c>
      <c r="H161" s="34">
        <v>0</v>
      </c>
      <c r="I161" s="34">
        <v>0</v>
      </c>
      <c r="J161" s="34">
        <v>0.44</v>
      </c>
      <c r="K161" s="34">
        <v>0</v>
      </c>
      <c r="L161" s="34">
        <v>0.02</v>
      </c>
      <c r="M161" s="34">
        <v>3.6</v>
      </c>
      <c r="N161" s="34">
        <v>3.8</v>
      </c>
      <c r="O161" s="34">
        <v>17.399999999999999</v>
      </c>
      <c r="P161" s="34">
        <v>0.8</v>
      </c>
      <c r="Q161" s="34">
        <v>27.2</v>
      </c>
      <c r="R161" s="34">
        <v>1.1200000000000001</v>
      </c>
      <c r="S161" s="34">
        <v>0</v>
      </c>
      <c r="T161" s="34">
        <v>0</v>
      </c>
      <c r="U161" s="3">
        <v>2</v>
      </c>
    </row>
    <row r="162" spans="1:21" ht="21.6" customHeight="1" x14ac:dyDescent="0.25">
      <c r="A162" s="35" t="s">
        <v>35</v>
      </c>
      <c r="B162" s="30">
        <f>SUM(B156:B161)</f>
        <v>790</v>
      </c>
      <c r="C162" s="29">
        <f t="shared" ref="C162:T162" si="26">SUM(C156:C161)</f>
        <v>26.9</v>
      </c>
      <c r="D162" s="29">
        <f t="shared" si="26"/>
        <v>27.39</v>
      </c>
      <c r="E162" s="29">
        <f t="shared" si="26"/>
        <v>109.04</v>
      </c>
      <c r="F162" s="29">
        <f t="shared" si="26"/>
        <v>799.1099999999999</v>
      </c>
      <c r="G162" s="30">
        <f t="shared" si="26"/>
        <v>0.27999999999999997</v>
      </c>
      <c r="H162" s="30">
        <f t="shared" si="26"/>
        <v>15.54</v>
      </c>
      <c r="I162" s="30">
        <f t="shared" si="26"/>
        <v>0.53</v>
      </c>
      <c r="J162" s="30">
        <f t="shared" si="26"/>
        <v>5.22</v>
      </c>
      <c r="K162" s="30">
        <f t="shared" si="26"/>
        <v>2.5300000000000002</v>
      </c>
      <c r="L162" s="30">
        <f t="shared" si="26"/>
        <v>0.60000000000000009</v>
      </c>
      <c r="M162" s="30">
        <f t="shared" si="26"/>
        <v>173.42999999999998</v>
      </c>
      <c r="N162" s="30">
        <f t="shared" si="26"/>
        <v>66.86</v>
      </c>
      <c r="O162" s="30">
        <f t="shared" si="26"/>
        <v>365.75</v>
      </c>
      <c r="P162" s="30">
        <f t="shared" si="26"/>
        <v>9.81</v>
      </c>
      <c r="Q162" s="30">
        <f t="shared" si="26"/>
        <v>1169.27</v>
      </c>
      <c r="R162" s="30">
        <f t="shared" si="26"/>
        <v>34.879999999999995</v>
      </c>
      <c r="S162" s="30">
        <f t="shared" si="26"/>
        <v>0.09</v>
      </c>
      <c r="T162" s="30">
        <f t="shared" si="26"/>
        <v>0.03</v>
      </c>
      <c r="U162" s="36"/>
    </row>
    <row r="163" spans="1:21" ht="14.7" customHeight="1" x14ac:dyDescent="0.25">
      <c r="A163" s="31" t="s">
        <v>43</v>
      </c>
      <c r="B163" s="31"/>
      <c r="C163" s="32"/>
      <c r="D163" s="32"/>
      <c r="E163" s="32"/>
      <c r="F163" s="32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12.15" customHeight="1" x14ac:dyDescent="0.25">
      <c r="A164" s="2" t="s">
        <v>174</v>
      </c>
      <c r="B164" s="3">
        <v>150</v>
      </c>
      <c r="C164" s="33">
        <v>11.3</v>
      </c>
      <c r="D164" s="33">
        <v>11.82</v>
      </c>
      <c r="E164" s="33">
        <v>39.35</v>
      </c>
      <c r="F164" s="33">
        <v>305.45</v>
      </c>
      <c r="G164" s="34">
        <v>0.01</v>
      </c>
      <c r="H164" s="34">
        <v>0.12</v>
      </c>
      <c r="I164" s="34">
        <v>0.01</v>
      </c>
      <c r="J164" s="34">
        <v>7.0000000000000007E-2</v>
      </c>
      <c r="K164" s="34">
        <v>0.02</v>
      </c>
      <c r="L164" s="34">
        <v>0.1</v>
      </c>
      <c r="M164" s="34">
        <v>82.89</v>
      </c>
      <c r="N164" s="34">
        <v>9.18</v>
      </c>
      <c r="O164" s="34">
        <v>59.13</v>
      </c>
      <c r="P164" s="34">
        <v>0.05</v>
      </c>
      <c r="Q164" s="34">
        <v>109.5</v>
      </c>
      <c r="R164" s="34">
        <v>2.1</v>
      </c>
      <c r="S164" s="34">
        <v>0.01</v>
      </c>
      <c r="T164" s="34">
        <v>0</v>
      </c>
      <c r="U164" s="3">
        <v>401</v>
      </c>
    </row>
    <row r="165" spans="1:21" ht="12.15" customHeight="1" x14ac:dyDescent="0.25">
      <c r="A165" s="2" t="s">
        <v>152</v>
      </c>
      <c r="B165" s="3">
        <v>200</v>
      </c>
      <c r="C165" s="33">
        <v>0.25</v>
      </c>
      <c r="D165" s="33">
        <v>0.03</v>
      </c>
      <c r="E165" s="33">
        <v>10.87</v>
      </c>
      <c r="F165" s="33">
        <v>45.62</v>
      </c>
      <c r="G165" s="34">
        <v>0</v>
      </c>
      <c r="H165" s="34">
        <v>0.96</v>
      </c>
      <c r="I165" s="34">
        <v>0</v>
      </c>
      <c r="J165" s="34">
        <v>0.04</v>
      </c>
      <c r="K165" s="34">
        <v>0</v>
      </c>
      <c r="L165" s="34">
        <v>0.01</v>
      </c>
      <c r="M165" s="34">
        <v>15.35</v>
      </c>
      <c r="N165" s="34">
        <v>6.74</v>
      </c>
      <c r="O165" s="34">
        <v>8.91</v>
      </c>
      <c r="P165" s="34">
        <v>0.91</v>
      </c>
      <c r="Q165" s="34">
        <v>51.69</v>
      </c>
      <c r="R165" s="34">
        <v>0.14000000000000001</v>
      </c>
      <c r="S165" s="34">
        <v>0</v>
      </c>
      <c r="T165" s="34">
        <v>0</v>
      </c>
      <c r="U165" s="3" t="s">
        <v>119</v>
      </c>
    </row>
    <row r="166" spans="1:21" ht="12.15" customHeight="1" x14ac:dyDescent="0.25">
      <c r="A166" s="35" t="s">
        <v>35</v>
      </c>
      <c r="B166" s="30">
        <f>B165+B164</f>
        <v>350</v>
      </c>
      <c r="C166" s="29">
        <f t="shared" ref="C166:T166" si="27">C165+C164</f>
        <v>11.55</v>
      </c>
      <c r="D166" s="29">
        <f t="shared" si="27"/>
        <v>11.85</v>
      </c>
      <c r="E166" s="29">
        <f t="shared" si="27"/>
        <v>50.22</v>
      </c>
      <c r="F166" s="29">
        <f t="shared" si="27"/>
        <v>351.07</v>
      </c>
      <c r="G166" s="30">
        <f t="shared" si="27"/>
        <v>0.01</v>
      </c>
      <c r="H166" s="30">
        <f t="shared" si="27"/>
        <v>1.08</v>
      </c>
      <c r="I166" s="30">
        <f t="shared" si="27"/>
        <v>0.01</v>
      </c>
      <c r="J166" s="30">
        <f t="shared" si="27"/>
        <v>0.11000000000000001</v>
      </c>
      <c r="K166" s="30">
        <f t="shared" si="27"/>
        <v>0.02</v>
      </c>
      <c r="L166" s="30">
        <f t="shared" si="27"/>
        <v>0.11</v>
      </c>
      <c r="M166" s="30">
        <f t="shared" si="27"/>
        <v>98.24</v>
      </c>
      <c r="N166" s="30">
        <f t="shared" si="27"/>
        <v>15.92</v>
      </c>
      <c r="O166" s="30">
        <f t="shared" si="27"/>
        <v>68.040000000000006</v>
      </c>
      <c r="P166" s="30">
        <f t="shared" si="27"/>
        <v>0.96000000000000008</v>
      </c>
      <c r="Q166" s="30">
        <f t="shared" si="27"/>
        <v>161.19</v>
      </c>
      <c r="R166" s="30">
        <f t="shared" si="27"/>
        <v>2.2400000000000002</v>
      </c>
      <c r="S166" s="30">
        <f t="shared" si="27"/>
        <v>0.01</v>
      </c>
      <c r="T166" s="30">
        <f t="shared" si="27"/>
        <v>0</v>
      </c>
      <c r="U166" s="36"/>
    </row>
    <row r="167" spans="1:21" ht="21.6" customHeight="1" x14ac:dyDescent="0.25">
      <c r="A167" s="35" t="s">
        <v>48</v>
      </c>
      <c r="B167" s="35"/>
      <c r="C167" s="37">
        <f>C166+C162</f>
        <v>38.450000000000003</v>
      </c>
      <c r="D167" s="37">
        <f t="shared" ref="D167:T167" si="28">D166+D162</f>
        <v>39.24</v>
      </c>
      <c r="E167" s="37">
        <f t="shared" si="28"/>
        <v>159.26</v>
      </c>
      <c r="F167" s="37">
        <f t="shared" si="28"/>
        <v>1150.1799999999998</v>
      </c>
      <c r="G167" s="37">
        <f t="shared" si="28"/>
        <v>0.28999999999999998</v>
      </c>
      <c r="H167" s="37">
        <f t="shared" si="28"/>
        <v>16.619999999999997</v>
      </c>
      <c r="I167" s="37">
        <f t="shared" si="28"/>
        <v>0.54</v>
      </c>
      <c r="J167" s="37">
        <f t="shared" si="28"/>
        <v>5.33</v>
      </c>
      <c r="K167" s="37">
        <f t="shared" si="28"/>
        <v>2.5500000000000003</v>
      </c>
      <c r="L167" s="37">
        <f t="shared" si="28"/>
        <v>0.71000000000000008</v>
      </c>
      <c r="M167" s="37">
        <f t="shared" si="28"/>
        <v>271.66999999999996</v>
      </c>
      <c r="N167" s="37">
        <f t="shared" si="28"/>
        <v>82.78</v>
      </c>
      <c r="O167" s="37">
        <f t="shared" si="28"/>
        <v>433.79</v>
      </c>
      <c r="P167" s="37">
        <f t="shared" si="28"/>
        <v>10.770000000000001</v>
      </c>
      <c r="Q167" s="37">
        <f t="shared" si="28"/>
        <v>1330.46</v>
      </c>
      <c r="R167" s="37">
        <f t="shared" si="28"/>
        <v>37.119999999999997</v>
      </c>
      <c r="S167" s="37">
        <f t="shared" si="28"/>
        <v>9.9999999999999992E-2</v>
      </c>
      <c r="T167" s="37">
        <f t="shared" si="28"/>
        <v>0.03</v>
      </c>
      <c r="U167" s="36"/>
    </row>
    <row r="168" spans="1:21" ht="28.35" customHeight="1" x14ac:dyDescent="0.25">
      <c r="A168" s="67" t="s">
        <v>153</v>
      </c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</row>
    <row r="169" spans="1:21" ht="13.35" customHeight="1" x14ac:dyDescent="0.25">
      <c r="A169" s="75" t="s">
        <v>1</v>
      </c>
      <c r="B169" s="75" t="s">
        <v>2</v>
      </c>
      <c r="C169" s="77" t="s">
        <v>3</v>
      </c>
      <c r="D169" s="78"/>
      <c r="E169" s="79"/>
      <c r="F169" s="80" t="s">
        <v>4</v>
      </c>
      <c r="G169" s="72" t="s">
        <v>5</v>
      </c>
      <c r="H169" s="73"/>
      <c r="I169" s="73"/>
      <c r="J169" s="73"/>
      <c r="K169" s="73"/>
      <c r="L169" s="74"/>
      <c r="M169" s="72" t="s">
        <v>6</v>
      </c>
      <c r="N169" s="73"/>
      <c r="O169" s="73"/>
      <c r="P169" s="73"/>
      <c r="Q169" s="73"/>
      <c r="R169" s="73"/>
      <c r="S169" s="73"/>
      <c r="T169" s="74"/>
      <c r="U169" s="75" t="s">
        <v>7</v>
      </c>
    </row>
    <row r="170" spans="1:21" ht="26.7" customHeight="1" x14ac:dyDescent="0.25">
      <c r="A170" s="76"/>
      <c r="B170" s="76"/>
      <c r="C170" s="29" t="s">
        <v>8</v>
      </c>
      <c r="D170" s="29" t="s">
        <v>9</v>
      </c>
      <c r="E170" s="29" t="s">
        <v>10</v>
      </c>
      <c r="F170" s="81"/>
      <c r="G170" s="30" t="s">
        <v>11</v>
      </c>
      <c r="H170" s="30" t="s">
        <v>12</v>
      </c>
      <c r="I170" s="30" t="s">
        <v>13</v>
      </c>
      <c r="J170" s="30" t="s">
        <v>14</v>
      </c>
      <c r="K170" s="30" t="s">
        <v>15</v>
      </c>
      <c r="L170" s="30" t="s">
        <v>16</v>
      </c>
      <c r="M170" s="30" t="s">
        <v>17</v>
      </c>
      <c r="N170" s="30" t="s">
        <v>18</v>
      </c>
      <c r="O170" s="30" t="s">
        <v>19</v>
      </c>
      <c r="P170" s="30" t="s">
        <v>20</v>
      </c>
      <c r="Q170" s="30" t="s">
        <v>21</v>
      </c>
      <c r="R170" s="30" t="s">
        <v>22</v>
      </c>
      <c r="S170" s="30" t="s">
        <v>23</v>
      </c>
      <c r="T170" s="30" t="s">
        <v>24</v>
      </c>
      <c r="U170" s="76"/>
    </row>
    <row r="171" spans="1:21" ht="14.7" customHeight="1" x14ac:dyDescent="0.25">
      <c r="A171" s="31" t="s">
        <v>36</v>
      </c>
      <c r="B171" s="31"/>
      <c r="C171" s="32"/>
      <c r="D171" s="32"/>
      <c r="E171" s="32"/>
      <c r="F171" s="32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12.15" customHeight="1" x14ac:dyDescent="0.25">
      <c r="A172" s="2" t="s">
        <v>89</v>
      </c>
      <c r="B172" s="3">
        <v>60</v>
      </c>
      <c r="C172" s="33">
        <v>1.1399999999999999</v>
      </c>
      <c r="D172" s="33">
        <v>5.34</v>
      </c>
      <c r="E172" s="33">
        <v>4.62</v>
      </c>
      <c r="F172" s="33">
        <v>71.400000000000006</v>
      </c>
      <c r="G172" s="34">
        <v>0.01</v>
      </c>
      <c r="H172" s="34">
        <v>4.2</v>
      </c>
      <c r="I172" s="34">
        <v>0.11</v>
      </c>
      <c r="J172" s="34">
        <v>0</v>
      </c>
      <c r="K172" s="34">
        <v>0</v>
      </c>
      <c r="L172" s="34">
        <v>0.03</v>
      </c>
      <c r="M172" s="34">
        <v>24.6</v>
      </c>
      <c r="N172" s="34">
        <v>9</v>
      </c>
      <c r="O172" s="34">
        <v>22.2</v>
      </c>
      <c r="P172" s="34">
        <v>0.42</v>
      </c>
      <c r="Q172" s="34">
        <v>189</v>
      </c>
      <c r="R172" s="34">
        <v>0</v>
      </c>
      <c r="S172" s="34">
        <v>0</v>
      </c>
      <c r="T172" s="34">
        <v>0</v>
      </c>
      <c r="U172" s="3">
        <v>12</v>
      </c>
    </row>
    <row r="173" spans="1:21" ht="12.15" customHeight="1" x14ac:dyDescent="0.25">
      <c r="A173" s="2" t="s">
        <v>99</v>
      </c>
      <c r="B173" s="3">
        <v>200</v>
      </c>
      <c r="C173" s="33">
        <v>2.78</v>
      </c>
      <c r="D173" s="33">
        <v>3.94</v>
      </c>
      <c r="E173" s="33">
        <v>18.440000000000001</v>
      </c>
      <c r="F173" s="33">
        <v>102.35</v>
      </c>
      <c r="G173" s="34">
        <v>0.09</v>
      </c>
      <c r="H173" s="34">
        <v>3.68</v>
      </c>
      <c r="I173" s="34">
        <v>0.17</v>
      </c>
      <c r="J173" s="34">
        <v>1.41</v>
      </c>
      <c r="K173" s="34">
        <v>0.03</v>
      </c>
      <c r="L173" s="34">
        <v>0.04</v>
      </c>
      <c r="M173" s="34">
        <v>27</v>
      </c>
      <c r="N173" s="34">
        <v>26.09</v>
      </c>
      <c r="O173" s="34">
        <v>63.99</v>
      </c>
      <c r="P173" s="34">
        <v>0.98</v>
      </c>
      <c r="Q173" s="34">
        <v>292</v>
      </c>
      <c r="R173" s="34">
        <v>3.36</v>
      </c>
      <c r="S173" s="34">
        <v>0.02</v>
      </c>
      <c r="T173" s="34">
        <v>0</v>
      </c>
      <c r="U173" s="3" t="s">
        <v>100</v>
      </c>
    </row>
    <row r="174" spans="1:21" ht="12.15" customHeight="1" x14ac:dyDescent="0.25">
      <c r="A174" s="2" t="s">
        <v>75</v>
      </c>
      <c r="B174" s="3">
        <v>150</v>
      </c>
      <c r="C174" s="33">
        <v>3.19</v>
      </c>
      <c r="D174" s="33">
        <v>4.88</v>
      </c>
      <c r="E174" s="33">
        <v>21.46</v>
      </c>
      <c r="F174" s="33">
        <v>147.65</v>
      </c>
      <c r="G174" s="34">
        <v>0.12</v>
      </c>
      <c r="H174" s="34">
        <v>10.4</v>
      </c>
      <c r="I174" s="34">
        <v>0.03</v>
      </c>
      <c r="J174" s="34">
        <v>0.25</v>
      </c>
      <c r="K174" s="34">
        <v>0.08</v>
      </c>
      <c r="L174" s="34">
        <v>0.11</v>
      </c>
      <c r="M174" s="34">
        <v>46.19</v>
      </c>
      <c r="N174" s="34">
        <v>30.43</v>
      </c>
      <c r="O174" s="34">
        <v>86.34</v>
      </c>
      <c r="P174" s="34">
        <v>1.23</v>
      </c>
      <c r="Q174" s="34">
        <v>765.59</v>
      </c>
      <c r="R174" s="34">
        <v>8.58</v>
      </c>
      <c r="S174" s="34">
        <v>0.03</v>
      </c>
      <c r="T174" s="34">
        <v>0</v>
      </c>
      <c r="U174" s="3" t="s">
        <v>96</v>
      </c>
    </row>
    <row r="175" spans="1:21" ht="12.15" customHeight="1" x14ac:dyDescent="0.25">
      <c r="A175" s="2" t="s">
        <v>158</v>
      </c>
      <c r="B175" s="3">
        <v>100</v>
      </c>
      <c r="C175" s="33">
        <v>14.25</v>
      </c>
      <c r="D175" s="33">
        <v>11.47</v>
      </c>
      <c r="E175" s="33">
        <v>23.92</v>
      </c>
      <c r="F175" s="33">
        <v>275.64</v>
      </c>
      <c r="G175" s="34">
        <v>0.25</v>
      </c>
      <c r="H175" s="34">
        <v>2.06</v>
      </c>
      <c r="I175" s="34">
        <v>7.0000000000000007E-2</v>
      </c>
      <c r="J175" s="34">
        <v>2.11</v>
      </c>
      <c r="K175" s="34">
        <v>0.1</v>
      </c>
      <c r="L175" s="34">
        <v>0.6</v>
      </c>
      <c r="M175" s="34">
        <v>25.41</v>
      </c>
      <c r="N175" s="34">
        <v>22.02</v>
      </c>
      <c r="O175" s="34">
        <v>189.78</v>
      </c>
      <c r="P175" s="34">
        <v>4.24</v>
      </c>
      <c r="Q175" s="34">
        <v>284.89999999999998</v>
      </c>
      <c r="R175" s="34">
        <v>8.84</v>
      </c>
      <c r="S175" s="34">
        <v>0.05</v>
      </c>
      <c r="T175" s="34">
        <v>0.02</v>
      </c>
      <c r="U175" s="3">
        <v>17</v>
      </c>
    </row>
    <row r="176" spans="1:21" ht="12.15" customHeight="1" x14ac:dyDescent="0.25">
      <c r="A176" s="2" t="s">
        <v>98</v>
      </c>
      <c r="B176" s="3">
        <v>180</v>
      </c>
      <c r="C176" s="33">
        <v>0.23</v>
      </c>
      <c r="D176" s="33">
        <v>0.01</v>
      </c>
      <c r="E176" s="33">
        <v>10.23</v>
      </c>
      <c r="F176" s="33">
        <v>42.94</v>
      </c>
      <c r="G176" s="34">
        <v>0</v>
      </c>
      <c r="H176" s="34">
        <v>1.1599999999999999</v>
      </c>
      <c r="I176" s="34">
        <v>0</v>
      </c>
      <c r="J176" s="34">
        <v>0</v>
      </c>
      <c r="K176" s="34">
        <v>0</v>
      </c>
      <c r="L176" s="34">
        <v>0.01</v>
      </c>
      <c r="M176" s="34">
        <v>15.43</v>
      </c>
      <c r="N176" s="34">
        <v>6.56</v>
      </c>
      <c r="O176" s="34">
        <v>8.81</v>
      </c>
      <c r="P176" s="34">
        <v>0.8</v>
      </c>
      <c r="Q176" s="34">
        <v>37.119999999999997</v>
      </c>
      <c r="R176" s="34">
        <v>0</v>
      </c>
      <c r="S176" s="34">
        <v>0</v>
      </c>
      <c r="T176" s="34">
        <v>0</v>
      </c>
      <c r="U176" s="3" t="s">
        <v>119</v>
      </c>
    </row>
    <row r="177" spans="1:21" ht="12.15" customHeight="1" x14ac:dyDescent="0.25">
      <c r="A177" s="2" t="s">
        <v>32</v>
      </c>
      <c r="B177" s="3">
        <v>100</v>
      </c>
      <c r="C177" s="33">
        <v>0.4</v>
      </c>
      <c r="D177" s="33">
        <v>0.4</v>
      </c>
      <c r="E177" s="33">
        <v>9.8000000000000007</v>
      </c>
      <c r="F177" s="33">
        <v>47</v>
      </c>
      <c r="G177" s="34">
        <v>0.06</v>
      </c>
      <c r="H177" s="34">
        <v>0</v>
      </c>
      <c r="I177" s="34">
        <v>0</v>
      </c>
      <c r="J177" s="34">
        <v>0.78</v>
      </c>
      <c r="K177" s="34">
        <v>0</v>
      </c>
      <c r="L177" s="34">
        <v>0.02</v>
      </c>
      <c r="M177" s="34">
        <v>9.1999999999999993</v>
      </c>
      <c r="N177" s="34">
        <v>13.2</v>
      </c>
      <c r="O177" s="34">
        <v>33.6</v>
      </c>
      <c r="P177" s="34">
        <v>0.8</v>
      </c>
      <c r="Q177" s="34">
        <v>51.6</v>
      </c>
      <c r="R177" s="34">
        <v>0</v>
      </c>
      <c r="S177" s="34">
        <v>0.01</v>
      </c>
      <c r="T177" s="34">
        <v>0</v>
      </c>
      <c r="U177" s="3" t="s">
        <v>33</v>
      </c>
    </row>
    <row r="178" spans="1:21" ht="12.15" customHeight="1" x14ac:dyDescent="0.25">
      <c r="A178" s="2" t="s">
        <v>42</v>
      </c>
      <c r="B178" s="3">
        <v>40</v>
      </c>
      <c r="C178" s="33">
        <v>3.05</v>
      </c>
      <c r="D178" s="33">
        <v>0.25</v>
      </c>
      <c r="E178" s="33">
        <v>20.07</v>
      </c>
      <c r="F178" s="33">
        <v>94.73</v>
      </c>
      <c r="G178" s="34">
        <v>0.04</v>
      </c>
      <c r="H178" s="34">
        <v>0</v>
      </c>
      <c r="I178" s="34">
        <v>0</v>
      </c>
      <c r="J178" s="34">
        <v>0.44</v>
      </c>
      <c r="K178" s="34">
        <v>0</v>
      </c>
      <c r="L178" s="34">
        <v>0.02</v>
      </c>
      <c r="M178" s="34">
        <v>3.6</v>
      </c>
      <c r="N178" s="34">
        <v>3.8</v>
      </c>
      <c r="O178" s="34">
        <v>17.399999999999999</v>
      </c>
      <c r="P178" s="34">
        <v>0.8</v>
      </c>
      <c r="Q178" s="34">
        <v>27.2</v>
      </c>
      <c r="R178" s="34">
        <v>1.1200000000000001</v>
      </c>
      <c r="S178" s="34">
        <v>0</v>
      </c>
      <c r="T178" s="34">
        <v>0</v>
      </c>
      <c r="U178" s="3">
        <v>1</v>
      </c>
    </row>
    <row r="179" spans="1:21" ht="12.15" hidden="1" customHeight="1" x14ac:dyDescent="0.25">
      <c r="A179" s="2" t="s">
        <v>34</v>
      </c>
      <c r="B179" s="3">
        <v>20</v>
      </c>
      <c r="C179" s="33">
        <v>1.32</v>
      </c>
      <c r="D179" s="33">
        <v>0.18</v>
      </c>
      <c r="E179" s="33">
        <v>8.48</v>
      </c>
      <c r="F179" s="33">
        <v>40.79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">
        <v>2</v>
      </c>
    </row>
    <row r="180" spans="1:21" ht="21.6" customHeight="1" x14ac:dyDescent="0.25">
      <c r="A180" s="35" t="s">
        <v>35</v>
      </c>
      <c r="B180" s="30">
        <f>SUM(B172:B179)</f>
        <v>850</v>
      </c>
      <c r="C180" s="29">
        <f t="shared" ref="C180:T180" si="29">SUM(C172:C179)</f>
        <v>26.36</v>
      </c>
      <c r="D180" s="29">
        <f t="shared" si="29"/>
        <v>26.470000000000002</v>
      </c>
      <c r="E180" s="29">
        <f t="shared" si="29"/>
        <v>117.02</v>
      </c>
      <c r="F180" s="29">
        <f t="shared" si="29"/>
        <v>822.5</v>
      </c>
      <c r="G180" s="30">
        <f t="shared" si="29"/>
        <v>0.57000000000000006</v>
      </c>
      <c r="H180" s="30">
        <f t="shared" si="29"/>
        <v>21.5</v>
      </c>
      <c r="I180" s="30">
        <f t="shared" si="29"/>
        <v>0.38000000000000006</v>
      </c>
      <c r="J180" s="30">
        <f t="shared" si="29"/>
        <v>4.99</v>
      </c>
      <c r="K180" s="30">
        <f t="shared" si="29"/>
        <v>0.21000000000000002</v>
      </c>
      <c r="L180" s="30">
        <f t="shared" si="29"/>
        <v>0.83000000000000007</v>
      </c>
      <c r="M180" s="30">
        <f t="shared" si="29"/>
        <v>151.42999999999998</v>
      </c>
      <c r="N180" s="30">
        <f t="shared" si="29"/>
        <v>111.10000000000001</v>
      </c>
      <c r="O180" s="30">
        <f t="shared" si="29"/>
        <v>422.12</v>
      </c>
      <c r="P180" s="30">
        <f t="shared" si="29"/>
        <v>9.2700000000000014</v>
      </c>
      <c r="Q180" s="30">
        <f t="shared" si="29"/>
        <v>1647.41</v>
      </c>
      <c r="R180" s="30">
        <f t="shared" si="29"/>
        <v>21.900000000000002</v>
      </c>
      <c r="S180" s="30">
        <f t="shared" si="29"/>
        <v>0.11</v>
      </c>
      <c r="T180" s="30">
        <f t="shared" si="29"/>
        <v>0.02</v>
      </c>
      <c r="U180" s="36"/>
    </row>
    <row r="181" spans="1:21" ht="14.7" customHeight="1" x14ac:dyDescent="0.25">
      <c r="A181" s="31" t="s">
        <v>43</v>
      </c>
      <c r="B181" s="31"/>
      <c r="C181" s="32"/>
      <c r="D181" s="32"/>
      <c r="E181" s="32"/>
      <c r="F181" s="32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12.15" customHeight="1" x14ac:dyDescent="0.25">
      <c r="A182" s="2" t="s">
        <v>91</v>
      </c>
      <c r="B182" s="3">
        <v>150</v>
      </c>
      <c r="C182" s="33">
        <v>10.09</v>
      </c>
      <c r="D182" s="33">
        <v>11.52</v>
      </c>
      <c r="E182" s="33">
        <v>28.67</v>
      </c>
      <c r="F182" s="33">
        <v>256.11</v>
      </c>
      <c r="G182" s="34">
        <v>0.34</v>
      </c>
      <c r="H182" s="34">
        <v>22.31</v>
      </c>
      <c r="I182" s="34">
        <v>0.09</v>
      </c>
      <c r="J182" s="34">
        <v>3.15</v>
      </c>
      <c r="K182" s="34">
        <v>0.05</v>
      </c>
      <c r="L182" s="34">
        <v>0.14000000000000001</v>
      </c>
      <c r="M182" s="34">
        <v>68.150000000000006</v>
      </c>
      <c r="N182" s="34">
        <v>40.39</v>
      </c>
      <c r="O182" s="34">
        <v>167.36</v>
      </c>
      <c r="P182" s="34">
        <v>2.64</v>
      </c>
      <c r="Q182" s="34">
        <v>560.99</v>
      </c>
      <c r="R182" s="34">
        <v>10.62</v>
      </c>
      <c r="S182" s="34">
        <v>7.0000000000000007E-2</v>
      </c>
      <c r="T182" s="34">
        <v>0</v>
      </c>
      <c r="U182" s="3">
        <v>28</v>
      </c>
    </row>
    <row r="183" spans="1:21" ht="12.15" customHeight="1" x14ac:dyDescent="0.25">
      <c r="A183" s="2" t="s">
        <v>80</v>
      </c>
      <c r="B183" s="3">
        <v>180</v>
      </c>
      <c r="C183" s="33">
        <v>0.14000000000000001</v>
      </c>
      <c r="D183" s="33">
        <v>0.14000000000000001</v>
      </c>
      <c r="E183" s="33">
        <v>13.1</v>
      </c>
      <c r="F183" s="33">
        <v>55.12</v>
      </c>
      <c r="G183" s="34">
        <v>0.01</v>
      </c>
      <c r="H183" s="34">
        <v>1.44</v>
      </c>
      <c r="I183" s="34">
        <v>0</v>
      </c>
      <c r="J183" s="34">
        <v>0.23</v>
      </c>
      <c r="K183" s="34">
        <v>0</v>
      </c>
      <c r="L183" s="34">
        <v>0.01</v>
      </c>
      <c r="M183" s="34">
        <v>11.63</v>
      </c>
      <c r="N183" s="34">
        <v>3.99</v>
      </c>
      <c r="O183" s="34">
        <v>3.56</v>
      </c>
      <c r="P183" s="34">
        <v>0.71</v>
      </c>
      <c r="Q183" s="34">
        <v>100.84</v>
      </c>
      <c r="R183" s="34">
        <v>0.72</v>
      </c>
      <c r="S183" s="34">
        <v>0</v>
      </c>
      <c r="T183" s="34">
        <v>0</v>
      </c>
      <c r="U183" s="3" t="s">
        <v>81</v>
      </c>
    </row>
    <row r="184" spans="1:21" ht="12.15" customHeight="1" x14ac:dyDescent="0.25">
      <c r="A184" s="60" t="s">
        <v>34</v>
      </c>
      <c r="B184" s="61">
        <v>10</v>
      </c>
      <c r="C184" s="62">
        <f>1.32/2</f>
        <v>0.66</v>
      </c>
      <c r="D184" s="62">
        <f>0.18/2</f>
        <v>0.09</v>
      </c>
      <c r="E184" s="62">
        <f>8.48/2</f>
        <v>4.24</v>
      </c>
      <c r="F184" s="62">
        <f>40.79/2</f>
        <v>20.395</v>
      </c>
      <c r="G184" s="62">
        <v>0.06</v>
      </c>
      <c r="H184" s="62">
        <v>0</v>
      </c>
      <c r="I184" s="62">
        <v>0</v>
      </c>
      <c r="J184" s="62">
        <v>0.78</v>
      </c>
      <c r="K184" s="62">
        <v>0</v>
      </c>
      <c r="L184" s="62">
        <v>0.02</v>
      </c>
      <c r="M184" s="62">
        <v>9.1999999999999993</v>
      </c>
      <c r="N184" s="62">
        <v>13.2</v>
      </c>
      <c r="O184" s="62">
        <v>33.6</v>
      </c>
      <c r="P184" s="62">
        <v>0.8</v>
      </c>
      <c r="Q184" s="62">
        <v>51.6</v>
      </c>
      <c r="R184" s="62">
        <v>0</v>
      </c>
      <c r="S184" s="62">
        <v>0.01</v>
      </c>
      <c r="T184" s="62">
        <v>0</v>
      </c>
      <c r="U184" s="61">
        <v>2</v>
      </c>
    </row>
    <row r="185" spans="1:21" ht="12.15" customHeight="1" x14ac:dyDescent="0.25">
      <c r="A185" s="35" t="s">
        <v>35</v>
      </c>
      <c r="B185" s="30">
        <f t="shared" ref="B185:T185" si="30">B184+B183+B182</f>
        <v>340</v>
      </c>
      <c r="C185" s="29">
        <f t="shared" si="30"/>
        <v>10.89</v>
      </c>
      <c r="D185" s="29">
        <f t="shared" si="30"/>
        <v>11.75</v>
      </c>
      <c r="E185" s="29">
        <f t="shared" si="30"/>
        <v>46.010000000000005</v>
      </c>
      <c r="F185" s="29">
        <f t="shared" si="30"/>
        <v>331.625</v>
      </c>
      <c r="G185" s="30">
        <f t="shared" si="30"/>
        <v>0.41000000000000003</v>
      </c>
      <c r="H185" s="30">
        <f t="shared" si="30"/>
        <v>23.75</v>
      </c>
      <c r="I185" s="30">
        <f t="shared" si="30"/>
        <v>0.09</v>
      </c>
      <c r="J185" s="30">
        <f t="shared" si="30"/>
        <v>4.16</v>
      </c>
      <c r="K185" s="30">
        <f t="shared" si="30"/>
        <v>0.05</v>
      </c>
      <c r="L185" s="30">
        <f t="shared" si="30"/>
        <v>0.17</v>
      </c>
      <c r="M185" s="30">
        <f t="shared" si="30"/>
        <v>88.98</v>
      </c>
      <c r="N185" s="30">
        <f t="shared" si="30"/>
        <v>57.58</v>
      </c>
      <c r="O185" s="30">
        <f t="shared" si="30"/>
        <v>204.52</v>
      </c>
      <c r="P185" s="30">
        <f t="shared" si="30"/>
        <v>4.1500000000000004</v>
      </c>
      <c r="Q185" s="30">
        <f t="shared" si="30"/>
        <v>713.43000000000006</v>
      </c>
      <c r="R185" s="30">
        <f t="shared" si="30"/>
        <v>11.34</v>
      </c>
      <c r="S185" s="30">
        <f t="shared" si="30"/>
        <v>0.08</v>
      </c>
      <c r="T185" s="30">
        <f t="shared" si="30"/>
        <v>0</v>
      </c>
      <c r="U185" s="36"/>
    </row>
    <row r="186" spans="1:21" ht="21.6" customHeight="1" x14ac:dyDescent="0.25">
      <c r="A186" s="35" t="s">
        <v>48</v>
      </c>
      <c r="B186" s="35"/>
      <c r="C186" s="37">
        <f t="shared" ref="C186:T186" si="31">C185+C180</f>
        <v>37.25</v>
      </c>
      <c r="D186" s="37">
        <f t="shared" si="31"/>
        <v>38.22</v>
      </c>
      <c r="E186" s="37">
        <f t="shared" si="31"/>
        <v>163.03</v>
      </c>
      <c r="F186" s="37">
        <f t="shared" si="31"/>
        <v>1154.125</v>
      </c>
      <c r="G186" s="37">
        <f t="shared" si="31"/>
        <v>0.98000000000000009</v>
      </c>
      <c r="H186" s="37">
        <f t="shared" si="31"/>
        <v>45.25</v>
      </c>
      <c r="I186" s="37">
        <f t="shared" si="31"/>
        <v>0.47000000000000008</v>
      </c>
      <c r="J186" s="37">
        <f t="shared" si="31"/>
        <v>9.15</v>
      </c>
      <c r="K186" s="37">
        <f t="shared" si="31"/>
        <v>0.26</v>
      </c>
      <c r="L186" s="37">
        <f t="shared" si="31"/>
        <v>1</v>
      </c>
      <c r="M186" s="37">
        <f t="shared" si="31"/>
        <v>240.40999999999997</v>
      </c>
      <c r="N186" s="37">
        <f t="shared" si="31"/>
        <v>168.68</v>
      </c>
      <c r="O186" s="37">
        <f t="shared" si="31"/>
        <v>626.64</v>
      </c>
      <c r="P186" s="37">
        <f t="shared" si="31"/>
        <v>13.420000000000002</v>
      </c>
      <c r="Q186" s="37">
        <f t="shared" si="31"/>
        <v>2360.84</v>
      </c>
      <c r="R186" s="37">
        <f t="shared" si="31"/>
        <v>33.24</v>
      </c>
      <c r="S186" s="37">
        <f t="shared" si="31"/>
        <v>0.19</v>
      </c>
      <c r="T186" s="37">
        <f t="shared" si="31"/>
        <v>0.02</v>
      </c>
      <c r="U186" s="36"/>
    </row>
    <row r="187" spans="1:21" x14ac:dyDescent="0.25">
      <c r="A187" s="40"/>
    </row>
    <row r="188" spans="1:21" x14ac:dyDescent="0.25">
      <c r="A188" s="82" t="s">
        <v>166</v>
      </c>
      <c r="B188" s="83"/>
      <c r="C188" s="83"/>
      <c r="D188" s="83"/>
      <c r="E188" s="83"/>
      <c r="F188" s="84"/>
    </row>
    <row r="189" spans="1:21" x14ac:dyDescent="0.25">
      <c r="A189" s="43"/>
      <c r="B189" s="43"/>
      <c r="C189" s="85" t="s">
        <v>3</v>
      </c>
      <c r="D189" s="86"/>
      <c r="E189" s="86"/>
      <c r="F189" s="85" t="s">
        <v>4</v>
      </c>
    </row>
    <row r="190" spans="1:21" ht="26.4" x14ac:dyDescent="0.25">
      <c r="A190" s="43" t="s">
        <v>1</v>
      </c>
      <c r="B190" s="44"/>
      <c r="C190" s="45" t="s">
        <v>8</v>
      </c>
      <c r="D190" s="45" t="s">
        <v>9</v>
      </c>
      <c r="E190" s="45" t="s">
        <v>10</v>
      </c>
      <c r="F190" s="86"/>
    </row>
    <row r="191" spans="1:21" x14ac:dyDescent="0.25">
      <c r="A191" s="43"/>
      <c r="B191" s="46"/>
      <c r="C191" s="87">
        <f>C186+C167+C150+C132+C113+C95+C77+C59+C39+C21</f>
        <v>370.53722222222228</v>
      </c>
      <c r="D191" s="87">
        <f>D186+D167+D150+D132+D113+D95+D77+D59+D39+D21</f>
        <v>386.07500000000005</v>
      </c>
      <c r="E191" s="87">
        <f>E186+E167+E150+E132+E113+E95+E77+E59+E39+E21</f>
        <v>1617.9511111111112</v>
      </c>
      <c r="F191" s="87">
        <f>F186+F167+F150+F132+F113+F95+F77+F59+F39+F21</f>
        <v>11476.385555555555</v>
      </c>
    </row>
    <row r="192" spans="1:21" x14ac:dyDescent="0.25">
      <c r="A192" s="26" t="s">
        <v>167</v>
      </c>
      <c r="B192" s="46"/>
      <c r="C192" s="88"/>
      <c r="D192" s="88"/>
      <c r="E192" s="88"/>
      <c r="F192" s="88"/>
    </row>
    <row r="193" spans="1:6" x14ac:dyDescent="0.25">
      <c r="A193" s="26"/>
      <c r="B193" s="46"/>
      <c r="C193" s="87">
        <f>C191/10</f>
        <v>37.053722222222227</v>
      </c>
      <c r="D193" s="87">
        <f>D191/10</f>
        <v>38.607500000000002</v>
      </c>
      <c r="E193" s="87">
        <f>E191/10</f>
        <v>161.79511111111111</v>
      </c>
      <c r="F193" s="87">
        <f>F191/10</f>
        <v>1147.6385555555555</v>
      </c>
    </row>
    <row r="194" spans="1:6" x14ac:dyDescent="0.25">
      <c r="A194" s="26" t="s">
        <v>168</v>
      </c>
      <c r="B194" s="46"/>
      <c r="C194" s="88"/>
      <c r="D194" s="88"/>
      <c r="E194" s="88"/>
      <c r="F194" s="88"/>
    </row>
    <row r="195" spans="1:6" x14ac:dyDescent="0.25">
      <c r="A195" s="47" t="s">
        <v>169</v>
      </c>
      <c r="B195" s="48"/>
      <c r="C195" s="49">
        <v>1</v>
      </c>
      <c r="D195" s="49">
        <v>1</v>
      </c>
      <c r="E195" s="49">
        <v>4</v>
      </c>
      <c r="F195" s="49"/>
    </row>
    <row r="196" spans="1:6" x14ac:dyDescent="0.25">
      <c r="A196" s="50"/>
      <c r="B196" s="51"/>
      <c r="C196" s="52"/>
      <c r="D196" s="52"/>
      <c r="E196" s="52"/>
      <c r="F196" s="53"/>
    </row>
    <row r="197" spans="1:6" x14ac:dyDescent="0.25">
      <c r="A197" s="89" t="s">
        <v>170</v>
      </c>
      <c r="B197" s="90"/>
      <c r="C197" s="90"/>
      <c r="D197" s="90"/>
      <c r="E197" s="90"/>
      <c r="F197" s="91"/>
    </row>
    <row r="198" spans="1:6" x14ac:dyDescent="0.25">
      <c r="A198" s="43"/>
      <c r="B198" s="48"/>
      <c r="C198" s="54"/>
      <c r="D198" s="54" t="s">
        <v>36</v>
      </c>
      <c r="E198" s="54" t="s">
        <v>43</v>
      </c>
      <c r="F198" s="49"/>
    </row>
    <row r="199" spans="1:6" x14ac:dyDescent="0.25">
      <c r="A199" s="26" t="s">
        <v>167</v>
      </c>
      <c r="B199" s="48"/>
      <c r="C199" s="49"/>
      <c r="D199" s="49">
        <f>B180+B162+B144+B125+B106+B88+B70+B51+B33+B15</f>
        <v>7970</v>
      </c>
      <c r="E199" s="49">
        <f>B185+B166+B149+B131+B112+B94+B76+B58+B38+B20</f>
        <v>3645</v>
      </c>
      <c r="F199" s="49"/>
    </row>
    <row r="200" spans="1:6" x14ac:dyDescent="0.25">
      <c r="A200" s="26" t="s">
        <v>168</v>
      </c>
      <c r="B200" s="48"/>
      <c r="C200" s="49"/>
      <c r="D200" s="49">
        <f>D199/10</f>
        <v>797</v>
      </c>
      <c r="E200" s="49">
        <f>E199/10</f>
        <v>364.5</v>
      </c>
      <c r="F200" s="49"/>
    </row>
    <row r="202" spans="1:6" x14ac:dyDescent="0.25">
      <c r="A202" s="55" t="s">
        <v>178</v>
      </c>
    </row>
    <row r="203" spans="1:6" ht="12.75" customHeight="1" x14ac:dyDescent="0.25">
      <c r="A203" s="55" t="s">
        <v>179</v>
      </c>
    </row>
    <row r="204" spans="1:6" x14ac:dyDescent="0.25">
      <c r="A204" s="28" t="s">
        <v>180</v>
      </c>
    </row>
    <row r="205" spans="1:6" x14ac:dyDescent="0.25">
      <c r="A205" s="28" t="s">
        <v>181</v>
      </c>
    </row>
    <row r="206" spans="1:6" x14ac:dyDescent="0.25">
      <c r="A206" s="28" t="s">
        <v>182</v>
      </c>
    </row>
    <row r="207" spans="1:6" x14ac:dyDescent="0.25">
      <c r="A207" s="28" t="s">
        <v>183</v>
      </c>
    </row>
    <row r="208" spans="1:6" x14ac:dyDescent="0.25">
      <c r="A208" s="28" t="s">
        <v>184</v>
      </c>
    </row>
    <row r="209" spans="1:1" x14ac:dyDescent="0.25">
      <c r="A209" s="28" t="s">
        <v>185</v>
      </c>
    </row>
    <row r="223" spans="1:1" ht="12.75" customHeight="1" x14ac:dyDescent="0.25"/>
  </sheetData>
  <mergeCells count="96">
    <mergeCell ref="C193:C194"/>
    <mergeCell ref="D193:D194"/>
    <mergeCell ref="E193:E194"/>
    <mergeCell ref="F193:F194"/>
    <mergeCell ref="A197:F197"/>
    <mergeCell ref="A188:F188"/>
    <mergeCell ref="C189:E189"/>
    <mergeCell ref="F189:F190"/>
    <mergeCell ref="C191:C192"/>
    <mergeCell ref="D191:D192"/>
    <mergeCell ref="E191:E192"/>
    <mergeCell ref="F191:F192"/>
    <mergeCell ref="A168:U168"/>
    <mergeCell ref="A169:A170"/>
    <mergeCell ref="B169:B170"/>
    <mergeCell ref="C169:E169"/>
    <mergeCell ref="F169:F170"/>
    <mergeCell ref="G169:L169"/>
    <mergeCell ref="M169:T169"/>
    <mergeCell ref="U169:U170"/>
    <mergeCell ref="A152:U152"/>
    <mergeCell ref="A153:A154"/>
    <mergeCell ref="B153:B154"/>
    <mergeCell ref="C153:E153"/>
    <mergeCell ref="F153:F154"/>
    <mergeCell ref="G153:L153"/>
    <mergeCell ref="M153:T153"/>
    <mergeCell ref="U153:U154"/>
    <mergeCell ref="A133:U133"/>
    <mergeCell ref="A134:A135"/>
    <mergeCell ref="B134:B135"/>
    <mergeCell ref="C134:E134"/>
    <mergeCell ref="F134:F135"/>
    <mergeCell ref="G134:L134"/>
    <mergeCell ref="M134:T134"/>
    <mergeCell ref="U134:U135"/>
    <mergeCell ref="A114:U114"/>
    <mergeCell ref="A115:A116"/>
    <mergeCell ref="B115:B116"/>
    <mergeCell ref="C115:E115"/>
    <mergeCell ref="F115:F116"/>
    <mergeCell ref="G115:L115"/>
    <mergeCell ref="M115:T115"/>
    <mergeCell ref="U115:U116"/>
    <mergeCell ref="A96:U96"/>
    <mergeCell ref="A97:A98"/>
    <mergeCell ref="B97:B98"/>
    <mergeCell ref="C97:E97"/>
    <mergeCell ref="F97:F98"/>
    <mergeCell ref="G97:L97"/>
    <mergeCell ref="M97:T97"/>
    <mergeCell ref="U97:U98"/>
    <mergeCell ref="A78:U78"/>
    <mergeCell ref="A79:A80"/>
    <mergeCell ref="B79:B80"/>
    <mergeCell ref="C79:E79"/>
    <mergeCell ref="F79:F80"/>
    <mergeCell ref="G79:L79"/>
    <mergeCell ref="M79:T79"/>
    <mergeCell ref="U79:U80"/>
    <mergeCell ref="A60:U60"/>
    <mergeCell ref="A61:A62"/>
    <mergeCell ref="B61:B62"/>
    <mergeCell ref="C61:E61"/>
    <mergeCell ref="F61:F62"/>
    <mergeCell ref="G61:L61"/>
    <mergeCell ref="M61:T61"/>
    <mergeCell ref="U61:U62"/>
    <mergeCell ref="A40:U40"/>
    <mergeCell ref="A41:A42"/>
    <mergeCell ref="B41:B42"/>
    <mergeCell ref="C41:E41"/>
    <mergeCell ref="F41:F42"/>
    <mergeCell ref="G41:L41"/>
    <mergeCell ref="M41:T41"/>
    <mergeCell ref="U41:U42"/>
    <mergeCell ref="A22:U22"/>
    <mergeCell ref="A23:A24"/>
    <mergeCell ref="B23:B24"/>
    <mergeCell ref="C23:E23"/>
    <mergeCell ref="F23:F24"/>
    <mergeCell ref="G23:L23"/>
    <mergeCell ref="M23:T23"/>
    <mergeCell ref="U23:U24"/>
    <mergeCell ref="A1:C1"/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  <mergeCell ref="E1:U1"/>
  </mergeCells>
  <pageMargins left="0" right="0" top="0.74803149606299213" bottom="0.19685039370078741" header="0.31496062992125984" footer="0.19685039370078741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75"/>
  <sheetViews>
    <sheetView topLeftCell="A25" workbookViewId="0">
      <selection activeCell="B42" sqref="B42"/>
    </sheetView>
  </sheetViews>
  <sheetFormatPr defaultColWidth="9.140625" defaultRowHeight="13.8" x14ac:dyDescent="0.25"/>
  <cols>
    <col min="1" max="1" width="9.140625" style="11"/>
    <col min="2" max="2" width="72.85546875" style="14" customWidth="1"/>
    <col min="3" max="16384" width="9.140625" style="14"/>
  </cols>
  <sheetData>
    <row r="1" spans="1:1020" s="13" customFormat="1" x14ac:dyDescent="0.25">
      <c r="A1" s="10" t="s">
        <v>160</v>
      </c>
      <c r="B1" s="11"/>
      <c r="C1" s="12"/>
      <c r="D1" s="12"/>
      <c r="E1" s="12"/>
      <c r="F1" s="12"/>
      <c r="G1" s="12"/>
      <c r="H1" s="12"/>
      <c r="I1" s="12"/>
      <c r="J1" s="12"/>
      <c r="K1" s="12"/>
      <c r="AMC1" s="14"/>
      <c r="AMD1" s="14"/>
      <c r="AME1" s="14"/>
      <c r="AMF1" s="14"/>
    </row>
    <row r="2" spans="1:1020" s="13" customFormat="1" x14ac:dyDescent="0.25">
      <c r="A2" s="1"/>
      <c r="B2" s="11"/>
      <c r="C2" s="1"/>
      <c r="D2" s="15"/>
      <c r="E2" s="16"/>
      <c r="F2" s="16"/>
      <c r="G2" s="16"/>
      <c r="H2" s="16"/>
      <c r="I2" s="16"/>
      <c r="J2" s="16"/>
      <c r="K2" s="16"/>
      <c r="AMC2" s="14"/>
      <c r="AMD2" s="14"/>
      <c r="AME2" s="14"/>
      <c r="AMF2" s="14"/>
    </row>
    <row r="3" spans="1:1020" s="13" customFormat="1" x14ac:dyDescent="0.25">
      <c r="A3" s="1" t="s">
        <v>165</v>
      </c>
      <c r="B3" s="17"/>
      <c r="C3" s="1"/>
      <c r="D3" s="1"/>
      <c r="E3" s="16"/>
      <c r="F3" s="16"/>
      <c r="G3" s="16"/>
      <c r="H3" s="16"/>
      <c r="I3" s="16"/>
      <c r="J3" s="16"/>
      <c r="K3" s="16"/>
      <c r="AMC3" s="14"/>
      <c r="AMD3" s="14"/>
      <c r="AME3" s="14"/>
      <c r="AMF3" s="14"/>
    </row>
    <row r="4" spans="1:1020" ht="13.35" customHeight="1" x14ac:dyDescent="0.25">
      <c r="B4" s="18" t="s">
        <v>161</v>
      </c>
      <c r="C4" s="92" t="s">
        <v>162</v>
      </c>
      <c r="D4" s="93"/>
      <c r="E4" s="93"/>
      <c r="F4" s="93"/>
      <c r="G4" s="93"/>
      <c r="H4" s="93"/>
      <c r="I4" s="93"/>
      <c r="J4" s="93"/>
      <c r="K4" s="93"/>
      <c r="L4" s="94"/>
    </row>
    <row r="5" spans="1:1020" ht="26.7" customHeight="1" x14ac:dyDescent="0.25">
      <c r="A5" s="21" t="s">
        <v>163</v>
      </c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</row>
    <row r="6" spans="1:1020" x14ac:dyDescent="0.25">
      <c r="A6" s="24">
        <v>1</v>
      </c>
      <c r="B6" s="25" t="s">
        <v>26</v>
      </c>
      <c r="C6" s="19" t="s">
        <v>164</v>
      </c>
      <c r="D6" s="20"/>
      <c r="E6" s="20"/>
      <c r="F6" s="20"/>
      <c r="G6" s="20"/>
      <c r="H6" s="20"/>
      <c r="I6" s="20"/>
      <c r="J6" s="20"/>
      <c r="K6" s="20"/>
      <c r="L6" s="20"/>
    </row>
    <row r="7" spans="1:1020" x14ac:dyDescent="0.25">
      <c r="A7" s="24">
        <v>1</v>
      </c>
      <c r="B7" s="25" t="s">
        <v>28</v>
      </c>
      <c r="C7" s="19" t="s">
        <v>164</v>
      </c>
      <c r="D7" s="20"/>
      <c r="E7" s="20"/>
      <c r="F7" s="20"/>
      <c r="G7" s="20"/>
      <c r="H7" s="20"/>
      <c r="I7" s="20"/>
      <c r="J7" s="20"/>
      <c r="K7" s="20"/>
      <c r="L7" s="20"/>
    </row>
    <row r="8" spans="1:1020" x14ac:dyDescent="0.25">
      <c r="A8" s="24">
        <v>1</v>
      </c>
      <c r="B8" s="25" t="s">
        <v>176</v>
      </c>
      <c r="C8" s="19" t="s">
        <v>164</v>
      </c>
      <c r="D8" s="20"/>
      <c r="E8" s="20"/>
      <c r="F8" s="20"/>
      <c r="G8" s="20"/>
      <c r="H8" s="20"/>
      <c r="I8" s="20"/>
      <c r="J8" s="20"/>
      <c r="K8" s="20"/>
      <c r="L8" s="20"/>
    </row>
    <row r="9" spans="1:1020" x14ac:dyDescent="0.25">
      <c r="A9" s="24">
        <v>1</v>
      </c>
      <c r="B9" s="25" t="s">
        <v>30</v>
      </c>
      <c r="C9" s="19" t="s">
        <v>164</v>
      </c>
      <c r="D9" s="20"/>
      <c r="E9" s="20"/>
      <c r="F9" s="20"/>
      <c r="G9" s="19" t="s">
        <v>164</v>
      </c>
      <c r="H9" s="20"/>
      <c r="I9" s="20"/>
      <c r="J9" s="20"/>
      <c r="K9" s="20"/>
      <c r="L9" s="20"/>
    </row>
    <row r="10" spans="1:1020" ht="27.6" x14ac:dyDescent="0.25">
      <c r="A10" s="24">
        <v>1</v>
      </c>
      <c r="B10" s="25" t="s">
        <v>175</v>
      </c>
      <c r="C10" s="19" t="s">
        <v>164</v>
      </c>
      <c r="D10" s="20"/>
      <c r="E10" s="20"/>
      <c r="F10" s="20"/>
      <c r="G10" s="20"/>
      <c r="H10" s="20"/>
      <c r="I10" s="20"/>
      <c r="J10" s="20"/>
      <c r="K10" s="20"/>
      <c r="L10" s="20"/>
    </row>
    <row r="11" spans="1:1020" x14ac:dyDescent="0.25">
      <c r="A11" s="24">
        <v>1</v>
      </c>
      <c r="B11" s="25" t="s">
        <v>39</v>
      </c>
      <c r="C11" s="19" t="s">
        <v>164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1:1020" x14ac:dyDescent="0.25">
      <c r="A12" s="24">
        <v>1</v>
      </c>
      <c r="B12" s="25" t="s">
        <v>129</v>
      </c>
      <c r="C12" s="19" t="s">
        <v>164</v>
      </c>
      <c r="D12" s="20"/>
      <c r="E12" s="20"/>
      <c r="F12" s="20"/>
      <c r="G12" s="20"/>
      <c r="H12" s="19" t="s">
        <v>164</v>
      </c>
      <c r="I12" s="19"/>
      <c r="J12" s="20"/>
      <c r="K12" s="19" t="s">
        <v>164</v>
      </c>
      <c r="L12" s="20"/>
    </row>
    <row r="13" spans="1:1020" x14ac:dyDescent="0.25">
      <c r="A13" s="24">
        <v>1</v>
      </c>
      <c r="B13" s="25" t="s">
        <v>37</v>
      </c>
      <c r="C13" s="19" t="s">
        <v>164</v>
      </c>
      <c r="D13" s="20"/>
      <c r="E13" s="20"/>
      <c r="F13" s="20"/>
      <c r="G13" s="20"/>
      <c r="H13" s="20"/>
      <c r="I13" s="20"/>
      <c r="J13" s="20"/>
      <c r="K13" s="20"/>
      <c r="L13" s="20"/>
    </row>
    <row r="14" spans="1:1020" x14ac:dyDescent="0.25">
      <c r="A14" s="24">
        <v>1</v>
      </c>
      <c r="B14" s="25" t="s">
        <v>32</v>
      </c>
      <c r="C14" s="19" t="s">
        <v>164</v>
      </c>
      <c r="D14" s="20"/>
      <c r="E14" s="20"/>
      <c r="F14" s="19" t="s">
        <v>164</v>
      </c>
      <c r="G14" s="20"/>
      <c r="H14" s="19"/>
      <c r="I14" s="19" t="s">
        <v>164</v>
      </c>
      <c r="J14" s="19"/>
      <c r="K14" s="20"/>
      <c r="L14" s="19" t="s">
        <v>164</v>
      </c>
    </row>
    <row r="15" spans="1:1020" x14ac:dyDescent="0.25">
      <c r="A15" s="24">
        <v>2</v>
      </c>
      <c r="B15" s="25" t="s">
        <v>52</v>
      </c>
      <c r="C15" s="20"/>
      <c r="D15" s="19" t="s">
        <v>164</v>
      </c>
      <c r="E15" s="20"/>
      <c r="F15" s="20"/>
      <c r="G15" s="20"/>
      <c r="H15" s="20"/>
      <c r="I15" s="20"/>
      <c r="J15" s="20"/>
      <c r="K15" s="20"/>
      <c r="L15" s="20"/>
    </row>
    <row r="16" spans="1:1020" x14ac:dyDescent="0.25">
      <c r="A16" s="24">
        <v>2</v>
      </c>
      <c r="B16" s="25" t="s">
        <v>58</v>
      </c>
      <c r="C16" s="20"/>
      <c r="D16" s="19" t="s">
        <v>164</v>
      </c>
      <c r="E16" s="20"/>
      <c r="F16" s="20"/>
      <c r="G16" s="20"/>
      <c r="H16" s="20"/>
      <c r="I16" s="20"/>
      <c r="J16" s="20"/>
      <c r="K16" s="20"/>
      <c r="L16" s="20"/>
    </row>
    <row r="17" spans="1:12" x14ac:dyDescent="0.25">
      <c r="A17" s="24">
        <v>2</v>
      </c>
      <c r="B17" s="25" t="s">
        <v>54</v>
      </c>
      <c r="C17" s="20"/>
      <c r="D17" s="19" t="s">
        <v>164</v>
      </c>
      <c r="E17" s="20"/>
      <c r="F17" s="20"/>
      <c r="G17" s="20"/>
      <c r="H17" s="20"/>
      <c r="I17" s="20"/>
      <c r="J17" s="20"/>
      <c r="K17" s="20"/>
      <c r="L17" s="20"/>
    </row>
    <row r="18" spans="1:12" ht="27.6" x14ac:dyDescent="0.25">
      <c r="A18" s="24">
        <v>2</v>
      </c>
      <c r="B18" s="25" t="s">
        <v>60</v>
      </c>
      <c r="C18" s="20"/>
      <c r="D18" s="19" t="s">
        <v>164</v>
      </c>
      <c r="E18" s="20"/>
      <c r="F18" s="20"/>
      <c r="G18" s="20"/>
      <c r="H18" s="20"/>
      <c r="I18" s="20"/>
      <c r="J18" s="20"/>
      <c r="K18" s="20"/>
      <c r="L18" s="20"/>
    </row>
    <row r="19" spans="1:12" x14ac:dyDescent="0.25">
      <c r="A19" s="24">
        <v>2</v>
      </c>
      <c r="B19" s="25" t="s">
        <v>50</v>
      </c>
      <c r="C19" s="20"/>
      <c r="D19" s="19" t="s">
        <v>164</v>
      </c>
      <c r="E19" s="20"/>
      <c r="F19" s="20"/>
      <c r="G19" s="20"/>
      <c r="H19" s="20"/>
      <c r="I19" s="20"/>
      <c r="J19" s="20"/>
      <c r="K19" s="20"/>
      <c r="L19" s="20"/>
    </row>
    <row r="20" spans="1:12" x14ac:dyDescent="0.25">
      <c r="A20" s="24">
        <v>2</v>
      </c>
      <c r="B20" s="25" t="s">
        <v>55</v>
      </c>
      <c r="C20" s="20"/>
      <c r="D20" s="19" t="s">
        <v>164</v>
      </c>
      <c r="E20" s="20"/>
      <c r="F20" s="20"/>
      <c r="G20" s="20"/>
      <c r="H20" s="20"/>
      <c r="I20" s="20"/>
      <c r="J20" s="19" t="s">
        <v>164</v>
      </c>
      <c r="K20" s="19"/>
      <c r="L20" s="20"/>
    </row>
    <row r="21" spans="1:12" x14ac:dyDescent="0.25">
      <c r="A21" s="24">
        <v>2</v>
      </c>
      <c r="B21" s="25" t="s">
        <v>61</v>
      </c>
      <c r="C21" s="20"/>
      <c r="D21" s="19" t="s">
        <v>164</v>
      </c>
      <c r="E21" s="20"/>
      <c r="F21" s="20"/>
      <c r="G21" s="20"/>
      <c r="H21" s="20"/>
      <c r="I21" s="19"/>
      <c r="J21" s="20"/>
      <c r="K21" s="20"/>
      <c r="L21" s="20"/>
    </row>
    <row r="22" spans="1:12" x14ac:dyDescent="0.25">
      <c r="A22" s="24">
        <v>2</v>
      </c>
      <c r="B22" s="25" t="s">
        <v>56</v>
      </c>
      <c r="C22" s="20"/>
      <c r="D22" s="19" t="s">
        <v>164</v>
      </c>
      <c r="E22" s="20"/>
      <c r="F22" s="20"/>
      <c r="G22" s="20"/>
      <c r="H22" s="20"/>
      <c r="I22" s="20"/>
      <c r="J22" s="20"/>
      <c r="K22" s="20"/>
      <c r="L22" s="20"/>
    </row>
    <row r="23" spans="1:12" x14ac:dyDescent="0.25">
      <c r="A23" s="24">
        <v>2</v>
      </c>
      <c r="B23" s="25" t="s">
        <v>186</v>
      </c>
      <c r="C23" s="20"/>
      <c r="D23" s="19" t="s">
        <v>164</v>
      </c>
      <c r="E23" s="20"/>
      <c r="F23" s="20"/>
      <c r="G23" s="19" t="s">
        <v>164</v>
      </c>
      <c r="H23" s="19"/>
      <c r="I23" s="19"/>
      <c r="J23" s="19" t="s">
        <v>164</v>
      </c>
      <c r="K23" s="19"/>
      <c r="L23" s="20"/>
    </row>
    <row r="24" spans="1:12" x14ac:dyDescent="0.25">
      <c r="A24" s="24">
        <v>3</v>
      </c>
      <c r="B24" s="25" t="s">
        <v>69</v>
      </c>
      <c r="C24" s="20"/>
      <c r="D24" s="20"/>
      <c r="E24" s="19" t="s">
        <v>164</v>
      </c>
      <c r="F24" s="20"/>
      <c r="G24" s="20"/>
      <c r="H24" s="20"/>
      <c r="I24" s="20"/>
      <c r="J24" s="19" t="s">
        <v>164</v>
      </c>
      <c r="K24" s="20"/>
      <c r="L24" s="20"/>
    </row>
    <row r="25" spans="1:12" x14ac:dyDescent="0.25">
      <c r="A25" s="24">
        <v>3</v>
      </c>
      <c r="B25" s="25" t="s">
        <v>73</v>
      </c>
      <c r="C25" s="20"/>
      <c r="D25" s="20"/>
      <c r="E25" s="19" t="s">
        <v>164</v>
      </c>
      <c r="F25" s="20"/>
      <c r="G25" s="20"/>
      <c r="H25" s="20"/>
      <c r="I25" s="20"/>
      <c r="J25" s="20"/>
      <c r="K25" s="20"/>
      <c r="L25" s="20"/>
    </row>
    <row r="26" spans="1:12" x14ac:dyDescent="0.25">
      <c r="A26" s="24">
        <v>3</v>
      </c>
      <c r="B26" s="25" t="s">
        <v>65</v>
      </c>
      <c r="C26" s="20"/>
      <c r="D26" s="20"/>
      <c r="E26" s="19" t="s">
        <v>164</v>
      </c>
      <c r="F26" s="20"/>
      <c r="G26" s="20"/>
      <c r="H26" s="20"/>
      <c r="I26" s="20"/>
      <c r="J26" s="20"/>
      <c r="K26" s="20"/>
      <c r="L26" s="20"/>
    </row>
    <row r="27" spans="1:12" x14ac:dyDescent="0.25">
      <c r="A27" s="24">
        <v>3</v>
      </c>
      <c r="B27" s="25" t="s">
        <v>67</v>
      </c>
      <c r="C27" s="20"/>
      <c r="D27" s="20"/>
      <c r="E27" s="19" t="s">
        <v>164</v>
      </c>
      <c r="F27" s="20"/>
      <c r="G27" s="20"/>
      <c r="H27" s="20"/>
      <c r="I27" s="20"/>
      <c r="J27" s="20"/>
      <c r="K27" s="20"/>
      <c r="L27" s="20"/>
    </row>
    <row r="28" spans="1:12" x14ac:dyDescent="0.25">
      <c r="A28" s="24">
        <v>3</v>
      </c>
      <c r="B28" s="25" t="s">
        <v>77</v>
      </c>
      <c r="C28" s="20"/>
      <c r="D28" s="20"/>
      <c r="E28" s="19" t="s">
        <v>164</v>
      </c>
      <c r="F28" s="20"/>
      <c r="G28" s="20"/>
      <c r="H28" s="20"/>
      <c r="I28" s="20"/>
      <c r="J28" s="20"/>
      <c r="K28" s="20"/>
      <c r="L28" s="20"/>
    </row>
    <row r="29" spans="1:12" x14ac:dyDescent="0.25">
      <c r="A29" s="24">
        <v>3</v>
      </c>
      <c r="B29" s="25" t="s">
        <v>72</v>
      </c>
      <c r="C29" s="20"/>
      <c r="D29" s="20"/>
      <c r="E29" s="19" t="s">
        <v>164</v>
      </c>
      <c r="F29" s="20"/>
      <c r="G29" s="20"/>
      <c r="H29" s="20"/>
      <c r="I29" s="20"/>
      <c r="J29" s="20"/>
      <c r="K29" s="20"/>
      <c r="L29" s="20"/>
    </row>
    <row r="30" spans="1:12" x14ac:dyDescent="0.25">
      <c r="A30" s="24">
        <v>3</v>
      </c>
      <c r="B30" s="25" t="s">
        <v>70</v>
      </c>
      <c r="C30" s="20"/>
      <c r="D30" s="20"/>
      <c r="E30" s="19" t="s">
        <v>164</v>
      </c>
      <c r="F30" s="20"/>
      <c r="G30" s="20"/>
      <c r="H30" s="20"/>
      <c r="I30" s="20"/>
      <c r="J30" s="20"/>
      <c r="K30" s="20"/>
      <c r="L30" s="20"/>
    </row>
    <row r="31" spans="1:12" x14ac:dyDescent="0.25">
      <c r="A31" s="24">
        <v>3</v>
      </c>
      <c r="B31" s="25" t="s">
        <v>75</v>
      </c>
      <c r="C31" s="20"/>
      <c r="D31" s="20"/>
      <c r="E31" s="19" t="s">
        <v>164</v>
      </c>
      <c r="F31" s="20"/>
      <c r="G31" s="19" t="s">
        <v>164</v>
      </c>
      <c r="H31" s="20"/>
      <c r="I31" s="20"/>
      <c r="J31" s="19" t="s">
        <v>164</v>
      </c>
      <c r="K31" s="20"/>
      <c r="L31" s="20"/>
    </row>
    <row r="32" spans="1:12" x14ac:dyDescent="0.25">
      <c r="A32" s="24">
        <v>3</v>
      </c>
      <c r="B32" s="25" t="s">
        <v>147</v>
      </c>
      <c r="C32" s="20"/>
      <c r="D32" s="20"/>
      <c r="E32" s="19" t="s">
        <v>164</v>
      </c>
      <c r="F32" s="20"/>
      <c r="G32" s="20"/>
      <c r="H32" s="20"/>
      <c r="I32" s="20"/>
      <c r="J32" s="20"/>
      <c r="K32" s="19" t="s">
        <v>164</v>
      </c>
      <c r="L32" s="20"/>
    </row>
    <row r="33" spans="1:12" x14ac:dyDescent="0.25">
      <c r="A33" s="24">
        <v>4</v>
      </c>
      <c r="B33" s="25" t="s">
        <v>89</v>
      </c>
      <c r="C33" s="20"/>
      <c r="D33" s="20"/>
      <c r="E33" s="20"/>
      <c r="F33" s="19" t="s">
        <v>164</v>
      </c>
      <c r="G33" s="20"/>
      <c r="H33" s="20"/>
      <c r="I33" s="20"/>
      <c r="J33" s="20"/>
      <c r="K33" s="20"/>
      <c r="L33" s="19" t="s">
        <v>164</v>
      </c>
    </row>
    <row r="34" spans="1:12" x14ac:dyDescent="0.25">
      <c r="A34" s="24">
        <v>4</v>
      </c>
      <c r="B34" s="25" t="s">
        <v>87</v>
      </c>
      <c r="C34" s="20"/>
      <c r="D34" s="20"/>
      <c r="E34" s="20"/>
      <c r="F34" s="19" t="s">
        <v>164</v>
      </c>
      <c r="G34" s="20"/>
      <c r="H34" s="20"/>
      <c r="I34" s="20"/>
      <c r="J34" s="19" t="s">
        <v>164</v>
      </c>
      <c r="K34" s="20"/>
      <c r="L34" s="20"/>
    </row>
    <row r="35" spans="1:12" x14ac:dyDescent="0.25">
      <c r="A35" s="24">
        <v>4</v>
      </c>
      <c r="B35" s="25" t="s">
        <v>83</v>
      </c>
      <c r="C35" s="20"/>
      <c r="D35" s="20"/>
      <c r="E35" s="20"/>
      <c r="F35" s="19" t="s">
        <v>164</v>
      </c>
      <c r="G35" s="20"/>
      <c r="H35" s="20"/>
      <c r="I35" s="20"/>
      <c r="J35" s="20"/>
      <c r="K35" s="20"/>
      <c r="L35" s="20"/>
    </row>
    <row r="36" spans="1:12" x14ac:dyDescent="0.25">
      <c r="A36" s="24">
        <v>4</v>
      </c>
      <c r="B36" s="25" t="s">
        <v>91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25">
      <c r="A37" s="24">
        <v>4</v>
      </c>
      <c r="B37" s="25" t="s">
        <v>85</v>
      </c>
      <c r="C37" s="20"/>
      <c r="D37" s="20"/>
      <c r="E37" s="20"/>
      <c r="F37" s="19" t="s">
        <v>164</v>
      </c>
      <c r="G37" s="20"/>
      <c r="H37" s="20"/>
      <c r="I37" s="20"/>
      <c r="J37" s="20"/>
      <c r="K37" s="19"/>
      <c r="L37" s="20"/>
    </row>
    <row r="38" spans="1:12" x14ac:dyDescent="0.25">
      <c r="A38" s="24">
        <v>4</v>
      </c>
      <c r="B38" s="25" t="s">
        <v>90</v>
      </c>
      <c r="C38" s="20"/>
      <c r="D38" s="20"/>
      <c r="E38" s="20"/>
      <c r="F38" s="19" t="s">
        <v>164</v>
      </c>
      <c r="G38" s="20"/>
      <c r="H38" s="20"/>
      <c r="I38" s="20"/>
      <c r="J38" s="20"/>
      <c r="K38" s="20"/>
      <c r="L38" s="20"/>
    </row>
    <row r="39" spans="1:12" x14ac:dyDescent="0.25">
      <c r="A39" s="24">
        <v>4</v>
      </c>
      <c r="B39" s="25" t="s">
        <v>92</v>
      </c>
      <c r="C39" s="20"/>
      <c r="D39" s="20"/>
      <c r="E39" s="20"/>
      <c r="F39" s="19" t="s">
        <v>164</v>
      </c>
      <c r="G39" s="20"/>
      <c r="H39" s="20"/>
      <c r="I39" s="20"/>
      <c r="J39" s="20"/>
      <c r="K39" s="20"/>
      <c r="L39" s="20"/>
    </row>
    <row r="40" spans="1:12" x14ac:dyDescent="0.25">
      <c r="A40" s="24">
        <v>5</v>
      </c>
      <c r="B40" s="25" t="s">
        <v>172</v>
      </c>
      <c r="C40" s="20"/>
      <c r="D40" s="20"/>
      <c r="E40" s="20"/>
      <c r="F40" s="20"/>
      <c r="G40" s="19" t="s">
        <v>164</v>
      </c>
      <c r="H40" s="20"/>
      <c r="I40" s="20"/>
      <c r="J40" s="20"/>
      <c r="K40" s="20"/>
      <c r="L40" s="20"/>
    </row>
    <row r="41" spans="1:12" x14ac:dyDescent="0.25">
      <c r="A41" s="24">
        <v>5</v>
      </c>
      <c r="B41" s="25" t="s">
        <v>94</v>
      </c>
      <c r="C41" s="20"/>
      <c r="D41" s="20"/>
      <c r="E41" s="20"/>
      <c r="F41" s="19" t="s">
        <v>164</v>
      </c>
      <c r="G41" s="20"/>
      <c r="H41" s="20"/>
      <c r="I41" s="20"/>
      <c r="J41" s="20"/>
      <c r="K41" s="19" t="s">
        <v>164</v>
      </c>
      <c r="L41" s="20"/>
    </row>
    <row r="42" spans="1:12" x14ac:dyDescent="0.25">
      <c r="A42" s="24">
        <v>5</v>
      </c>
      <c r="B42" s="25" t="s">
        <v>194</v>
      </c>
      <c r="C42" s="20"/>
      <c r="D42" s="20"/>
      <c r="E42" s="20"/>
      <c r="F42" s="20"/>
      <c r="G42" s="19" t="s">
        <v>164</v>
      </c>
      <c r="H42" s="20"/>
      <c r="I42" s="20"/>
      <c r="J42" s="20"/>
      <c r="K42" s="20"/>
      <c r="L42" s="20"/>
    </row>
    <row r="43" spans="1:12" x14ac:dyDescent="0.25">
      <c r="A43" s="24">
        <v>5</v>
      </c>
      <c r="B43" s="25" t="s">
        <v>75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x14ac:dyDescent="0.25">
      <c r="A44" s="24">
        <v>5</v>
      </c>
      <c r="B44" s="25" t="s">
        <v>98</v>
      </c>
      <c r="C44" s="20"/>
      <c r="D44" s="20"/>
      <c r="E44" s="20"/>
      <c r="F44" s="20"/>
      <c r="G44" s="19" t="s">
        <v>164</v>
      </c>
      <c r="H44" s="20"/>
      <c r="I44" s="20"/>
      <c r="J44" s="20"/>
      <c r="K44" s="20"/>
      <c r="L44" s="19" t="s">
        <v>164</v>
      </c>
    </row>
    <row r="45" spans="1:12" x14ac:dyDescent="0.25">
      <c r="A45" s="24">
        <v>5</v>
      </c>
      <c r="B45" s="25" t="s">
        <v>99</v>
      </c>
      <c r="C45" s="20"/>
      <c r="D45" s="20"/>
      <c r="E45" s="20"/>
      <c r="F45" s="20"/>
      <c r="G45" s="19" t="s">
        <v>164</v>
      </c>
      <c r="H45" s="20"/>
      <c r="I45" s="20"/>
      <c r="J45" s="20"/>
      <c r="K45" s="20"/>
      <c r="L45" s="19" t="s">
        <v>164</v>
      </c>
    </row>
    <row r="46" spans="1:12" x14ac:dyDescent="0.25">
      <c r="A46" s="24">
        <v>6</v>
      </c>
      <c r="B46" s="25" t="s">
        <v>106</v>
      </c>
      <c r="C46" s="20"/>
      <c r="D46" s="20"/>
      <c r="E46" s="20"/>
      <c r="F46" s="20"/>
      <c r="G46" s="20"/>
      <c r="H46" s="19" t="s">
        <v>164</v>
      </c>
      <c r="I46" s="20"/>
      <c r="J46" s="20"/>
      <c r="K46" s="20"/>
      <c r="L46" s="20"/>
    </row>
    <row r="47" spans="1:12" x14ac:dyDescent="0.25">
      <c r="A47" s="24">
        <v>6</v>
      </c>
      <c r="B47" s="25" t="s">
        <v>108</v>
      </c>
      <c r="C47" s="20"/>
      <c r="D47" s="20"/>
      <c r="E47" s="20"/>
      <c r="F47" s="20"/>
      <c r="G47" s="20"/>
      <c r="H47" s="19" t="s">
        <v>164</v>
      </c>
      <c r="I47" s="20"/>
      <c r="J47" s="20"/>
      <c r="K47" s="20"/>
      <c r="L47" s="20"/>
    </row>
    <row r="48" spans="1:12" x14ac:dyDescent="0.25">
      <c r="A48" s="24">
        <v>6</v>
      </c>
      <c r="B48" s="25" t="s">
        <v>115</v>
      </c>
      <c r="C48" s="20"/>
      <c r="D48" s="20"/>
      <c r="E48" s="20"/>
      <c r="F48" s="20"/>
      <c r="G48" s="20"/>
      <c r="H48" s="19" t="s">
        <v>164</v>
      </c>
      <c r="I48" s="20"/>
      <c r="J48" s="20"/>
      <c r="K48" s="20"/>
      <c r="L48" s="19" t="s">
        <v>164</v>
      </c>
    </row>
    <row r="49" spans="1:12" x14ac:dyDescent="0.25">
      <c r="A49" s="24">
        <v>6</v>
      </c>
      <c r="B49" s="25" t="s">
        <v>114</v>
      </c>
      <c r="C49" s="20"/>
      <c r="D49" s="20"/>
      <c r="E49" s="20"/>
      <c r="F49" s="20"/>
      <c r="G49" s="20"/>
      <c r="H49" s="19" t="s">
        <v>164</v>
      </c>
      <c r="I49" s="20"/>
      <c r="J49" s="20"/>
      <c r="K49" s="20"/>
      <c r="L49" s="20"/>
    </row>
    <row r="50" spans="1:12" x14ac:dyDescent="0.25">
      <c r="A50" s="24">
        <v>6</v>
      </c>
      <c r="B50" s="25" t="s">
        <v>110</v>
      </c>
      <c r="C50" s="20"/>
      <c r="D50" s="20"/>
      <c r="E50" s="20"/>
      <c r="F50" s="20"/>
      <c r="G50" s="20"/>
      <c r="H50" s="19" t="s">
        <v>164</v>
      </c>
      <c r="I50" s="20"/>
      <c r="J50" s="20"/>
      <c r="K50" s="20"/>
      <c r="L50" s="20"/>
    </row>
    <row r="51" spans="1:12" x14ac:dyDescent="0.25">
      <c r="A51" s="24">
        <v>6</v>
      </c>
      <c r="B51" s="25" t="s">
        <v>112</v>
      </c>
      <c r="C51" s="20"/>
      <c r="D51" s="20"/>
      <c r="E51" s="20"/>
      <c r="F51" s="20"/>
      <c r="G51" s="20"/>
      <c r="H51" s="19" t="s">
        <v>164</v>
      </c>
      <c r="I51" s="20"/>
      <c r="J51" s="20"/>
      <c r="K51" s="20"/>
      <c r="L51" s="20"/>
    </row>
    <row r="52" spans="1:12" x14ac:dyDescent="0.25">
      <c r="A52" s="24">
        <v>6</v>
      </c>
      <c r="B52" s="25" t="s">
        <v>192</v>
      </c>
      <c r="C52" s="19"/>
      <c r="D52" s="20"/>
      <c r="E52" s="20"/>
      <c r="F52" s="19"/>
      <c r="G52" s="20"/>
      <c r="H52" s="19" t="s">
        <v>164</v>
      </c>
      <c r="I52" s="19"/>
      <c r="J52" s="19"/>
      <c r="K52" s="19" t="s">
        <v>164</v>
      </c>
      <c r="L52" s="19"/>
    </row>
    <row r="53" spans="1:12" ht="27.6" x14ac:dyDescent="0.25">
      <c r="A53" s="24">
        <v>7</v>
      </c>
      <c r="B53" s="25" t="s">
        <v>121</v>
      </c>
      <c r="C53" s="20"/>
      <c r="D53" s="20"/>
      <c r="E53" s="20"/>
      <c r="F53" s="19"/>
      <c r="G53" s="20"/>
      <c r="H53" s="20"/>
      <c r="I53" s="19" t="s">
        <v>164</v>
      </c>
      <c r="J53" s="20"/>
      <c r="K53" s="20"/>
      <c r="L53" s="20"/>
    </row>
    <row r="54" spans="1:12" x14ac:dyDescent="0.25">
      <c r="A54" s="24">
        <v>7</v>
      </c>
      <c r="B54" s="25" t="s">
        <v>127</v>
      </c>
      <c r="C54" s="20"/>
      <c r="D54" s="20"/>
      <c r="E54" s="20"/>
      <c r="F54" s="20"/>
      <c r="G54" s="20"/>
      <c r="H54" s="20"/>
      <c r="I54" s="19" t="s">
        <v>164</v>
      </c>
      <c r="J54" s="20"/>
      <c r="K54" s="20"/>
      <c r="L54" s="20"/>
    </row>
    <row r="55" spans="1:12" x14ac:dyDescent="0.25">
      <c r="A55" s="24">
        <v>7</v>
      </c>
      <c r="B55" s="25" t="s">
        <v>177</v>
      </c>
      <c r="C55" s="20"/>
      <c r="D55" s="20"/>
      <c r="E55" s="20"/>
      <c r="F55" s="20"/>
      <c r="G55" s="20"/>
      <c r="H55" s="20"/>
      <c r="I55" s="19" t="s">
        <v>164</v>
      </c>
      <c r="J55" s="20"/>
      <c r="K55" s="20"/>
      <c r="L55" s="20"/>
    </row>
    <row r="56" spans="1:12" ht="27.6" x14ac:dyDescent="0.25">
      <c r="A56" s="24">
        <v>7</v>
      </c>
      <c r="B56" s="25" t="s">
        <v>154</v>
      </c>
      <c r="C56" s="20"/>
      <c r="D56" s="20"/>
      <c r="E56" s="20"/>
      <c r="F56" s="20"/>
      <c r="G56" s="20"/>
      <c r="H56" s="20"/>
      <c r="I56" s="20"/>
      <c r="J56" s="20"/>
      <c r="K56" s="20"/>
      <c r="L56" s="19" t="s">
        <v>164</v>
      </c>
    </row>
    <row r="57" spans="1:12" ht="27.6" x14ac:dyDescent="0.25">
      <c r="A57" s="24">
        <v>7</v>
      </c>
      <c r="B57" s="25" t="s">
        <v>123</v>
      </c>
      <c r="C57" s="20"/>
      <c r="D57" s="20"/>
      <c r="E57" s="20"/>
      <c r="F57" s="20"/>
      <c r="G57" s="20"/>
      <c r="H57" s="20"/>
      <c r="I57" s="19" t="s">
        <v>164</v>
      </c>
      <c r="J57" s="20"/>
      <c r="K57" s="20"/>
      <c r="L57" s="20"/>
    </row>
    <row r="58" spans="1:12" x14ac:dyDescent="0.25">
      <c r="A58" s="24">
        <v>7</v>
      </c>
      <c r="B58" s="25" t="s">
        <v>190</v>
      </c>
      <c r="C58" s="19"/>
      <c r="D58" s="20"/>
      <c r="E58" s="20"/>
      <c r="F58" s="20"/>
      <c r="G58" s="20"/>
      <c r="H58" s="19"/>
      <c r="I58" s="19" t="s">
        <v>164</v>
      </c>
      <c r="J58" s="20"/>
      <c r="K58" s="20"/>
      <c r="L58" s="20"/>
    </row>
    <row r="59" spans="1:12" x14ac:dyDescent="0.25">
      <c r="A59" s="24">
        <v>7</v>
      </c>
      <c r="B59" s="25" t="s">
        <v>46</v>
      </c>
      <c r="C59" s="20"/>
      <c r="D59" s="20"/>
      <c r="E59" s="20"/>
      <c r="F59" s="20"/>
      <c r="G59" s="20"/>
      <c r="H59" s="20"/>
      <c r="I59" s="19" t="s">
        <v>164</v>
      </c>
      <c r="J59" s="20"/>
      <c r="K59" s="20"/>
      <c r="L59" s="20"/>
    </row>
    <row r="60" spans="1:12" x14ac:dyDescent="0.25">
      <c r="A60" s="24">
        <v>7</v>
      </c>
      <c r="B60" s="25" t="s">
        <v>125</v>
      </c>
      <c r="C60" s="20"/>
      <c r="D60" s="20"/>
      <c r="E60" s="20"/>
      <c r="F60" s="20"/>
      <c r="G60" s="20"/>
      <c r="H60" s="20"/>
      <c r="I60" s="19" t="s">
        <v>164</v>
      </c>
      <c r="J60" s="20"/>
      <c r="K60" s="20"/>
      <c r="L60" s="20"/>
    </row>
    <row r="61" spans="1:12" x14ac:dyDescent="0.25">
      <c r="A61" s="24">
        <v>7</v>
      </c>
      <c r="B61" s="25" t="s">
        <v>128</v>
      </c>
      <c r="C61" s="20"/>
      <c r="D61" s="20"/>
      <c r="E61" s="20"/>
      <c r="F61" s="20"/>
      <c r="G61" s="20"/>
      <c r="H61" s="20"/>
      <c r="I61" s="19" t="s">
        <v>164</v>
      </c>
      <c r="J61" s="20"/>
      <c r="K61" s="20"/>
      <c r="L61" s="20"/>
    </row>
    <row r="62" spans="1:12" x14ac:dyDescent="0.25">
      <c r="A62" s="24">
        <v>8</v>
      </c>
      <c r="B62" s="25" t="s">
        <v>139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x14ac:dyDescent="0.25">
      <c r="A63" s="24">
        <v>8</v>
      </c>
      <c r="B63" s="25" t="s">
        <v>140</v>
      </c>
      <c r="C63" s="20"/>
      <c r="D63" s="20"/>
      <c r="E63" s="20"/>
      <c r="F63" s="20"/>
      <c r="G63" s="20"/>
      <c r="H63" s="20"/>
      <c r="I63" s="20"/>
      <c r="J63" s="19" t="s">
        <v>164</v>
      </c>
      <c r="K63" s="20"/>
      <c r="L63" s="20"/>
    </row>
    <row r="64" spans="1:12" x14ac:dyDescent="0.25">
      <c r="A64" s="24">
        <v>8</v>
      </c>
      <c r="B64" s="25" t="s">
        <v>137</v>
      </c>
      <c r="C64" s="20"/>
      <c r="D64" s="20"/>
      <c r="E64" s="20"/>
      <c r="F64" s="20"/>
      <c r="G64" s="20"/>
      <c r="H64" s="20"/>
      <c r="I64" s="20"/>
      <c r="J64" s="19" t="s">
        <v>164</v>
      </c>
      <c r="K64" s="20"/>
      <c r="L64" s="20"/>
    </row>
    <row r="65" spans="1:12" x14ac:dyDescent="0.25">
      <c r="A65" s="24">
        <v>8</v>
      </c>
      <c r="B65" s="25" t="s">
        <v>138</v>
      </c>
      <c r="C65" s="20"/>
      <c r="D65" s="20"/>
      <c r="E65" s="20"/>
      <c r="F65" s="20"/>
      <c r="G65" s="20"/>
      <c r="H65" s="20"/>
      <c r="I65" s="20"/>
      <c r="J65" s="19" t="s">
        <v>164</v>
      </c>
      <c r="K65" s="19"/>
      <c r="L65" s="20"/>
    </row>
    <row r="66" spans="1:12" x14ac:dyDescent="0.25">
      <c r="A66" s="24">
        <v>8</v>
      </c>
      <c r="B66" s="25" t="s">
        <v>75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x14ac:dyDescent="0.25">
      <c r="A67" s="24">
        <v>8</v>
      </c>
      <c r="B67" s="25" t="s">
        <v>135</v>
      </c>
      <c r="C67" s="20"/>
      <c r="D67" s="20"/>
      <c r="E67" s="20"/>
      <c r="F67" s="20"/>
      <c r="G67" s="20"/>
      <c r="H67" s="20"/>
      <c r="I67" s="20"/>
      <c r="J67" s="19" t="s">
        <v>164</v>
      </c>
      <c r="K67" s="20"/>
      <c r="L67" s="20"/>
    </row>
    <row r="68" spans="1:12" x14ac:dyDescent="0.25">
      <c r="A68" s="24">
        <v>9</v>
      </c>
      <c r="B68" s="25" t="s">
        <v>150</v>
      </c>
      <c r="C68" s="20"/>
      <c r="D68" s="20"/>
      <c r="E68" s="20"/>
      <c r="F68" s="20"/>
      <c r="G68" s="20"/>
      <c r="H68" s="20"/>
      <c r="I68" s="20"/>
      <c r="J68" s="20"/>
      <c r="K68" s="19" t="s">
        <v>164</v>
      </c>
      <c r="L68" s="20"/>
    </row>
    <row r="69" spans="1:12" x14ac:dyDescent="0.25">
      <c r="A69" s="24">
        <v>9</v>
      </c>
      <c r="B69" s="25" t="s">
        <v>145</v>
      </c>
      <c r="C69" s="20"/>
      <c r="D69" s="20"/>
      <c r="E69" s="20"/>
      <c r="F69" s="20"/>
      <c r="G69" s="20"/>
      <c r="H69" s="20"/>
      <c r="I69" s="20"/>
      <c r="J69" s="20"/>
      <c r="K69" s="19" t="s">
        <v>164</v>
      </c>
      <c r="L69" s="20"/>
    </row>
    <row r="70" spans="1:12" x14ac:dyDescent="0.25">
      <c r="A70" s="24">
        <v>9</v>
      </c>
      <c r="B70" s="25" t="s">
        <v>148</v>
      </c>
      <c r="C70" s="20"/>
      <c r="D70" s="20"/>
      <c r="E70" s="20"/>
      <c r="F70" s="20"/>
      <c r="G70" s="20"/>
      <c r="H70" s="20"/>
      <c r="I70" s="20"/>
      <c r="J70" s="20"/>
      <c r="K70" s="19" t="s">
        <v>164</v>
      </c>
      <c r="L70" s="20"/>
    </row>
    <row r="71" spans="1:12" x14ac:dyDescent="0.25">
      <c r="A71" s="24">
        <v>10</v>
      </c>
      <c r="B71" s="25" t="s">
        <v>157</v>
      </c>
      <c r="C71" s="20"/>
      <c r="D71" s="20"/>
      <c r="E71" s="20"/>
      <c r="F71" s="20"/>
      <c r="G71" s="20"/>
      <c r="H71" s="20"/>
      <c r="I71" s="20"/>
      <c r="J71" s="20"/>
      <c r="K71" s="20"/>
      <c r="L71" s="19" t="s">
        <v>164</v>
      </c>
    </row>
    <row r="72" spans="1:12" x14ac:dyDescent="0.25">
      <c r="A72" s="24">
        <v>10</v>
      </c>
      <c r="B72" s="25" t="s">
        <v>155</v>
      </c>
      <c r="C72" s="20"/>
      <c r="D72" s="20"/>
      <c r="E72" s="20"/>
      <c r="F72" s="20"/>
      <c r="G72" s="20"/>
      <c r="H72" s="20"/>
      <c r="I72" s="20"/>
      <c r="J72" s="20"/>
      <c r="K72" s="20"/>
      <c r="L72" s="19" t="s">
        <v>164</v>
      </c>
    </row>
    <row r="73" spans="1:12" x14ac:dyDescent="0.25">
      <c r="A73" s="24">
        <v>10</v>
      </c>
      <c r="B73" s="25" t="s">
        <v>75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25">
      <c r="A74" s="24">
        <v>10</v>
      </c>
      <c r="B74" s="25" t="s">
        <v>158</v>
      </c>
      <c r="C74" s="20"/>
      <c r="D74" s="20"/>
      <c r="E74" s="20"/>
      <c r="F74" s="20"/>
      <c r="G74" s="20"/>
      <c r="H74" s="20"/>
      <c r="I74" s="20"/>
      <c r="J74" s="20"/>
      <c r="K74" s="20"/>
      <c r="L74" s="19" t="s">
        <v>164</v>
      </c>
    </row>
    <row r="75" spans="1:12" x14ac:dyDescent="0.25">
      <c r="A75" s="24">
        <v>10</v>
      </c>
      <c r="B75" s="25" t="s">
        <v>99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</row>
  </sheetData>
  <sortState ref="A8:L76">
    <sortCondition ref="A8:A76"/>
  </sortState>
  <mergeCells count="1">
    <mergeCell ref="C4: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62"/>
  <sheetViews>
    <sheetView topLeftCell="A19" workbookViewId="0">
      <selection activeCell="E42" sqref="E42"/>
    </sheetView>
  </sheetViews>
  <sheetFormatPr defaultColWidth="9.140625" defaultRowHeight="12" x14ac:dyDescent="0.25"/>
  <cols>
    <col min="1" max="1" width="9.140625" style="57"/>
    <col min="2" max="2" width="72.85546875" style="5" customWidth="1"/>
    <col min="3" max="16384" width="9.140625" style="59"/>
  </cols>
  <sheetData>
    <row r="1" spans="1:1020" s="13" customFormat="1" ht="13.8" x14ac:dyDescent="0.25">
      <c r="A1" s="10" t="s">
        <v>160</v>
      </c>
      <c r="B1" s="11"/>
      <c r="C1" s="12"/>
      <c r="D1" s="12"/>
      <c r="E1" s="12"/>
      <c r="F1" s="12"/>
      <c r="G1" s="12"/>
      <c r="H1" s="12"/>
      <c r="I1" s="12"/>
      <c r="J1" s="12"/>
      <c r="K1" s="12"/>
      <c r="AMC1" s="14"/>
      <c r="AMD1" s="14"/>
      <c r="AME1" s="14"/>
      <c r="AMF1" s="14"/>
    </row>
    <row r="2" spans="1:1020" s="13" customFormat="1" ht="13.8" x14ac:dyDescent="0.25">
      <c r="A2" s="1"/>
      <c r="B2" s="11"/>
      <c r="C2" s="1"/>
      <c r="D2" s="15"/>
      <c r="E2" s="16"/>
      <c r="F2" s="16"/>
      <c r="G2" s="16"/>
      <c r="H2" s="16"/>
      <c r="I2" s="16"/>
      <c r="J2" s="16"/>
      <c r="K2" s="16"/>
      <c r="AMC2" s="14"/>
      <c r="AMD2" s="14"/>
      <c r="AME2" s="14"/>
      <c r="AMF2" s="14"/>
    </row>
    <row r="3" spans="1:1020" s="13" customFormat="1" ht="13.8" x14ac:dyDescent="0.25">
      <c r="A3" s="1" t="s">
        <v>165</v>
      </c>
      <c r="B3" s="17"/>
      <c r="C3" s="1"/>
      <c r="D3" s="1"/>
      <c r="E3" s="16"/>
      <c r="F3" s="16"/>
      <c r="G3" s="16"/>
      <c r="H3" s="16"/>
      <c r="I3" s="16"/>
      <c r="J3" s="16"/>
      <c r="K3" s="16"/>
      <c r="AMC3" s="14"/>
      <c r="AMD3" s="14"/>
      <c r="AME3" s="14"/>
      <c r="AMF3" s="14"/>
    </row>
    <row r="4" spans="1:1020" s="14" customFormat="1" ht="13.35" customHeight="1" x14ac:dyDescent="0.25">
      <c r="A4" s="11"/>
      <c r="B4" s="18" t="s">
        <v>161</v>
      </c>
      <c r="C4" s="92" t="s">
        <v>162</v>
      </c>
      <c r="D4" s="93"/>
      <c r="E4" s="93"/>
      <c r="F4" s="93"/>
      <c r="G4" s="93"/>
      <c r="H4" s="93"/>
      <c r="I4" s="93"/>
      <c r="J4" s="93"/>
      <c r="K4" s="93"/>
      <c r="L4" s="94"/>
    </row>
    <row r="5" spans="1:1020" s="14" customFormat="1" ht="26.7" customHeight="1" x14ac:dyDescent="0.25">
      <c r="A5" s="21" t="s">
        <v>163</v>
      </c>
      <c r="B5" s="22"/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</row>
    <row r="6" spans="1:1020" ht="13.8" x14ac:dyDescent="0.2">
      <c r="A6" s="57">
        <v>1</v>
      </c>
      <c r="B6" s="26" t="s">
        <v>175</v>
      </c>
      <c r="C6" s="19" t="s">
        <v>164</v>
      </c>
      <c r="D6" s="58"/>
      <c r="E6" s="58"/>
      <c r="F6" s="58"/>
      <c r="G6" s="58"/>
      <c r="H6" s="58"/>
      <c r="I6" s="58"/>
      <c r="J6" s="58"/>
      <c r="K6" s="58"/>
      <c r="L6" s="58"/>
    </row>
    <row r="7" spans="1:1020" ht="13.8" x14ac:dyDescent="0.2">
      <c r="A7" s="57">
        <v>1</v>
      </c>
      <c r="B7" s="26" t="s">
        <v>176</v>
      </c>
      <c r="C7" s="19" t="s">
        <v>164</v>
      </c>
      <c r="D7" s="58"/>
      <c r="E7" s="58"/>
      <c r="F7" s="58"/>
      <c r="G7" s="58"/>
      <c r="H7" s="58"/>
      <c r="I7" s="58"/>
      <c r="J7" s="58"/>
      <c r="K7" s="58"/>
      <c r="L7" s="58"/>
    </row>
    <row r="8" spans="1:1020" ht="13.8" x14ac:dyDescent="0.2">
      <c r="A8" s="57">
        <v>1</v>
      </c>
      <c r="B8" s="8" t="s">
        <v>44</v>
      </c>
      <c r="C8" s="19" t="s">
        <v>164</v>
      </c>
      <c r="D8" s="58"/>
      <c r="E8" s="58"/>
      <c r="F8" s="58"/>
      <c r="G8" s="58"/>
      <c r="H8" s="58"/>
      <c r="I8" s="58"/>
      <c r="J8" s="58"/>
      <c r="K8" s="58"/>
      <c r="L8" s="58"/>
    </row>
    <row r="9" spans="1:1020" ht="13.8" x14ac:dyDescent="0.2">
      <c r="A9" s="57">
        <v>1</v>
      </c>
      <c r="B9" s="8" t="s">
        <v>39</v>
      </c>
      <c r="C9" s="19" t="s">
        <v>164</v>
      </c>
      <c r="D9" s="58"/>
      <c r="E9" s="58"/>
      <c r="F9" s="58"/>
      <c r="G9" s="58"/>
      <c r="H9" s="58"/>
      <c r="I9" s="58"/>
      <c r="J9" s="58"/>
      <c r="K9" s="58"/>
      <c r="L9" s="58"/>
    </row>
    <row r="10" spans="1:1020" ht="13.8" x14ac:dyDescent="0.2">
      <c r="A10" s="57">
        <v>1</v>
      </c>
      <c r="B10" s="8" t="s">
        <v>171</v>
      </c>
      <c r="C10" s="19" t="s">
        <v>164</v>
      </c>
      <c r="D10" s="58"/>
      <c r="E10" s="58"/>
      <c r="F10" s="58"/>
      <c r="G10" s="58"/>
      <c r="H10" s="58"/>
      <c r="I10" s="58"/>
      <c r="J10" s="58"/>
      <c r="K10" s="19" t="s">
        <v>164</v>
      </c>
      <c r="L10" s="58"/>
    </row>
    <row r="11" spans="1:1020" ht="13.8" x14ac:dyDescent="0.2">
      <c r="A11" s="57">
        <v>1</v>
      </c>
      <c r="B11" s="8" t="s">
        <v>37</v>
      </c>
      <c r="C11" s="19" t="s">
        <v>164</v>
      </c>
      <c r="D11" s="58"/>
      <c r="E11" s="58"/>
      <c r="F11" s="58"/>
      <c r="G11" s="58"/>
      <c r="H11" s="58"/>
      <c r="I11" s="58"/>
      <c r="J11" s="58"/>
      <c r="K11" s="58"/>
      <c r="L11" s="58"/>
    </row>
    <row r="12" spans="1:1020" ht="13.8" x14ac:dyDescent="0.2">
      <c r="A12" s="57">
        <v>1</v>
      </c>
      <c r="B12" s="8" t="s">
        <v>46</v>
      </c>
      <c r="C12" s="19" t="s">
        <v>164</v>
      </c>
      <c r="D12" s="58"/>
      <c r="E12" s="58"/>
      <c r="F12" s="58"/>
      <c r="G12" s="58"/>
      <c r="H12" s="58"/>
      <c r="I12" s="19" t="s">
        <v>164</v>
      </c>
      <c r="J12" s="58"/>
      <c r="K12" s="58"/>
      <c r="L12" s="58"/>
    </row>
    <row r="13" spans="1:1020" ht="13.8" x14ac:dyDescent="0.2">
      <c r="A13" s="57">
        <v>2</v>
      </c>
      <c r="B13" s="8" t="s">
        <v>187</v>
      </c>
      <c r="C13" s="58"/>
      <c r="D13" s="19" t="s">
        <v>164</v>
      </c>
      <c r="E13" s="58"/>
      <c r="F13" s="58"/>
      <c r="G13" s="58"/>
      <c r="H13" s="58"/>
      <c r="I13" s="58"/>
      <c r="J13" s="58"/>
      <c r="K13" s="58"/>
      <c r="L13" s="58"/>
    </row>
    <row r="14" spans="1:1020" ht="13.8" x14ac:dyDescent="0.2">
      <c r="A14" s="57">
        <v>2</v>
      </c>
      <c r="B14" s="8" t="s">
        <v>58</v>
      </c>
      <c r="C14" s="58"/>
      <c r="D14" s="19" t="s">
        <v>164</v>
      </c>
      <c r="E14" s="58"/>
      <c r="F14" s="58"/>
      <c r="G14" s="58"/>
      <c r="H14" s="58"/>
      <c r="I14" s="58"/>
      <c r="J14" s="58"/>
      <c r="K14" s="58"/>
      <c r="L14" s="58"/>
    </row>
    <row r="15" spans="1:1020" ht="13.8" x14ac:dyDescent="0.2">
      <c r="A15" s="57">
        <v>2</v>
      </c>
      <c r="B15" s="8" t="s">
        <v>60</v>
      </c>
      <c r="C15" s="58"/>
      <c r="D15" s="19" t="s">
        <v>164</v>
      </c>
      <c r="E15" s="58"/>
      <c r="F15" s="58"/>
      <c r="G15" s="58"/>
      <c r="H15" s="58"/>
      <c r="I15" s="58"/>
      <c r="J15" s="58"/>
      <c r="K15" s="58"/>
      <c r="L15" s="58"/>
    </row>
    <row r="16" spans="1:1020" ht="13.8" x14ac:dyDescent="0.2">
      <c r="A16" s="57">
        <v>2</v>
      </c>
      <c r="B16" s="8" t="s">
        <v>56</v>
      </c>
      <c r="C16" s="58"/>
      <c r="D16" s="19" t="s">
        <v>164</v>
      </c>
      <c r="E16" s="58"/>
      <c r="F16" s="58"/>
      <c r="G16" s="58"/>
      <c r="H16" s="58"/>
      <c r="I16" s="58"/>
      <c r="J16" s="58"/>
      <c r="K16" s="58"/>
      <c r="L16" s="58"/>
    </row>
    <row r="17" spans="1:12" ht="13.8" x14ac:dyDescent="0.2">
      <c r="A17" s="57">
        <v>2</v>
      </c>
      <c r="B17" s="26" t="s">
        <v>186</v>
      </c>
      <c r="C17" s="58"/>
      <c r="D17" s="19" t="s">
        <v>164</v>
      </c>
      <c r="E17" s="58"/>
      <c r="F17" s="58"/>
      <c r="G17" s="19" t="s">
        <v>164</v>
      </c>
      <c r="H17" s="58"/>
      <c r="I17" s="58"/>
      <c r="J17" s="19" t="s">
        <v>164</v>
      </c>
      <c r="K17" s="19"/>
      <c r="L17" s="58"/>
    </row>
    <row r="18" spans="1:12" ht="13.8" x14ac:dyDescent="0.2">
      <c r="A18" s="57">
        <v>2</v>
      </c>
      <c r="B18" s="8" t="s">
        <v>98</v>
      </c>
      <c r="C18" s="58"/>
      <c r="D18" s="19" t="s">
        <v>164</v>
      </c>
      <c r="E18" s="58"/>
      <c r="F18" s="58"/>
      <c r="G18" s="58"/>
      <c r="H18" s="19" t="s">
        <v>164</v>
      </c>
      <c r="I18" s="58"/>
      <c r="J18" s="58"/>
      <c r="K18" s="58"/>
      <c r="L18" s="19" t="s">
        <v>164</v>
      </c>
    </row>
    <row r="19" spans="1:12" ht="13.8" x14ac:dyDescent="0.2">
      <c r="A19" s="57">
        <v>2</v>
      </c>
      <c r="B19" s="8" t="s">
        <v>61</v>
      </c>
      <c r="C19" s="58"/>
      <c r="D19" s="19" t="s">
        <v>164</v>
      </c>
      <c r="E19" s="58"/>
      <c r="F19" s="58"/>
      <c r="G19" s="58"/>
      <c r="H19" s="58"/>
      <c r="I19" s="58"/>
      <c r="J19" s="58"/>
      <c r="K19" s="58"/>
      <c r="L19" s="58"/>
    </row>
    <row r="20" spans="1:12" ht="13.8" x14ac:dyDescent="0.2">
      <c r="A20" s="57">
        <v>3</v>
      </c>
      <c r="B20" s="8" t="s">
        <v>147</v>
      </c>
      <c r="C20" s="58"/>
      <c r="D20" s="58"/>
      <c r="E20" s="19" t="s">
        <v>164</v>
      </c>
      <c r="F20" s="58"/>
      <c r="G20" s="58"/>
      <c r="H20" s="58"/>
      <c r="I20" s="58"/>
      <c r="J20" s="58"/>
      <c r="K20" s="58"/>
      <c r="L20" s="58"/>
    </row>
    <row r="21" spans="1:12" ht="13.8" x14ac:dyDescent="0.2">
      <c r="A21" s="57">
        <v>3</v>
      </c>
      <c r="B21" s="8" t="s">
        <v>73</v>
      </c>
      <c r="C21" s="58"/>
      <c r="D21" s="58"/>
      <c r="E21" s="19" t="s">
        <v>164</v>
      </c>
      <c r="F21" s="58"/>
      <c r="G21" s="58"/>
      <c r="H21" s="58"/>
      <c r="I21" s="58"/>
      <c r="J21" s="58"/>
      <c r="K21" s="58"/>
      <c r="L21" s="58"/>
    </row>
    <row r="22" spans="1:12" ht="13.8" x14ac:dyDescent="0.2">
      <c r="A22" s="57">
        <v>3</v>
      </c>
      <c r="B22" s="8" t="s">
        <v>191</v>
      </c>
      <c r="C22" s="58"/>
      <c r="D22" s="58"/>
      <c r="E22" s="19" t="s">
        <v>164</v>
      </c>
      <c r="F22" s="58"/>
      <c r="G22" s="58"/>
      <c r="H22" s="58"/>
      <c r="I22" s="58"/>
      <c r="J22" s="58"/>
      <c r="K22" s="58"/>
      <c r="L22" s="58"/>
    </row>
    <row r="23" spans="1:12" ht="13.8" x14ac:dyDescent="0.2">
      <c r="A23" s="57">
        <v>3</v>
      </c>
      <c r="B23" s="8" t="s">
        <v>77</v>
      </c>
      <c r="C23" s="58"/>
      <c r="D23" s="58"/>
      <c r="E23" s="19" t="s">
        <v>164</v>
      </c>
      <c r="F23" s="58"/>
      <c r="G23" s="58"/>
      <c r="H23" s="58"/>
      <c r="I23" s="58"/>
      <c r="J23" s="58"/>
      <c r="K23" s="58"/>
      <c r="L23" s="58"/>
    </row>
    <row r="24" spans="1:12" ht="13.8" x14ac:dyDescent="0.2">
      <c r="A24" s="57">
        <v>3</v>
      </c>
      <c r="B24" s="8" t="s">
        <v>30</v>
      </c>
      <c r="C24" s="58"/>
      <c r="D24" s="58"/>
      <c r="E24" s="19" t="s">
        <v>164</v>
      </c>
      <c r="F24" s="58"/>
      <c r="G24" s="19" t="s">
        <v>164</v>
      </c>
      <c r="H24" s="58"/>
      <c r="I24" s="58"/>
      <c r="J24" s="58"/>
      <c r="K24" s="58"/>
      <c r="L24" s="58"/>
    </row>
    <row r="25" spans="1:12" ht="13.8" x14ac:dyDescent="0.2">
      <c r="A25" s="57">
        <v>3</v>
      </c>
      <c r="B25" s="8" t="s">
        <v>72</v>
      </c>
      <c r="C25" s="58"/>
      <c r="D25" s="58"/>
      <c r="E25" s="19" t="s">
        <v>164</v>
      </c>
      <c r="F25" s="58"/>
      <c r="G25" s="58"/>
      <c r="H25" s="58"/>
      <c r="I25" s="58"/>
      <c r="J25" s="58"/>
      <c r="K25" s="58"/>
      <c r="L25" s="58"/>
    </row>
    <row r="26" spans="1:12" ht="13.8" x14ac:dyDescent="0.2">
      <c r="A26" s="57">
        <v>3</v>
      </c>
      <c r="B26" s="8" t="s">
        <v>75</v>
      </c>
      <c r="C26" s="58"/>
      <c r="D26" s="58"/>
      <c r="E26" s="19" t="s">
        <v>164</v>
      </c>
      <c r="F26" s="58"/>
      <c r="G26" s="58"/>
      <c r="H26" s="58"/>
      <c r="I26" s="58"/>
      <c r="J26" s="58"/>
      <c r="K26" s="58"/>
      <c r="L26" s="19" t="s">
        <v>164</v>
      </c>
    </row>
    <row r="27" spans="1:12" ht="13.8" x14ac:dyDescent="0.2">
      <c r="A27" s="57">
        <v>3</v>
      </c>
      <c r="B27" s="8" t="s">
        <v>32</v>
      </c>
      <c r="C27" s="58"/>
      <c r="D27" s="58"/>
      <c r="E27" s="19" t="s">
        <v>164</v>
      </c>
      <c r="F27" s="58"/>
      <c r="G27" s="58"/>
      <c r="H27" s="58"/>
      <c r="I27" s="58"/>
      <c r="J27" s="19" t="s">
        <v>164</v>
      </c>
      <c r="K27" s="58"/>
      <c r="L27" s="19" t="s">
        <v>164</v>
      </c>
    </row>
    <row r="28" spans="1:12" ht="13.8" x14ac:dyDescent="0.2">
      <c r="A28" s="57">
        <v>3</v>
      </c>
      <c r="B28" s="8" t="s">
        <v>130</v>
      </c>
      <c r="C28" s="58"/>
      <c r="D28" s="58"/>
      <c r="E28" s="19" t="s">
        <v>164</v>
      </c>
      <c r="F28" s="58"/>
      <c r="G28" s="58"/>
      <c r="H28" s="58"/>
      <c r="I28" s="58"/>
      <c r="J28" s="58"/>
      <c r="K28" s="58"/>
      <c r="L28" s="58"/>
    </row>
    <row r="29" spans="1:12" ht="24" x14ac:dyDescent="0.2">
      <c r="A29" s="57">
        <v>4</v>
      </c>
      <c r="B29" s="8" t="s">
        <v>79</v>
      </c>
      <c r="C29" s="58"/>
      <c r="D29" s="58"/>
      <c r="E29" s="58"/>
      <c r="F29" s="19" t="s">
        <v>164</v>
      </c>
      <c r="G29" s="58"/>
      <c r="H29" s="58"/>
      <c r="I29" s="58"/>
      <c r="J29" s="58"/>
      <c r="K29" s="58"/>
      <c r="L29" s="58"/>
    </row>
    <row r="30" spans="1:12" ht="13.8" x14ac:dyDescent="0.2">
      <c r="A30" s="57">
        <v>4</v>
      </c>
      <c r="B30" s="8" t="s">
        <v>89</v>
      </c>
      <c r="C30" s="58"/>
      <c r="D30" s="58"/>
      <c r="E30" s="58"/>
      <c r="F30" s="19" t="s">
        <v>164</v>
      </c>
      <c r="G30" s="58"/>
      <c r="H30" s="58"/>
      <c r="I30" s="58"/>
      <c r="J30" s="58"/>
      <c r="K30" s="58"/>
      <c r="L30" s="19" t="s">
        <v>164</v>
      </c>
    </row>
    <row r="31" spans="1:12" ht="13.8" x14ac:dyDescent="0.2">
      <c r="A31" s="57">
        <v>4</v>
      </c>
      <c r="B31" s="8" t="s">
        <v>80</v>
      </c>
      <c r="C31" s="58"/>
      <c r="D31" s="58"/>
      <c r="E31" s="58"/>
      <c r="F31" s="19" t="s">
        <v>164</v>
      </c>
      <c r="G31" s="58"/>
      <c r="H31" s="58"/>
      <c r="I31" s="58"/>
      <c r="J31" s="58"/>
      <c r="K31" s="58"/>
      <c r="L31" s="19" t="s">
        <v>164</v>
      </c>
    </row>
    <row r="32" spans="1:12" ht="13.8" x14ac:dyDescent="0.2">
      <c r="A32" s="57">
        <v>4</v>
      </c>
      <c r="B32" s="8" t="s">
        <v>91</v>
      </c>
      <c r="C32" s="58"/>
      <c r="D32" s="58"/>
      <c r="E32" s="58"/>
      <c r="F32" s="19" t="s">
        <v>164</v>
      </c>
      <c r="G32" s="58"/>
      <c r="H32" s="58"/>
      <c r="I32" s="58"/>
      <c r="J32" s="58"/>
      <c r="K32" s="58"/>
      <c r="L32" s="19" t="s">
        <v>164</v>
      </c>
    </row>
    <row r="33" spans="1:12" ht="13.8" x14ac:dyDescent="0.2">
      <c r="A33" s="57">
        <v>4</v>
      </c>
      <c r="B33" s="8" t="s">
        <v>90</v>
      </c>
      <c r="C33" s="58"/>
      <c r="D33" s="58"/>
      <c r="E33" s="58"/>
      <c r="F33" s="19" t="s">
        <v>164</v>
      </c>
      <c r="G33" s="58"/>
      <c r="H33" s="58"/>
      <c r="I33" s="58"/>
      <c r="J33" s="58"/>
      <c r="K33" s="58"/>
      <c r="L33" s="58"/>
    </row>
    <row r="34" spans="1:12" ht="13.8" x14ac:dyDescent="0.2">
      <c r="A34" s="57">
        <v>4</v>
      </c>
      <c r="B34" s="8" t="s">
        <v>92</v>
      </c>
      <c r="C34" s="58"/>
      <c r="D34" s="58"/>
      <c r="E34" s="58"/>
      <c r="F34" s="19" t="s">
        <v>164</v>
      </c>
      <c r="G34" s="58"/>
      <c r="H34" s="58"/>
      <c r="I34" s="58"/>
      <c r="J34" s="58"/>
      <c r="K34" s="58"/>
      <c r="L34" s="58"/>
    </row>
    <row r="35" spans="1:12" ht="13.8" x14ac:dyDescent="0.2">
      <c r="A35" s="57">
        <v>5</v>
      </c>
      <c r="B35" s="8" t="s">
        <v>102</v>
      </c>
      <c r="C35" s="58"/>
      <c r="D35" s="58"/>
      <c r="E35" s="58"/>
      <c r="F35" s="58"/>
      <c r="G35" s="19" t="s">
        <v>164</v>
      </c>
      <c r="H35" s="58"/>
      <c r="I35" s="58"/>
      <c r="J35" s="58"/>
      <c r="K35" s="58"/>
      <c r="L35" s="58"/>
    </row>
    <row r="36" spans="1:12" ht="13.8" x14ac:dyDescent="0.2">
      <c r="A36" s="57">
        <v>5</v>
      </c>
      <c r="B36" s="8" t="s">
        <v>194</v>
      </c>
      <c r="C36" s="58"/>
      <c r="D36" s="58"/>
      <c r="E36" s="58"/>
      <c r="F36" s="58"/>
      <c r="G36" s="19" t="s">
        <v>164</v>
      </c>
      <c r="H36" s="58"/>
      <c r="I36" s="58"/>
      <c r="J36" s="58"/>
      <c r="K36" s="58"/>
      <c r="L36" s="58"/>
    </row>
    <row r="37" spans="1:12" ht="13.8" x14ac:dyDescent="0.2">
      <c r="A37" s="57">
        <v>5</v>
      </c>
      <c r="B37" s="8" t="s">
        <v>104</v>
      </c>
      <c r="C37" s="58"/>
      <c r="D37" s="58"/>
      <c r="E37" s="58"/>
      <c r="F37" s="58"/>
      <c r="G37" s="19" t="s">
        <v>164</v>
      </c>
      <c r="H37" s="58"/>
      <c r="I37" s="58"/>
      <c r="J37" s="58"/>
      <c r="K37" s="58"/>
      <c r="L37" s="58"/>
    </row>
    <row r="38" spans="1:12" ht="13.8" x14ac:dyDescent="0.2">
      <c r="A38" s="57">
        <v>5</v>
      </c>
      <c r="B38" s="8" t="s">
        <v>99</v>
      </c>
      <c r="C38" s="58"/>
      <c r="D38" s="58"/>
      <c r="E38" s="58"/>
      <c r="F38" s="58"/>
      <c r="G38" s="19" t="s">
        <v>164</v>
      </c>
      <c r="H38" s="58"/>
      <c r="I38" s="58"/>
      <c r="J38" s="58"/>
      <c r="K38" s="58"/>
      <c r="L38" s="19" t="s">
        <v>164</v>
      </c>
    </row>
    <row r="39" spans="1:12" ht="13.8" x14ac:dyDescent="0.2">
      <c r="A39" s="57">
        <v>6</v>
      </c>
      <c r="B39" s="8" t="s">
        <v>115</v>
      </c>
      <c r="C39" s="58"/>
      <c r="D39" s="58"/>
      <c r="E39" s="58"/>
      <c r="F39" s="58"/>
      <c r="G39" s="58"/>
      <c r="H39" s="19" t="s">
        <v>164</v>
      </c>
      <c r="I39" s="58"/>
      <c r="J39" s="19" t="s">
        <v>164</v>
      </c>
      <c r="K39" s="58"/>
      <c r="L39" s="58"/>
    </row>
    <row r="40" spans="1:12" ht="13.8" x14ac:dyDescent="0.2">
      <c r="A40" s="57">
        <v>6</v>
      </c>
      <c r="B40" s="8" t="s">
        <v>114</v>
      </c>
      <c r="C40" s="58"/>
      <c r="D40" s="58"/>
      <c r="E40" s="58"/>
      <c r="F40" s="58"/>
      <c r="G40" s="58"/>
      <c r="H40" s="19" t="s">
        <v>164</v>
      </c>
      <c r="I40" s="58"/>
      <c r="J40" s="58"/>
      <c r="K40" s="58"/>
      <c r="L40" s="58"/>
    </row>
    <row r="41" spans="1:12" ht="13.8" x14ac:dyDescent="0.2">
      <c r="A41" s="57">
        <v>6</v>
      </c>
      <c r="B41" s="8" t="s">
        <v>117</v>
      </c>
      <c r="C41" s="58"/>
      <c r="D41" s="58"/>
      <c r="E41" s="58"/>
      <c r="F41" s="58"/>
      <c r="G41" s="58"/>
      <c r="H41" s="19" t="s">
        <v>164</v>
      </c>
      <c r="I41" s="58"/>
      <c r="J41" s="58"/>
      <c r="K41" s="58"/>
      <c r="L41" s="58"/>
    </row>
    <row r="42" spans="1:12" ht="13.8" x14ac:dyDescent="0.2">
      <c r="A42" s="57">
        <v>6</v>
      </c>
      <c r="B42" s="8" t="s">
        <v>110</v>
      </c>
      <c r="C42" s="58"/>
      <c r="D42" s="58"/>
      <c r="E42" s="58"/>
      <c r="F42" s="58"/>
      <c r="G42" s="58"/>
      <c r="H42" s="19" t="s">
        <v>164</v>
      </c>
      <c r="I42" s="58"/>
      <c r="J42" s="58"/>
      <c r="K42" s="58"/>
      <c r="L42" s="58"/>
    </row>
    <row r="43" spans="1:12" ht="13.8" x14ac:dyDescent="0.2">
      <c r="A43" s="57">
        <v>6</v>
      </c>
      <c r="B43" s="8" t="s">
        <v>112</v>
      </c>
      <c r="C43" s="58"/>
      <c r="D43" s="58"/>
      <c r="E43" s="58"/>
      <c r="F43" s="58"/>
      <c r="G43" s="58"/>
      <c r="H43" s="19" t="s">
        <v>164</v>
      </c>
      <c r="I43" s="58"/>
      <c r="J43" s="58"/>
      <c r="K43" s="58"/>
      <c r="L43" s="58"/>
    </row>
    <row r="44" spans="1:12" ht="13.8" x14ac:dyDescent="0.2">
      <c r="A44" s="57">
        <v>7</v>
      </c>
      <c r="B44" s="8" t="s">
        <v>63</v>
      </c>
      <c r="C44" s="58"/>
      <c r="D44" s="58"/>
      <c r="E44" s="58"/>
      <c r="F44" s="58"/>
      <c r="G44" s="58"/>
      <c r="H44" s="58"/>
      <c r="I44" s="19" t="s">
        <v>164</v>
      </c>
      <c r="J44" s="58"/>
      <c r="K44" s="58"/>
      <c r="L44" s="58"/>
    </row>
    <row r="45" spans="1:12" ht="13.8" x14ac:dyDescent="0.2">
      <c r="A45" s="57">
        <v>7</v>
      </c>
      <c r="B45" s="8" t="s">
        <v>127</v>
      </c>
      <c r="C45" s="58"/>
      <c r="D45" s="58"/>
      <c r="E45" s="58"/>
      <c r="F45" s="58"/>
      <c r="G45" s="58"/>
      <c r="H45" s="58"/>
      <c r="I45" s="19" t="s">
        <v>164</v>
      </c>
      <c r="J45" s="58"/>
      <c r="K45" s="58"/>
      <c r="L45" s="58"/>
    </row>
    <row r="46" spans="1:12" ht="13.8" x14ac:dyDescent="0.2">
      <c r="A46" s="57">
        <v>7</v>
      </c>
      <c r="B46" s="8" t="s">
        <v>123</v>
      </c>
      <c r="C46" s="58"/>
      <c r="D46" s="58"/>
      <c r="E46" s="58"/>
      <c r="F46" s="58"/>
      <c r="G46" s="58"/>
      <c r="H46" s="58"/>
      <c r="I46" s="19" t="s">
        <v>164</v>
      </c>
      <c r="J46" s="58"/>
      <c r="K46" s="58"/>
      <c r="L46" s="58"/>
    </row>
    <row r="47" spans="1:12" ht="13.8" x14ac:dyDescent="0.2">
      <c r="A47" s="57">
        <v>7</v>
      </c>
      <c r="B47" s="8" t="s">
        <v>190</v>
      </c>
      <c r="C47" s="58"/>
      <c r="D47" s="58"/>
      <c r="E47" s="58"/>
      <c r="F47" s="58"/>
      <c r="G47" s="58"/>
      <c r="H47" s="58"/>
      <c r="I47" s="19" t="s">
        <v>164</v>
      </c>
      <c r="J47" s="58"/>
      <c r="K47" s="58"/>
      <c r="L47" s="58"/>
    </row>
    <row r="48" spans="1:12" ht="13.8" x14ac:dyDescent="0.2">
      <c r="A48" s="57">
        <v>7</v>
      </c>
      <c r="B48" s="8" t="s">
        <v>125</v>
      </c>
      <c r="C48" s="58"/>
      <c r="D48" s="58"/>
      <c r="E48" s="58"/>
      <c r="F48" s="58"/>
      <c r="G48" s="58"/>
      <c r="H48" s="58"/>
      <c r="I48" s="19" t="s">
        <v>164</v>
      </c>
      <c r="J48" s="58"/>
      <c r="K48" s="58"/>
      <c r="L48" s="58"/>
    </row>
    <row r="49" spans="1:12" ht="13.8" x14ac:dyDescent="0.2">
      <c r="A49" s="57">
        <v>7</v>
      </c>
      <c r="B49" s="8" t="s">
        <v>132</v>
      </c>
      <c r="C49" s="58"/>
      <c r="D49" s="58"/>
      <c r="E49" s="58"/>
      <c r="F49" s="58"/>
      <c r="G49" s="58"/>
      <c r="H49" s="58"/>
      <c r="I49" s="19" t="s">
        <v>164</v>
      </c>
      <c r="J49" s="58"/>
      <c r="K49" s="58"/>
      <c r="L49" s="58"/>
    </row>
    <row r="50" spans="1:12" ht="13.8" x14ac:dyDescent="0.2">
      <c r="A50" s="57">
        <v>7</v>
      </c>
      <c r="B50" s="8" t="s">
        <v>128</v>
      </c>
      <c r="C50" s="58"/>
      <c r="D50" s="58"/>
      <c r="E50" s="58"/>
      <c r="F50" s="58"/>
      <c r="G50" s="58"/>
      <c r="H50" s="58"/>
      <c r="I50" s="19" t="s">
        <v>164</v>
      </c>
      <c r="J50" s="58"/>
      <c r="K50" s="58"/>
      <c r="L50" s="58"/>
    </row>
    <row r="51" spans="1:12" ht="13.8" x14ac:dyDescent="0.2">
      <c r="A51" s="57">
        <v>8</v>
      </c>
      <c r="B51" s="8" t="s">
        <v>139</v>
      </c>
      <c r="C51" s="58"/>
      <c r="D51" s="58"/>
      <c r="E51" s="58"/>
      <c r="F51" s="58"/>
      <c r="G51" s="58"/>
      <c r="H51" s="58"/>
      <c r="I51" s="58"/>
      <c r="J51" s="19" t="s">
        <v>164</v>
      </c>
      <c r="K51" s="58"/>
      <c r="L51" s="58"/>
    </row>
    <row r="52" spans="1:12" ht="13.8" x14ac:dyDescent="0.2">
      <c r="A52" s="57">
        <v>8</v>
      </c>
      <c r="B52" s="8" t="s">
        <v>140</v>
      </c>
      <c r="C52" s="58"/>
      <c r="D52" s="58"/>
      <c r="E52" s="58"/>
      <c r="F52" s="58"/>
      <c r="G52" s="58"/>
      <c r="H52" s="58"/>
      <c r="I52" s="58"/>
      <c r="J52" s="19" t="s">
        <v>164</v>
      </c>
      <c r="K52" s="58"/>
      <c r="L52" s="58"/>
    </row>
    <row r="53" spans="1:12" ht="13.8" x14ac:dyDescent="0.2">
      <c r="A53" s="57">
        <v>8</v>
      </c>
      <c r="B53" s="8" t="s">
        <v>87</v>
      </c>
      <c r="C53" s="58"/>
      <c r="D53" s="58"/>
      <c r="E53" s="58"/>
      <c r="F53" s="58"/>
      <c r="G53" s="58"/>
      <c r="H53" s="58"/>
      <c r="I53" s="58"/>
      <c r="J53" s="19" t="s">
        <v>164</v>
      </c>
      <c r="K53" s="58"/>
      <c r="L53" s="58"/>
    </row>
    <row r="54" spans="1:12" ht="13.8" x14ac:dyDescent="0.2">
      <c r="A54" s="57">
        <v>8</v>
      </c>
      <c r="B54" s="8" t="s">
        <v>138</v>
      </c>
      <c r="C54" s="58"/>
      <c r="D54" s="58"/>
      <c r="E54" s="58"/>
      <c r="F54" s="58"/>
      <c r="G54" s="58"/>
      <c r="H54" s="58"/>
      <c r="I54" s="58"/>
      <c r="J54" s="19" t="s">
        <v>164</v>
      </c>
      <c r="K54" s="58"/>
      <c r="L54" s="58"/>
    </row>
    <row r="55" spans="1:12" ht="13.8" x14ac:dyDescent="0.2">
      <c r="A55" s="57">
        <v>8</v>
      </c>
      <c r="B55" s="8" t="s">
        <v>141</v>
      </c>
      <c r="C55" s="58"/>
      <c r="D55" s="58"/>
      <c r="E55" s="58"/>
      <c r="F55" s="58"/>
      <c r="G55" s="58"/>
      <c r="H55" s="58"/>
      <c r="I55" s="58"/>
      <c r="J55" s="19" t="s">
        <v>164</v>
      </c>
      <c r="K55" s="58"/>
      <c r="L55" s="58"/>
    </row>
    <row r="56" spans="1:12" ht="13.8" x14ac:dyDescent="0.2">
      <c r="A56" s="57">
        <v>9</v>
      </c>
      <c r="B56" s="8" t="s">
        <v>174</v>
      </c>
      <c r="C56" s="58"/>
      <c r="D56" s="58"/>
      <c r="E56" s="58"/>
      <c r="F56" s="58"/>
      <c r="G56" s="58"/>
      <c r="H56" s="58"/>
      <c r="I56" s="58"/>
      <c r="J56" s="58"/>
      <c r="K56" s="19" t="s">
        <v>164</v>
      </c>
      <c r="L56" s="58"/>
    </row>
    <row r="57" spans="1:12" ht="13.8" x14ac:dyDescent="0.2">
      <c r="A57" s="57">
        <v>9</v>
      </c>
      <c r="B57" s="8" t="s">
        <v>150</v>
      </c>
      <c r="C57" s="58"/>
      <c r="D57" s="58"/>
      <c r="E57" s="58"/>
      <c r="F57" s="58"/>
      <c r="G57" s="58"/>
      <c r="H57" s="58"/>
      <c r="I57" s="58"/>
      <c r="J57" s="58"/>
      <c r="K57" s="19" t="s">
        <v>164</v>
      </c>
      <c r="L57" s="58"/>
    </row>
    <row r="58" spans="1:12" ht="13.8" x14ac:dyDescent="0.2">
      <c r="A58" s="57">
        <v>9</v>
      </c>
      <c r="B58" s="8" t="s">
        <v>148</v>
      </c>
      <c r="C58" s="58"/>
      <c r="D58" s="58"/>
      <c r="E58" s="58"/>
      <c r="F58" s="58"/>
      <c r="G58" s="58"/>
      <c r="H58" s="58"/>
      <c r="I58" s="58"/>
      <c r="J58" s="58"/>
      <c r="K58" s="19" t="s">
        <v>164</v>
      </c>
      <c r="L58" s="58"/>
    </row>
    <row r="59" spans="1:12" ht="13.8" x14ac:dyDescent="0.2">
      <c r="A59" s="57">
        <v>9</v>
      </c>
      <c r="B59" s="8" t="s">
        <v>152</v>
      </c>
      <c r="C59" s="58"/>
      <c r="D59" s="58"/>
      <c r="E59" s="58"/>
      <c r="F59" s="58"/>
      <c r="G59" s="58"/>
      <c r="H59" s="58"/>
      <c r="I59" s="58"/>
      <c r="J59" s="58"/>
      <c r="K59" s="19" t="s">
        <v>164</v>
      </c>
      <c r="L59" s="58"/>
    </row>
    <row r="60" spans="1:12" s="14" customFormat="1" ht="13.8" x14ac:dyDescent="0.25">
      <c r="A60" s="24">
        <v>9</v>
      </c>
      <c r="B60" s="25" t="s">
        <v>192</v>
      </c>
      <c r="C60" s="19"/>
      <c r="D60" s="20"/>
      <c r="E60" s="20"/>
      <c r="F60" s="19"/>
      <c r="G60" s="20"/>
      <c r="H60" s="19"/>
      <c r="I60" s="19"/>
      <c r="J60" s="19"/>
      <c r="K60" s="19" t="s">
        <v>164</v>
      </c>
      <c r="L60" s="19"/>
    </row>
    <row r="61" spans="1:12" ht="13.8" x14ac:dyDescent="0.2">
      <c r="A61" s="57">
        <v>10</v>
      </c>
      <c r="B61" s="8" t="s">
        <v>158</v>
      </c>
      <c r="C61" s="58"/>
      <c r="D61" s="58"/>
      <c r="E61" s="58"/>
      <c r="F61" s="58"/>
      <c r="G61" s="58"/>
      <c r="H61" s="58"/>
      <c r="I61" s="58"/>
      <c r="J61" s="58"/>
      <c r="K61" s="58"/>
      <c r="L61" s="19" t="s">
        <v>164</v>
      </c>
    </row>
    <row r="62" spans="1:12" ht="10.199999999999999" x14ac:dyDescent="0.2">
      <c r="B62" s="59"/>
    </row>
  </sheetData>
  <sortState ref="A7:L61">
    <sortCondition ref="A7:A61"/>
  </sortState>
  <mergeCells count="1">
    <mergeCell ref="C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1 СМЕНА ЗАВТ ОБЕД</vt:lpstr>
      <vt:lpstr>МЕНЮ 2 СМЕНА ОБ ПОЛД</vt:lpstr>
      <vt:lpstr> Таблица повторов 1 смена</vt:lpstr>
      <vt:lpstr>Таблица повторов 2 смена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Azerty</cp:lastModifiedBy>
  <cp:lastPrinted>2025-08-27T10:08:43Z</cp:lastPrinted>
  <dcterms:created xsi:type="dcterms:W3CDTF">2025-07-06T05:51:47Z</dcterms:created>
  <dcterms:modified xsi:type="dcterms:W3CDTF">2025-08-27T12:15:52Z</dcterms:modified>
</cp:coreProperties>
</file>