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135" yWindow="540" windowWidth="22710" windowHeight="10785"/>
  </bookViews>
  <sheets>
    <sheet name="Лист1" sheetId="1" r:id="rId1"/>
  </sheets>
  <calcPr calcId="124519"/>
  <extLst>
    <ext uri="GoogleSheetsCustomDataVersion2">
      <go:sheetsCustomData xmlns:go="http://customooxmlschemas.google.com/" r:id="" roundtripDataChecksum="EEs+SIXP545YquYWbQ3Af6ffbJLvV/+Lqk/1Nfq2uGA="/>
    </ext>
  </extLst>
</workbook>
</file>

<file path=xl/calcChain.xml><?xml version="1.0" encoding="utf-8"?>
<calcChain xmlns="http://schemas.openxmlformats.org/spreadsheetml/2006/main">
  <c r="L27" i="1"/>
  <c r="B593"/>
  <c r="A593"/>
  <c r="J592"/>
  <c r="I592"/>
  <c r="H592"/>
  <c r="G592"/>
  <c r="F592"/>
  <c r="B586"/>
  <c r="A586"/>
  <c r="J585"/>
  <c r="I585"/>
  <c r="H585"/>
  <c r="G585"/>
  <c r="F585"/>
  <c r="B579"/>
  <c r="A579"/>
  <c r="J578"/>
  <c r="I578"/>
  <c r="H578"/>
  <c r="G578"/>
  <c r="F578"/>
  <c r="B574"/>
  <c r="A574"/>
  <c r="J573"/>
  <c r="I573"/>
  <c r="H573"/>
  <c r="G573"/>
  <c r="F573"/>
  <c r="B564"/>
  <c r="A564"/>
  <c r="J563"/>
  <c r="I563"/>
  <c r="H563"/>
  <c r="G563"/>
  <c r="F563"/>
  <c r="B560"/>
  <c r="A560"/>
  <c r="L559"/>
  <c r="J559"/>
  <c r="J593" s="1"/>
  <c r="I559"/>
  <c r="I593" s="1"/>
  <c r="H559"/>
  <c r="H593" s="1"/>
  <c r="G559"/>
  <c r="G593" s="1"/>
  <c r="F559"/>
  <c r="F593" s="1"/>
  <c r="B551"/>
  <c r="A551"/>
  <c r="J550"/>
  <c r="I550"/>
  <c r="H550"/>
  <c r="G550"/>
  <c r="F550"/>
  <c r="B544"/>
  <c r="A544"/>
  <c r="J543"/>
  <c r="I543"/>
  <c r="H543"/>
  <c r="G543"/>
  <c r="F543"/>
  <c r="B537"/>
  <c r="A537"/>
  <c r="J536"/>
  <c r="I536"/>
  <c r="H536"/>
  <c r="G536"/>
  <c r="F536"/>
  <c r="B532"/>
  <c r="A532"/>
  <c r="J531"/>
  <c r="I531"/>
  <c r="H531"/>
  <c r="G531"/>
  <c r="F531"/>
  <c r="B522"/>
  <c r="A522"/>
  <c r="J521"/>
  <c r="I521"/>
  <c r="H521"/>
  <c r="G521"/>
  <c r="F521"/>
  <c r="B518"/>
  <c r="A518"/>
  <c r="L517"/>
  <c r="J517"/>
  <c r="J551" s="1"/>
  <c r="I517"/>
  <c r="I551" s="1"/>
  <c r="H517"/>
  <c r="H551" s="1"/>
  <c r="G517"/>
  <c r="G551" s="1"/>
  <c r="F517"/>
  <c r="F551" s="1"/>
  <c r="B509"/>
  <c r="A509"/>
  <c r="J508"/>
  <c r="I508"/>
  <c r="H508"/>
  <c r="G508"/>
  <c r="F508"/>
  <c r="B502"/>
  <c r="A502"/>
  <c r="J501"/>
  <c r="I501"/>
  <c r="H501"/>
  <c r="G501"/>
  <c r="F501"/>
  <c r="B495"/>
  <c r="A495"/>
  <c r="L494"/>
  <c r="J494"/>
  <c r="I494"/>
  <c r="H494"/>
  <c r="G494"/>
  <c r="F494"/>
  <c r="B490"/>
  <c r="A490"/>
  <c r="L489"/>
  <c r="J489"/>
  <c r="I489"/>
  <c r="H489"/>
  <c r="G489"/>
  <c r="F489"/>
  <c r="B480"/>
  <c r="A480"/>
  <c r="J479"/>
  <c r="I479"/>
  <c r="H479"/>
  <c r="G479"/>
  <c r="F479"/>
  <c r="B476"/>
  <c r="A476"/>
  <c r="L475"/>
  <c r="F475"/>
  <c r="F509" s="1"/>
  <c r="J468"/>
  <c r="J475" s="1"/>
  <c r="J509" s="1"/>
  <c r="I468"/>
  <c r="I475" s="1"/>
  <c r="I509" s="1"/>
  <c r="H468"/>
  <c r="H475" s="1"/>
  <c r="H509" s="1"/>
  <c r="G468"/>
  <c r="G475" s="1"/>
  <c r="G509" s="1"/>
  <c r="B467"/>
  <c r="A467"/>
  <c r="J466"/>
  <c r="I466"/>
  <c r="H466"/>
  <c r="G466"/>
  <c r="F466"/>
  <c r="B460"/>
  <c r="A460"/>
  <c r="J459"/>
  <c r="I459"/>
  <c r="H459"/>
  <c r="G459"/>
  <c r="F459"/>
  <c r="B453"/>
  <c r="A453"/>
  <c r="L452"/>
  <c r="J452"/>
  <c r="I452"/>
  <c r="H452"/>
  <c r="G452"/>
  <c r="F452"/>
  <c r="B448"/>
  <c r="A448"/>
  <c r="L447"/>
  <c r="J447"/>
  <c r="I447"/>
  <c r="H447"/>
  <c r="G447"/>
  <c r="F447"/>
  <c r="B438"/>
  <c r="A438"/>
  <c r="J437"/>
  <c r="I437"/>
  <c r="H437"/>
  <c r="G437"/>
  <c r="F437"/>
  <c r="B434"/>
  <c r="A434"/>
  <c r="L433"/>
  <c r="F433"/>
  <c r="F467" s="1"/>
  <c r="J429"/>
  <c r="J433" s="1"/>
  <c r="J467" s="1"/>
  <c r="I429"/>
  <c r="I433" s="1"/>
  <c r="I467" s="1"/>
  <c r="H429"/>
  <c r="H433" s="1"/>
  <c r="H467" s="1"/>
  <c r="G429"/>
  <c r="G433" s="1"/>
  <c r="G467" s="1"/>
  <c r="B425"/>
  <c r="A425"/>
  <c r="J424"/>
  <c r="I424"/>
  <c r="H424"/>
  <c r="G424"/>
  <c r="F424"/>
  <c r="B418"/>
  <c r="A418"/>
  <c r="J417"/>
  <c r="I417"/>
  <c r="H417"/>
  <c r="G417"/>
  <c r="F417"/>
  <c r="B411"/>
  <c r="A411"/>
  <c r="L410"/>
  <c r="J410"/>
  <c r="I410"/>
  <c r="H410"/>
  <c r="G410"/>
  <c r="F410"/>
  <c r="B406"/>
  <c r="A406"/>
  <c r="L405"/>
  <c r="J405"/>
  <c r="I405"/>
  <c r="H405"/>
  <c r="G405"/>
  <c r="F405"/>
  <c r="B396"/>
  <c r="A396"/>
  <c r="J395"/>
  <c r="I395"/>
  <c r="H395"/>
  <c r="G395"/>
  <c r="F395"/>
  <c r="B392"/>
  <c r="A392"/>
  <c r="F391"/>
  <c r="F425" s="1"/>
  <c r="J387"/>
  <c r="I387"/>
  <c r="H387"/>
  <c r="G387"/>
  <c r="L391"/>
  <c r="J384"/>
  <c r="J391" s="1"/>
  <c r="J425" s="1"/>
  <c r="I384"/>
  <c r="I391" s="1"/>
  <c r="I425" s="1"/>
  <c r="H384"/>
  <c r="H391" s="1"/>
  <c r="H425" s="1"/>
  <c r="G384"/>
  <c r="G391" s="1"/>
  <c r="G425" s="1"/>
  <c r="B383"/>
  <c r="A383"/>
  <c r="J382"/>
  <c r="I382"/>
  <c r="H382"/>
  <c r="G382"/>
  <c r="F382"/>
  <c r="B376"/>
  <c r="A376"/>
  <c r="J375"/>
  <c r="I375"/>
  <c r="H375"/>
  <c r="G375"/>
  <c r="F375"/>
  <c r="B369"/>
  <c r="A369"/>
  <c r="L368"/>
  <c r="J368"/>
  <c r="I368"/>
  <c r="H368"/>
  <c r="G368"/>
  <c r="F368"/>
  <c r="B364"/>
  <c r="A364"/>
  <c r="L363"/>
  <c r="J363"/>
  <c r="I363"/>
  <c r="H363"/>
  <c r="G363"/>
  <c r="F363"/>
  <c r="B354"/>
  <c r="A354"/>
  <c r="J353"/>
  <c r="I353"/>
  <c r="H353"/>
  <c r="G353"/>
  <c r="F353"/>
  <c r="B350"/>
  <c r="A350"/>
  <c r="L349"/>
  <c r="F349"/>
  <c r="F383" s="1"/>
  <c r="J345"/>
  <c r="J349" s="1"/>
  <c r="J383" s="1"/>
  <c r="I345"/>
  <c r="I349" s="1"/>
  <c r="I383" s="1"/>
  <c r="H345"/>
  <c r="H349" s="1"/>
  <c r="H383" s="1"/>
  <c r="G345"/>
  <c r="G349" s="1"/>
  <c r="G383" s="1"/>
  <c r="B341"/>
  <c r="A341"/>
  <c r="J340"/>
  <c r="I340"/>
  <c r="H340"/>
  <c r="G340"/>
  <c r="F340"/>
  <c r="B334"/>
  <c r="A334"/>
  <c r="J333"/>
  <c r="I333"/>
  <c r="H333"/>
  <c r="G333"/>
  <c r="F333"/>
  <c r="B327"/>
  <c r="A327"/>
  <c r="L326"/>
  <c r="J326"/>
  <c r="I326"/>
  <c r="H326"/>
  <c r="G326"/>
  <c r="F326"/>
  <c r="B322"/>
  <c r="A322"/>
  <c r="L321"/>
  <c r="J321"/>
  <c r="I321"/>
  <c r="H321"/>
  <c r="G321"/>
  <c r="F321"/>
  <c r="B312"/>
  <c r="A312"/>
  <c r="J311"/>
  <c r="I311"/>
  <c r="H311"/>
  <c r="G311"/>
  <c r="F311"/>
  <c r="B308"/>
  <c r="A308"/>
  <c r="L307"/>
  <c r="J307"/>
  <c r="J341" s="1"/>
  <c r="I307"/>
  <c r="I341" s="1"/>
  <c r="H307"/>
  <c r="H341" s="1"/>
  <c r="G307"/>
  <c r="G341" s="1"/>
  <c r="F307"/>
  <c r="F341" s="1"/>
  <c r="B299"/>
  <c r="A299"/>
  <c r="J298"/>
  <c r="I298"/>
  <c r="H298"/>
  <c r="G298"/>
  <c r="F298"/>
  <c r="B292"/>
  <c r="A292"/>
  <c r="J291"/>
  <c r="I291"/>
  <c r="H291"/>
  <c r="G291"/>
  <c r="F291"/>
  <c r="B285"/>
  <c r="A285"/>
  <c r="J284"/>
  <c r="I284"/>
  <c r="H284"/>
  <c r="G284"/>
  <c r="F284"/>
  <c r="B280"/>
  <c r="A280"/>
  <c r="J279"/>
  <c r="I279"/>
  <c r="H279"/>
  <c r="G279"/>
  <c r="F279"/>
  <c r="B270"/>
  <c r="A270"/>
  <c r="J269"/>
  <c r="I269"/>
  <c r="H269"/>
  <c r="G269"/>
  <c r="F269"/>
  <c r="B266"/>
  <c r="A266"/>
  <c r="L265"/>
  <c r="J265"/>
  <c r="J299" s="1"/>
  <c r="I265"/>
  <c r="I299" s="1"/>
  <c r="H265"/>
  <c r="H299" s="1"/>
  <c r="G265"/>
  <c r="G299" s="1"/>
  <c r="F265"/>
  <c r="F299" s="1"/>
  <c r="B257"/>
  <c r="A257"/>
  <c r="J256"/>
  <c r="I256"/>
  <c r="H256"/>
  <c r="G256"/>
  <c r="F256"/>
  <c r="B250"/>
  <c r="A250"/>
  <c r="J249"/>
  <c r="I249"/>
  <c r="H249"/>
  <c r="G249"/>
  <c r="F249"/>
  <c r="B243"/>
  <c r="A243"/>
  <c r="J242"/>
  <c r="I242"/>
  <c r="H242"/>
  <c r="G242"/>
  <c r="F242"/>
  <c r="B238"/>
  <c r="A238"/>
  <c r="J237"/>
  <c r="I237"/>
  <c r="H237"/>
  <c r="G237"/>
  <c r="F237"/>
  <c r="B228"/>
  <c r="A228"/>
  <c r="J227"/>
  <c r="I227"/>
  <c r="H227"/>
  <c r="G227"/>
  <c r="F227"/>
  <c r="B224"/>
  <c r="A224"/>
  <c r="L223"/>
  <c r="J223"/>
  <c r="J257" s="1"/>
  <c r="I223"/>
  <c r="I257" s="1"/>
  <c r="H223"/>
  <c r="H257" s="1"/>
  <c r="G223"/>
  <c r="G257" s="1"/>
  <c r="F223"/>
  <c r="F257" s="1"/>
  <c r="B215"/>
  <c r="A215"/>
  <c r="J214"/>
  <c r="I214"/>
  <c r="H214"/>
  <c r="G214"/>
  <c r="F214"/>
  <c r="B208"/>
  <c r="A208"/>
  <c r="J207"/>
  <c r="I207"/>
  <c r="H207"/>
  <c r="G207"/>
  <c r="F207"/>
  <c r="B201"/>
  <c r="A201"/>
  <c r="L200"/>
  <c r="J200"/>
  <c r="I200"/>
  <c r="H200"/>
  <c r="G200"/>
  <c r="F200"/>
  <c r="B196"/>
  <c r="A196"/>
  <c r="L195"/>
  <c r="J195"/>
  <c r="I195"/>
  <c r="H195"/>
  <c r="G195"/>
  <c r="F195"/>
  <c r="B186"/>
  <c r="A186"/>
  <c r="J185"/>
  <c r="I185"/>
  <c r="H185"/>
  <c r="G185"/>
  <c r="F185"/>
  <c r="B182"/>
  <c r="A182"/>
  <c r="J177"/>
  <c r="I177"/>
  <c r="H177"/>
  <c r="G177"/>
  <c r="L181"/>
  <c r="J174"/>
  <c r="J181" s="1"/>
  <c r="J215" s="1"/>
  <c r="I174"/>
  <c r="I181" s="1"/>
  <c r="I215" s="1"/>
  <c r="H174"/>
  <c r="H181" s="1"/>
  <c r="H215" s="1"/>
  <c r="G174"/>
  <c r="G181" s="1"/>
  <c r="G215" s="1"/>
  <c r="F174"/>
  <c r="F181" s="1"/>
  <c r="F215" s="1"/>
  <c r="B173"/>
  <c r="A173"/>
  <c r="J172"/>
  <c r="I172"/>
  <c r="H172"/>
  <c r="G172"/>
  <c r="F172"/>
  <c r="B166"/>
  <c r="A166"/>
  <c r="J165"/>
  <c r="I165"/>
  <c r="H165"/>
  <c r="G165"/>
  <c r="F165"/>
  <c r="B159"/>
  <c r="A159"/>
  <c r="L158"/>
  <c r="J158"/>
  <c r="I158"/>
  <c r="H158"/>
  <c r="G158"/>
  <c r="F158"/>
  <c r="B154"/>
  <c r="A154"/>
  <c r="L153"/>
  <c r="J153"/>
  <c r="I153"/>
  <c r="H153"/>
  <c r="G153"/>
  <c r="F153"/>
  <c r="B144"/>
  <c r="A144"/>
  <c r="J143"/>
  <c r="I143"/>
  <c r="H143"/>
  <c r="G143"/>
  <c r="F143"/>
  <c r="B140"/>
  <c r="A140"/>
  <c r="F139"/>
  <c r="F173" s="1"/>
  <c r="J135"/>
  <c r="I135"/>
  <c r="H135"/>
  <c r="G135"/>
  <c r="L139"/>
  <c r="J132"/>
  <c r="J139" s="1"/>
  <c r="J173" s="1"/>
  <c r="I132"/>
  <c r="I139" s="1"/>
  <c r="I173" s="1"/>
  <c r="H132"/>
  <c r="H139" s="1"/>
  <c r="H173" s="1"/>
  <c r="G132"/>
  <c r="G139" s="1"/>
  <c r="G173" s="1"/>
  <c r="B131"/>
  <c r="A131"/>
  <c r="J130"/>
  <c r="I130"/>
  <c r="H130"/>
  <c r="G130"/>
  <c r="F130"/>
  <c r="B124"/>
  <c r="A124"/>
  <c r="J123"/>
  <c r="I123"/>
  <c r="H123"/>
  <c r="G123"/>
  <c r="F123"/>
  <c r="B117"/>
  <c r="A117"/>
  <c r="L116"/>
  <c r="J116"/>
  <c r="I116"/>
  <c r="H116"/>
  <c r="G116"/>
  <c r="F116"/>
  <c r="B112"/>
  <c r="A112"/>
  <c r="L111"/>
  <c r="J111"/>
  <c r="I111"/>
  <c r="H111"/>
  <c r="G111"/>
  <c r="F111"/>
  <c r="B102"/>
  <c r="A102"/>
  <c r="B98"/>
  <c r="A98"/>
  <c r="L97"/>
  <c r="J93"/>
  <c r="I93"/>
  <c r="H93"/>
  <c r="G93"/>
  <c r="J90"/>
  <c r="J97" s="1"/>
  <c r="J131" s="1"/>
  <c r="I90"/>
  <c r="I97" s="1"/>
  <c r="I131" s="1"/>
  <c r="H90"/>
  <c r="H97" s="1"/>
  <c r="H131" s="1"/>
  <c r="G90"/>
  <c r="G97" s="1"/>
  <c r="G131" s="1"/>
  <c r="F90"/>
  <c r="F97" s="1"/>
  <c r="F131" s="1"/>
  <c r="B89"/>
  <c r="A89"/>
  <c r="J88"/>
  <c r="I88"/>
  <c r="H88"/>
  <c r="G88"/>
  <c r="F88"/>
  <c r="B82"/>
  <c r="A82"/>
  <c r="J81"/>
  <c r="I81"/>
  <c r="H81"/>
  <c r="G81"/>
  <c r="F81"/>
  <c r="B75"/>
  <c r="A75"/>
  <c r="L74"/>
  <c r="J74"/>
  <c r="I74"/>
  <c r="H74"/>
  <c r="G74"/>
  <c r="F74"/>
  <c r="B70"/>
  <c r="A70"/>
  <c r="L69"/>
  <c r="J69"/>
  <c r="I69"/>
  <c r="H69"/>
  <c r="G69"/>
  <c r="F69"/>
  <c r="B60"/>
  <c r="A60"/>
  <c r="J59"/>
  <c r="I59"/>
  <c r="H59"/>
  <c r="G59"/>
  <c r="F59"/>
  <c r="B56"/>
  <c r="A56"/>
  <c r="L55"/>
  <c r="J55"/>
  <c r="J89" s="1"/>
  <c r="I55"/>
  <c r="I89" s="1"/>
  <c r="H55"/>
  <c r="H89" s="1"/>
  <c r="G55"/>
  <c r="G89" s="1"/>
  <c r="F55"/>
  <c r="F89" s="1"/>
  <c r="B47"/>
  <c r="A47"/>
  <c r="J46"/>
  <c r="I46"/>
  <c r="H46"/>
  <c r="G46"/>
  <c r="F46"/>
  <c r="B40"/>
  <c r="A40"/>
  <c r="J39"/>
  <c r="I39"/>
  <c r="H39"/>
  <c r="G39"/>
  <c r="F39"/>
  <c r="B33"/>
  <c r="A33"/>
  <c r="L32"/>
  <c r="J32"/>
  <c r="I32"/>
  <c r="H32"/>
  <c r="G32"/>
  <c r="F32"/>
  <c r="B28"/>
  <c r="A28"/>
  <c r="J27"/>
  <c r="I27"/>
  <c r="H27"/>
  <c r="G27"/>
  <c r="F27"/>
  <c r="B18"/>
  <c r="A18"/>
  <c r="J17"/>
  <c r="I17"/>
  <c r="H17"/>
  <c r="G17"/>
  <c r="F17"/>
  <c r="B14"/>
  <c r="A14"/>
  <c r="L13"/>
  <c r="J13"/>
  <c r="J47" s="1"/>
  <c r="J594" s="1"/>
  <c r="I13"/>
  <c r="I47" s="1"/>
  <c r="I594" s="1"/>
  <c r="H13"/>
  <c r="H47" s="1"/>
  <c r="H594" s="1"/>
  <c r="G13"/>
  <c r="G47" s="1"/>
  <c r="G594" s="1"/>
  <c r="F13"/>
  <c r="F47" s="1"/>
  <c r="F594" s="1"/>
  <c r="L257"/>
  <c r="L227"/>
  <c r="L123"/>
  <c r="L131"/>
  <c r="L173"/>
  <c r="L143"/>
  <c r="L279"/>
  <c r="L284"/>
  <c r="L395"/>
  <c r="L425"/>
  <c r="L242"/>
  <c r="L237"/>
  <c r="L578"/>
  <c r="L573"/>
  <c r="L299"/>
  <c r="L269"/>
  <c r="L509"/>
  <c r="L479"/>
  <c r="L593"/>
  <c r="L563"/>
  <c r="L551"/>
  <c r="L521"/>
  <c r="L437"/>
  <c r="L467"/>
  <c r="L185"/>
  <c r="L215"/>
  <c r="L311"/>
  <c r="L341"/>
  <c r="L59"/>
  <c r="L89"/>
  <c r="L531"/>
  <c r="L536"/>
  <c r="L353"/>
  <c r="L383"/>
  <c r="L17"/>
  <c r="L47"/>
  <c r="L594"/>
  <c r="L340"/>
  <c r="L508"/>
  <c r="L382"/>
  <c r="L256"/>
  <c r="L550"/>
  <c r="L424"/>
  <c r="L585"/>
  <c r="L592"/>
  <c r="L501"/>
  <c r="L172"/>
  <c r="L459"/>
  <c r="L130"/>
  <c r="L249"/>
  <c r="L417"/>
  <c r="L46"/>
  <c r="L207"/>
  <c r="L39"/>
  <c r="L88"/>
  <c r="L466"/>
  <c r="L214"/>
  <c r="L165"/>
  <c r="L543"/>
  <c r="L298"/>
  <c r="L291"/>
  <c r="L81"/>
  <c r="L333"/>
  <c r="L375"/>
</calcChain>
</file>

<file path=xl/sharedStrings.xml><?xml version="1.0" encoding="utf-8"?>
<sst xmlns="http://schemas.openxmlformats.org/spreadsheetml/2006/main" count="655" uniqueCount="123">
  <si>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</si>
  <si>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</si>
  <si>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</si>
  <si>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</si>
  <si>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</si>
  <si>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</si>
  <si>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</si>
  <si>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</si>
  <si>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</si>
  <si>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</si>
  <si>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</si>
  <si>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</si>
  <si>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</si>
  <si>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</si>
  <si>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</si>
  <si>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</si>
  <si>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</si>
  <si>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</si>
  <si>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</si>
  <si>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</si>
  <si>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</si>
  <si>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</si>
  <si>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</si>
  <si>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</si>
  <si>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</si>
  <si>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жидкая молочная из гречневой крупы</t>
  </si>
  <si>
    <t>бутерброд</t>
  </si>
  <si>
    <t>Бутерброды с маслом и сыром</t>
  </si>
  <si>
    <t>гор.напиток</t>
  </si>
  <si>
    <t>Кофейный напиток на молоке</t>
  </si>
  <si>
    <t>хлеб</t>
  </si>
  <si>
    <t>Хлеб ржаной</t>
  </si>
  <si>
    <t>фрукты</t>
  </si>
  <si>
    <t>Фрукты свежие по сезону /яблоко</t>
  </si>
  <si>
    <t>итого</t>
  </si>
  <si>
    <t>Завтрак 2</t>
  </si>
  <si>
    <t>Обед</t>
  </si>
  <si>
    <t>закуска</t>
  </si>
  <si>
    <t>1 блюдо</t>
  </si>
  <si>
    <t>Уха ростовская</t>
  </si>
  <si>
    <t>2 блюдо</t>
  </si>
  <si>
    <t>Плов из птицы</t>
  </si>
  <si>
    <t>гарнир</t>
  </si>
  <si>
    <t>напиток</t>
  </si>
  <si>
    <t>Сок фруктовый /виноградный</t>
  </si>
  <si>
    <t>хлеб бел.</t>
  </si>
  <si>
    <t>Хлеб пшеничный</t>
  </si>
  <si>
    <t>хлеб черн.</t>
  </si>
  <si>
    <t>сладкое</t>
  </si>
  <si>
    <t>Кондитерские изделия /печенье сахарное</t>
  </si>
  <si>
    <t>Полдник</t>
  </si>
  <si>
    <t>булочное</t>
  </si>
  <si>
    <t>Ужин</t>
  </si>
  <si>
    <t>Ужин 2</t>
  </si>
  <si>
    <t>кисломол.</t>
  </si>
  <si>
    <t>Итого за день:</t>
  </si>
  <si>
    <t>Картофель тушеный с овощами /Котлета радужная</t>
  </si>
  <si>
    <t>133/18</t>
  </si>
  <si>
    <t>Салат из белокочанной капусты с морковью</t>
  </si>
  <si>
    <t>Сок фруктовый /яблочный</t>
  </si>
  <si>
    <t>Хлеб пшеничный/ Хлеб ржаной</t>
  </si>
  <si>
    <t>Суп картофельный с бобовыми/ гренки</t>
  </si>
  <si>
    <t>Рыба, запеченная с овощами под сырным соусом</t>
  </si>
  <si>
    <t>Каша пшеничная рассыпчатая</t>
  </si>
  <si>
    <t>Чай с молоком</t>
  </si>
  <si>
    <t>Капуста тушеная /Биточки особые/из говяжьего сердца</t>
  </si>
  <si>
    <t>139/19</t>
  </si>
  <si>
    <t>Икра свекольная</t>
  </si>
  <si>
    <t>Напиток из плодов шиповника</t>
  </si>
  <si>
    <t>Хлеб пшеничный/ хлеб ржаной</t>
  </si>
  <si>
    <t>Морковь (порциями)</t>
  </si>
  <si>
    <t>Борщ с капустой и картофелем</t>
  </si>
  <si>
    <t>Котлеты пермские</t>
  </si>
  <si>
    <t>Пюре картофельное</t>
  </si>
  <si>
    <t>Напиток из цикория с молоком</t>
  </si>
  <si>
    <t>Масло (порциями) /Омлет натуральный</t>
  </si>
  <si>
    <t>14/20</t>
  </si>
  <si>
    <t>Какао на молоке</t>
  </si>
  <si>
    <t>Икра кабачковая консервированная</t>
  </si>
  <si>
    <t>Суп сырный с сухариками</t>
  </si>
  <si>
    <t>Мясо, тушеное с капустой</t>
  </si>
  <si>
    <t>Узвар из сухофруктов и плодов шиповника</t>
  </si>
  <si>
    <t>Пюре картофельное/ Котлеты Дружба с маслом</t>
  </si>
  <si>
    <t>312/ 20</t>
  </si>
  <si>
    <t>Чай с лимоном</t>
  </si>
  <si>
    <t>Суп с крупой</t>
  </si>
  <si>
    <t>Запеканка из риса с курицей</t>
  </si>
  <si>
    <t>Каша манная жидкая</t>
  </si>
  <si>
    <t>Булочка веснушка</t>
  </si>
  <si>
    <t>Фрукты свежие по сезону/ яблоко</t>
  </si>
  <si>
    <t>Щи из свежей капусты с картофелем</t>
  </si>
  <si>
    <t>Паста с курицей</t>
  </si>
  <si>
    <t>Компот из смеси сухофруктов</t>
  </si>
  <si>
    <t>Запеканка из творога с молоком сгущенным</t>
  </si>
  <si>
    <t>Кондитерские изделия/ вафли</t>
  </si>
  <si>
    <t>Чай с сахаром</t>
  </si>
  <si>
    <t>Салат из белокочанной капусты с зеленым горошком</t>
  </si>
  <si>
    <t>Суп с макаронными изделиями и картофелем</t>
  </si>
  <si>
    <t>Тефтели Белип</t>
  </si>
  <si>
    <t>Каша рисовая рассыпчатая</t>
  </si>
  <si>
    <t>Сок фруктовый/ вишневый</t>
  </si>
  <si>
    <t>Пюре картофельное/ Котлеты куриные "Казачок"</t>
  </si>
  <si>
    <t>312/22</t>
  </si>
  <si>
    <t>Салат витаминный</t>
  </si>
  <si>
    <t>Сок фруктовый/ яблочный</t>
  </si>
  <si>
    <t>Борщ по-кубански</t>
  </si>
  <si>
    <t>Гречка по-купечески с мясом</t>
  </si>
  <si>
    <t>Плов с мясом</t>
  </si>
  <si>
    <t>Суп с клецками</t>
  </si>
  <si>
    <t>118.2</t>
  </si>
  <si>
    <t>Омлет паровой с мясом</t>
  </si>
  <si>
    <t>Сок фруктовый/ виноградный</t>
  </si>
  <si>
    <t>Макаронные изделия отварные/ котлеты рыбные</t>
  </si>
  <si>
    <t>309/234</t>
  </si>
  <si>
    <t>Сердце говяжье по-строгановски</t>
  </si>
  <si>
    <t>Среднее значение за период:</t>
  </si>
  <si>
    <t>МБОУ ООШ №21 имени А.И.Гераськинап.Перевалка</t>
  </si>
  <si>
    <t>Директор МБОУ ООШ №21 имени А.И.Гераськинап.Перевалка</t>
  </si>
  <si>
    <t>Т.А. Липаридзе</t>
  </si>
  <si>
    <t>Овощная нарезка /соленые огурцы и томаты</t>
  </si>
  <si>
    <t>Овощи натуральные по сезону/ огурцы соленые</t>
  </si>
  <si>
    <t>Овощи натуральные по сезону/ томаты соленые</t>
  </si>
  <si>
    <t>Салат из белокачанной капусты с морковью</t>
  </si>
</sst>
</file>

<file path=xl/styles.xml><?xml version="1.0" encoding="utf-8"?>
<styleSheet xmlns="http://schemas.openxmlformats.org/spreadsheetml/2006/main">
  <numFmts count="1">
    <numFmt numFmtId="164" formatCode="d/m"/>
  </numFmts>
  <fonts count="12">
    <font>
      <sz val="11"/>
      <color theme="1"/>
      <name val="Calibri"/>
      <scheme val="minor"/>
    </font>
    <font>
      <sz val="10"/>
      <color theme="1"/>
      <name val="Arial"/>
    </font>
    <font>
      <sz val="11"/>
      <name val="Calibri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sz val="11"/>
      <color theme="1"/>
      <name val="Calibri"/>
    </font>
    <font>
      <i/>
      <sz val="11"/>
      <color theme="1"/>
      <name val="Calibri"/>
    </font>
    <font>
      <b/>
      <sz val="10"/>
      <color rgb="FF2D2D2D"/>
      <name val="Arial"/>
    </font>
  </fonts>
  <fills count="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FF3CB"/>
        <bgColor rgb="FFFFF3CB"/>
      </patternFill>
    </fill>
  </fills>
  <borders count="3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93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9" fillId="0" borderId="12" xfId="0" applyFont="1" applyBorder="1"/>
    <xf numFmtId="0" fontId="1" fillId="2" borderId="12" xfId="0" applyFont="1" applyFill="1" applyBorder="1" applyAlignment="1">
      <alignment vertical="top" wrapText="1"/>
    </xf>
    <xf numFmtId="0" fontId="1" fillId="2" borderId="12" xfId="0" applyFont="1" applyFill="1" applyBorder="1" applyAlignment="1">
      <alignment horizontal="center" vertical="top" wrapText="1"/>
    </xf>
    <xf numFmtId="2" fontId="1" fillId="2" borderId="12" xfId="0" applyNumberFormat="1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9" fillId="0" borderId="16" xfId="0" applyFont="1" applyBorder="1"/>
    <xf numFmtId="0" fontId="9" fillId="2" borderId="4" xfId="0" applyFont="1" applyFill="1" applyBorder="1"/>
    <xf numFmtId="0" fontId="1" fillId="2" borderId="4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vertical="top" wrapText="1"/>
    </xf>
    <xf numFmtId="2" fontId="1" fillId="2" borderId="4" xfId="0" applyNumberFormat="1" applyFont="1" applyFill="1" applyBorder="1" applyAlignment="1">
      <alignment horizontal="center" vertical="top" wrapText="1"/>
    </xf>
    <xf numFmtId="0" fontId="1" fillId="2" borderId="17" xfId="0" applyFont="1" applyFill="1" applyBorder="1" applyAlignment="1">
      <alignment horizontal="center" vertical="top" wrapText="1"/>
    </xf>
    <xf numFmtId="0" fontId="9" fillId="0" borderId="4" xfId="0" applyFont="1" applyBorder="1"/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9" fillId="0" borderId="20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9" fillId="0" borderId="22" xfId="0" applyFont="1" applyBorder="1"/>
    <xf numFmtId="0" fontId="9" fillId="3" borderId="4" xfId="0" applyFont="1" applyFill="1" applyBorder="1"/>
    <xf numFmtId="1" fontId="1" fillId="2" borderId="4" xfId="0" applyNumberFormat="1" applyFont="1" applyFill="1" applyBorder="1" applyAlignment="1">
      <alignment horizontal="center" vertical="top" wrapText="1"/>
    </xf>
    <xf numFmtId="1" fontId="1" fillId="0" borderId="4" xfId="0" applyNumberFormat="1" applyFont="1" applyBorder="1" applyAlignment="1">
      <alignment horizontal="center" vertical="top" wrapText="1"/>
    </xf>
    <xf numFmtId="0" fontId="10" fillId="0" borderId="16" xfId="0" applyFont="1" applyBorder="1" applyAlignment="1">
      <alignment horizontal="right"/>
    </xf>
    <xf numFmtId="0" fontId="1" fillId="4" borderId="23" xfId="0" applyFont="1" applyFill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4" borderId="24" xfId="0" applyFont="1" applyFill="1" applyBorder="1" applyAlignment="1">
      <alignment vertical="top" wrapText="1"/>
    </xf>
    <xf numFmtId="1" fontId="1" fillId="4" borderId="24" xfId="0" applyNumberFormat="1" applyFont="1" applyFill="1" applyBorder="1" applyAlignment="1">
      <alignment horizontal="center" vertical="top" wrapText="1"/>
    </xf>
    <xf numFmtId="2" fontId="1" fillId="4" borderId="24" xfId="0" applyNumberFormat="1" applyFont="1" applyFill="1" applyBorder="1" applyAlignment="1">
      <alignment horizontal="center" vertical="top" wrapText="1"/>
    </xf>
    <xf numFmtId="0" fontId="1" fillId="4" borderId="27" xfId="0" applyFont="1" applyFill="1" applyBorder="1" applyAlignment="1">
      <alignment horizontal="center" vertical="top" wrapText="1"/>
    </xf>
    <xf numFmtId="0" fontId="1" fillId="4" borderId="24" xfId="0" applyFont="1" applyFill="1" applyBorder="1" applyAlignment="1">
      <alignment horizontal="center" vertical="top" wrapText="1"/>
    </xf>
    <xf numFmtId="0" fontId="1" fillId="0" borderId="16" xfId="0" applyFont="1" applyBorder="1" applyAlignment="1">
      <alignment horizontal="center"/>
    </xf>
    <xf numFmtId="1" fontId="1" fillId="2" borderId="12" xfId="0" applyNumberFormat="1" applyFont="1" applyFill="1" applyBorder="1" applyAlignment="1">
      <alignment horizontal="center" vertical="top" wrapText="1"/>
    </xf>
    <xf numFmtId="164" fontId="1" fillId="2" borderId="17" xfId="0" applyNumberFormat="1" applyFont="1" applyFill="1" applyBorder="1" applyAlignment="1">
      <alignment horizontal="center" vertical="top" wrapText="1"/>
    </xf>
    <xf numFmtId="0" fontId="1" fillId="0" borderId="20" xfId="0" applyFont="1" applyBorder="1" applyAlignment="1">
      <alignment horizontal="center"/>
    </xf>
    <xf numFmtId="0" fontId="1" fillId="2" borderId="4" xfId="0" applyFont="1" applyFill="1" applyBorder="1" applyAlignment="1">
      <alignment vertical="top" wrapText="1"/>
    </xf>
    <xf numFmtId="0" fontId="1" fillId="4" borderId="4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164" fontId="1" fillId="2" borderId="17" xfId="0" applyNumberFormat="1" applyFont="1" applyFill="1" applyBorder="1" applyAlignment="1">
      <alignment horizontal="center" vertical="top" wrapText="1"/>
    </xf>
    <xf numFmtId="1" fontId="9" fillId="2" borderId="4" xfId="0" applyNumberFormat="1" applyFont="1" applyFill="1" applyBorder="1"/>
    <xf numFmtId="0" fontId="9" fillId="5" borderId="4" xfId="0" applyFont="1" applyFill="1" applyBorder="1" applyAlignment="1">
      <alignment wrapText="1"/>
    </xf>
    <xf numFmtId="2" fontId="1" fillId="2" borderId="4" xfId="0" applyNumberFormat="1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wrapText="1"/>
    </xf>
    <xf numFmtId="2" fontId="9" fillId="2" borderId="4" xfId="0" applyNumberFormat="1" applyFont="1" applyFill="1" applyBorder="1" applyAlignment="1">
      <alignment horizontal="center"/>
    </xf>
    <xf numFmtId="2" fontId="9" fillId="2" borderId="4" xfId="0" applyNumberFormat="1" applyFont="1" applyFill="1" applyBorder="1" applyAlignment="1">
      <alignment horizontal="center"/>
    </xf>
    <xf numFmtId="2" fontId="9" fillId="2" borderId="17" xfId="0" applyNumberFormat="1" applyFont="1" applyFill="1" applyBorder="1" applyAlignment="1">
      <alignment horizontal="center"/>
    </xf>
    <xf numFmtId="2" fontId="9" fillId="2" borderId="4" xfId="0" applyNumberFormat="1" applyFont="1" applyFill="1" applyBorder="1" applyAlignment="1"/>
    <xf numFmtId="2" fontId="9" fillId="2" borderId="17" xfId="0" applyNumberFormat="1" applyFont="1" applyFill="1" applyBorder="1" applyAlignment="1"/>
    <xf numFmtId="2" fontId="9" fillId="2" borderId="28" xfId="0" applyNumberFormat="1" applyFont="1" applyFill="1" applyBorder="1" applyAlignment="1">
      <alignment horizontal="center"/>
    </xf>
    <xf numFmtId="2" fontId="9" fillId="2" borderId="29" xfId="0" applyNumberFormat="1" applyFont="1" applyFill="1" applyBorder="1" applyAlignment="1">
      <alignment horizontal="center"/>
    </xf>
    <xf numFmtId="0" fontId="1" fillId="4" borderId="30" xfId="0" applyFont="1" applyFill="1" applyBorder="1" applyAlignment="1">
      <alignment horizontal="center"/>
    </xf>
    <xf numFmtId="0" fontId="1" fillId="4" borderId="28" xfId="0" applyFont="1" applyFill="1" applyBorder="1" applyAlignment="1">
      <alignment horizontal="center"/>
    </xf>
    <xf numFmtId="0" fontId="1" fillId="4" borderId="28" xfId="0" applyFont="1" applyFill="1" applyBorder="1" applyAlignment="1">
      <alignment vertical="top" wrapText="1"/>
    </xf>
    <xf numFmtId="0" fontId="1" fillId="4" borderId="28" xfId="0" applyFont="1" applyFill="1" applyBorder="1" applyAlignment="1">
      <alignment horizontal="center" vertical="top" wrapText="1"/>
    </xf>
    <xf numFmtId="0" fontId="1" fillId="4" borderId="29" xfId="0" applyFont="1" applyFill="1" applyBorder="1" applyAlignment="1">
      <alignment horizontal="center" vertical="top" wrapText="1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  <xf numFmtId="0" fontId="11" fillId="4" borderId="25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11" fillId="4" borderId="31" xfId="0" applyFont="1" applyFill="1" applyBorder="1" applyAlignment="1">
      <alignment horizontal="center" vertical="center" wrapText="1"/>
    </xf>
    <xf numFmtId="0" fontId="2" fillId="0" borderId="32" xfId="0" applyFont="1" applyBorder="1"/>
    <xf numFmtId="0" fontId="11" fillId="0" borderId="33" xfId="0" applyFont="1" applyBorder="1" applyAlignment="1">
      <alignment horizontal="center" vertical="center" wrapText="1"/>
    </xf>
    <xf numFmtId="0" fontId="2" fillId="0" borderId="34" xfId="0" applyFont="1" applyBorder="1"/>
    <xf numFmtId="0" fontId="2" fillId="0" borderId="35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00"/>
  <sheetViews>
    <sheetView tabSelected="1" workbookViewId="0">
      <pane xSplit="4" ySplit="5" topLeftCell="E39" activePane="bottomRight" state="frozen"/>
      <selection pane="topRight" activeCell="E1" sqref="E1"/>
      <selection pane="bottomLeft" activeCell="A6" sqref="A6"/>
      <selection pane="bottomRight" activeCell="O492" sqref="O492"/>
    </sheetView>
  </sheetViews>
  <sheetFormatPr defaultColWidth="14.42578125" defaultRowHeight="15" customHeight="1"/>
  <cols>
    <col min="1" max="1" width="4.7109375" customWidth="1"/>
    <col min="2" max="2" width="5.28515625" customWidth="1"/>
    <col min="3" max="3" width="9.140625" customWidth="1"/>
    <col min="4" max="4" width="11.5703125" customWidth="1"/>
    <col min="5" max="5" width="34.140625" customWidth="1"/>
    <col min="6" max="6" width="9.28515625" customWidth="1"/>
    <col min="7" max="7" width="10" customWidth="1"/>
    <col min="8" max="8" width="7.5703125" customWidth="1"/>
    <col min="9" max="9" width="8.28515625" customWidth="1"/>
    <col min="10" max="10" width="8.140625" customWidth="1"/>
    <col min="11" max="11" width="10" customWidth="1"/>
    <col min="12" max="26" width="9.140625" customWidth="1"/>
  </cols>
  <sheetData>
    <row r="1" spans="1:26" ht="12.75" customHeight="1">
      <c r="A1" s="1" t="s">
        <v>0</v>
      </c>
      <c r="B1" s="2"/>
      <c r="C1" s="82" t="s">
        <v>116</v>
      </c>
      <c r="D1" s="83"/>
      <c r="E1" s="84"/>
      <c r="F1" s="3" t="s">
        <v>1</v>
      </c>
      <c r="G1" s="2" t="s">
        <v>2</v>
      </c>
      <c r="H1" s="85" t="s">
        <v>117</v>
      </c>
      <c r="I1" s="83"/>
      <c r="J1" s="83"/>
      <c r="K1" s="84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.75" customHeight="1">
      <c r="A2" s="4" t="s">
        <v>3</v>
      </c>
      <c r="B2" s="2"/>
      <c r="C2" s="2"/>
      <c r="D2" s="1"/>
      <c r="E2" s="2"/>
      <c r="F2" s="2"/>
      <c r="G2" s="2" t="s">
        <v>4</v>
      </c>
      <c r="H2" s="85" t="s">
        <v>118</v>
      </c>
      <c r="I2" s="83"/>
      <c r="J2" s="83"/>
      <c r="K2" s="8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7.25" customHeight="1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>
        <v>1</v>
      </c>
      <c r="I3" s="8">
        <v>11</v>
      </c>
      <c r="J3" s="9">
        <v>2025</v>
      </c>
      <c r="K3" s="1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2.75" customHeight="1">
      <c r="A4" s="2"/>
      <c r="B4" s="2"/>
      <c r="C4" s="2"/>
      <c r="D4" s="5"/>
      <c r="E4" s="2"/>
      <c r="F4" s="2"/>
      <c r="G4" s="2"/>
      <c r="H4" s="10" t="s">
        <v>8</v>
      </c>
      <c r="I4" s="10" t="s">
        <v>9</v>
      </c>
      <c r="J4" s="10" t="s">
        <v>10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2.75" customHeight="1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.75" customHeight="1">
      <c r="A6" s="15">
        <v>1</v>
      </c>
      <c r="B6" s="16">
        <v>1</v>
      </c>
      <c r="C6" s="17" t="s">
        <v>23</v>
      </c>
      <c r="D6" s="18" t="s">
        <v>24</v>
      </c>
      <c r="E6" s="19" t="s">
        <v>25</v>
      </c>
      <c r="F6" s="20">
        <v>150</v>
      </c>
      <c r="G6" s="20">
        <v>6.34</v>
      </c>
      <c r="H6" s="20">
        <v>6.33</v>
      </c>
      <c r="I6" s="20">
        <v>21.08</v>
      </c>
      <c r="J6" s="21">
        <v>178.2</v>
      </c>
      <c r="K6" s="22">
        <v>183</v>
      </c>
      <c r="L6" s="21">
        <v>17.2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.75" customHeight="1">
      <c r="A7" s="23"/>
      <c r="B7" s="24"/>
      <c r="C7" s="25"/>
      <c r="D7" s="26" t="s">
        <v>26</v>
      </c>
      <c r="E7" s="27" t="s">
        <v>27</v>
      </c>
      <c r="F7" s="28">
        <v>55</v>
      </c>
      <c r="G7" s="28">
        <v>4.8099999999999996</v>
      </c>
      <c r="H7" s="28">
        <v>7.53</v>
      </c>
      <c r="I7" s="28">
        <v>13.09</v>
      </c>
      <c r="J7" s="29">
        <v>159</v>
      </c>
      <c r="K7" s="30">
        <v>1</v>
      </c>
      <c r="L7" s="29">
        <v>22.65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2.75" customHeight="1">
      <c r="A8" s="23"/>
      <c r="B8" s="24"/>
      <c r="C8" s="25"/>
      <c r="D8" s="31" t="s">
        <v>28</v>
      </c>
      <c r="E8" s="27" t="s">
        <v>29</v>
      </c>
      <c r="F8" s="28">
        <v>180</v>
      </c>
      <c r="G8" s="28">
        <v>4.57</v>
      </c>
      <c r="H8" s="28">
        <v>3.64</v>
      </c>
      <c r="I8" s="28">
        <v>16.55</v>
      </c>
      <c r="J8" s="29">
        <v>118.22</v>
      </c>
      <c r="K8" s="30">
        <v>379</v>
      </c>
      <c r="L8" s="29">
        <v>13.7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.75" customHeight="1">
      <c r="A9" s="23"/>
      <c r="B9" s="24"/>
      <c r="C9" s="25"/>
      <c r="D9" s="31" t="s">
        <v>30</v>
      </c>
      <c r="E9" s="27" t="s">
        <v>31</v>
      </c>
      <c r="F9" s="28">
        <v>20</v>
      </c>
      <c r="G9" s="28">
        <v>1.1200000000000001</v>
      </c>
      <c r="H9" s="28">
        <v>0.22</v>
      </c>
      <c r="I9" s="28">
        <v>9.8800000000000008</v>
      </c>
      <c r="J9" s="29">
        <v>45.98</v>
      </c>
      <c r="K9" s="30">
        <v>2</v>
      </c>
      <c r="L9" s="29">
        <v>2.2999999999999998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2.75" customHeight="1">
      <c r="A10" s="23"/>
      <c r="B10" s="24"/>
      <c r="C10" s="25"/>
      <c r="D10" s="31" t="s">
        <v>32</v>
      </c>
      <c r="E10" s="27" t="s">
        <v>33</v>
      </c>
      <c r="F10" s="28">
        <v>100</v>
      </c>
      <c r="G10" s="28">
        <v>0.4</v>
      </c>
      <c r="H10" s="28">
        <v>0.4</v>
      </c>
      <c r="I10" s="28">
        <v>9.8000000000000007</v>
      </c>
      <c r="J10" s="29">
        <v>47</v>
      </c>
      <c r="K10" s="30">
        <v>338</v>
      </c>
      <c r="L10" s="29">
        <v>8.1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2.75" customHeight="1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30"/>
      <c r="L11" s="28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.75" customHeight="1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30"/>
      <c r="L12" s="28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2.75" customHeight="1">
      <c r="A13" s="32"/>
      <c r="B13" s="33"/>
      <c r="C13" s="34"/>
      <c r="D13" s="35" t="s">
        <v>34</v>
      </c>
      <c r="E13" s="36"/>
      <c r="F13" s="37">
        <f t="shared" ref="F13:J13" si="0">SUM(F6:F12)</f>
        <v>505</v>
      </c>
      <c r="G13" s="37">
        <f t="shared" si="0"/>
        <v>17.239999999999998</v>
      </c>
      <c r="H13" s="37">
        <f t="shared" si="0"/>
        <v>18.119999999999997</v>
      </c>
      <c r="I13" s="37">
        <f t="shared" si="0"/>
        <v>70.400000000000006</v>
      </c>
      <c r="J13" s="38">
        <f t="shared" si="0"/>
        <v>548.4</v>
      </c>
      <c r="K13" s="39"/>
      <c r="L13" s="38">
        <f>SUM(L6:L12)</f>
        <v>63.949999999999996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2.75" customHeight="1">
      <c r="A14" s="40">
        <f t="shared" ref="A14:B14" si="1">A6</f>
        <v>1</v>
      </c>
      <c r="B14" s="41">
        <f t="shared" si="1"/>
        <v>1</v>
      </c>
      <c r="C14" s="42" t="s">
        <v>35</v>
      </c>
      <c r="D14" s="43" t="s">
        <v>32</v>
      </c>
      <c r="E14" s="27"/>
      <c r="F14" s="28"/>
      <c r="G14" s="28"/>
      <c r="H14" s="28"/>
      <c r="I14" s="28"/>
      <c r="J14" s="28"/>
      <c r="K14" s="30"/>
      <c r="L14" s="28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2.75" customHeight="1">
      <c r="A15" s="23"/>
      <c r="B15" s="24"/>
      <c r="C15" s="25"/>
      <c r="D15" s="26"/>
      <c r="E15" s="27"/>
      <c r="F15" s="28"/>
      <c r="G15" s="28"/>
      <c r="H15" s="28"/>
      <c r="I15" s="28"/>
      <c r="J15" s="28"/>
      <c r="K15" s="30"/>
      <c r="L15" s="28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2.75" customHeight="1">
      <c r="A16" s="23"/>
      <c r="B16" s="24"/>
      <c r="C16" s="25"/>
      <c r="D16" s="26"/>
      <c r="E16" s="27"/>
      <c r="F16" s="28"/>
      <c r="G16" s="28"/>
      <c r="H16" s="28"/>
      <c r="I16" s="28"/>
      <c r="J16" s="28"/>
      <c r="K16" s="30"/>
      <c r="L16" s="28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2.75" customHeight="1">
      <c r="A17" s="32"/>
      <c r="B17" s="33"/>
      <c r="C17" s="34"/>
      <c r="D17" s="35" t="s">
        <v>34</v>
      </c>
      <c r="E17" s="36"/>
      <c r="F17" s="37">
        <f t="shared" ref="F17:J17" si="2">SUM(F14:F16)</f>
        <v>0</v>
      </c>
      <c r="G17" s="37">
        <f t="shared" si="2"/>
        <v>0</v>
      </c>
      <c r="H17" s="37">
        <f t="shared" si="2"/>
        <v>0</v>
      </c>
      <c r="I17" s="37">
        <f t="shared" si="2"/>
        <v>0</v>
      </c>
      <c r="J17" s="37">
        <f t="shared" si="2"/>
        <v>0</v>
      </c>
      <c r="K17" s="39"/>
      <c r="L17" s="37" t="str">
        <f ca="1">SUM(L14:L22)</f>
        <v>#REF!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.75" customHeight="1">
      <c r="A18" s="40">
        <f t="shared" ref="A18:B18" si="3">A6</f>
        <v>1</v>
      </c>
      <c r="B18" s="41">
        <f t="shared" si="3"/>
        <v>1</v>
      </c>
      <c r="C18" s="42" t="s">
        <v>36</v>
      </c>
      <c r="D18" s="31" t="s">
        <v>37</v>
      </c>
      <c r="E18" s="58" t="s">
        <v>119</v>
      </c>
      <c r="F18" s="44">
        <v>60</v>
      </c>
      <c r="G18" s="29">
        <v>0.55000000000000004</v>
      </c>
      <c r="H18" s="29">
        <v>0.09</v>
      </c>
      <c r="I18" s="29">
        <v>1.83</v>
      </c>
      <c r="J18" s="28">
        <v>11.06</v>
      </c>
      <c r="K18" s="30">
        <v>9</v>
      </c>
      <c r="L18" s="29">
        <v>4.9800000000000004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 customHeight="1">
      <c r="A19" s="23"/>
      <c r="B19" s="24"/>
      <c r="C19" s="25"/>
      <c r="D19" s="31" t="s">
        <v>38</v>
      </c>
      <c r="E19" s="27" t="s">
        <v>39</v>
      </c>
      <c r="F19" s="44">
        <v>200</v>
      </c>
      <c r="G19" s="29">
        <v>5.35</v>
      </c>
      <c r="H19" s="29">
        <v>2.59</v>
      </c>
      <c r="I19" s="29">
        <v>10.06</v>
      </c>
      <c r="J19" s="28">
        <v>100.91</v>
      </c>
      <c r="K19" s="30">
        <v>106</v>
      </c>
      <c r="L19" s="29">
        <v>7.98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.75" customHeight="1">
      <c r="A20" s="23"/>
      <c r="B20" s="24"/>
      <c r="C20" s="25"/>
      <c r="D20" s="31" t="s">
        <v>40</v>
      </c>
      <c r="E20" s="27" t="s">
        <v>41</v>
      </c>
      <c r="F20" s="44">
        <v>240</v>
      </c>
      <c r="G20" s="29">
        <v>9.01</v>
      </c>
      <c r="H20" s="29">
        <v>21.33</v>
      </c>
      <c r="I20" s="29">
        <v>30.66</v>
      </c>
      <c r="J20" s="28">
        <v>346.06</v>
      </c>
      <c r="K20" s="30">
        <v>311</v>
      </c>
      <c r="L20" s="29">
        <v>48.41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.75" customHeight="1">
      <c r="A21" s="23"/>
      <c r="B21" s="24"/>
      <c r="C21" s="25"/>
      <c r="D21" s="31" t="s">
        <v>42</v>
      </c>
      <c r="E21" s="27"/>
      <c r="F21" s="44"/>
      <c r="G21" s="29"/>
      <c r="H21" s="29"/>
      <c r="I21" s="29"/>
      <c r="J21" s="28"/>
      <c r="K21" s="30"/>
      <c r="L21" s="29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.75" customHeight="1">
      <c r="A22" s="23"/>
      <c r="B22" s="24"/>
      <c r="C22" s="25"/>
      <c r="D22" s="31" t="s">
        <v>43</v>
      </c>
      <c r="E22" s="27" t="s">
        <v>44</v>
      </c>
      <c r="F22" s="44">
        <v>200</v>
      </c>
      <c r="G22" s="29">
        <v>0.97</v>
      </c>
      <c r="H22" s="29">
        <v>0.19</v>
      </c>
      <c r="I22" s="29">
        <v>19.59</v>
      </c>
      <c r="J22" s="28">
        <v>83.42</v>
      </c>
      <c r="K22" s="30">
        <v>389</v>
      </c>
      <c r="L22" s="29">
        <v>8.5399999999999991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75" customHeight="1">
      <c r="A23" s="23"/>
      <c r="B23" s="24"/>
      <c r="C23" s="25"/>
      <c r="D23" s="31" t="s">
        <v>45</v>
      </c>
      <c r="E23" s="27" t="s">
        <v>46</v>
      </c>
      <c r="F23" s="44">
        <v>40</v>
      </c>
      <c r="G23" s="29">
        <v>3.05</v>
      </c>
      <c r="H23" s="29">
        <v>0.25</v>
      </c>
      <c r="I23" s="29">
        <v>20.07</v>
      </c>
      <c r="J23" s="28">
        <v>94.73</v>
      </c>
      <c r="K23" s="30">
        <v>1</v>
      </c>
      <c r="L23" s="29">
        <v>2.13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customHeight="1">
      <c r="A24" s="23"/>
      <c r="B24" s="24"/>
      <c r="C24" s="25"/>
      <c r="D24" s="31" t="s">
        <v>47</v>
      </c>
      <c r="E24" s="27" t="s">
        <v>31</v>
      </c>
      <c r="F24" s="44">
        <v>30</v>
      </c>
      <c r="G24" s="29">
        <v>1.99</v>
      </c>
      <c r="H24" s="29">
        <v>0.26</v>
      </c>
      <c r="I24" s="29">
        <v>12.72</v>
      </c>
      <c r="J24" s="28">
        <v>61.19</v>
      </c>
      <c r="K24" s="30">
        <v>2</v>
      </c>
      <c r="L24" s="29">
        <v>2.85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customHeight="1">
      <c r="A25" s="23"/>
      <c r="B25" s="24"/>
      <c r="C25" s="25"/>
      <c r="D25" s="26" t="s">
        <v>48</v>
      </c>
      <c r="E25" s="27" t="s">
        <v>49</v>
      </c>
      <c r="F25" s="44">
        <v>30</v>
      </c>
      <c r="G25" s="29">
        <v>2.25</v>
      </c>
      <c r="H25" s="29">
        <v>2.94</v>
      </c>
      <c r="I25" s="29">
        <v>22.32</v>
      </c>
      <c r="J25" s="28">
        <v>125.1</v>
      </c>
      <c r="K25" s="30">
        <v>8</v>
      </c>
      <c r="L25" s="29">
        <v>16.2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>
      <c r="A26" s="23"/>
      <c r="B26" s="24"/>
      <c r="C26" s="25"/>
      <c r="D26" s="26"/>
      <c r="E26" s="27"/>
      <c r="F26" s="28"/>
      <c r="G26" s="28"/>
      <c r="H26" s="28"/>
      <c r="I26" s="28"/>
      <c r="J26" s="28"/>
      <c r="K26" s="30"/>
      <c r="L26" s="28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>
      <c r="A27" s="32"/>
      <c r="B27" s="33"/>
      <c r="C27" s="34"/>
      <c r="D27" s="35" t="s">
        <v>34</v>
      </c>
      <c r="E27" s="36"/>
      <c r="F27" s="45">
        <f t="shared" ref="F27:J27" si="4">SUM(F18:F26)</f>
        <v>800</v>
      </c>
      <c r="G27" s="38">
        <f t="shared" si="4"/>
        <v>23.169999999999998</v>
      </c>
      <c r="H27" s="38">
        <f t="shared" si="4"/>
        <v>27.650000000000002</v>
      </c>
      <c r="I27" s="38">
        <f t="shared" si="4"/>
        <v>117.25</v>
      </c>
      <c r="J27" s="37">
        <f t="shared" si="4"/>
        <v>822.46999999999991</v>
      </c>
      <c r="K27" s="39"/>
      <c r="L27" s="38">
        <f>L18+L19+L20+L22+L21+L23+L24+L25+L26</f>
        <v>91.089999999999989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 customHeight="1">
      <c r="A28" s="40">
        <f t="shared" ref="A28:B28" si="5">A6</f>
        <v>1</v>
      </c>
      <c r="B28" s="41">
        <f t="shared" si="5"/>
        <v>1</v>
      </c>
      <c r="C28" s="42" t="s">
        <v>50</v>
      </c>
      <c r="D28" s="43" t="s">
        <v>51</v>
      </c>
      <c r="E28" s="27"/>
      <c r="F28" s="28"/>
      <c r="G28" s="28"/>
      <c r="H28" s="28"/>
      <c r="I28" s="28"/>
      <c r="J28" s="28"/>
      <c r="K28" s="30"/>
      <c r="L28" s="28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customHeight="1">
      <c r="A29" s="23"/>
      <c r="B29" s="24"/>
      <c r="C29" s="25"/>
      <c r="D29" s="43" t="s">
        <v>43</v>
      </c>
      <c r="E29" s="27"/>
      <c r="F29" s="28"/>
      <c r="G29" s="28"/>
      <c r="H29" s="28"/>
      <c r="I29" s="28"/>
      <c r="J29" s="28"/>
      <c r="K29" s="30"/>
      <c r="L29" s="28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customHeight="1">
      <c r="A30" s="23"/>
      <c r="B30" s="24"/>
      <c r="C30" s="25"/>
      <c r="D30" s="26"/>
      <c r="E30" s="27"/>
      <c r="F30" s="28"/>
      <c r="G30" s="28"/>
      <c r="H30" s="28"/>
      <c r="I30" s="28"/>
      <c r="J30" s="28"/>
      <c r="K30" s="30"/>
      <c r="L30" s="28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>
      <c r="A31" s="23"/>
      <c r="B31" s="24"/>
      <c r="C31" s="25"/>
      <c r="D31" s="26"/>
      <c r="E31" s="27"/>
      <c r="F31" s="28"/>
      <c r="G31" s="28"/>
      <c r="H31" s="28"/>
      <c r="I31" s="28"/>
      <c r="J31" s="28"/>
      <c r="K31" s="30"/>
      <c r="L31" s="28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>
      <c r="A32" s="32"/>
      <c r="B32" s="33"/>
      <c r="C32" s="34"/>
      <c r="D32" s="35" t="s">
        <v>34</v>
      </c>
      <c r="E32" s="36"/>
      <c r="F32" s="37">
        <f t="shared" ref="F32:J32" si="6">SUM(F28:F31)</f>
        <v>0</v>
      </c>
      <c r="G32" s="37">
        <f t="shared" si="6"/>
        <v>0</v>
      </c>
      <c r="H32" s="37">
        <f t="shared" si="6"/>
        <v>0</v>
      </c>
      <c r="I32" s="37">
        <f t="shared" si="6"/>
        <v>0</v>
      </c>
      <c r="J32" s="37">
        <f t="shared" si="6"/>
        <v>0</v>
      </c>
      <c r="K32" s="39"/>
      <c r="L32" s="37">
        <f>SUM(L28:L31)</f>
        <v>0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>
      <c r="A33" s="40">
        <f t="shared" ref="A33:B33" si="7">A6</f>
        <v>1</v>
      </c>
      <c r="B33" s="41">
        <f t="shared" si="7"/>
        <v>1</v>
      </c>
      <c r="C33" s="42" t="s">
        <v>52</v>
      </c>
      <c r="D33" s="31" t="s">
        <v>24</v>
      </c>
      <c r="E33" s="27"/>
      <c r="F33" s="28"/>
      <c r="G33" s="28"/>
      <c r="H33" s="28"/>
      <c r="I33" s="28"/>
      <c r="J33" s="28"/>
      <c r="K33" s="30"/>
      <c r="L33" s="28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>
      <c r="A34" s="23"/>
      <c r="B34" s="24"/>
      <c r="C34" s="25"/>
      <c r="D34" s="31" t="s">
        <v>42</v>
      </c>
      <c r="E34" s="27"/>
      <c r="F34" s="28"/>
      <c r="G34" s="28"/>
      <c r="H34" s="28"/>
      <c r="I34" s="28"/>
      <c r="J34" s="28"/>
      <c r="K34" s="30"/>
      <c r="L34" s="28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>
      <c r="A35" s="23"/>
      <c r="B35" s="24"/>
      <c r="C35" s="25"/>
      <c r="D35" s="31" t="s">
        <v>43</v>
      </c>
      <c r="E35" s="27"/>
      <c r="F35" s="28"/>
      <c r="G35" s="28"/>
      <c r="H35" s="28"/>
      <c r="I35" s="28"/>
      <c r="J35" s="28"/>
      <c r="K35" s="30"/>
      <c r="L35" s="28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>
      <c r="A36" s="23"/>
      <c r="B36" s="24"/>
      <c r="C36" s="25"/>
      <c r="D36" s="31" t="s">
        <v>30</v>
      </c>
      <c r="E36" s="27"/>
      <c r="F36" s="28"/>
      <c r="G36" s="28"/>
      <c r="H36" s="28"/>
      <c r="I36" s="28"/>
      <c r="J36" s="28"/>
      <c r="K36" s="30"/>
      <c r="L36" s="28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>
      <c r="A37" s="23"/>
      <c r="B37" s="24"/>
      <c r="C37" s="25"/>
      <c r="D37" s="26"/>
      <c r="E37" s="27"/>
      <c r="F37" s="28"/>
      <c r="G37" s="28"/>
      <c r="H37" s="28"/>
      <c r="I37" s="28"/>
      <c r="J37" s="28"/>
      <c r="K37" s="30"/>
      <c r="L37" s="28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>
      <c r="A38" s="23"/>
      <c r="B38" s="24"/>
      <c r="C38" s="25"/>
      <c r="D38" s="26"/>
      <c r="E38" s="27"/>
      <c r="F38" s="28"/>
      <c r="G38" s="28"/>
      <c r="H38" s="28"/>
      <c r="I38" s="28"/>
      <c r="J38" s="28"/>
      <c r="K38" s="30"/>
      <c r="L38" s="28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>
      <c r="A39" s="32"/>
      <c r="B39" s="33"/>
      <c r="C39" s="34"/>
      <c r="D39" s="35" t="s">
        <v>34</v>
      </c>
      <c r="E39" s="36"/>
      <c r="F39" s="37">
        <f t="shared" ref="F39:J39" si="8">SUM(F33:F38)</f>
        <v>0</v>
      </c>
      <c r="G39" s="37">
        <f t="shared" si="8"/>
        <v>0</v>
      </c>
      <c r="H39" s="37">
        <f t="shared" si="8"/>
        <v>0</v>
      </c>
      <c r="I39" s="37">
        <f t="shared" si="8"/>
        <v>0</v>
      </c>
      <c r="J39" s="37">
        <f t="shared" si="8"/>
        <v>0</v>
      </c>
      <c r="K39" s="39"/>
      <c r="L39" s="37" t="str">
        <f ca="1">SUM(L33:L41)</f>
        <v>#REF!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>
      <c r="A40" s="40">
        <f t="shared" ref="A40:B40" si="9">A6</f>
        <v>1</v>
      </c>
      <c r="B40" s="41">
        <f t="shared" si="9"/>
        <v>1</v>
      </c>
      <c r="C40" s="42" t="s">
        <v>53</v>
      </c>
      <c r="D40" s="43" t="s">
        <v>54</v>
      </c>
      <c r="E40" s="27"/>
      <c r="F40" s="28"/>
      <c r="G40" s="28"/>
      <c r="H40" s="28"/>
      <c r="I40" s="28"/>
      <c r="J40" s="28"/>
      <c r="K40" s="30"/>
      <c r="L40" s="28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>
      <c r="A41" s="23"/>
      <c r="B41" s="24"/>
      <c r="C41" s="25"/>
      <c r="D41" s="43" t="s">
        <v>51</v>
      </c>
      <c r="E41" s="27"/>
      <c r="F41" s="28"/>
      <c r="G41" s="28"/>
      <c r="H41" s="28"/>
      <c r="I41" s="28"/>
      <c r="J41" s="28"/>
      <c r="K41" s="30"/>
      <c r="L41" s="28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>
      <c r="A42" s="23"/>
      <c r="B42" s="24"/>
      <c r="C42" s="25"/>
      <c r="D42" s="43" t="s">
        <v>43</v>
      </c>
      <c r="E42" s="27"/>
      <c r="F42" s="28"/>
      <c r="G42" s="28"/>
      <c r="H42" s="28"/>
      <c r="I42" s="28"/>
      <c r="J42" s="28"/>
      <c r="K42" s="30"/>
      <c r="L42" s="28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>
      <c r="A43" s="23"/>
      <c r="B43" s="24"/>
      <c r="C43" s="25"/>
      <c r="D43" s="43" t="s">
        <v>32</v>
      </c>
      <c r="E43" s="27"/>
      <c r="F43" s="28"/>
      <c r="G43" s="28"/>
      <c r="H43" s="28"/>
      <c r="I43" s="28"/>
      <c r="J43" s="28"/>
      <c r="K43" s="30"/>
      <c r="L43" s="28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>
      <c r="A44" s="23"/>
      <c r="B44" s="24"/>
      <c r="C44" s="25"/>
      <c r="D44" s="26"/>
      <c r="E44" s="27"/>
      <c r="F44" s="28"/>
      <c r="G44" s="28"/>
      <c r="H44" s="28"/>
      <c r="I44" s="28"/>
      <c r="J44" s="28"/>
      <c r="K44" s="30"/>
      <c r="L44" s="28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>
      <c r="A45" s="23"/>
      <c r="B45" s="24"/>
      <c r="C45" s="25"/>
      <c r="D45" s="26"/>
      <c r="E45" s="27"/>
      <c r="F45" s="28"/>
      <c r="G45" s="28"/>
      <c r="H45" s="28"/>
      <c r="I45" s="28"/>
      <c r="J45" s="28"/>
      <c r="K45" s="30"/>
      <c r="L45" s="28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>
      <c r="A46" s="32"/>
      <c r="B46" s="33"/>
      <c r="C46" s="34"/>
      <c r="D46" s="46" t="s">
        <v>34</v>
      </c>
      <c r="E46" s="36"/>
      <c r="F46" s="37">
        <f t="shared" ref="F46:J46" si="10">SUM(F40:F45)</f>
        <v>0</v>
      </c>
      <c r="G46" s="37">
        <f t="shared" si="10"/>
        <v>0</v>
      </c>
      <c r="H46" s="37">
        <f t="shared" si="10"/>
        <v>0</v>
      </c>
      <c r="I46" s="37">
        <f t="shared" si="10"/>
        <v>0</v>
      </c>
      <c r="J46" s="37">
        <f t="shared" si="10"/>
        <v>0</v>
      </c>
      <c r="K46" s="39"/>
      <c r="L46" s="37" t="str">
        <f ca="1">SUM(L40:L48)</f>
        <v>#REF!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>
      <c r="A47" s="47">
        <f t="shared" ref="A47:B47" si="11">A6</f>
        <v>1</v>
      </c>
      <c r="B47" s="48">
        <f t="shared" si="11"/>
        <v>1</v>
      </c>
      <c r="C47" s="86" t="s">
        <v>55</v>
      </c>
      <c r="D47" s="87"/>
      <c r="E47" s="49"/>
      <c r="F47" s="50">
        <f t="shared" ref="F47:J47" si="12">F13+F17+F27+F32+F39+F46</f>
        <v>1305</v>
      </c>
      <c r="G47" s="51">
        <f t="shared" si="12"/>
        <v>40.409999999999997</v>
      </c>
      <c r="H47" s="51">
        <f t="shared" si="12"/>
        <v>45.769999999999996</v>
      </c>
      <c r="I47" s="51">
        <f t="shared" si="12"/>
        <v>187.65</v>
      </c>
      <c r="J47" s="51">
        <f t="shared" si="12"/>
        <v>1370.87</v>
      </c>
      <c r="K47" s="52"/>
      <c r="L47" s="53" t="str">
        <f ca="1">L13+L17+L27+L32+L39+L46</f>
        <v>#REF!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>
      <c r="A48" s="54">
        <v>1</v>
      </c>
      <c r="B48" s="24">
        <v>2</v>
      </c>
      <c r="C48" s="17" t="s">
        <v>23</v>
      </c>
      <c r="D48" s="18" t="s">
        <v>24</v>
      </c>
      <c r="E48" s="19" t="s">
        <v>56</v>
      </c>
      <c r="F48" s="55">
        <v>240</v>
      </c>
      <c r="G48" s="21">
        <v>12.67</v>
      </c>
      <c r="H48" s="21">
        <v>15.68</v>
      </c>
      <c r="I48" s="21">
        <v>33.700000000000003</v>
      </c>
      <c r="J48" s="21">
        <v>350.15999999999997</v>
      </c>
      <c r="K48" s="22" t="s">
        <v>57</v>
      </c>
      <c r="L48" s="21">
        <v>63.65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>
      <c r="A49" s="54"/>
      <c r="B49" s="24"/>
      <c r="C49" s="25"/>
      <c r="D49" s="26" t="s">
        <v>37</v>
      </c>
      <c r="E49" s="27" t="s">
        <v>58</v>
      </c>
      <c r="F49" s="44">
        <v>60</v>
      </c>
      <c r="G49" s="29">
        <v>0.9</v>
      </c>
      <c r="H49" s="29">
        <v>3.05</v>
      </c>
      <c r="I49" s="29">
        <v>5.56</v>
      </c>
      <c r="J49" s="29">
        <v>53.89</v>
      </c>
      <c r="K49" s="30">
        <v>45</v>
      </c>
      <c r="L49" s="29">
        <v>3.53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>
      <c r="A50" s="54"/>
      <c r="B50" s="24"/>
      <c r="C50" s="25"/>
      <c r="D50" s="31" t="s">
        <v>28</v>
      </c>
      <c r="E50" s="27" t="s">
        <v>59</v>
      </c>
      <c r="F50" s="44">
        <v>200</v>
      </c>
      <c r="G50" s="29">
        <v>0.97</v>
      </c>
      <c r="H50" s="29">
        <v>0.19</v>
      </c>
      <c r="I50" s="29">
        <v>19.59</v>
      </c>
      <c r="J50" s="29">
        <v>83.42</v>
      </c>
      <c r="K50" s="30">
        <v>389</v>
      </c>
      <c r="L50" s="29">
        <v>8.5299999999999994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>
      <c r="A51" s="54"/>
      <c r="B51" s="24"/>
      <c r="C51" s="25"/>
      <c r="D51" s="31" t="s">
        <v>30</v>
      </c>
      <c r="E51" s="27" t="s">
        <v>60</v>
      </c>
      <c r="F51" s="44">
        <v>40</v>
      </c>
      <c r="G51" s="29">
        <v>2.85</v>
      </c>
      <c r="H51" s="29">
        <v>0.3</v>
      </c>
      <c r="I51" s="29">
        <v>18.52</v>
      </c>
      <c r="J51" s="29">
        <v>88.15</v>
      </c>
      <c r="K51" s="56">
        <v>45658</v>
      </c>
      <c r="L51" s="29">
        <v>2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>
      <c r="A52" s="54"/>
      <c r="B52" s="24"/>
      <c r="C52" s="25"/>
      <c r="D52" s="31" t="s">
        <v>32</v>
      </c>
      <c r="E52" s="27"/>
      <c r="F52" s="28"/>
      <c r="G52" s="28"/>
      <c r="H52" s="28"/>
      <c r="I52" s="28"/>
      <c r="J52" s="28"/>
      <c r="K52" s="30"/>
      <c r="L52" s="28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>
      <c r="A53" s="54"/>
      <c r="B53" s="24"/>
      <c r="C53" s="25"/>
      <c r="D53" s="26"/>
      <c r="E53" s="27"/>
      <c r="F53" s="28"/>
      <c r="G53" s="28"/>
      <c r="H53" s="28"/>
      <c r="I53" s="28"/>
      <c r="J53" s="28"/>
      <c r="K53" s="30"/>
      <c r="L53" s="28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>
      <c r="A54" s="54"/>
      <c r="B54" s="24"/>
      <c r="C54" s="25"/>
      <c r="D54" s="26"/>
      <c r="E54" s="27"/>
      <c r="F54" s="28"/>
      <c r="G54" s="28"/>
      <c r="H54" s="28"/>
      <c r="I54" s="28"/>
      <c r="J54" s="28"/>
      <c r="K54" s="30"/>
      <c r="L54" s="28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>
      <c r="A55" s="57"/>
      <c r="B55" s="33"/>
      <c r="C55" s="34"/>
      <c r="D55" s="35" t="s">
        <v>34</v>
      </c>
      <c r="E55" s="36"/>
      <c r="F55" s="45">
        <f t="shared" ref="F55:J55" si="13">SUM(F48:F54)</f>
        <v>540</v>
      </c>
      <c r="G55" s="38">
        <f t="shared" si="13"/>
        <v>17.39</v>
      </c>
      <c r="H55" s="38">
        <f t="shared" si="13"/>
        <v>19.220000000000002</v>
      </c>
      <c r="I55" s="38">
        <f t="shared" si="13"/>
        <v>77.37</v>
      </c>
      <c r="J55" s="38">
        <f t="shared" si="13"/>
        <v>575.62</v>
      </c>
      <c r="K55" s="39"/>
      <c r="L55" s="38">
        <f>SUM(L48:L54)</f>
        <v>77.709999999999994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>
      <c r="A56" s="41">
        <f t="shared" ref="A56:B56" si="14">A48</f>
        <v>1</v>
      </c>
      <c r="B56" s="41">
        <f t="shared" si="14"/>
        <v>2</v>
      </c>
      <c r="C56" s="42" t="s">
        <v>35</v>
      </c>
      <c r="D56" s="43" t="s">
        <v>32</v>
      </c>
      <c r="E56" s="27"/>
      <c r="F56" s="28"/>
      <c r="G56" s="28"/>
      <c r="H56" s="28"/>
      <c r="I56" s="28"/>
      <c r="J56" s="28"/>
      <c r="K56" s="30"/>
      <c r="L56" s="28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>
      <c r="A57" s="54"/>
      <c r="B57" s="24"/>
      <c r="C57" s="25"/>
      <c r="D57" s="26"/>
      <c r="E57" s="27"/>
      <c r="F57" s="28"/>
      <c r="G57" s="28"/>
      <c r="H57" s="28"/>
      <c r="I57" s="28"/>
      <c r="J57" s="28"/>
      <c r="K57" s="30"/>
      <c r="L57" s="28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>
      <c r="A58" s="54"/>
      <c r="B58" s="24"/>
      <c r="C58" s="25"/>
      <c r="D58" s="26"/>
      <c r="E58" s="27"/>
      <c r="F58" s="28"/>
      <c r="G58" s="28"/>
      <c r="H58" s="28"/>
      <c r="I58" s="28"/>
      <c r="J58" s="28"/>
      <c r="K58" s="30"/>
      <c r="L58" s="28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>
      <c r="A59" s="57"/>
      <c r="B59" s="33"/>
      <c r="C59" s="34"/>
      <c r="D59" s="35" t="s">
        <v>34</v>
      </c>
      <c r="E59" s="36"/>
      <c r="F59" s="37">
        <f t="shared" ref="F59:J59" si="15">SUM(F56:F58)</f>
        <v>0</v>
      </c>
      <c r="G59" s="37">
        <f t="shared" si="15"/>
        <v>0</v>
      </c>
      <c r="H59" s="37">
        <f t="shared" si="15"/>
        <v>0</v>
      </c>
      <c r="I59" s="37">
        <f t="shared" si="15"/>
        <v>0</v>
      </c>
      <c r="J59" s="37">
        <f t="shared" si="15"/>
        <v>0</v>
      </c>
      <c r="K59" s="39"/>
      <c r="L59" s="37" t="str">
        <f ca="1">SUM(L56:L64)</f>
        <v>#REF!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>
      <c r="A60" s="41">
        <f t="shared" ref="A60:B60" si="16">A48</f>
        <v>1</v>
      </c>
      <c r="B60" s="41">
        <f t="shared" si="16"/>
        <v>2</v>
      </c>
      <c r="C60" s="42" t="s">
        <v>36</v>
      </c>
      <c r="D60" s="31" t="s">
        <v>37</v>
      </c>
      <c r="E60" s="27"/>
      <c r="F60" s="28"/>
      <c r="G60" s="28"/>
      <c r="H60" s="28"/>
      <c r="I60" s="28"/>
      <c r="J60" s="28"/>
      <c r="K60" s="30"/>
      <c r="L60" s="28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>
      <c r="A61" s="54"/>
      <c r="B61" s="24"/>
      <c r="C61" s="25"/>
      <c r="D61" s="31" t="s">
        <v>38</v>
      </c>
      <c r="E61" s="27" t="s">
        <v>61</v>
      </c>
      <c r="F61" s="44">
        <v>220</v>
      </c>
      <c r="G61" s="28">
        <v>4.84</v>
      </c>
      <c r="H61" s="28">
        <v>3.98</v>
      </c>
      <c r="I61" s="28">
        <v>24.64</v>
      </c>
      <c r="J61" s="29">
        <v>127.9</v>
      </c>
      <c r="K61" s="30">
        <v>102</v>
      </c>
      <c r="L61" s="29">
        <v>8.41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>
      <c r="A62" s="54"/>
      <c r="B62" s="24"/>
      <c r="C62" s="25"/>
      <c r="D62" s="31" t="s">
        <v>40</v>
      </c>
      <c r="E62" s="27" t="s">
        <v>62</v>
      </c>
      <c r="F62" s="44">
        <v>90</v>
      </c>
      <c r="G62" s="28">
        <v>7.92</v>
      </c>
      <c r="H62" s="28">
        <v>12.03</v>
      </c>
      <c r="I62" s="28">
        <v>4.45</v>
      </c>
      <c r="J62" s="28">
        <v>149.66</v>
      </c>
      <c r="K62" s="30">
        <v>10</v>
      </c>
      <c r="L62" s="29">
        <v>48.81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>
      <c r="A63" s="54"/>
      <c r="B63" s="24"/>
      <c r="C63" s="25"/>
      <c r="D63" s="31" t="s">
        <v>42</v>
      </c>
      <c r="E63" s="27" t="s">
        <v>63</v>
      </c>
      <c r="F63" s="44">
        <v>150</v>
      </c>
      <c r="G63" s="29">
        <v>4.58</v>
      </c>
      <c r="H63" s="29">
        <v>8.41</v>
      </c>
      <c r="I63" s="29">
        <v>28.38</v>
      </c>
      <c r="J63" s="29">
        <v>228.14</v>
      </c>
      <c r="K63" s="30">
        <v>181</v>
      </c>
      <c r="L63" s="29">
        <v>9.3000000000000007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>
      <c r="A64" s="54"/>
      <c r="B64" s="24"/>
      <c r="C64" s="25"/>
      <c r="D64" s="31" t="s">
        <v>43</v>
      </c>
      <c r="E64" s="27" t="s">
        <v>64</v>
      </c>
      <c r="F64" s="44">
        <v>200</v>
      </c>
      <c r="G64" s="28">
        <v>3</v>
      </c>
      <c r="H64" s="28">
        <v>2.4300000000000002</v>
      </c>
      <c r="I64" s="28">
        <v>14.75</v>
      </c>
      <c r="J64" s="28">
        <v>93.49</v>
      </c>
      <c r="K64" s="30">
        <v>378</v>
      </c>
      <c r="L64" s="29">
        <v>9</v>
      </c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>
      <c r="A65" s="54"/>
      <c r="B65" s="24"/>
      <c r="C65" s="25"/>
      <c r="D65" s="31" t="s">
        <v>45</v>
      </c>
      <c r="E65" s="27" t="s">
        <v>46</v>
      </c>
      <c r="F65" s="44">
        <v>40</v>
      </c>
      <c r="G65" s="28">
        <v>3.05</v>
      </c>
      <c r="H65" s="28">
        <v>0.25</v>
      </c>
      <c r="I65" s="28">
        <v>20.07</v>
      </c>
      <c r="J65" s="28">
        <v>94.73</v>
      </c>
      <c r="K65" s="30">
        <v>1</v>
      </c>
      <c r="L65" s="29">
        <v>2.2000000000000002</v>
      </c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>
      <c r="A66" s="54"/>
      <c r="B66" s="24"/>
      <c r="C66" s="25"/>
      <c r="D66" s="31" t="s">
        <v>47</v>
      </c>
      <c r="E66" s="27" t="s">
        <v>31</v>
      </c>
      <c r="F66" s="44">
        <v>40</v>
      </c>
      <c r="G66" s="28">
        <v>2.65</v>
      </c>
      <c r="H66" s="28">
        <v>0.35</v>
      </c>
      <c r="I66" s="28">
        <v>16.96</v>
      </c>
      <c r="J66" s="28">
        <v>81.58</v>
      </c>
      <c r="K66" s="30">
        <v>2</v>
      </c>
      <c r="L66" s="29">
        <v>3</v>
      </c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>
      <c r="A67" s="54"/>
      <c r="B67" s="24"/>
      <c r="C67" s="25"/>
      <c r="D67" s="26" t="s">
        <v>32</v>
      </c>
      <c r="E67" s="58" t="s">
        <v>33</v>
      </c>
      <c r="F67" s="44">
        <v>100</v>
      </c>
      <c r="G67" s="28">
        <v>0.9</v>
      </c>
      <c r="H67" s="28">
        <v>0.2</v>
      </c>
      <c r="I67" s="28">
        <v>8</v>
      </c>
      <c r="J67" s="28">
        <v>47</v>
      </c>
      <c r="K67" s="30">
        <v>338</v>
      </c>
      <c r="L67" s="29">
        <v>18.2</v>
      </c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>
      <c r="A68" s="54"/>
      <c r="B68" s="24"/>
      <c r="C68" s="25"/>
      <c r="D68" s="26" t="s">
        <v>43</v>
      </c>
      <c r="E68" s="27"/>
      <c r="F68" s="28"/>
      <c r="G68" s="28"/>
      <c r="H68" s="28"/>
      <c r="I68" s="28"/>
      <c r="J68" s="28"/>
      <c r="K68" s="30"/>
      <c r="L68" s="28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>
      <c r="A69" s="57"/>
      <c r="B69" s="33"/>
      <c r="C69" s="34"/>
      <c r="D69" s="35" t="s">
        <v>34</v>
      </c>
      <c r="E69" s="36"/>
      <c r="F69" s="37">
        <f t="shared" ref="F69:J69" si="17">SUM(F60:F68)</f>
        <v>840</v>
      </c>
      <c r="G69" s="37">
        <f t="shared" si="17"/>
        <v>26.939999999999998</v>
      </c>
      <c r="H69" s="37">
        <f t="shared" si="17"/>
        <v>27.65</v>
      </c>
      <c r="I69" s="37">
        <f t="shared" si="17"/>
        <v>117.25</v>
      </c>
      <c r="J69" s="37">
        <f t="shared" si="17"/>
        <v>822.5</v>
      </c>
      <c r="K69" s="39"/>
      <c r="L69" s="37">
        <f>SUM(L60:L68)</f>
        <v>98.92</v>
      </c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>
      <c r="A70" s="41">
        <f t="shared" ref="A70:B70" si="18">A48</f>
        <v>1</v>
      </c>
      <c r="B70" s="41">
        <f t="shared" si="18"/>
        <v>2</v>
      </c>
      <c r="C70" s="42" t="s">
        <v>50</v>
      </c>
      <c r="D70" s="43" t="s">
        <v>51</v>
      </c>
      <c r="E70" s="27"/>
      <c r="F70" s="28"/>
      <c r="G70" s="28"/>
      <c r="H70" s="28"/>
      <c r="I70" s="28"/>
      <c r="J70" s="28"/>
      <c r="K70" s="30"/>
      <c r="L70" s="28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>
      <c r="A71" s="54"/>
      <c r="B71" s="24"/>
      <c r="C71" s="25"/>
      <c r="D71" s="43" t="s">
        <v>43</v>
      </c>
      <c r="E71" s="27"/>
      <c r="F71" s="28"/>
      <c r="G71" s="28"/>
      <c r="H71" s="28"/>
      <c r="I71" s="28"/>
      <c r="J71" s="28"/>
      <c r="K71" s="30"/>
      <c r="L71" s="28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>
      <c r="A72" s="54"/>
      <c r="B72" s="24"/>
      <c r="C72" s="25"/>
      <c r="D72" s="26"/>
      <c r="E72" s="27"/>
      <c r="F72" s="28"/>
      <c r="G72" s="28"/>
      <c r="H72" s="28"/>
      <c r="I72" s="28"/>
      <c r="J72" s="28"/>
      <c r="K72" s="30"/>
      <c r="L72" s="28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>
      <c r="A73" s="54"/>
      <c r="B73" s="24"/>
      <c r="C73" s="25"/>
      <c r="D73" s="26"/>
      <c r="E73" s="27"/>
      <c r="F73" s="28"/>
      <c r="G73" s="28"/>
      <c r="H73" s="28"/>
      <c r="I73" s="28"/>
      <c r="J73" s="28"/>
      <c r="K73" s="30"/>
      <c r="L73" s="28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>
      <c r="A74" s="57"/>
      <c r="B74" s="33"/>
      <c r="C74" s="34"/>
      <c r="D74" s="35" t="s">
        <v>34</v>
      </c>
      <c r="E74" s="36"/>
      <c r="F74" s="37">
        <f t="shared" ref="F74:J74" si="19">SUM(F70:F73)</f>
        <v>0</v>
      </c>
      <c r="G74" s="37">
        <f t="shared" si="19"/>
        <v>0</v>
      </c>
      <c r="H74" s="37">
        <f t="shared" si="19"/>
        <v>0</v>
      </c>
      <c r="I74" s="37">
        <f t="shared" si="19"/>
        <v>0</v>
      </c>
      <c r="J74" s="37">
        <f t="shared" si="19"/>
        <v>0</v>
      </c>
      <c r="K74" s="39"/>
      <c r="L74" s="37">
        <f>SUM(L70:L73)</f>
        <v>0</v>
      </c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>
      <c r="A75" s="41">
        <f t="shared" ref="A75:B75" si="20">A48</f>
        <v>1</v>
      </c>
      <c r="B75" s="41">
        <f t="shared" si="20"/>
        <v>2</v>
      </c>
      <c r="C75" s="42" t="s">
        <v>52</v>
      </c>
      <c r="D75" s="31" t="s">
        <v>24</v>
      </c>
      <c r="E75" s="27"/>
      <c r="F75" s="28"/>
      <c r="G75" s="28"/>
      <c r="H75" s="28"/>
      <c r="I75" s="28"/>
      <c r="J75" s="28"/>
      <c r="K75" s="30"/>
      <c r="L75" s="28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>
      <c r="A76" s="54"/>
      <c r="B76" s="24"/>
      <c r="C76" s="25"/>
      <c r="D76" s="31" t="s">
        <v>42</v>
      </c>
      <c r="E76" s="27"/>
      <c r="F76" s="28"/>
      <c r="G76" s="28"/>
      <c r="H76" s="28"/>
      <c r="I76" s="28"/>
      <c r="J76" s="28"/>
      <c r="K76" s="30"/>
      <c r="L76" s="28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>
      <c r="A77" s="54"/>
      <c r="B77" s="24"/>
      <c r="C77" s="25"/>
      <c r="D77" s="31" t="s">
        <v>43</v>
      </c>
      <c r="E77" s="27"/>
      <c r="F77" s="28"/>
      <c r="G77" s="28"/>
      <c r="H77" s="28"/>
      <c r="I77" s="28"/>
      <c r="J77" s="28"/>
      <c r="K77" s="30"/>
      <c r="L77" s="28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>
      <c r="A78" s="54"/>
      <c r="B78" s="24"/>
      <c r="C78" s="25"/>
      <c r="D78" s="31" t="s">
        <v>30</v>
      </c>
      <c r="E78" s="27"/>
      <c r="F78" s="28"/>
      <c r="G78" s="28"/>
      <c r="H78" s="28"/>
      <c r="I78" s="28"/>
      <c r="J78" s="28"/>
      <c r="K78" s="30"/>
      <c r="L78" s="28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>
      <c r="A79" s="54"/>
      <c r="B79" s="24"/>
      <c r="C79" s="25"/>
      <c r="D79" s="26"/>
      <c r="E79" s="27"/>
      <c r="F79" s="28"/>
      <c r="G79" s="28"/>
      <c r="H79" s="28"/>
      <c r="I79" s="28"/>
      <c r="J79" s="28"/>
      <c r="K79" s="30"/>
      <c r="L79" s="28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>
      <c r="A80" s="54"/>
      <c r="B80" s="24"/>
      <c r="C80" s="25"/>
      <c r="D80" s="26"/>
      <c r="E80" s="27"/>
      <c r="F80" s="28"/>
      <c r="G80" s="28"/>
      <c r="H80" s="28"/>
      <c r="I80" s="28"/>
      <c r="J80" s="28"/>
      <c r="K80" s="30"/>
      <c r="L80" s="28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>
      <c r="A81" s="57"/>
      <c r="B81" s="33"/>
      <c r="C81" s="34"/>
      <c r="D81" s="35" t="s">
        <v>34</v>
      </c>
      <c r="E81" s="36"/>
      <c r="F81" s="37">
        <f t="shared" ref="F81:J81" si="21">SUM(F75:F80)</f>
        <v>0</v>
      </c>
      <c r="G81" s="37">
        <f t="shared" si="21"/>
        <v>0</v>
      </c>
      <c r="H81" s="37">
        <f t="shared" si="21"/>
        <v>0</v>
      </c>
      <c r="I81" s="37">
        <f t="shared" si="21"/>
        <v>0</v>
      </c>
      <c r="J81" s="37">
        <f t="shared" si="21"/>
        <v>0</v>
      </c>
      <c r="K81" s="39"/>
      <c r="L81" s="37" t="str">
        <f ca="1">SUM(L75:L83)</f>
        <v>#REF!</v>
      </c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>
      <c r="A82" s="41">
        <f t="shared" ref="A82:B82" si="22">A48</f>
        <v>1</v>
      </c>
      <c r="B82" s="41">
        <f t="shared" si="22"/>
        <v>2</v>
      </c>
      <c r="C82" s="42" t="s">
        <v>53</v>
      </c>
      <c r="D82" s="43" t="s">
        <v>54</v>
      </c>
      <c r="E82" s="27"/>
      <c r="F82" s="28"/>
      <c r="G82" s="28"/>
      <c r="H82" s="28"/>
      <c r="I82" s="28"/>
      <c r="J82" s="28"/>
      <c r="K82" s="30"/>
      <c r="L82" s="28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>
      <c r="A83" s="54"/>
      <c r="B83" s="24"/>
      <c r="C83" s="25"/>
      <c r="D83" s="43" t="s">
        <v>51</v>
      </c>
      <c r="E83" s="27"/>
      <c r="F83" s="28"/>
      <c r="G83" s="28"/>
      <c r="H83" s="28"/>
      <c r="I83" s="28"/>
      <c r="J83" s="28"/>
      <c r="K83" s="30"/>
      <c r="L83" s="28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>
      <c r="A84" s="54"/>
      <c r="B84" s="24"/>
      <c r="C84" s="25"/>
      <c r="D84" s="43" t="s">
        <v>43</v>
      </c>
      <c r="E84" s="27"/>
      <c r="F84" s="28"/>
      <c r="G84" s="28"/>
      <c r="H84" s="28"/>
      <c r="I84" s="28"/>
      <c r="J84" s="28"/>
      <c r="K84" s="30"/>
      <c r="L84" s="28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>
      <c r="A85" s="54"/>
      <c r="B85" s="24"/>
      <c r="C85" s="25"/>
      <c r="D85" s="43" t="s">
        <v>32</v>
      </c>
      <c r="E85" s="27"/>
      <c r="F85" s="28"/>
      <c r="G85" s="28"/>
      <c r="H85" s="28"/>
      <c r="I85" s="28"/>
      <c r="J85" s="28"/>
      <c r="K85" s="30"/>
      <c r="L85" s="28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>
      <c r="A86" s="54"/>
      <c r="B86" s="24"/>
      <c r="C86" s="25"/>
      <c r="D86" s="26"/>
      <c r="E86" s="27"/>
      <c r="F86" s="28"/>
      <c r="G86" s="28"/>
      <c r="H86" s="28"/>
      <c r="I86" s="28"/>
      <c r="J86" s="28"/>
      <c r="K86" s="30"/>
      <c r="L86" s="28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>
      <c r="A87" s="54"/>
      <c r="B87" s="24"/>
      <c r="C87" s="25"/>
      <c r="D87" s="26"/>
      <c r="E87" s="27"/>
      <c r="F87" s="28"/>
      <c r="G87" s="28"/>
      <c r="H87" s="28"/>
      <c r="I87" s="28"/>
      <c r="J87" s="28"/>
      <c r="K87" s="30"/>
      <c r="L87" s="28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>
      <c r="A88" s="57"/>
      <c r="B88" s="33"/>
      <c r="C88" s="34"/>
      <c r="D88" s="46" t="s">
        <v>34</v>
      </c>
      <c r="E88" s="36"/>
      <c r="F88" s="37">
        <f t="shared" ref="F88:J88" si="23">SUM(F82:F87)</f>
        <v>0</v>
      </c>
      <c r="G88" s="37">
        <f t="shared" si="23"/>
        <v>0</v>
      </c>
      <c r="H88" s="37">
        <f t="shared" si="23"/>
        <v>0</v>
      </c>
      <c r="I88" s="37">
        <f t="shared" si="23"/>
        <v>0</v>
      </c>
      <c r="J88" s="37">
        <f t="shared" si="23"/>
        <v>0</v>
      </c>
      <c r="K88" s="39"/>
      <c r="L88" s="37" t="str">
        <f ca="1">SUM(L82:L90)</f>
        <v>#REF!</v>
      </c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59">
        <f t="shared" ref="A89:B89" si="24">A48</f>
        <v>1</v>
      </c>
      <c r="B89" s="59">
        <f t="shared" si="24"/>
        <v>2</v>
      </c>
      <c r="C89" s="86" t="s">
        <v>55</v>
      </c>
      <c r="D89" s="87"/>
      <c r="E89" s="49"/>
      <c r="F89" s="50">
        <f t="shared" ref="F89:J89" si="25">F55+F59+F69+F74+F81+F88</f>
        <v>1380</v>
      </c>
      <c r="G89" s="51">
        <f t="shared" si="25"/>
        <v>44.33</v>
      </c>
      <c r="H89" s="51">
        <f t="shared" si="25"/>
        <v>46.870000000000005</v>
      </c>
      <c r="I89" s="51">
        <f t="shared" si="25"/>
        <v>194.62</v>
      </c>
      <c r="J89" s="51">
        <f t="shared" si="25"/>
        <v>1398.12</v>
      </c>
      <c r="K89" s="52"/>
      <c r="L89" s="53" t="str">
        <f ca="1">L55+L59+L69+L74+L81+L88</f>
        <v>#REF!</v>
      </c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>
      <c r="A90" s="15">
        <v>1</v>
      </c>
      <c r="B90" s="16">
        <v>3</v>
      </c>
      <c r="C90" s="17" t="s">
        <v>23</v>
      </c>
      <c r="D90" s="18" t="s">
        <v>24</v>
      </c>
      <c r="E90" s="19" t="s">
        <v>65</v>
      </c>
      <c r="F90" s="20">
        <f>150+90</f>
        <v>240</v>
      </c>
      <c r="G90" s="21">
        <f>3.69+9.01</f>
        <v>12.7</v>
      </c>
      <c r="H90" s="20">
        <f>6.01+5.86</f>
        <v>11.870000000000001</v>
      </c>
      <c r="I90" s="20">
        <f>13.62+9.69</f>
        <v>23.31</v>
      </c>
      <c r="J90" s="20">
        <f>125.86+157.64</f>
        <v>283.5</v>
      </c>
      <c r="K90" s="22" t="s">
        <v>66</v>
      </c>
      <c r="L90" s="60">
        <v>54</v>
      </c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>
      <c r="A91" s="23"/>
      <c r="B91" s="24"/>
      <c r="C91" s="25"/>
      <c r="D91" s="26" t="s">
        <v>37</v>
      </c>
      <c r="E91" s="27" t="s">
        <v>67</v>
      </c>
      <c r="F91" s="28">
        <v>60</v>
      </c>
      <c r="G91" s="28">
        <v>1.51</v>
      </c>
      <c r="H91" s="28">
        <v>3.46</v>
      </c>
      <c r="I91" s="28">
        <v>8.1999999999999993</v>
      </c>
      <c r="J91" s="28">
        <v>70.989999999999995</v>
      </c>
      <c r="K91" s="30">
        <v>54</v>
      </c>
      <c r="L91" s="61">
        <v>3.1</v>
      </c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>
      <c r="A92" s="23"/>
      <c r="B92" s="24"/>
      <c r="C92" s="25"/>
      <c r="D92" s="31" t="s">
        <v>28</v>
      </c>
      <c r="E92" s="27" t="s">
        <v>68</v>
      </c>
      <c r="F92" s="28">
        <v>180</v>
      </c>
      <c r="G92" s="28">
        <v>0.59</v>
      </c>
      <c r="H92" s="28">
        <v>0.24</v>
      </c>
      <c r="I92" s="28">
        <v>17.149999999999999</v>
      </c>
      <c r="J92" s="28">
        <v>84.42</v>
      </c>
      <c r="K92" s="30">
        <v>388</v>
      </c>
      <c r="L92" s="61">
        <v>5.8</v>
      </c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>
      <c r="A93" s="23"/>
      <c r="B93" s="24"/>
      <c r="C93" s="25"/>
      <c r="D93" s="31" t="s">
        <v>30</v>
      </c>
      <c r="E93" s="27" t="s">
        <v>69</v>
      </c>
      <c r="F93" s="28">
        <v>40</v>
      </c>
      <c r="G93" s="28">
        <f>1.53+1.12</f>
        <v>2.6500000000000004</v>
      </c>
      <c r="H93" s="28">
        <f>0.12+0.22</f>
        <v>0.33999999999999997</v>
      </c>
      <c r="I93" s="28">
        <f>10.04+9.88</f>
        <v>19.920000000000002</v>
      </c>
      <c r="J93" s="28">
        <f>47.36+45.98</f>
        <v>93.34</v>
      </c>
      <c r="K93" s="62">
        <v>45689</v>
      </c>
      <c r="L93" s="61">
        <v>4.2</v>
      </c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>
      <c r="A94" s="23"/>
      <c r="B94" s="24"/>
      <c r="C94" s="25"/>
      <c r="D94" s="31" t="s">
        <v>32</v>
      </c>
      <c r="E94" s="27"/>
      <c r="F94" s="28"/>
      <c r="G94" s="28"/>
      <c r="H94" s="28"/>
      <c r="I94" s="28"/>
      <c r="J94" s="28"/>
      <c r="K94" s="30"/>
      <c r="L94" s="28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>
      <c r="A95" s="23"/>
      <c r="B95" s="24"/>
      <c r="C95" s="25"/>
      <c r="D95" s="26"/>
      <c r="E95" s="27"/>
      <c r="F95" s="28"/>
      <c r="G95" s="28"/>
      <c r="H95" s="28"/>
      <c r="I95" s="28"/>
      <c r="J95" s="28"/>
      <c r="K95" s="30"/>
      <c r="L95" s="28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>
      <c r="A96" s="23"/>
      <c r="B96" s="24"/>
      <c r="C96" s="25"/>
      <c r="D96" s="26"/>
      <c r="E96" s="27"/>
      <c r="F96" s="28"/>
      <c r="G96" s="28"/>
      <c r="H96" s="28"/>
      <c r="I96" s="28"/>
      <c r="J96" s="28"/>
      <c r="K96" s="30"/>
      <c r="L96" s="28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>
      <c r="A97" s="32"/>
      <c r="B97" s="33"/>
      <c r="C97" s="34"/>
      <c r="D97" s="35" t="s">
        <v>34</v>
      </c>
      <c r="E97" s="36"/>
      <c r="F97" s="37">
        <f t="shared" ref="F97:J97" si="26">SUM(F90:F96)</f>
        <v>520</v>
      </c>
      <c r="G97" s="38">
        <f t="shared" si="26"/>
        <v>17.45</v>
      </c>
      <c r="H97" s="37">
        <f t="shared" si="26"/>
        <v>15.910000000000002</v>
      </c>
      <c r="I97" s="37">
        <f t="shared" si="26"/>
        <v>68.58</v>
      </c>
      <c r="J97" s="37">
        <f t="shared" si="26"/>
        <v>532.25</v>
      </c>
      <c r="K97" s="39"/>
      <c r="L97" s="37">
        <f>SUM(L90:L96)</f>
        <v>67.099999999999994</v>
      </c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>
      <c r="A98" s="40">
        <f t="shared" ref="A98:B98" si="27">A90</f>
        <v>1</v>
      </c>
      <c r="B98" s="41">
        <f t="shared" si="27"/>
        <v>3</v>
      </c>
      <c r="C98" s="42" t="s">
        <v>35</v>
      </c>
      <c r="D98" s="43" t="s">
        <v>32</v>
      </c>
      <c r="E98" s="27"/>
      <c r="F98" s="28"/>
      <c r="G98" s="28"/>
      <c r="H98" s="28"/>
      <c r="I98" s="28"/>
      <c r="J98" s="28"/>
      <c r="K98" s="30"/>
      <c r="L98" s="28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>
      <c r="A99" s="23"/>
      <c r="B99" s="24"/>
      <c r="C99" s="25"/>
      <c r="D99" s="26"/>
      <c r="E99" s="27"/>
      <c r="F99" s="28"/>
      <c r="G99" s="28"/>
      <c r="H99" s="28"/>
      <c r="I99" s="28"/>
      <c r="J99" s="28"/>
      <c r="K99" s="30"/>
      <c r="L99" s="28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>
      <c r="A100" s="23"/>
      <c r="B100" s="24"/>
      <c r="C100" s="25"/>
      <c r="D100" s="26"/>
      <c r="E100" s="27"/>
      <c r="F100" s="28"/>
      <c r="G100" s="28"/>
      <c r="H100" s="28"/>
      <c r="I100" s="28"/>
      <c r="J100" s="28"/>
      <c r="K100" s="30"/>
      <c r="L100" s="28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>
      <c r="A101" s="32"/>
      <c r="B101" s="33"/>
      <c r="C101" s="34"/>
      <c r="D101" s="35" t="s">
        <v>34</v>
      </c>
      <c r="E101" s="36"/>
      <c r="F101" s="37"/>
      <c r="G101" s="37"/>
      <c r="H101" s="37"/>
      <c r="I101" s="37"/>
      <c r="J101" s="37"/>
      <c r="K101" s="39"/>
      <c r="L101" s="37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>
      <c r="A102" s="40">
        <f t="shared" ref="A102:B102" si="28">A90</f>
        <v>1</v>
      </c>
      <c r="B102" s="41">
        <f t="shared" si="28"/>
        <v>3</v>
      </c>
      <c r="C102" s="42" t="s">
        <v>36</v>
      </c>
      <c r="D102" s="31" t="s">
        <v>37</v>
      </c>
      <c r="E102" s="27" t="s">
        <v>70</v>
      </c>
      <c r="F102" s="28">
        <v>70</v>
      </c>
      <c r="G102" s="28">
        <v>0.91</v>
      </c>
      <c r="H102" s="28">
        <v>7.0000000000000007E-2</v>
      </c>
      <c r="I102" s="28">
        <v>4.83</v>
      </c>
      <c r="J102" s="28">
        <v>24.5</v>
      </c>
      <c r="K102" s="30">
        <v>11</v>
      </c>
      <c r="L102" s="61">
        <v>2.9</v>
      </c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>
      <c r="A103" s="23"/>
      <c r="B103" s="24"/>
      <c r="C103" s="25"/>
      <c r="D103" s="31" t="s">
        <v>38</v>
      </c>
      <c r="E103" s="27" t="s">
        <v>71</v>
      </c>
      <c r="F103" s="28">
        <v>200</v>
      </c>
      <c r="G103" s="28">
        <v>1.47</v>
      </c>
      <c r="H103" s="28">
        <v>3.48</v>
      </c>
      <c r="I103" s="28">
        <v>9.89</v>
      </c>
      <c r="J103" s="28">
        <v>79.06</v>
      </c>
      <c r="K103" s="30">
        <v>82</v>
      </c>
      <c r="L103" s="61">
        <v>8</v>
      </c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>
      <c r="A104" s="23"/>
      <c r="B104" s="24"/>
      <c r="C104" s="25"/>
      <c r="D104" s="31" t="s">
        <v>40</v>
      </c>
      <c r="E104" s="27" t="s">
        <v>72</v>
      </c>
      <c r="F104" s="28">
        <v>90</v>
      </c>
      <c r="G104" s="29">
        <v>12.73</v>
      </c>
      <c r="H104" s="29">
        <v>15.51</v>
      </c>
      <c r="I104" s="29">
        <v>36.92</v>
      </c>
      <c r="J104" s="29">
        <v>326.49</v>
      </c>
      <c r="K104" s="30">
        <v>26</v>
      </c>
      <c r="L104" s="61">
        <v>57.22</v>
      </c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>
      <c r="A105" s="23"/>
      <c r="B105" s="24"/>
      <c r="C105" s="25"/>
      <c r="D105" s="31" t="s">
        <v>42</v>
      </c>
      <c r="E105" s="27" t="s">
        <v>73</v>
      </c>
      <c r="F105" s="28">
        <v>150</v>
      </c>
      <c r="G105" s="28">
        <v>3.15</v>
      </c>
      <c r="H105" s="28">
        <v>4.5</v>
      </c>
      <c r="I105" s="28">
        <v>21.33</v>
      </c>
      <c r="J105" s="28">
        <v>143.08000000000001</v>
      </c>
      <c r="K105" s="30">
        <v>335</v>
      </c>
      <c r="L105" s="61">
        <v>14.9</v>
      </c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>
      <c r="A106" s="23"/>
      <c r="B106" s="24"/>
      <c r="C106" s="25"/>
      <c r="D106" s="31" t="s">
        <v>43</v>
      </c>
      <c r="E106" s="27" t="s">
        <v>74</v>
      </c>
      <c r="F106" s="28">
        <v>180</v>
      </c>
      <c r="G106" s="28">
        <v>4.24</v>
      </c>
      <c r="H106" s="28">
        <v>3.66</v>
      </c>
      <c r="I106" s="28">
        <v>15.73</v>
      </c>
      <c r="J106" s="28">
        <v>113.85</v>
      </c>
      <c r="K106" s="30">
        <v>775</v>
      </c>
      <c r="L106" s="61">
        <v>15.4</v>
      </c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>
      <c r="A107" s="23"/>
      <c r="B107" s="24"/>
      <c r="C107" s="25"/>
      <c r="D107" s="31" t="s">
        <v>45</v>
      </c>
      <c r="E107" s="27" t="s">
        <v>46</v>
      </c>
      <c r="F107" s="28">
        <v>40</v>
      </c>
      <c r="G107" s="28">
        <v>3.05</v>
      </c>
      <c r="H107" s="28">
        <v>0.25</v>
      </c>
      <c r="I107" s="28">
        <v>20.07</v>
      </c>
      <c r="J107" s="28">
        <v>94.73</v>
      </c>
      <c r="K107" s="30">
        <v>1</v>
      </c>
      <c r="L107" s="61">
        <v>2.2000000000000002</v>
      </c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>
      <c r="A108" s="23"/>
      <c r="B108" s="24"/>
      <c r="C108" s="25"/>
      <c r="D108" s="31" t="s">
        <v>47</v>
      </c>
      <c r="E108" s="27" t="s">
        <v>31</v>
      </c>
      <c r="F108" s="28">
        <v>20</v>
      </c>
      <c r="G108" s="28">
        <v>1.32</v>
      </c>
      <c r="H108" s="28">
        <v>0.18</v>
      </c>
      <c r="I108" s="28">
        <v>8.48</v>
      </c>
      <c r="J108" s="28">
        <v>40.79</v>
      </c>
      <c r="K108" s="30">
        <v>2</v>
      </c>
      <c r="L108" s="61">
        <v>3</v>
      </c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>
      <c r="A109" s="23"/>
      <c r="B109" s="24"/>
      <c r="C109" s="25"/>
      <c r="D109" s="26" t="s">
        <v>32</v>
      </c>
      <c r="E109" s="27"/>
      <c r="F109" s="28"/>
      <c r="G109" s="28"/>
      <c r="H109" s="28"/>
      <c r="I109" s="28"/>
      <c r="J109" s="63"/>
      <c r="K109" s="30"/>
      <c r="L109" s="28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>
      <c r="A110" s="23"/>
      <c r="B110" s="24"/>
      <c r="C110" s="25"/>
      <c r="D110" s="26"/>
      <c r="E110" s="27"/>
      <c r="F110" s="28"/>
      <c r="G110" s="28"/>
      <c r="H110" s="28"/>
      <c r="I110" s="28"/>
      <c r="J110" s="28"/>
      <c r="K110" s="30"/>
      <c r="L110" s="28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>
      <c r="A111" s="32"/>
      <c r="B111" s="33"/>
      <c r="C111" s="34"/>
      <c r="D111" s="35" t="s">
        <v>34</v>
      </c>
      <c r="E111" s="36"/>
      <c r="F111" s="37">
        <f t="shared" ref="F111:J111" si="29">SUM(F102:F110)</f>
        <v>750</v>
      </c>
      <c r="G111" s="37">
        <f t="shared" si="29"/>
        <v>26.87</v>
      </c>
      <c r="H111" s="37">
        <f t="shared" si="29"/>
        <v>27.65</v>
      </c>
      <c r="I111" s="37">
        <f t="shared" si="29"/>
        <v>117.25000000000001</v>
      </c>
      <c r="J111" s="37">
        <f t="shared" si="29"/>
        <v>822.5</v>
      </c>
      <c r="K111" s="39"/>
      <c r="L111" s="37">
        <f>SUM(L102:L110)</f>
        <v>103.62000000000002</v>
      </c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>
      <c r="A112" s="40">
        <f t="shared" ref="A112:B112" si="30">A90</f>
        <v>1</v>
      </c>
      <c r="B112" s="41">
        <f t="shared" si="30"/>
        <v>3</v>
      </c>
      <c r="C112" s="42" t="s">
        <v>50</v>
      </c>
      <c r="D112" s="43" t="s">
        <v>51</v>
      </c>
      <c r="E112" s="27"/>
      <c r="F112" s="28"/>
      <c r="G112" s="28"/>
      <c r="H112" s="28"/>
      <c r="I112" s="28"/>
      <c r="J112" s="28"/>
      <c r="K112" s="30"/>
      <c r="L112" s="28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>
      <c r="A113" s="23"/>
      <c r="B113" s="24"/>
      <c r="C113" s="25"/>
      <c r="D113" s="43" t="s">
        <v>43</v>
      </c>
      <c r="E113" s="27"/>
      <c r="F113" s="28"/>
      <c r="G113" s="28"/>
      <c r="H113" s="28"/>
      <c r="I113" s="28"/>
      <c r="J113" s="28"/>
      <c r="K113" s="30"/>
      <c r="L113" s="28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>
      <c r="A114" s="23"/>
      <c r="B114" s="24"/>
      <c r="C114" s="25"/>
      <c r="D114" s="26"/>
      <c r="E114" s="27"/>
      <c r="F114" s="28"/>
      <c r="G114" s="28"/>
      <c r="H114" s="28"/>
      <c r="I114" s="28"/>
      <c r="J114" s="28"/>
      <c r="K114" s="30"/>
      <c r="L114" s="28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>
      <c r="A115" s="23"/>
      <c r="B115" s="24"/>
      <c r="C115" s="25"/>
      <c r="D115" s="26"/>
      <c r="E115" s="27"/>
      <c r="F115" s="28"/>
      <c r="G115" s="28"/>
      <c r="H115" s="28"/>
      <c r="I115" s="28"/>
      <c r="J115" s="28"/>
      <c r="K115" s="30"/>
      <c r="L115" s="28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>
      <c r="A116" s="32"/>
      <c r="B116" s="33"/>
      <c r="C116" s="34"/>
      <c r="D116" s="35" t="s">
        <v>34</v>
      </c>
      <c r="E116" s="36"/>
      <c r="F116" s="37">
        <f t="shared" ref="F116:J116" si="31">SUM(F112:F115)</f>
        <v>0</v>
      </c>
      <c r="G116" s="37">
        <f t="shared" si="31"/>
        <v>0</v>
      </c>
      <c r="H116" s="37">
        <f t="shared" si="31"/>
        <v>0</v>
      </c>
      <c r="I116" s="37">
        <f t="shared" si="31"/>
        <v>0</v>
      </c>
      <c r="J116" s="37">
        <f t="shared" si="31"/>
        <v>0</v>
      </c>
      <c r="K116" s="39"/>
      <c r="L116" s="37">
        <f>SUM(L112:L115)</f>
        <v>0</v>
      </c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>
      <c r="A117" s="40">
        <f t="shared" ref="A117:B117" si="32">A90</f>
        <v>1</v>
      </c>
      <c r="B117" s="41">
        <f t="shared" si="32"/>
        <v>3</v>
      </c>
      <c r="C117" s="42" t="s">
        <v>52</v>
      </c>
      <c r="D117" s="31" t="s">
        <v>24</v>
      </c>
      <c r="E117" s="27"/>
      <c r="F117" s="28"/>
      <c r="G117" s="28"/>
      <c r="H117" s="28"/>
      <c r="I117" s="28"/>
      <c r="J117" s="28"/>
      <c r="K117" s="30"/>
      <c r="L117" s="28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>
      <c r="A118" s="23"/>
      <c r="B118" s="24"/>
      <c r="C118" s="25"/>
      <c r="D118" s="31" t="s">
        <v>42</v>
      </c>
      <c r="E118" s="27"/>
      <c r="F118" s="28"/>
      <c r="G118" s="28"/>
      <c r="H118" s="28"/>
      <c r="I118" s="28"/>
      <c r="J118" s="28"/>
      <c r="K118" s="30"/>
      <c r="L118" s="28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>
      <c r="A119" s="23"/>
      <c r="B119" s="24"/>
      <c r="C119" s="25"/>
      <c r="D119" s="31" t="s">
        <v>43</v>
      </c>
      <c r="E119" s="27"/>
      <c r="F119" s="28"/>
      <c r="G119" s="28"/>
      <c r="H119" s="28"/>
      <c r="I119" s="28"/>
      <c r="J119" s="28"/>
      <c r="K119" s="30"/>
      <c r="L119" s="28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>
      <c r="A120" s="23"/>
      <c r="B120" s="24"/>
      <c r="C120" s="25"/>
      <c r="D120" s="31" t="s">
        <v>30</v>
      </c>
      <c r="E120" s="27"/>
      <c r="F120" s="28"/>
      <c r="G120" s="28"/>
      <c r="H120" s="28"/>
      <c r="I120" s="28"/>
      <c r="J120" s="28"/>
      <c r="K120" s="30"/>
      <c r="L120" s="28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>
      <c r="A121" s="23"/>
      <c r="B121" s="24"/>
      <c r="C121" s="25"/>
      <c r="D121" s="26"/>
      <c r="E121" s="27"/>
      <c r="F121" s="28"/>
      <c r="G121" s="28"/>
      <c r="H121" s="28"/>
      <c r="I121" s="28"/>
      <c r="J121" s="28"/>
      <c r="K121" s="30"/>
      <c r="L121" s="28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>
      <c r="A122" s="23"/>
      <c r="B122" s="24"/>
      <c r="C122" s="25"/>
      <c r="D122" s="26"/>
      <c r="E122" s="27"/>
      <c r="F122" s="28"/>
      <c r="G122" s="28"/>
      <c r="H122" s="28"/>
      <c r="I122" s="28"/>
      <c r="J122" s="28"/>
      <c r="K122" s="30"/>
      <c r="L122" s="28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>
      <c r="A123" s="32"/>
      <c r="B123" s="33"/>
      <c r="C123" s="34"/>
      <c r="D123" s="35" t="s">
        <v>34</v>
      </c>
      <c r="E123" s="36"/>
      <c r="F123" s="37">
        <f t="shared" ref="F123:J123" si="33">SUM(F117:F122)</f>
        <v>0</v>
      </c>
      <c r="G123" s="37">
        <f t="shared" si="33"/>
        <v>0</v>
      </c>
      <c r="H123" s="37">
        <f t="shared" si="33"/>
        <v>0</v>
      </c>
      <c r="I123" s="37">
        <f t="shared" si="33"/>
        <v>0</v>
      </c>
      <c r="J123" s="37">
        <f t="shared" si="33"/>
        <v>0</v>
      </c>
      <c r="K123" s="39"/>
      <c r="L123" s="37" t="str">
        <f ca="1">SUM(L117:L125)</f>
        <v>#REF!</v>
      </c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>
      <c r="A124" s="40">
        <f t="shared" ref="A124:B124" si="34">A90</f>
        <v>1</v>
      </c>
      <c r="B124" s="41">
        <f t="shared" si="34"/>
        <v>3</v>
      </c>
      <c r="C124" s="42" t="s">
        <v>53</v>
      </c>
      <c r="D124" s="43" t="s">
        <v>54</v>
      </c>
      <c r="E124" s="27"/>
      <c r="F124" s="28"/>
      <c r="G124" s="28"/>
      <c r="H124" s="28"/>
      <c r="I124" s="28"/>
      <c r="J124" s="28"/>
      <c r="K124" s="30"/>
      <c r="L124" s="28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>
      <c r="A125" s="23"/>
      <c r="B125" s="24"/>
      <c r="C125" s="25"/>
      <c r="D125" s="43" t="s">
        <v>51</v>
      </c>
      <c r="E125" s="27"/>
      <c r="F125" s="28"/>
      <c r="G125" s="28"/>
      <c r="H125" s="28"/>
      <c r="I125" s="28"/>
      <c r="J125" s="28"/>
      <c r="K125" s="30"/>
      <c r="L125" s="28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>
      <c r="A126" s="23"/>
      <c r="B126" s="24"/>
      <c r="C126" s="25"/>
      <c r="D126" s="43" t="s">
        <v>43</v>
      </c>
      <c r="E126" s="27"/>
      <c r="F126" s="28"/>
      <c r="G126" s="28"/>
      <c r="H126" s="28"/>
      <c r="I126" s="28"/>
      <c r="J126" s="28"/>
      <c r="K126" s="30"/>
      <c r="L126" s="28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>
      <c r="A127" s="23"/>
      <c r="B127" s="24"/>
      <c r="C127" s="25"/>
      <c r="D127" s="43" t="s">
        <v>32</v>
      </c>
      <c r="E127" s="27"/>
      <c r="F127" s="28"/>
      <c r="G127" s="28"/>
      <c r="H127" s="28"/>
      <c r="I127" s="28"/>
      <c r="J127" s="28"/>
      <c r="K127" s="30"/>
      <c r="L127" s="28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>
      <c r="A128" s="23"/>
      <c r="B128" s="24"/>
      <c r="C128" s="25"/>
      <c r="D128" s="26"/>
      <c r="E128" s="27"/>
      <c r="F128" s="28"/>
      <c r="G128" s="28"/>
      <c r="H128" s="28"/>
      <c r="I128" s="28"/>
      <c r="J128" s="28"/>
      <c r="K128" s="30"/>
      <c r="L128" s="28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>
      <c r="A129" s="23"/>
      <c r="B129" s="24"/>
      <c r="C129" s="25"/>
      <c r="D129" s="26"/>
      <c r="E129" s="27"/>
      <c r="F129" s="28"/>
      <c r="G129" s="28"/>
      <c r="H129" s="28"/>
      <c r="I129" s="28"/>
      <c r="J129" s="28"/>
      <c r="K129" s="30"/>
      <c r="L129" s="28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>
      <c r="A130" s="32"/>
      <c r="B130" s="33"/>
      <c r="C130" s="34"/>
      <c r="D130" s="46" t="s">
        <v>34</v>
      </c>
      <c r="E130" s="36"/>
      <c r="F130" s="37">
        <f t="shared" ref="F130:J130" si="35">SUM(F124:F129)</f>
        <v>0</v>
      </c>
      <c r="G130" s="37">
        <f t="shared" si="35"/>
        <v>0</v>
      </c>
      <c r="H130" s="37">
        <f t="shared" si="35"/>
        <v>0</v>
      </c>
      <c r="I130" s="37">
        <f t="shared" si="35"/>
        <v>0</v>
      </c>
      <c r="J130" s="37">
        <f t="shared" si="35"/>
        <v>0</v>
      </c>
      <c r="K130" s="39"/>
      <c r="L130" s="37" t="str">
        <f ca="1">SUM(L124:L132)</f>
        <v>#REF!</v>
      </c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47">
        <f t="shared" ref="A131:B131" si="36">A90</f>
        <v>1</v>
      </c>
      <c r="B131" s="48">
        <f t="shared" si="36"/>
        <v>3</v>
      </c>
      <c r="C131" s="86" t="s">
        <v>55</v>
      </c>
      <c r="D131" s="87"/>
      <c r="E131" s="49"/>
      <c r="F131" s="53">
        <f t="shared" ref="F131:J131" si="37">F97+F101+F111+F116+F123+F130</f>
        <v>1270</v>
      </c>
      <c r="G131" s="51">
        <f t="shared" si="37"/>
        <v>44.32</v>
      </c>
      <c r="H131" s="53">
        <f t="shared" si="37"/>
        <v>43.56</v>
      </c>
      <c r="I131" s="53">
        <f t="shared" si="37"/>
        <v>185.83</v>
      </c>
      <c r="J131" s="53">
        <f t="shared" si="37"/>
        <v>1354.75</v>
      </c>
      <c r="K131" s="52"/>
      <c r="L131" s="53" t="str">
        <f ca="1">L97+L101+L111+L116+L123+L130</f>
        <v>#REF!</v>
      </c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>
      <c r="A132" s="15">
        <v>1</v>
      </c>
      <c r="B132" s="16">
        <v>4</v>
      </c>
      <c r="C132" s="17" t="s">
        <v>23</v>
      </c>
      <c r="D132" s="18" t="s">
        <v>24</v>
      </c>
      <c r="E132" s="19" t="s">
        <v>75</v>
      </c>
      <c r="F132" s="20">
        <v>160</v>
      </c>
      <c r="G132" s="20">
        <f>0.05+9.08</f>
        <v>9.1300000000000008</v>
      </c>
      <c r="H132" s="20">
        <f>5.25+8.91</f>
        <v>14.16</v>
      </c>
      <c r="I132" s="20">
        <f>0.08+19.62</f>
        <v>19.7</v>
      </c>
      <c r="J132" s="20">
        <f>74.8+174.63</f>
        <v>249.43</v>
      </c>
      <c r="K132" s="22" t="s">
        <v>76</v>
      </c>
      <c r="L132" s="60">
        <v>45</v>
      </c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>
      <c r="A133" s="23"/>
      <c r="B133" s="24"/>
      <c r="C133" s="25"/>
      <c r="D133" s="26"/>
      <c r="E133" s="27"/>
      <c r="F133" s="28"/>
      <c r="G133" s="28"/>
      <c r="H133" s="28"/>
      <c r="I133" s="28"/>
      <c r="J133" s="28"/>
      <c r="K133" s="30"/>
      <c r="L133" s="28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>
      <c r="A134" s="23"/>
      <c r="B134" s="24"/>
      <c r="C134" s="25"/>
      <c r="D134" s="31" t="s">
        <v>28</v>
      </c>
      <c r="E134" s="64" t="s">
        <v>77</v>
      </c>
      <c r="F134" s="28">
        <v>200</v>
      </c>
      <c r="G134" s="28">
        <v>5.94</v>
      </c>
      <c r="H134" s="28">
        <v>4.8899999999999997</v>
      </c>
      <c r="I134" s="28">
        <v>19.420000000000002</v>
      </c>
      <c r="J134" s="28">
        <v>147.31</v>
      </c>
      <c r="K134" s="30">
        <v>382</v>
      </c>
      <c r="L134" s="61">
        <v>14.3</v>
      </c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>
      <c r="A135" s="23"/>
      <c r="B135" s="24"/>
      <c r="C135" s="25"/>
      <c r="D135" s="31" t="s">
        <v>30</v>
      </c>
      <c r="E135" s="27" t="s">
        <v>69</v>
      </c>
      <c r="F135" s="28">
        <v>40</v>
      </c>
      <c r="G135" s="28">
        <f>1.53+1.32</f>
        <v>2.85</v>
      </c>
      <c r="H135" s="28">
        <f>0.12+0.18</f>
        <v>0.3</v>
      </c>
      <c r="I135" s="28">
        <f>10.04+8.48</f>
        <v>18.52</v>
      </c>
      <c r="J135" s="28">
        <f>47.36+40.79</f>
        <v>88.15</v>
      </c>
      <c r="K135" s="62">
        <v>45689</v>
      </c>
      <c r="L135" s="61">
        <v>5</v>
      </c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>
      <c r="A136" s="23"/>
      <c r="B136" s="24"/>
      <c r="C136" s="25"/>
      <c r="D136" s="31" t="s">
        <v>32</v>
      </c>
      <c r="E136" s="27" t="s">
        <v>33</v>
      </c>
      <c r="F136" s="28">
        <v>100</v>
      </c>
      <c r="G136" s="28">
        <v>0.4</v>
      </c>
      <c r="H136" s="28">
        <v>0.4</v>
      </c>
      <c r="I136" s="28">
        <v>9.8000000000000007</v>
      </c>
      <c r="J136" s="28">
        <v>47</v>
      </c>
      <c r="K136" s="30">
        <v>338</v>
      </c>
      <c r="L136" s="61">
        <v>8.1</v>
      </c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>
      <c r="A137" s="23"/>
      <c r="B137" s="24"/>
      <c r="C137" s="25"/>
      <c r="D137" s="26"/>
      <c r="E137" s="27"/>
      <c r="F137" s="28"/>
      <c r="G137" s="28"/>
      <c r="H137" s="28"/>
      <c r="I137" s="28"/>
      <c r="J137" s="28"/>
      <c r="K137" s="30"/>
      <c r="L137" s="28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>
      <c r="A138" s="23"/>
      <c r="B138" s="24"/>
      <c r="C138" s="25"/>
      <c r="D138" s="26"/>
      <c r="E138" s="27"/>
      <c r="F138" s="28"/>
      <c r="G138" s="28"/>
      <c r="H138" s="28"/>
      <c r="I138" s="28"/>
      <c r="J138" s="28"/>
      <c r="K138" s="30"/>
      <c r="L138" s="28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>
      <c r="A139" s="32"/>
      <c r="B139" s="33"/>
      <c r="C139" s="34"/>
      <c r="D139" s="35" t="s">
        <v>34</v>
      </c>
      <c r="E139" s="36"/>
      <c r="F139" s="37">
        <f t="shared" ref="F139:J139" si="38">SUM(F132:F138)</f>
        <v>500</v>
      </c>
      <c r="G139" s="37">
        <f t="shared" si="38"/>
        <v>18.32</v>
      </c>
      <c r="H139" s="37">
        <f t="shared" si="38"/>
        <v>19.75</v>
      </c>
      <c r="I139" s="37">
        <f t="shared" si="38"/>
        <v>67.44</v>
      </c>
      <c r="J139" s="37">
        <f t="shared" si="38"/>
        <v>531.89</v>
      </c>
      <c r="K139" s="39"/>
      <c r="L139" s="37">
        <f>SUM(L132:L138)</f>
        <v>72.399999999999991</v>
      </c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>
      <c r="A140" s="40">
        <f t="shared" ref="A140:B140" si="39">A132</f>
        <v>1</v>
      </c>
      <c r="B140" s="41">
        <f t="shared" si="39"/>
        <v>4</v>
      </c>
      <c r="C140" s="42" t="s">
        <v>35</v>
      </c>
      <c r="D140" s="43" t="s">
        <v>32</v>
      </c>
      <c r="E140" s="27"/>
      <c r="F140" s="28"/>
      <c r="G140" s="28"/>
      <c r="H140" s="28"/>
      <c r="I140" s="28"/>
      <c r="J140" s="28"/>
      <c r="K140" s="30"/>
      <c r="L140" s="28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>
      <c r="A141" s="23"/>
      <c r="B141" s="24"/>
      <c r="C141" s="25"/>
      <c r="D141" s="26"/>
      <c r="E141" s="27"/>
      <c r="F141" s="28"/>
      <c r="G141" s="28"/>
      <c r="H141" s="28"/>
      <c r="I141" s="28"/>
      <c r="J141" s="28"/>
      <c r="K141" s="30"/>
      <c r="L141" s="28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>
      <c r="A142" s="23"/>
      <c r="B142" s="24"/>
      <c r="C142" s="25"/>
      <c r="D142" s="26"/>
      <c r="E142" s="27"/>
      <c r="F142" s="28"/>
      <c r="G142" s="28"/>
      <c r="H142" s="28"/>
      <c r="I142" s="28"/>
      <c r="J142" s="28"/>
      <c r="K142" s="30"/>
      <c r="L142" s="28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>
      <c r="A143" s="32"/>
      <c r="B143" s="33"/>
      <c r="C143" s="34"/>
      <c r="D143" s="35" t="s">
        <v>34</v>
      </c>
      <c r="E143" s="36"/>
      <c r="F143" s="37">
        <f t="shared" ref="F143:J143" si="40">SUM(F140:F142)</f>
        <v>0</v>
      </c>
      <c r="G143" s="37">
        <f t="shared" si="40"/>
        <v>0</v>
      </c>
      <c r="H143" s="37">
        <f t="shared" si="40"/>
        <v>0</v>
      </c>
      <c r="I143" s="37">
        <f t="shared" si="40"/>
        <v>0</v>
      </c>
      <c r="J143" s="37">
        <f t="shared" si="40"/>
        <v>0</v>
      </c>
      <c r="K143" s="39"/>
      <c r="L143" s="37" t="str">
        <f ca="1">SUM(L140:L148)</f>
        <v>#REF!</v>
      </c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>
      <c r="A144" s="40">
        <f t="shared" ref="A144:B144" si="41">A132</f>
        <v>1</v>
      </c>
      <c r="B144" s="41">
        <f t="shared" si="41"/>
        <v>4</v>
      </c>
      <c r="C144" s="42" t="s">
        <v>36</v>
      </c>
      <c r="D144" s="31" t="s">
        <v>37</v>
      </c>
      <c r="E144" s="27" t="s">
        <v>78</v>
      </c>
      <c r="F144" s="28">
        <v>60</v>
      </c>
      <c r="G144" s="28">
        <v>1.1399999999999999</v>
      </c>
      <c r="H144" s="28">
        <v>5.34</v>
      </c>
      <c r="I144" s="28">
        <v>4.62</v>
      </c>
      <c r="J144" s="28">
        <v>71.400000000000006</v>
      </c>
      <c r="K144" s="30">
        <v>12</v>
      </c>
      <c r="L144" s="61">
        <v>8.17</v>
      </c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>
      <c r="A145" s="23"/>
      <c r="B145" s="24"/>
      <c r="C145" s="25"/>
      <c r="D145" s="31" t="s">
        <v>38</v>
      </c>
      <c r="E145" s="27" t="s">
        <v>79</v>
      </c>
      <c r="F145" s="28">
        <v>220</v>
      </c>
      <c r="G145" s="28">
        <v>7.56</v>
      </c>
      <c r="H145" s="28">
        <v>9.44</v>
      </c>
      <c r="I145" s="28">
        <v>25.36</v>
      </c>
      <c r="J145" s="28">
        <v>219.88</v>
      </c>
      <c r="K145" s="30">
        <v>23</v>
      </c>
      <c r="L145" s="61">
        <v>17.7</v>
      </c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>
      <c r="A146" s="23"/>
      <c r="B146" s="24"/>
      <c r="C146" s="25"/>
      <c r="D146" s="31" t="s">
        <v>40</v>
      </c>
      <c r="E146" s="27" t="s">
        <v>80</v>
      </c>
      <c r="F146" s="61">
        <v>240</v>
      </c>
      <c r="G146" s="65">
        <v>12.55</v>
      </c>
      <c r="H146" s="65">
        <v>12.22</v>
      </c>
      <c r="I146" s="65">
        <v>38.71</v>
      </c>
      <c r="J146" s="65">
        <v>300.10000000000002</v>
      </c>
      <c r="K146" s="30">
        <v>28</v>
      </c>
      <c r="L146" s="61">
        <v>69</v>
      </c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>
      <c r="A147" s="23"/>
      <c r="B147" s="24"/>
      <c r="C147" s="25"/>
      <c r="D147" s="31" t="s">
        <v>42</v>
      </c>
      <c r="E147" s="27"/>
      <c r="F147" s="28"/>
      <c r="G147" s="28"/>
      <c r="H147" s="28"/>
      <c r="I147" s="28"/>
      <c r="J147" s="28"/>
      <c r="K147" s="30"/>
      <c r="L147" s="28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>
      <c r="A148" s="23"/>
      <c r="B148" s="24"/>
      <c r="C148" s="25"/>
      <c r="D148" s="31" t="s">
        <v>43</v>
      </c>
      <c r="E148" s="27" t="s">
        <v>81</v>
      </c>
      <c r="F148" s="28">
        <v>200</v>
      </c>
      <c r="G148" s="28">
        <v>0.33</v>
      </c>
      <c r="H148" s="28">
        <v>0.14000000000000001</v>
      </c>
      <c r="I148" s="28">
        <v>14.37</v>
      </c>
      <c r="J148" s="28">
        <v>66.25</v>
      </c>
      <c r="K148" s="30">
        <v>13</v>
      </c>
      <c r="L148" s="61">
        <v>2.5</v>
      </c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>
      <c r="A149" s="23"/>
      <c r="B149" s="24"/>
      <c r="C149" s="25"/>
      <c r="D149" s="31" t="s">
        <v>45</v>
      </c>
      <c r="E149" s="27" t="s">
        <v>46</v>
      </c>
      <c r="F149" s="28">
        <v>40</v>
      </c>
      <c r="G149" s="28">
        <v>3.05</v>
      </c>
      <c r="H149" s="28">
        <v>0.25</v>
      </c>
      <c r="I149" s="28">
        <v>20.07</v>
      </c>
      <c r="J149" s="28">
        <v>94.73</v>
      </c>
      <c r="K149" s="30">
        <v>1</v>
      </c>
      <c r="L149" s="61">
        <v>2.2000000000000002</v>
      </c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>
      <c r="A150" s="23"/>
      <c r="B150" s="24"/>
      <c r="C150" s="25"/>
      <c r="D150" s="31" t="s">
        <v>47</v>
      </c>
      <c r="E150" s="27" t="s">
        <v>31</v>
      </c>
      <c r="F150" s="28">
        <v>30</v>
      </c>
      <c r="G150" s="28">
        <v>1.99</v>
      </c>
      <c r="H150" s="28">
        <v>0.26</v>
      </c>
      <c r="I150" s="28">
        <v>12.72</v>
      </c>
      <c r="J150" s="28">
        <v>61.19</v>
      </c>
      <c r="K150" s="30">
        <v>2</v>
      </c>
      <c r="L150" s="61">
        <v>2.6</v>
      </c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>
      <c r="A151" s="23"/>
      <c r="B151" s="24"/>
      <c r="C151" s="25"/>
      <c r="D151" s="26" t="s">
        <v>48</v>
      </c>
      <c r="E151" s="27"/>
      <c r="F151" s="28"/>
      <c r="G151" s="28"/>
      <c r="H151" s="28"/>
      <c r="I151" s="28"/>
      <c r="J151" s="28"/>
      <c r="K151" s="30"/>
      <c r="L151" s="28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>
      <c r="A152" s="23"/>
      <c r="B152" s="24"/>
      <c r="C152" s="25"/>
      <c r="D152" s="26"/>
      <c r="E152" s="27"/>
      <c r="F152" s="28"/>
      <c r="G152" s="28"/>
      <c r="H152" s="28"/>
      <c r="I152" s="28"/>
      <c r="J152" s="28"/>
      <c r="K152" s="30"/>
      <c r="L152" s="28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>
      <c r="A153" s="32"/>
      <c r="B153" s="33"/>
      <c r="C153" s="34"/>
      <c r="D153" s="35" t="s">
        <v>34</v>
      </c>
      <c r="E153" s="36"/>
      <c r="F153" s="37">
        <f t="shared" ref="F153:J153" si="42">SUM(F144:F152)</f>
        <v>790</v>
      </c>
      <c r="G153" s="37">
        <f t="shared" si="42"/>
        <v>26.619999999999997</v>
      </c>
      <c r="H153" s="37">
        <f t="shared" si="42"/>
        <v>27.650000000000002</v>
      </c>
      <c r="I153" s="37">
        <f t="shared" si="42"/>
        <v>115.85</v>
      </c>
      <c r="J153" s="37">
        <f t="shared" si="42"/>
        <v>813.55</v>
      </c>
      <c r="K153" s="39"/>
      <c r="L153" s="37">
        <f>SUM(L144:L152)</f>
        <v>102.17</v>
      </c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>
      <c r="A154" s="40">
        <f t="shared" ref="A154:B154" si="43">A132</f>
        <v>1</v>
      </c>
      <c r="B154" s="41">
        <f t="shared" si="43"/>
        <v>4</v>
      </c>
      <c r="C154" s="42" t="s">
        <v>50</v>
      </c>
      <c r="D154" s="43" t="s">
        <v>51</v>
      </c>
      <c r="E154" s="27"/>
      <c r="F154" s="28"/>
      <c r="G154" s="28"/>
      <c r="H154" s="28"/>
      <c r="I154" s="28"/>
      <c r="J154" s="28"/>
      <c r="K154" s="30"/>
      <c r="L154" s="28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>
      <c r="A155" s="23"/>
      <c r="B155" s="24"/>
      <c r="C155" s="25"/>
      <c r="D155" s="43" t="s">
        <v>43</v>
      </c>
      <c r="E155" s="27"/>
      <c r="F155" s="28"/>
      <c r="G155" s="28"/>
      <c r="H155" s="28"/>
      <c r="I155" s="28"/>
      <c r="J155" s="28"/>
      <c r="K155" s="30"/>
      <c r="L155" s="28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>
      <c r="A156" s="23"/>
      <c r="B156" s="24"/>
      <c r="C156" s="25"/>
      <c r="D156" s="26"/>
      <c r="E156" s="27"/>
      <c r="F156" s="28"/>
      <c r="G156" s="28"/>
      <c r="H156" s="28"/>
      <c r="I156" s="28"/>
      <c r="J156" s="28"/>
      <c r="K156" s="30"/>
      <c r="L156" s="28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>
      <c r="A157" s="23"/>
      <c r="B157" s="24"/>
      <c r="C157" s="25"/>
      <c r="D157" s="26"/>
      <c r="E157" s="27"/>
      <c r="F157" s="28"/>
      <c r="G157" s="28"/>
      <c r="H157" s="28"/>
      <c r="I157" s="28"/>
      <c r="J157" s="28"/>
      <c r="K157" s="30"/>
      <c r="L157" s="28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>
      <c r="A158" s="32"/>
      <c r="B158" s="33"/>
      <c r="C158" s="34"/>
      <c r="D158" s="35" t="s">
        <v>34</v>
      </c>
      <c r="E158" s="36"/>
      <c r="F158" s="37">
        <f t="shared" ref="F158:J158" si="44">SUM(F154:F157)</f>
        <v>0</v>
      </c>
      <c r="G158" s="37">
        <f t="shared" si="44"/>
        <v>0</v>
      </c>
      <c r="H158" s="37">
        <f t="shared" si="44"/>
        <v>0</v>
      </c>
      <c r="I158" s="37">
        <f t="shared" si="44"/>
        <v>0</v>
      </c>
      <c r="J158" s="37">
        <f t="shared" si="44"/>
        <v>0</v>
      </c>
      <c r="K158" s="39"/>
      <c r="L158" s="37">
        <f>SUM(L154:L157)</f>
        <v>0</v>
      </c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>
      <c r="A159" s="40">
        <f t="shared" ref="A159:B159" si="45">A132</f>
        <v>1</v>
      </c>
      <c r="B159" s="41">
        <f t="shared" si="45"/>
        <v>4</v>
      </c>
      <c r="C159" s="42" t="s">
        <v>52</v>
      </c>
      <c r="D159" s="31" t="s">
        <v>24</v>
      </c>
      <c r="E159" s="27"/>
      <c r="F159" s="28"/>
      <c r="G159" s="28"/>
      <c r="H159" s="28"/>
      <c r="I159" s="28"/>
      <c r="J159" s="28"/>
      <c r="K159" s="30"/>
      <c r="L159" s="28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>
      <c r="A160" s="23"/>
      <c r="B160" s="24"/>
      <c r="C160" s="25"/>
      <c r="D160" s="31" t="s">
        <v>42</v>
      </c>
      <c r="E160" s="27"/>
      <c r="F160" s="28"/>
      <c r="G160" s="28"/>
      <c r="H160" s="28"/>
      <c r="I160" s="28"/>
      <c r="J160" s="28"/>
      <c r="K160" s="30"/>
      <c r="L160" s="28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>
      <c r="A161" s="23"/>
      <c r="B161" s="24"/>
      <c r="C161" s="25"/>
      <c r="D161" s="31" t="s">
        <v>43</v>
      </c>
      <c r="E161" s="27"/>
      <c r="F161" s="28"/>
      <c r="G161" s="28"/>
      <c r="H161" s="28"/>
      <c r="I161" s="28"/>
      <c r="J161" s="28"/>
      <c r="K161" s="30"/>
      <c r="L161" s="28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>
      <c r="A162" s="23"/>
      <c r="B162" s="24"/>
      <c r="C162" s="25"/>
      <c r="D162" s="31" t="s">
        <v>30</v>
      </c>
      <c r="E162" s="27"/>
      <c r="F162" s="28"/>
      <c r="G162" s="28"/>
      <c r="H162" s="28"/>
      <c r="I162" s="28"/>
      <c r="J162" s="28"/>
      <c r="K162" s="30"/>
      <c r="L162" s="28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>
      <c r="A163" s="23"/>
      <c r="B163" s="24"/>
      <c r="C163" s="25"/>
      <c r="D163" s="26"/>
      <c r="E163" s="27"/>
      <c r="F163" s="28"/>
      <c r="G163" s="28"/>
      <c r="H163" s="28"/>
      <c r="I163" s="28"/>
      <c r="J163" s="28"/>
      <c r="K163" s="30"/>
      <c r="L163" s="28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30"/>
      <c r="L164" s="28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>
      <c r="A165" s="32"/>
      <c r="B165" s="33"/>
      <c r="C165" s="34"/>
      <c r="D165" s="35" t="s">
        <v>34</v>
      </c>
      <c r="E165" s="36"/>
      <c r="F165" s="37">
        <f t="shared" ref="F165:J165" si="46">SUM(F159:F164)</f>
        <v>0</v>
      </c>
      <c r="G165" s="37">
        <f t="shared" si="46"/>
        <v>0</v>
      </c>
      <c r="H165" s="37">
        <f t="shared" si="46"/>
        <v>0</v>
      </c>
      <c r="I165" s="37">
        <f t="shared" si="46"/>
        <v>0</v>
      </c>
      <c r="J165" s="37">
        <f t="shared" si="46"/>
        <v>0</v>
      </c>
      <c r="K165" s="39"/>
      <c r="L165" s="37" t="str">
        <f ca="1">SUM(L159:L167)</f>
        <v>#REF!</v>
      </c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>
      <c r="A166" s="40">
        <f t="shared" ref="A166:B166" si="47">A132</f>
        <v>1</v>
      </c>
      <c r="B166" s="41">
        <f t="shared" si="47"/>
        <v>4</v>
      </c>
      <c r="C166" s="42" t="s">
        <v>53</v>
      </c>
      <c r="D166" s="43" t="s">
        <v>54</v>
      </c>
      <c r="E166" s="27"/>
      <c r="F166" s="28"/>
      <c r="G166" s="28"/>
      <c r="H166" s="28"/>
      <c r="I166" s="28"/>
      <c r="J166" s="28"/>
      <c r="K166" s="30"/>
      <c r="L166" s="28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>
      <c r="A167" s="23"/>
      <c r="B167" s="24"/>
      <c r="C167" s="25"/>
      <c r="D167" s="43" t="s">
        <v>51</v>
      </c>
      <c r="E167" s="27"/>
      <c r="F167" s="28"/>
      <c r="G167" s="28"/>
      <c r="H167" s="28"/>
      <c r="I167" s="28"/>
      <c r="J167" s="28"/>
      <c r="K167" s="30"/>
      <c r="L167" s="28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>
      <c r="A168" s="23"/>
      <c r="B168" s="24"/>
      <c r="C168" s="25"/>
      <c r="D168" s="43" t="s">
        <v>43</v>
      </c>
      <c r="E168" s="27"/>
      <c r="F168" s="28"/>
      <c r="G168" s="28"/>
      <c r="H168" s="28"/>
      <c r="I168" s="28"/>
      <c r="J168" s="28"/>
      <c r="K168" s="30"/>
      <c r="L168" s="28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>
      <c r="A169" s="23"/>
      <c r="B169" s="24"/>
      <c r="C169" s="25"/>
      <c r="D169" s="43" t="s">
        <v>32</v>
      </c>
      <c r="E169" s="27"/>
      <c r="F169" s="28"/>
      <c r="G169" s="28"/>
      <c r="H169" s="28"/>
      <c r="I169" s="28"/>
      <c r="J169" s="28"/>
      <c r="K169" s="30"/>
      <c r="L169" s="28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>
      <c r="A170" s="23"/>
      <c r="B170" s="24"/>
      <c r="C170" s="25"/>
      <c r="D170" s="26"/>
      <c r="E170" s="27"/>
      <c r="F170" s="28"/>
      <c r="G170" s="28"/>
      <c r="H170" s="28"/>
      <c r="I170" s="28"/>
      <c r="J170" s="28"/>
      <c r="K170" s="30"/>
      <c r="L170" s="28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>
      <c r="A171" s="23"/>
      <c r="B171" s="24"/>
      <c r="C171" s="25"/>
      <c r="D171" s="26"/>
      <c r="E171" s="27"/>
      <c r="F171" s="28"/>
      <c r="G171" s="28"/>
      <c r="H171" s="28"/>
      <c r="I171" s="28"/>
      <c r="J171" s="28"/>
      <c r="K171" s="30"/>
      <c r="L171" s="28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>
      <c r="A172" s="32"/>
      <c r="B172" s="33"/>
      <c r="C172" s="34"/>
      <c r="D172" s="46" t="s">
        <v>34</v>
      </c>
      <c r="E172" s="36"/>
      <c r="F172" s="37">
        <f t="shared" ref="F172:J172" si="48">SUM(F166:F171)</f>
        <v>0</v>
      </c>
      <c r="G172" s="37">
        <f t="shared" si="48"/>
        <v>0</v>
      </c>
      <c r="H172" s="37">
        <f t="shared" si="48"/>
        <v>0</v>
      </c>
      <c r="I172" s="37">
        <f t="shared" si="48"/>
        <v>0</v>
      </c>
      <c r="J172" s="37">
        <f t="shared" si="48"/>
        <v>0</v>
      </c>
      <c r="K172" s="39"/>
      <c r="L172" s="37" t="str">
        <f ca="1">SUM(L166:L174)</f>
        <v>#REF!</v>
      </c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47">
        <f t="shared" ref="A173:B173" si="49">A132</f>
        <v>1</v>
      </c>
      <c r="B173" s="48">
        <f t="shared" si="49"/>
        <v>4</v>
      </c>
      <c r="C173" s="86" t="s">
        <v>55</v>
      </c>
      <c r="D173" s="87"/>
      <c r="E173" s="49"/>
      <c r="F173" s="53">
        <f t="shared" ref="F173:J173" si="50">F139+F143+F153+F158+F165+F172</f>
        <v>1290</v>
      </c>
      <c r="G173" s="53">
        <f t="shared" si="50"/>
        <v>44.94</v>
      </c>
      <c r="H173" s="53">
        <f t="shared" si="50"/>
        <v>47.400000000000006</v>
      </c>
      <c r="I173" s="53">
        <f t="shared" si="50"/>
        <v>183.29</v>
      </c>
      <c r="J173" s="53">
        <f t="shared" si="50"/>
        <v>1345.44</v>
      </c>
      <c r="K173" s="52"/>
      <c r="L173" s="53" t="str">
        <f ca="1">L139+L143+L153+L158+L165+L172</f>
        <v>#REF!</v>
      </c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>
      <c r="A174" s="15">
        <v>1</v>
      </c>
      <c r="B174" s="16">
        <v>5</v>
      </c>
      <c r="C174" s="17" t="s">
        <v>23</v>
      </c>
      <c r="D174" s="18" t="s">
        <v>24</v>
      </c>
      <c r="E174" s="19" t="s">
        <v>82</v>
      </c>
      <c r="F174" s="20">
        <f>150+95</f>
        <v>245</v>
      </c>
      <c r="G174" s="20">
        <f>3.19+8.37</f>
        <v>11.559999999999999</v>
      </c>
      <c r="H174" s="20">
        <f>4.88+10.71</f>
        <v>15.59</v>
      </c>
      <c r="I174" s="20">
        <f>21.46+11.38</f>
        <v>32.840000000000003</v>
      </c>
      <c r="J174" s="20">
        <f>147.65+180.64</f>
        <v>328.28999999999996</v>
      </c>
      <c r="K174" s="22" t="s">
        <v>83</v>
      </c>
      <c r="L174" s="60">
        <v>58.5</v>
      </c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>
      <c r="A175" s="23"/>
      <c r="B175" s="24"/>
      <c r="C175" s="25"/>
      <c r="D175" s="26" t="s">
        <v>37</v>
      </c>
      <c r="E175" s="58" t="s">
        <v>120</v>
      </c>
      <c r="F175" s="28">
        <v>60</v>
      </c>
      <c r="G175" s="28">
        <v>0.48</v>
      </c>
      <c r="H175" s="28">
        <v>0.06</v>
      </c>
      <c r="I175" s="28">
        <v>1.5</v>
      </c>
      <c r="J175" s="28">
        <v>8.4</v>
      </c>
      <c r="K175" s="30">
        <v>71</v>
      </c>
      <c r="L175" s="61">
        <v>4.9800000000000004</v>
      </c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>
      <c r="A176" s="23"/>
      <c r="B176" s="24"/>
      <c r="C176" s="25"/>
      <c r="D176" s="31" t="s">
        <v>28</v>
      </c>
      <c r="E176" s="27" t="s">
        <v>84</v>
      </c>
      <c r="F176" s="28">
        <v>180</v>
      </c>
      <c r="G176" s="28">
        <v>0.25</v>
      </c>
      <c r="H176" s="28">
        <v>0.01</v>
      </c>
      <c r="I176" s="28">
        <v>9.33</v>
      </c>
      <c r="J176" s="28">
        <v>39.549999999999997</v>
      </c>
      <c r="K176" s="30">
        <v>376</v>
      </c>
      <c r="L176" s="61">
        <v>3.8</v>
      </c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>
      <c r="A177" s="23"/>
      <c r="B177" s="24"/>
      <c r="C177" s="25"/>
      <c r="D177" s="31" t="s">
        <v>30</v>
      </c>
      <c r="E177" s="27" t="s">
        <v>69</v>
      </c>
      <c r="F177" s="28">
        <v>50</v>
      </c>
      <c r="G177" s="28">
        <f>2.29+1.32</f>
        <v>3.6100000000000003</v>
      </c>
      <c r="H177" s="28">
        <f>0.19+0.18</f>
        <v>0.37</v>
      </c>
      <c r="I177" s="28">
        <f>15.05+8.48</f>
        <v>23.53</v>
      </c>
      <c r="J177" s="28">
        <f>71.05+40.79</f>
        <v>111.84</v>
      </c>
      <c r="K177" s="62">
        <v>45689</v>
      </c>
      <c r="L177" s="61">
        <v>5</v>
      </c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>
      <c r="A178" s="23"/>
      <c r="B178" s="24"/>
      <c r="C178" s="25"/>
      <c r="D178" s="31" t="s">
        <v>32</v>
      </c>
      <c r="E178" s="27"/>
      <c r="F178" s="28"/>
      <c r="G178" s="28"/>
      <c r="H178" s="28"/>
      <c r="I178" s="28"/>
      <c r="J178" s="28"/>
      <c r="K178" s="30"/>
      <c r="L178" s="28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>
      <c r="A179" s="23"/>
      <c r="B179" s="24"/>
      <c r="C179" s="25"/>
      <c r="D179" s="26"/>
      <c r="E179" s="27"/>
      <c r="F179" s="28"/>
      <c r="G179" s="28"/>
      <c r="H179" s="28"/>
      <c r="I179" s="28"/>
      <c r="J179" s="28"/>
      <c r="K179" s="30"/>
      <c r="L179" s="28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>
      <c r="A180" s="23"/>
      <c r="B180" s="24"/>
      <c r="C180" s="25"/>
      <c r="D180" s="26"/>
      <c r="E180" s="27"/>
      <c r="F180" s="28"/>
      <c r="G180" s="28"/>
      <c r="H180" s="28"/>
      <c r="I180" s="28"/>
      <c r="J180" s="28"/>
      <c r="K180" s="30"/>
      <c r="L180" s="28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>
      <c r="A181" s="32"/>
      <c r="B181" s="33"/>
      <c r="C181" s="34"/>
      <c r="D181" s="35" t="s">
        <v>34</v>
      </c>
      <c r="E181" s="36"/>
      <c r="F181" s="37">
        <f t="shared" ref="F181:J181" si="51">SUM(F174:F180)</f>
        <v>535</v>
      </c>
      <c r="G181" s="37">
        <f t="shared" si="51"/>
        <v>15.899999999999999</v>
      </c>
      <c r="H181" s="37">
        <f t="shared" si="51"/>
        <v>16.03</v>
      </c>
      <c r="I181" s="37">
        <f t="shared" si="51"/>
        <v>67.2</v>
      </c>
      <c r="J181" s="37">
        <f t="shared" si="51"/>
        <v>488.07999999999993</v>
      </c>
      <c r="K181" s="39"/>
      <c r="L181" s="37">
        <f>SUM(L174:L180)</f>
        <v>72.28</v>
      </c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>
      <c r="A182" s="40">
        <f t="shared" ref="A182:B182" si="52">A174</f>
        <v>1</v>
      </c>
      <c r="B182" s="41">
        <f t="shared" si="52"/>
        <v>5</v>
      </c>
      <c r="C182" s="42" t="s">
        <v>35</v>
      </c>
      <c r="D182" s="43" t="s">
        <v>32</v>
      </c>
      <c r="E182" s="27"/>
      <c r="F182" s="28"/>
      <c r="G182" s="28"/>
      <c r="H182" s="28"/>
      <c r="I182" s="28"/>
      <c r="J182" s="28"/>
      <c r="K182" s="30"/>
      <c r="L182" s="28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30"/>
      <c r="L183" s="28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>
      <c r="A184" s="23"/>
      <c r="B184" s="24"/>
      <c r="C184" s="25"/>
      <c r="D184" s="26"/>
      <c r="E184" s="27"/>
      <c r="F184" s="28"/>
      <c r="G184" s="28"/>
      <c r="H184" s="28"/>
      <c r="I184" s="28"/>
      <c r="J184" s="28"/>
      <c r="K184" s="30"/>
      <c r="L184" s="28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>
      <c r="A185" s="32"/>
      <c r="B185" s="33"/>
      <c r="C185" s="34"/>
      <c r="D185" s="35" t="s">
        <v>34</v>
      </c>
      <c r="E185" s="36"/>
      <c r="F185" s="37">
        <f t="shared" ref="F185:J185" si="53">SUM(F182:F184)</f>
        <v>0</v>
      </c>
      <c r="G185" s="37">
        <f t="shared" si="53"/>
        <v>0</v>
      </c>
      <c r="H185" s="37">
        <f t="shared" si="53"/>
        <v>0</v>
      </c>
      <c r="I185" s="37">
        <f t="shared" si="53"/>
        <v>0</v>
      </c>
      <c r="J185" s="37">
        <f t="shared" si="53"/>
        <v>0</v>
      </c>
      <c r="K185" s="39"/>
      <c r="L185" s="37" t="str">
        <f ca="1">SUM(L182:L190)</f>
        <v>#REF!</v>
      </c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>
      <c r="A186" s="40">
        <f t="shared" ref="A186:B186" si="54">A174</f>
        <v>1</v>
      </c>
      <c r="B186" s="41">
        <f t="shared" si="54"/>
        <v>5</v>
      </c>
      <c r="C186" s="42" t="s">
        <v>36</v>
      </c>
      <c r="D186" s="31" t="s">
        <v>37</v>
      </c>
      <c r="E186" s="27"/>
      <c r="F186" s="28"/>
      <c r="G186" s="28"/>
      <c r="H186" s="28"/>
      <c r="I186" s="28"/>
      <c r="J186" s="28"/>
      <c r="K186" s="30"/>
      <c r="L186" s="28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>
      <c r="A187" s="23"/>
      <c r="B187" s="24"/>
      <c r="C187" s="25"/>
      <c r="D187" s="31" t="s">
        <v>38</v>
      </c>
      <c r="E187" s="27" t="s">
        <v>85</v>
      </c>
      <c r="F187" s="28">
        <v>200</v>
      </c>
      <c r="G187" s="29">
        <v>2.78</v>
      </c>
      <c r="H187" s="29">
        <v>3.94</v>
      </c>
      <c r="I187" s="65">
        <v>20.62</v>
      </c>
      <c r="J187" s="29">
        <v>122.35</v>
      </c>
      <c r="K187" s="30">
        <v>115</v>
      </c>
      <c r="L187" s="29">
        <v>5.2</v>
      </c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>
      <c r="A188" s="23"/>
      <c r="B188" s="24"/>
      <c r="C188" s="25"/>
      <c r="D188" s="31" t="s">
        <v>40</v>
      </c>
      <c r="E188" s="66" t="s">
        <v>86</v>
      </c>
      <c r="F188" s="61">
        <v>240</v>
      </c>
      <c r="G188" s="29">
        <v>11.95</v>
      </c>
      <c r="H188" s="67">
        <v>18.12</v>
      </c>
      <c r="I188" s="67">
        <v>32.380000000000003</v>
      </c>
      <c r="J188" s="68">
        <v>325.89</v>
      </c>
      <c r="K188" s="30">
        <v>222</v>
      </c>
      <c r="L188" s="29">
        <v>57.46</v>
      </c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>
      <c r="A189" s="23"/>
      <c r="B189" s="24"/>
      <c r="C189" s="25"/>
      <c r="D189" s="31" t="s">
        <v>42</v>
      </c>
      <c r="E189" s="27"/>
      <c r="F189" s="28"/>
      <c r="G189" s="28"/>
      <c r="H189" s="28"/>
      <c r="I189" s="28"/>
      <c r="J189" s="28"/>
      <c r="K189" s="30"/>
      <c r="L189" s="29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>
      <c r="A190" s="23"/>
      <c r="B190" s="24"/>
      <c r="C190" s="25"/>
      <c r="D190" s="31" t="s">
        <v>43</v>
      </c>
      <c r="E190" s="27" t="s">
        <v>29</v>
      </c>
      <c r="F190" s="28">
        <v>180</v>
      </c>
      <c r="G190" s="28">
        <v>4.47</v>
      </c>
      <c r="H190" s="28">
        <v>3.64</v>
      </c>
      <c r="I190" s="28">
        <v>16.03</v>
      </c>
      <c r="J190" s="28">
        <v>115.74</v>
      </c>
      <c r="K190" s="30">
        <v>379</v>
      </c>
      <c r="L190" s="29">
        <v>12.5</v>
      </c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>
      <c r="A191" s="23"/>
      <c r="B191" s="24"/>
      <c r="C191" s="25"/>
      <c r="D191" s="31" t="s">
        <v>45</v>
      </c>
      <c r="E191" s="27" t="s">
        <v>46</v>
      </c>
      <c r="F191" s="28">
        <v>30</v>
      </c>
      <c r="G191" s="28">
        <v>2.29</v>
      </c>
      <c r="H191" s="28">
        <v>0.19</v>
      </c>
      <c r="I191" s="28">
        <v>15.05</v>
      </c>
      <c r="J191" s="28">
        <v>71.05</v>
      </c>
      <c r="K191" s="30">
        <v>1</v>
      </c>
      <c r="L191" s="29">
        <v>3</v>
      </c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>
      <c r="A192" s="23"/>
      <c r="B192" s="24"/>
      <c r="C192" s="25"/>
      <c r="D192" s="31" t="s">
        <v>47</v>
      </c>
      <c r="E192" s="27" t="s">
        <v>31</v>
      </c>
      <c r="F192" s="28">
        <v>20</v>
      </c>
      <c r="G192" s="28">
        <v>1.32</v>
      </c>
      <c r="H192" s="28">
        <v>0.18</v>
      </c>
      <c r="I192" s="28">
        <v>8.48</v>
      </c>
      <c r="J192" s="28">
        <v>40.79</v>
      </c>
      <c r="K192" s="30">
        <v>2</v>
      </c>
      <c r="L192" s="29">
        <v>2</v>
      </c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>
      <c r="A193" s="23"/>
      <c r="B193" s="24"/>
      <c r="C193" s="25"/>
      <c r="D193" s="26" t="s">
        <v>32</v>
      </c>
      <c r="E193" s="58" t="s">
        <v>33</v>
      </c>
      <c r="F193" s="28">
        <v>100</v>
      </c>
      <c r="G193" s="28">
        <v>0.9</v>
      </c>
      <c r="H193" s="28">
        <v>0.2</v>
      </c>
      <c r="I193" s="28">
        <v>8</v>
      </c>
      <c r="J193" s="28">
        <v>47</v>
      </c>
      <c r="K193" s="30">
        <v>338</v>
      </c>
      <c r="L193" s="29">
        <v>19.7</v>
      </c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>
      <c r="A194" s="23"/>
      <c r="B194" s="24"/>
      <c r="C194" s="25"/>
      <c r="D194" s="26"/>
      <c r="E194" s="27"/>
      <c r="F194" s="28"/>
      <c r="G194" s="28"/>
      <c r="H194" s="28"/>
      <c r="I194" s="28"/>
      <c r="J194" s="28"/>
      <c r="K194" s="30"/>
      <c r="L194" s="28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>
      <c r="A195" s="32"/>
      <c r="B195" s="33"/>
      <c r="C195" s="34"/>
      <c r="D195" s="35" t="s">
        <v>34</v>
      </c>
      <c r="E195" s="36"/>
      <c r="F195" s="37">
        <f t="shared" ref="F195:J195" si="55">SUM(F186:F194)</f>
        <v>770</v>
      </c>
      <c r="G195" s="37">
        <f t="shared" si="55"/>
        <v>23.709999999999997</v>
      </c>
      <c r="H195" s="37">
        <f t="shared" si="55"/>
        <v>26.270000000000003</v>
      </c>
      <c r="I195" s="37">
        <f t="shared" si="55"/>
        <v>100.56</v>
      </c>
      <c r="J195" s="37">
        <f t="shared" si="55"/>
        <v>722.81999999999994</v>
      </c>
      <c r="K195" s="39"/>
      <c r="L195" s="37">
        <f>SUM(L186:L194)</f>
        <v>99.86</v>
      </c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>
      <c r="A196" s="40">
        <f t="shared" ref="A196:B196" si="56">A174</f>
        <v>1</v>
      </c>
      <c r="B196" s="41">
        <f t="shared" si="56"/>
        <v>5</v>
      </c>
      <c r="C196" s="42" t="s">
        <v>50</v>
      </c>
      <c r="D196" s="43" t="s">
        <v>51</v>
      </c>
      <c r="E196" s="27"/>
      <c r="F196" s="28"/>
      <c r="G196" s="28"/>
      <c r="H196" s="28"/>
      <c r="I196" s="28"/>
      <c r="J196" s="28"/>
      <c r="K196" s="30"/>
      <c r="L196" s="28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>
      <c r="A197" s="23"/>
      <c r="B197" s="24"/>
      <c r="C197" s="25"/>
      <c r="D197" s="43" t="s">
        <v>43</v>
      </c>
      <c r="E197" s="27"/>
      <c r="F197" s="28"/>
      <c r="G197" s="28"/>
      <c r="H197" s="28"/>
      <c r="I197" s="28"/>
      <c r="J197" s="28"/>
      <c r="K197" s="30"/>
      <c r="L197" s="28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>
      <c r="A198" s="23"/>
      <c r="B198" s="24"/>
      <c r="C198" s="25"/>
      <c r="D198" s="26"/>
      <c r="E198" s="27"/>
      <c r="F198" s="28"/>
      <c r="G198" s="28"/>
      <c r="H198" s="28"/>
      <c r="I198" s="28"/>
      <c r="J198" s="28"/>
      <c r="K198" s="30"/>
      <c r="L198" s="28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>
      <c r="A199" s="23"/>
      <c r="B199" s="24"/>
      <c r="C199" s="25"/>
      <c r="D199" s="26"/>
      <c r="E199" s="27"/>
      <c r="F199" s="28"/>
      <c r="G199" s="28"/>
      <c r="H199" s="28"/>
      <c r="I199" s="28"/>
      <c r="J199" s="28"/>
      <c r="K199" s="30"/>
      <c r="L199" s="28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>
      <c r="A200" s="32"/>
      <c r="B200" s="33"/>
      <c r="C200" s="34"/>
      <c r="D200" s="35" t="s">
        <v>34</v>
      </c>
      <c r="E200" s="36"/>
      <c r="F200" s="37">
        <f t="shared" ref="F200:J200" si="57">SUM(F196:F199)</f>
        <v>0</v>
      </c>
      <c r="G200" s="37">
        <f t="shared" si="57"/>
        <v>0</v>
      </c>
      <c r="H200" s="37">
        <f t="shared" si="57"/>
        <v>0</v>
      </c>
      <c r="I200" s="37">
        <f t="shared" si="57"/>
        <v>0</v>
      </c>
      <c r="J200" s="37">
        <f t="shared" si="57"/>
        <v>0</v>
      </c>
      <c r="K200" s="39"/>
      <c r="L200" s="37">
        <f>SUM(L196:L199)</f>
        <v>0</v>
      </c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>
      <c r="A201" s="40">
        <f t="shared" ref="A201:B201" si="58">A174</f>
        <v>1</v>
      </c>
      <c r="B201" s="41">
        <f t="shared" si="58"/>
        <v>5</v>
      </c>
      <c r="C201" s="42" t="s">
        <v>52</v>
      </c>
      <c r="D201" s="31" t="s">
        <v>24</v>
      </c>
      <c r="E201" s="27"/>
      <c r="F201" s="28"/>
      <c r="G201" s="28"/>
      <c r="H201" s="28"/>
      <c r="I201" s="28"/>
      <c r="J201" s="28"/>
      <c r="K201" s="30"/>
      <c r="L201" s="28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>
      <c r="A202" s="23"/>
      <c r="B202" s="24"/>
      <c r="C202" s="25"/>
      <c r="D202" s="31" t="s">
        <v>42</v>
      </c>
      <c r="E202" s="27"/>
      <c r="F202" s="28"/>
      <c r="G202" s="28"/>
      <c r="H202" s="28"/>
      <c r="I202" s="28"/>
      <c r="J202" s="28"/>
      <c r="K202" s="30"/>
      <c r="L202" s="28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>
      <c r="A203" s="23"/>
      <c r="B203" s="24"/>
      <c r="C203" s="25"/>
      <c r="D203" s="31" t="s">
        <v>43</v>
      </c>
      <c r="E203" s="27"/>
      <c r="F203" s="28"/>
      <c r="G203" s="28"/>
      <c r="H203" s="28"/>
      <c r="I203" s="28"/>
      <c r="J203" s="28"/>
      <c r="K203" s="30"/>
      <c r="L203" s="28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>
      <c r="A204" s="23"/>
      <c r="B204" s="24"/>
      <c r="C204" s="25"/>
      <c r="D204" s="31" t="s">
        <v>30</v>
      </c>
      <c r="E204" s="27"/>
      <c r="F204" s="28"/>
      <c r="G204" s="28"/>
      <c r="H204" s="28"/>
      <c r="I204" s="28"/>
      <c r="J204" s="28"/>
      <c r="K204" s="30"/>
      <c r="L204" s="28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>
      <c r="A205" s="23"/>
      <c r="B205" s="24"/>
      <c r="C205" s="25"/>
      <c r="D205" s="26"/>
      <c r="E205" s="27"/>
      <c r="F205" s="28"/>
      <c r="G205" s="28"/>
      <c r="H205" s="28"/>
      <c r="I205" s="28"/>
      <c r="J205" s="28"/>
      <c r="K205" s="30"/>
      <c r="L205" s="28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>
      <c r="A206" s="23"/>
      <c r="B206" s="24"/>
      <c r="C206" s="25"/>
      <c r="D206" s="26"/>
      <c r="E206" s="27"/>
      <c r="F206" s="28"/>
      <c r="G206" s="28"/>
      <c r="H206" s="28"/>
      <c r="I206" s="28"/>
      <c r="J206" s="28"/>
      <c r="K206" s="30"/>
      <c r="L206" s="28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>
      <c r="A207" s="32"/>
      <c r="B207" s="33"/>
      <c r="C207" s="34"/>
      <c r="D207" s="35" t="s">
        <v>34</v>
      </c>
      <c r="E207" s="36"/>
      <c r="F207" s="37">
        <f t="shared" ref="F207:J207" si="59">SUM(F201:F206)</f>
        <v>0</v>
      </c>
      <c r="G207" s="37">
        <f t="shared" si="59"/>
        <v>0</v>
      </c>
      <c r="H207" s="37">
        <f t="shared" si="59"/>
        <v>0</v>
      </c>
      <c r="I207" s="37">
        <f t="shared" si="59"/>
        <v>0</v>
      </c>
      <c r="J207" s="37">
        <f t="shared" si="59"/>
        <v>0</v>
      </c>
      <c r="K207" s="39"/>
      <c r="L207" s="37" t="str">
        <f ca="1">SUM(L201:L209)</f>
        <v>#REF!</v>
      </c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>
      <c r="A208" s="40">
        <f t="shared" ref="A208:B208" si="60">A174</f>
        <v>1</v>
      </c>
      <c r="B208" s="41">
        <f t="shared" si="60"/>
        <v>5</v>
      </c>
      <c r="C208" s="42" t="s">
        <v>53</v>
      </c>
      <c r="D208" s="43" t="s">
        <v>54</v>
      </c>
      <c r="E208" s="27"/>
      <c r="F208" s="28"/>
      <c r="G208" s="28"/>
      <c r="H208" s="28"/>
      <c r="I208" s="28"/>
      <c r="J208" s="28"/>
      <c r="K208" s="30"/>
      <c r="L208" s="28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>
      <c r="A209" s="23"/>
      <c r="B209" s="24"/>
      <c r="C209" s="25"/>
      <c r="D209" s="43" t="s">
        <v>51</v>
      </c>
      <c r="E209" s="27"/>
      <c r="F209" s="28"/>
      <c r="G209" s="28"/>
      <c r="H209" s="28"/>
      <c r="I209" s="28"/>
      <c r="J209" s="28"/>
      <c r="K209" s="30"/>
      <c r="L209" s="28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>
      <c r="A210" s="23"/>
      <c r="B210" s="24"/>
      <c r="C210" s="25"/>
      <c r="D210" s="43" t="s">
        <v>43</v>
      </c>
      <c r="E210" s="27"/>
      <c r="F210" s="28"/>
      <c r="G210" s="28"/>
      <c r="H210" s="28"/>
      <c r="I210" s="28"/>
      <c r="J210" s="28"/>
      <c r="K210" s="30"/>
      <c r="L210" s="28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>
      <c r="A211" s="23"/>
      <c r="B211" s="24"/>
      <c r="C211" s="25"/>
      <c r="D211" s="43" t="s">
        <v>32</v>
      </c>
      <c r="E211" s="27"/>
      <c r="F211" s="28"/>
      <c r="G211" s="28"/>
      <c r="H211" s="28"/>
      <c r="I211" s="28"/>
      <c r="J211" s="28"/>
      <c r="K211" s="30"/>
      <c r="L211" s="28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>
      <c r="A212" s="23"/>
      <c r="B212" s="24"/>
      <c r="C212" s="25"/>
      <c r="D212" s="26"/>
      <c r="E212" s="27"/>
      <c r="F212" s="28"/>
      <c r="G212" s="28"/>
      <c r="H212" s="28"/>
      <c r="I212" s="28"/>
      <c r="J212" s="28"/>
      <c r="K212" s="30"/>
      <c r="L212" s="28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>
      <c r="A213" s="23"/>
      <c r="B213" s="24"/>
      <c r="C213" s="25"/>
      <c r="D213" s="26"/>
      <c r="E213" s="27"/>
      <c r="F213" s="28"/>
      <c r="G213" s="28"/>
      <c r="H213" s="28"/>
      <c r="I213" s="28"/>
      <c r="J213" s="28"/>
      <c r="K213" s="30"/>
      <c r="L213" s="28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>
      <c r="A214" s="32"/>
      <c r="B214" s="33"/>
      <c r="C214" s="34"/>
      <c r="D214" s="46" t="s">
        <v>34</v>
      </c>
      <c r="E214" s="36"/>
      <c r="F214" s="37">
        <f t="shared" ref="F214:J214" si="61">SUM(F208:F213)</f>
        <v>0</v>
      </c>
      <c r="G214" s="37">
        <f t="shared" si="61"/>
        <v>0</v>
      </c>
      <c r="H214" s="37">
        <f t="shared" si="61"/>
        <v>0</v>
      </c>
      <c r="I214" s="37">
        <f t="shared" si="61"/>
        <v>0</v>
      </c>
      <c r="J214" s="37">
        <f t="shared" si="61"/>
        <v>0</v>
      </c>
      <c r="K214" s="39"/>
      <c r="L214" s="37" t="str">
        <f ca="1">SUM(L208:L216)</f>
        <v>#REF!</v>
      </c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47">
        <f t="shared" ref="A215:B215" si="62">A174</f>
        <v>1</v>
      </c>
      <c r="B215" s="48">
        <f t="shared" si="62"/>
        <v>5</v>
      </c>
      <c r="C215" s="86" t="s">
        <v>55</v>
      </c>
      <c r="D215" s="87"/>
      <c r="E215" s="49"/>
      <c r="F215" s="53">
        <f t="shared" ref="F215:J215" si="63">F181+F185+F195+F200+F207+F214</f>
        <v>1305</v>
      </c>
      <c r="G215" s="53">
        <f t="shared" si="63"/>
        <v>39.61</v>
      </c>
      <c r="H215" s="53">
        <f t="shared" si="63"/>
        <v>42.300000000000004</v>
      </c>
      <c r="I215" s="53">
        <f t="shared" si="63"/>
        <v>167.76</v>
      </c>
      <c r="J215" s="53">
        <f t="shared" si="63"/>
        <v>1210.8999999999999</v>
      </c>
      <c r="K215" s="52"/>
      <c r="L215" s="53" t="str">
        <f ca="1">L181+L185+L195+L200+L207+L214</f>
        <v>#REF!</v>
      </c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>
      <c r="A216" s="15">
        <v>1</v>
      </c>
      <c r="B216" s="16">
        <v>6</v>
      </c>
      <c r="C216" s="17" t="s">
        <v>23</v>
      </c>
      <c r="D216" s="18" t="s">
        <v>24</v>
      </c>
      <c r="E216" s="19"/>
      <c r="F216" s="20"/>
      <c r="G216" s="20"/>
      <c r="H216" s="20"/>
      <c r="I216" s="20"/>
      <c r="J216" s="20"/>
      <c r="K216" s="22"/>
      <c r="L216" s="20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>
      <c r="A217" s="23"/>
      <c r="B217" s="24"/>
      <c r="C217" s="25"/>
      <c r="D217" s="26"/>
      <c r="E217" s="27"/>
      <c r="F217" s="28"/>
      <c r="G217" s="28"/>
      <c r="H217" s="28"/>
      <c r="I217" s="28"/>
      <c r="J217" s="28"/>
      <c r="K217" s="30"/>
      <c r="L217" s="28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>
      <c r="A218" s="23"/>
      <c r="B218" s="24"/>
      <c r="C218" s="25"/>
      <c r="D218" s="31" t="s">
        <v>28</v>
      </c>
      <c r="E218" s="27"/>
      <c r="F218" s="28"/>
      <c r="G218" s="28"/>
      <c r="H218" s="28"/>
      <c r="I218" s="28"/>
      <c r="J218" s="28"/>
      <c r="K218" s="30"/>
      <c r="L218" s="28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>
      <c r="A219" s="23"/>
      <c r="B219" s="24"/>
      <c r="C219" s="25"/>
      <c r="D219" s="31" t="s">
        <v>30</v>
      </c>
      <c r="E219" s="27"/>
      <c r="F219" s="28"/>
      <c r="G219" s="28"/>
      <c r="H219" s="28"/>
      <c r="I219" s="28"/>
      <c r="J219" s="28"/>
      <c r="K219" s="30"/>
      <c r="L219" s="28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>
      <c r="A220" s="23"/>
      <c r="B220" s="24"/>
      <c r="C220" s="25"/>
      <c r="D220" s="31" t="s">
        <v>32</v>
      </c>
      <c r="E220" s="27"/>
      <c r="F220" s="28"/>
      <c r="G220" s="28"/>
      <c r="H220" s="28"/>
      <c r="I220" s="28"/>
      <c r="J220" s="28"/>
      <c r="K220" s="30"/>
      <c r="L220" s="28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>
      <c r="A221" s="23"/>
      <c r="B221" s="24"/>
      <c r="C221" s="25"/>
      <c r="D221" s="26"/>
      <c r="E221" s="27"/>
      <c r="F221" s="28"/>
      <c r="G221" s="28"/>
      <c r="H221" s="28"/>
      <c r="I221" s="28"/>
      <c r="J221" s="28"/>
      <c r="K221" s="30"/>
      <c r="L221" s="28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>
      <c r="A222" s="23"/>
      <c r="B222" s="24"/>
      <c r="C222" s="25"/>
      <c r="D222" s="26"/>
      <c r="E222" s="27"/>
      <c r="F222" s="28"/>
      <c r="G222" s="28"/>
      <c r="H222" s="28"/>
      <c r="I222" s="28"/>
      <c r="J222" s="28"/>
      <c r="K222" s="30"/>
      <c r="L222" s="28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>
      <c r="A223" s="32"/>
      <c r="B223" s="33"/>
      <c r="C223" s="34"/>
      <c r="D223" s="35" t="s">
        <v>34</v>
      </c>
      <c r="E223" s="36"/>
      <c r="F223" s="37">
        <f t="shared" ref="F223:J223" si="64">SUM(F216:F222)</f>
        <v>0</v>
      </c>
      <c r="G223" s="37">
        <f t="shared" si="64"/>
        <v>0</v>
      </c>
      <c r="H223" s="37">
        <f t="shared" si="64"/>
        <v>0</v>
      </c>
      <c r="I223" s="37">
        <f t="shared" si="64"/>
        <v>0</v>
      </c>
      <c r="J223" s="37">
        <f t="shared" si="64"/>
        <v>0</v>
      </c>
      <c r="K223" s="39"/>
      <c r="L223" s="37">
        <f>SUM(L216:L222)</f>
        <v>0</v>
      </c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>
      <c r="A224" s="40">
        <f t="shared" ref="A224:B224" si="65">A216</f>
        <v>1</v>
      </c>
      <c r="B224" s="41">
        <f t="shared" si="65"/>
        <v>6</v>
      </c>
      <c r="C224" s="42" t="s">
        <v>35</v>
      </c>
      <c r="D224" s="43" t="s">
        <v>32</v>
      </c>
      <c r="E224" s="27"/>
      <c r="F224" s="28"/>
      <c r="G224" s="28"/>
      <c r="H224" s="28"/>
      <c r="I224" s="28"/>
      <c r="J224" s="28"/>
      <c r="K224" s="30"/>
      <c r="L224" s="28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>
      <c r="A225" s="23"/>
      <c r="B225" s="24"/>
      <c r="C225" s="25"/>
      <c r="D225" s="26"/>
      <c r="E225" s="27"/>
      <c r="F225" s="28"/>
      <c r="G225" s="28"/>
      <c r="H225" s="28"/>
      <c r="I225" s="28"/>
      <c r="J225" s="28"/>
      <c r="K225" s="30"/>
      <c r="L225" s="28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>
      <c r="A226" s="23"/>
      <c r="B226" s="24"/>
      <c r="C226" s="25"/>
      <c r="D226" s="26"/>
      <c r="E226" s="27"/>
      <c r="F226" s="28"/>
      <c r="G226" s="28"/>
      <c r="H226" s="28"/>
      <c r="I226" s="28"/>
      <c r="J226" s="28"/>
      <c r="K226" s="30"/>
      <c r="L226" s="28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>
      <c r="A227" s="32"/>
      <c r="B227" s="33"/>
      <c r="C227" s="34"/>
      <c r="D227" s="35" t="s">
        <v>34</v>
      </c>
      <c r="E227" s="36"/>
      <c r="F227" s="37">
        <f t="shared" ref="F227:J227" si="66">SUM(F224:F226)</f>
        <v>0</v>
      </c>
      <c r="G227" s="37">
        <f t="shared" si="66"/>
        <v>0</v>
      </c>
      <c r="H227" s="37">
        <f t="shared" si="66"/>
        <v>0</v>
      </c>
      <c r="I227" s="37">
        <f t="shared" si="66"/>
        <v>0</v>
      </c>
      <c r="J227" s="37">
        <f t="shared" si="66"/>
        <v>0</v>
      </c>
      <c r="K227" s="39"/>
      <c r="L227" s="37" t="str">
        <f ca="1">SUM(L224:L232)</f>
        <v>#REF!</v>
      </c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>
      <c r="A228" s="40">
        <f t="shared" ref="A228:B228" si="67">A216</f>
        <v>1</v>
      </c>
      <c r="B228" s="41">
        <f t="shared" si="67"/>
        <v>6</v>
      </c>
      <c r="C228" s="42" t="s">
        <v>36</v>
      </c>
      <c r="D228" s="31" t="s">
        <v>37</v>
      </c>
      <c r="E228" s="27"/>
      <c r="F228" s="28"/>
      <c r="G228" s="28"/>
      <c r="H228" s="28"/>
      <c r="I228" s="28"/>
      <c r="J228" s="28"/>
      <c r="K228" s="30"/>
      <c r="L228" s="28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>
      <c r="A229" s="23"/>
      <c r="B229" s="24"/>
      <c r="C229" s="25"/>
      <c r="D229" s="31" t="s">
        <v>38</v>
      </c>
      <c r="E229" s="27"/>
      <c r="F229" s="28"/>
      <c r="G229" s="28"/>
      <c r="H229" s="28"/>
      <c r="I229" s="28"/>
      <c r="J229" s="28"/>
      <c r="K229" s="30"/>
      <c r="L229" s="28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>
      <c r="A230" s="23"/>
      <c r="B230" s="24"/>
      <c r="C230" s="25"/>
      <c r="D230" s="31" t="s">
        <v>40</v>
      </c>
      <c r="E230" s="27"/>
      <c r="F230" s="28"/>
      <c r="G230" s="28"/>
      <c r="H230" s="28"/>
      <c r="I230" s="28"/>
      <c r="J230" s="28"/>
      <c r="K230" s="30"/>
      <c r="L230" s="28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>
      <c r="A231" s="23"/>
      <c r="B231" s="24"/>
      <c r="C231" s="25"/>
      <c r="D231" s="31" t="s">
        <v>42</v>
      </c>
      <c r="E231" s="27"/>
      <c r="F231" s="28"/>
      <c r="G231" s="28"/>
      <c r="H231" s="28"/>
      <c r="I231" s="28"/>
      <c r="J231" s="28"/>
      <c r="K231" s="30"/>
      <c r="L231" s="28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>
      <c r="A232" s="23"/>
      <c r="B232" s="24"/>
      <c r="C232" s="25"/>
      <c r="D232" s="31" t="s">
        <v>43</v>
      </c>
      <c r="E232" s="27"/>
      <c r="F232" s="28"/>
      <c r="G232" s="28"/>
      <c r="H232" s="28"/>
      <c r="I232" s="28"/>
      <c r="J232" s="28"/>
      <c r="K232" s="30"/>
      <c r="L232" s="28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>
      <c r="A233" s="23"/>
      <c r="B233" s="24"/>
      <c r="C233" s="25"/>
      <c r="D233" s="31" t="s">
        <v>45</v>
      </c>
      <c r="E233" s="27"/>
      <c r="F233" s="28"/>
      <c r="G233" s="28"/>
      <c r="H233" s="28"/>
      <c r="I233" s="28"/>
      <c r="J233" s="28"/>
      <c r="K233" s="30"/>
      <c r="L233" s="28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>
      <c r="A234" s="23"/>
      <c r="B234" s="24"/>
      <c r="C234" s="25"/>
      <c r="D234" s="31" t="s">
        <v>47</v>
      </c>
      <c r="E234" s="27"/>
      <c r="F234" s="28"/>
      <c r="G234" s="28"/>
      <c r="H234" s="28"/>
      <c r="I234" s="28"/>
      <c r="J234" s="28"/>
      <c r="K234" s="30"/>
      <c r="L234" s="28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>
      <c r="A235" s="23"/>
      <c r="B235" s="24"/>
      <c r="C235" s="25"/>
      <c r="D235" s="26"/>
      <c r="E235" s="27"/>
      <c r="F235" s="28"/>
      <c r="G235" s="28"/>
      <c r="H235" s="28"/>
      <c r="I235" s="28"/>
      <c r="J235" s="28"/>
      <c r="K235" s="30"/>
      <c r="L235" s="28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>
      <c r="A236" s="23"/>
      <c r="B236" s="24"/>
      <c r="C236" s="25"/>
      <c r="D236" s="26"/>
      <c r="E236" s="27"/>
      <c r="F236" s="28"/>
      <c r="G236" s="28"/>
      <c r="H236" s="28"/>
      <c r="I236" s="28"/>
      <c r="J236" s="28"/>
      <c r="K236" s="30"/>
      <c r="L236" s="28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>
      <c r="A237" s="32"/>
      <c r="B237" s="33"/>
      <c r="C237" s="34"/>
      <c r="D237" s="35" t="s">
        <v>34</v>
      </c>
      <c r="E237" s="36"/>
      <c r="F237" s="37">
        <f t="shared" ref="F237:J237" si="68">SUM(F228:F236)</f>
        <v>0</v>
      </c>
      <c r="G237" s="37">
        <f t="shared" si="68"/>
        <v>0</v>
      </c>
      <c r="H237" s="37">
        <f t="shared" si="68"/>
        <v>0</v>
      </c>
      <c r="I237" s="37">
        <f t="shared" si="68"/>
        <v>0</v>
      </c>
      <c r="J237" s="37">
        <f t="shared" si="68"/>
        <v>0</v>
      </c>
      <c r="K237" s="39"/>
      <c r="L237" s="37" t="str">
        <f ca="1">SUM(L234:L242)</f>
        <v>#REF!</v>
      </c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>
      <c r="A238" s="40">
        <f t="shared" ref="A238:B238" si="69">A216</f>
        <v>1</v>
      </c>
      <c r="B238" s="41">
        <f t="shared" si="69"/>
        <v>6</v>
      </c>
      <c r="C238" s="42" t="s">
        <v>50</v>
      </c>
      <c r="D238" s="43" t="s">
        <v>51</v>
      </c>
      <c r="E238" s="27"/>
      <c r="F238" s="28"/>
      <c r="G238" s="28"/>
      <c r="H238" s="28"/>
      <c r="I238" s="28"/>
      <c r="J238" s="28"/>
      <c r="K238" s="30"/>
      <c r="L238" s="28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>
      <c r="A239" s="23"/>
      <c r="B239" s="24"/>
      <c r="C239" s="25"/>
      <c r="D239" s="43" t="s">
        <v>43</v>
      </c>
      <c r="E239" s="27"/>
      <c r="F239" s="28"/>
      <c r="G239" s="28"/>
      <c r="H239" s="28"/>
      <c r="I239" s="28"/>
      <c r="J239" s="28"/>
      <c r="K239" s="30"/>
      <c r="L239" s="28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>
      <c r="A240" s="23"/>
      <c r="B240" s="24"/>
      <c r="C240" s="25"/>
      <c r="D240" s="26"/>
      <c r="E240" s="27"/>
      <c r="F240" s="28"/>
      <c r="G240" s="28"/>
      <c r="H240" s="28"/>
      <c r="I240" s="28"/>
      <c r="J240" s="28"/>
      <c r="K240" s="30"/>
      <c r="L240" s="28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>
      <c r="A241" s="23"/>
      <c r="B241" s="24"/>
      <c r="C241" s="25"/>
      <c r="D241" s="26"/>
      <c r="E241" s="27"/>
      <c r="F241" s="28"/>
      <c r="G241" s="28"/>
      <c r="H241" s="28"/>
      <c r="I241" s="28"/>
      <c r="J241" s="28"/>
      <c r="K241" s="30"/>
      <c r="L241" s="28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>
      <c r="A242" s="32"/>
      <c r="B242" s="33"/>
      <c r="C242" s="34"/>
      <c r="D242" s="35" t="s">
        <v>34</v>
      </c>
      <c r="E242" s="36"/>
      <c r="F242" s="37">
        <f t="shared" ref="F242:J242" si="70">SUM(F238:F241)</f>
        <v>0</v>
      </c>
      <c r="G242" s="37">
        <f t="shared" si="70"/>
        <v>0</v>
      </c>
      <c r="H242" s="37">
        <f t="shared" si="70"/>
        <v>0</v>
      </c>
      <c r="I242" s="37">
        <f t="shared" si="70"/>
        <v>0</v>
      </c>
      <c r="J242" s="37">
        <f t="shared" si="70"/>
        <v>0</v>
      </c>
      <c r="K242" s="39"/>
      <c r="L242" s="37" t="str">
        <f ca="1">SUM(L235:L241)</f>
        <v>#REF!</v>
      </c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>
      <c r="A243" s="40">
        <f t="shared" ref="A243:B243" si="71">A216</f>
        <v>1</v>
      </c>
      <c r="B243" s="41">
        <f t="shared" si="71"/>
        <v>6</v>
      </c>
      <c r="C243" s="42" t="s">
        <v>52</v>
      </c>
      <c r="D243" s="31" t="s">
        <v>24</v>
      </c>
      <c r="E243" s="27"/>
      <c r="F243" s="28"/>
      <c r="G243" s="28"/>
      <c r="H243" s="28"/>
      <c r="I243" s="28"/>
      <c r="J243" s="28"/>
      <c r="K243" s="30"/>
      <c r="L243" s="28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>
      <c r="A244" s="23"/>
      <c r="B244" s="24"/>
      <c r="C244" s="25"/>
      <c r="D244" s="31" t="s">
        <v>42</v>
      </c>
      <c r="E244" s="27"/>
      <c r="F244" s="28"/>
      <c r="G244" s="28"/>
      <c r="H244" s="28"/>
      <c r="I244" s="28"/>
      <c r="J244" s="28"/>
      <c r="K244" s="30"/>
      <c r="L244" s="28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>
      <c r="A245" s="23"/>
      <c r="B245" s="24"/>
      <c r="C245" s="25"/>
      <c r="D245" s="31" t="s">
        <v>43</v>
      </c>
      <c r="E245" s="27"/>
      <c r="F245" s="28"/>
      <c r="G245" s="28"/>
      <c r="H245" s="28"/>
      <c r="I245" s="28"/>
      <c r="J245" s="28"/>
      <c r="K245" s="30"/>
      <c r="L245" s="28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>
      <c r="A246" s="23"/>
      <c r="B246" s="24"/>
      <c r="C246" s="25"/>
      <c r="D246" s="31" t="s">
        <v>30</v>
      </c>
      <c r="E246" s="27"/>
      <c r="F246" s="28"/>
      <c r="G246" s="28"/>
      <c r="H246" s="28"/>
      <c r="I246" s="28"/>
      <c r="J246" s="28"/>
      <c r="K246" s="30"/>
      <c r="L246" s="28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>
      <c r="A247" s="23"/>
      <c r="B247" s="24"/>
      <c r="C247" s="25"/>
      <c r="D247" s="26"/>
      <c r="E247" s="27"/>
      <c r="F247" s="28"/>
      <c r="G247" s="28"/>
      <c r="H247" s="28"/>
      <c r="I247" s="28"/>
      <c r="J247" s="28"/>
      <c r="K247" s="30"/>
      <c r="L247" s="28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>
      <c r="A248" s="23"/>
      <c r="B248" s="24"/>
      <c r="C248" s="25"/>
      <c r="D248" s="26"/>
      <c r="E248" s="27"/>
      <c r="F248" s="28"/>
      <c r="G248" s="28"/>
      <c r="H248" s="28"/>
      <c r="I248" s="28"/>
      <c r="J248" s="28"/>
      <c r="K248" s="30"/>
      <c r="L248" s="28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>
      <c r="A249" s="32"/>
      <c r="B249" s="33"/>
      <c r="C249" s="34"/>
      <c r="D249" s="35" t="s">
        <v>34</v>
      </c>
      <c r="E249" s="36"/>
      <c r="F249" s="37">
        <f t="shared" ref="F249:J249" si="72">SUM(F243:F248)</f>
        <v>0</v>
      </c>
      <c r="G249" s="37">
        <f t="shared" si="72"/>
        <v>0</v>
      </c>
      <c r="H249" s="37">
        <f t="shared" si="72"/>
        <v>0</v>
      </c>
      <c r="I249" s="37">
        <f t="shared" si="72"/>
        <v>0</v>
      </c>
      <c r="J249" s="37">
        <f t="shared" si="72"/>
        <v>0</v>
      </c>
      <c r="K249" s="39"/>
      <c r="L249" s="37" t="str">
        <f ca="1">SUM(L243:L251)</f>
        <v>#REF!</v>
      </c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>
      <c r="A250" s="40">
        <f t="shared" ref="A250:B250" si="73">A216</f>
        <v>1</v>
      </c>
      <c r="B250" s="41">
        <f t="shared" si="73"/>
        <v>6</v>
      </c>
      <c r="C250" s="42" t="s">
        <v>53</v>
      </c>
      <c r="D250" s="43" t="s">
        <v>54</v>
      </c>
      <c r="E250" s="27"/>
      <c r="F250" s="28"/>
      <c r="G250" s="28"/>
      <c r="H250" s="28"/>
      <c r="I250" s="28"/>
      <c r="J250" s="28"/>
      <c r="K250" s="30"/>
      <c r="L250" s="28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>
      <c r="A251" s="23"/>
      <c r="B251" s="24"/>
      <c r="C251" s="25"/>
      <c r="D251" s="43" t="s">
        <v>51</v>
      </c>
      <c r="E251" s="27"/>
      <c r="F251" s="28"/>
      <c r="G251" s="28"/>
      <c r="H251" s="28"/>
      <c r="I251" s="28"/>
      <c r="J251" s="28"/>
      <c r="K251" s="30"/>
      <c r="L251" s="28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>
      <c r="A252" s="23"/>
      <c r="B252" s="24"/>
      <c r="C252" s="25"/>
      <c r="D252" s="43" t="s">
        <v>43</v>
      </c>
      <c r="E252" s="27"/>
      <c r="F252" s="28"/>
      <c r="G252" s="28"/>
      <c r="H252" s="28"/>
      <c r="I252" s="28"/>
      <c r="J252" s="28"/>
      <c r="K252" s="30"/>
      <c r="L252" s="28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>
      <c r="A253" s="23"/>
      <c r="B253" s="24"/>
      <c r="C253" s="25"/>
      <c r="D253" s="43" t="s">
        <v>32</v>
      </c>
      <c r="E253" s="27"/>
      <c r="F253" s="28"/>
      <c r="G253" s="28"/>
      <c r="H253" s="28"/>
      <c r="I253" s="28"/>
      <c r="J253" s="28"/>
      <c r="K253" s="30"/>
      <c r="L253" s="28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>
      <c r="A254" s="23"/>
      <c r="B254" s="24"/>
      <c r="C254" s="25"/>
      <c r="D254" s="26"/>
      <c r="E254" s="27"/>
      <c r="F254" s="28"/>
      <c r="G254" s="28"/>
      <c r="H254" s="28"/>
      <c r="I254" s="28"/>
      <c r="J254" s="28"/>
      <c r="K254" s="30"/>
      <c r="L254" s="28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>
      <c r="A255" s="23"/>
      <c r="B255" s="24"/>
      <c r="C255" s="25"/>
      <c r="D255" s="26"/>
      <c r="E255" s="27"/>
      <c r="F255" s="28"/>
      <c r="G255" s="28"/>
      <c r="H255" s="28"/>
      <c r="I255" s="28"/>
      <c r="J255" s="28"/>
      <c r="K255" s="30"/>
      <c r="L255" s="28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>
      <c r="A256" s="32"/>
      <c r="B256" s="33"/>
      <c r="C256" s="34"/>
      <c r="D256" s="46" t="s">
        <v>34</v>
      </c>
      <c r="E256" s="36"/>
      <c r="F256" s="37">
        <f t="shared" ref="F256:J256" si="74">SUM(F250:F255)</f>
        <v>0</v>
      </c>
      <c r="G256" s="37">
        <f t="shared" si="74"/>
        <v>0</v>
      </c>
      <c r="H256" s="37">
        <f t="shared" si="74"/>
        <v>0</v>
      </c>
      <c r="I256" s="37">
        <f t="shared" si="74"/>
        <v>0</v>
      </c>
      <c r="J256" s="37">
        <f t="shared" si="74"/>
        <v>0</v>
      </c>
      <c r="K256" s="39"/>
      <c r="L256" s="37" t="str">
        <f ca="1">SUM(L250:L258)</f>
        <v>#REF!</v>
      </c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47">
        <f t="shared" ref="A257:B257" si="75">A216</f>
        <v>1</v>
      </c>
      <c r="B257" s="48">
        <f t="shared" si="75"/>
        <v>6</v>
      </c>
      <c r="C257" s="86" t="s">
        <v>55</v>
      </c>
      <c r="D257" s="87"/>
      <c r="E257" s="49"/>
      <c r="F257" s="53">
        <f t="shared" ref="F257:J257" si="76">F223+F227+F237+F242+F249+F256</f>
        <v>0</v>
      </c>
      <c r="G257" s="53">
        <f t="shared" si="76"/>
        <v>0</v>
      </c>
      <c r="H257" s="53">
        <f t="shared" si="76"/>
        <v>0</v>
      </c>
      <c r="I257" s="53">
        <f t="shared" si="76"/>
        <v>0</v>
      </c>
      <c r="J257" s="53">
        <f t="shared" si="76"/>
        <v>0</v>
      </c>
      <c r="K257" s="52"/>
      <c r="L257" s="53" t="str">
        <f ca="1">L223+L227+L237+L242+L249+L256</f>
        <v>#REF!</v>
      </c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>
      <c r="A258" s="15">
        <v>1</v>
      </c>
      <c r="B258" s="16">
        <v>7</v>
      </c>
      <c r="C258" s="17" t="s">
        <v>23</v>
      </c>
      <c r="D258" s="18" t="s">
        <v>24</v>
      </c>
      <c r="E258" s="19"/>
      <c r="F258" s="20"/>
      <c r="G258" s="20"/>
      <c r="H258" s="20"/>
      <c r="I258" s="20"/>
      <c r="J258" s="20"/>
      <c r="K258" s="22"/>
      <c r="L258" s="20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>
      <c r="A259" s="23"/>
      <c r="B259" s="24"/>
      <c r="C259" s="25"/>
      <c r="D259" s="26"/>
      <c r="E259" s="27"/>
      <c r="F259" s="28"/>
      <c r="G259" s="28"/>
      <c r="H259" s="28"/>
      <c r="I259" s="28"/>
      <c r="J259" s="28"/>
      <c r="K259" s="30"/>
      <c r="L259" s="28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>
      <c r="A260" s="23"/>
      <c r="B260" s="24"/>
      <c r="C260" s="25"/>
      <c r="D260" s="31" t="s">
        <v>28</v>
      </c>
      <c r="E260" s="27"/>
      <c r="F260" s="28"/>
      <c r="G260" s="28"/>
      <c r="H260" s="28"/>
      <c r="I260" s="28"/>
      <c r="J260" s="28"/>
      <c r="K260" s="30"/>
      <c r="L260" s="28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>
      <c r="A261" s="23"/>
      <c r="B261" s="24"/>
      <c r="C261" s="25"/>
      <c r="D261" s="31" t="s">
        <v>30</v>
      </c>
      <c r="E261" s="27"/>
      <c r="F261" s="28"/>
      <c r="G261" s="28"/>
      <c r="H261" s="28"/>
      <c r="I261" s="28"/>
      <c r="J261" s="28"/>
      <c r="K261" s="30"/>
      <c r="L261" s="28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>
      <c r="A262" s="23"/>
      <c r="B262" s="24"/>
      <c r="C262" s="25"/>
      <c r="D262" s="31" t="s">
        <v>32</v>
      </c>
      <c r="E262" s="27"/>
      <c r="F262" s="28"/>
      <c r="G262" s="28"/>
      <c r="H262" s="28"/>
      <c r="I262" s="28"/>
      <c r="J262" s="28"/>
      <c r="K262" s="30"/>
      <c r="L262" s="28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>
      <c r="A263" s="23"/>
      <c r="B263" s="24"/>
      <c r="C263" s="25"/>
      <c r="D263" s="26"/>
      <c r="E263" s="27"/>
      <c r="F263" s="28"/>
      <c r="G263" s="28"/>
      <c r="H263" s="28"/>
      <c r="I263" s="28"/>
      <c r="J263" s="28"/>
      <c r="K263" s="30"/>
      <c r="L263" s="28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>
      <c r="A264" s="23"/>
      <c r="B264" s="24"/>
      <c r="C264" s="25"/>
      <c r="D264" s="26"/>
      <c r="E264" s="27"/>
      <c r="F264" s="28"/>
      <c r="G264" s="28"/>
      <c r="H264" s="28"/>
      <c r="I264" s="28"/>
      <c r="J264" s="28"/>
      <c r="K264" s="30"/>
      <c r="L264" s="28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>
      <c r="A265" s="32"/>
      <c r="B265" s="33"/>
      <c r="C265" s="34"/>
      <c r="D265" s="35" t="s">
        <v>34</v>
      </c>
      <c r="E265" s="36"/>
      <c r="F265" s="37">
        <f t="shared" ref="F265:J265" si="77">SUM(F258:F264)</f>
        <v>0</v>
      </c>
      <c r="G265" s="37">
        <f t="shared" si="77"/>
        <v>0</v>
      </c>
      <c r="H265" s="37">
        <f t="shared" si="77"/>
        <v>0</v>
      </c>
      <c r="I265" s="37">
        <f t="shared" si="77"/>
        <v>0</v>
      </c>
      <c r="J265" s="37">
        <f t="shared" si="77"/>
        <v>0</v>
      </c>
      <c r="K265" s="39"/>
      <c r="L265" s="37">
        <f>SUM(L258:L264)</f>
        <v>0</v>
      </c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>
      <c r="A266" s="40">
        <f t="shared" ref="A266:B266" si="78">A258</f>
        <v>1</v>
      </c>
      <c r="B266" s="41">
        <f t="shared" si="78"/>
        <v>7</v>
      </c>
      <c r="C266" s="42" t="s">
        <v>35</v>
      </c>
      <c r="D266" s="43" t="s">
        <v>32</v>
      </c>
      <c r="E266" s="27"/>
      <c r="F266" s="28"/>
      <c r="G266" s="28"/>
      <c r="H266" s="28"/>
      <c r="I266" s="28"/>
      <c r="J266" s="28"/>
      <c r="K266" s="30"/>
      <c r="L266" s="28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>
      <c r="A267" s="23"/>
      <c r="B267" s="24"/>
      <c r="C267" s="25"/>
      <c r="D267" s="26"/>
      <c r="E267" s="27"/>
      <c r="F267" s="28"/>
      <c r="G267" s="28"/>
      <c r="H267" s="28"/>
      <c r="I267" s="28"/>
      <c r="J267" s="28"/>
      <c r="K267" s="30"/>
      <c r="L267" s="28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>
      <c r="A268" s="23"/>
      <c r="B268" s="24"/>
      <c r="C268" s="25"/>
      <c r="D268" s="26"/>
      <c r="E268" s="27"/>
      <c r="F268" s="28"/>
      <c r="G268" s="28"/>
      <c r="H268" s="28"/>
      <c r="I268" s="28"/>
      <c r="J268" s="28"/>
      <c r="K268" s="30"/>
      <c r="L268" s="28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>
      <c r="A269" s="32"/>
      <c r="B269" s="33"/>
      <c r="C269" s="34"/>
      <c r="D269" s="35" t="s">
        <v>34</v>
      </c>
      <c r="E269" s="36"/>
      <c r="F269" s="37">
        <f t="shared" ref="F269:J269" si="79">SUM(F266:F268)</f>
        <v>0</v>
      </c>
      <c r="G269" s="37">
        <f t="shared" si="79"/>
        <v>0</v>
      </c>
      <c r="H269" s="37">
        <f t="shared" si="79"/>
        <v>0</v>
      </c>
      <c r="I269" s="37">
        <f t="shared" si="79"/>
        <v>0</v>
      </c>
      <c r="J269" s="37">
        <f t="shared" si="79"/>
        <v>0</v>
      </c>
      <c r="K269" s="39"/>
      <c r="L269" s="37" t="str">
        <f ca="1">SUM(L266:L274)</f>
        <v>#REF!</v>
      </c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>
      <c r="A270" s="40">
        <f t="shared" ref="A270:B270" si="80">A258</f>
        <v>1</v>
      </c>
      <c r="B270" s="41">
        <f t="shared" si="80"/>
        <v>7</v>
      </c>
      <c r="C270" s="42" t="s">
        <v>36</v>
      </c>
      <c r="D270" s="31" t="s">
        <v>37</v>
      </c>
      <c r="E270" s="27"/>
      <c r="F270" s="28"/>
      <c r="G270" s="28"/>
      <c r="H270" s="28"/>
      <c r="I270" s="28"/>
      <c r="J270" s="28"/>
      <c r="K270" s="30"/>
      <c r="L270" s="28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>
      <c r="A271" s="23"/>
      <c r="B271" s="24"/>
      <c r="C271" s="25"/>
      <c r="D271" s="31" t="s">
        <v>38</v>
      </c>
      <c r="E271" s="27"/>
      <c r="F271" s="28"/>
      <c r="G271" s="28"/>
      <c r="H271" s="28"/>
      <c r="I271" s="28"/>
      <c r="J271" s="28"/>
      <c r="K271" s="30"/>
      <c r="L271" s="28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>
      <c r="A272" s="23"/>
      <c r="B272" s="24"/>
      <c r="C272" s="25"/>
      <c r="D272" s="31" t="s">
        <v>40</v>
      </c>
      <c r="E272" s="27"/>
      <c r="F272" s="28"/>
      <c r="G272" s="28"/>
      <c r="H272" s="28"/>
      <c r="I272" s="28"/>
      <c r="J272" s="28"/>
      <c r="K272" s="30"/>
      <c r="L272" s="28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>
      <c r="A273" s="23"/>
      <c r="B273" s="24"/>
      <c r="C273" s="25"/>
      <c r="D273" s="31" t="s">
        <v>42</v>
      </c>
      <c r="E273" s="27"/>
      <c r="F273" s="28"/>
      <c r="G273" s="28"/>
      <c r="H273" s="28"/>
      <c r="I273" s="28"/>
      <c r="J273" s="28"/>
      <c r="K273" s="30"/>
      <c r="L273" s="28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>
      <c r="A274" s="23"/>
      <c r="B274" s="24"/>
      <c r="C274" s="25"/>
      <c r="D274" s="31" t="s">
        <v>43</v>
      </c>
      <c r="E274" s="27"/>
      <c r="F274" s="28"/>
      <c r="G274" s="28"/>
      <c r="H274" s="28"/>
      <c r="I274" s="28"/>
      <c r="J274" s="28"/>
      <c r="K274" s="30"/>
      <c r="L274" s="28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>
      <c r="A275" s="23"/>
      <c r="B275" s="24"/>
      <c r="C275" s="25"/>
      <c r="D275" s="31" t="s">
        <v>45</v>
      </c>
      <c r="E275" s="27"/>
      <c r="F275" s="28"/>
      <c r="G275" s="28"/>
      <c r="H275" s="28"/>
      <c r="I275" s="28"/>
      <c r="J275" s="28"/>
      <c r="K275" s="30"/>
      <c r="L275" s="28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>
      <c r="A276" s="23"/>
      <c r="B276" s="24"/>
      <c r="C276" s="25"/>
      <c r="D276" s="31" t="s">
        <v>47</v>
      </c>
      <c r="E276" s="27"/>
      <c r="F276" s="28"/>
      <c r="G276" s="28"/>
      <c r="H276" s="28"/>
      <c r="I276" s="28"/>
      <c r="J276" s="28"/>
      <c r="K276" s="30"/>
      <c r="L276" s="28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>
      <c r="A277" s="23"/>
      <c r="B277" s="24"/>
      <c r="C277" s="25"/>
      <c r="D277" s="26"/>
      <c r="E277" s="27"/>
      <c r="F277" s="28"/>
      <c r="G277" s="28"/>
      <c r="H277" s="28"/>
      <c r="I277" s="28"/>
      <c r="J277" s="28"/>
      <c r="K277" s="30"/>
      <c r="L277" s="28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>
      <c r="A278" s="23"/>
      <c r="B278" s="24"/>
      <c r="C278" s="25"/>
      <c r="D278" s="26"/>
      <c r="E278" s="27"/>
      <c r="F278" s="28"/>
      <c r="G278" s="28"/>
      <c r="H278" s="28"/>
      <c r="I278" s="28"/>
      <c r="J278" s="28"/>
      <c r="K278" s="30"/>
      <c r="L278" s="28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>
      <c r="A279" s="32"/>
      <c r="B279" s="33"/>
      <c r="C279" s="34"/>
      <c r="D279" s="35" t="s">
        <v>34</v>
      </c>
      <c r="E279" s="36"/>
      <c r="F279" s="37">
        <f t="shared" ref="F279:J279" si="81">SUM(F270:F278)</f>
        <v>0</v>
      </c>
      <c r="G279" s="37">
        <f t="shared" si="81"/>
        <v>0</v>
      </c>
      <c r="H279" s="37">
        <f t="shared" si="81"/>
        <v>0</v>
      </c>
      <c r="I279" s="37">
        <f t="shared" si="81"/>
        <v>0</v>
      </c>
      <c r="J279" s="37">
        <f t="shared" si="81"/>
        <v>0</v>
      </c>
      <c r="K279" s="39"/>
      <c r="L279" s="37" t="str">
        <f ca="1">SUM(L276:L284)</f>
        <v>#REF!</v>
      </c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>
      <c r="A280" s="40">
        <f t="shared" ref="A280:B280" si="82">A258</f>
        <v>1</v>
      </c>
      <c r="B280" s="41">
        <f t="shared" si="82"/>
        <v>7</v>
      </c>
      <c r="C280" s="42" t="s">
        <v>50</v>
      </c>
      <c r="D280" s="43" t="s">
        <v>51</v>
      </c>
      <c r="E280" s="27"/>
      <c r="F280" s="28"/>
      <c r="G280" s="28"/>
      <c r="H280" s="28"/>
      <c r="I280" s="28"/>
      <c r="J280" s="28"/>
      <c r="K280" s="30"/>
      <c r="L280" s="28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>
      <c r="A281" s="23"/>
      <c r="B281" s="24"/>
      <c r="C281" s="25"/>
      <c r="D281" s="43" t="s">
        <v>43</v>
      </c>
      <c r="E281" s="27"/>
      <c r="F281" s="28"/>
      <c r="G281" s="28"/>
      <c r="H281" s="28"/>
      <c r="I281" s="28"/>
      <c r="J281" s="28"/>
      <c r="K281" s="30"/>
      <c r="L281" s="28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>
      <c r="A282" s="23"/>
      <c r="B282" s="24"/>
      <c r="C282" s="25"/>
      <c r="D282" s="26"/>
      <c r="E282" s="27"/>
      <c r="F282" s="28"/>
      <c r="G282" s="28"/>
      <c r="H282" s="28"/>
      <c r="I282" s="28"/>
      <c r="J282" s="28"/>
      <c r="K282" s="30"/>
      <c r="L282" s="28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>
      <c r="A283" s="23"/>
      <c r="B283" s="24"/>
      <c r="C283" s="25"/>
      <c r="D283" s="26"/>
      <c r="E283" s="27"/>
      <c r="F283" s="28"/>
      <c r="G283" s="28"/>
      <c r="H283" s="28"/>
      <c r="I283" s="28"/>
      <c r="J283" s="28"/>
      <c r="K283" s="30"/>
      <c r="L283" s="28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>
      <c r="A284" s="32"/>
      <c r="B284" s="33"/>
      <c r="C284" s="34"/>
      <c r="D284" s="35" t="s">
        <v>34</v>
      </c>
      <c r="E284" s="36"/>
      <c r="F284" s="37">
        <f t="shared" ref="F284:J284" si="83">SUM(F280:F283)</f>
        <v>0</v>
      </c>
      <c r="G284" s="37">
        <f t="shared" si="83"/>
        <v>0</v>
      </c>
      <c r="H284" s="37">
        <f t="shared" si="83"/>
        <v>0</v>
      </c>
      <c r="I284" s="37">
        <f t="shared" si="83"/>
        <v>0</v>
      </c>
      <c r="J284" s="37">
        <f t="shared" si="83"/>
        <v>0</v>
      </c>
      <c r="K284" s="39"/>
      <c r="L284" s="37" t="str">
        <f ca="1">SUM(L277:L283)</f>
        <v>#REF!</v>
      </c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>
      <c r="A285" s="40">
        <f t="shared" ref="A285:B285" si="84">A258</f>
        <v>1</v>
      </c>
      <c r="B285" s="41">
        <f t="shared" si="84"/>
        <v>7</v>
      </c>
      <c r="C285" s="42" t="s">
        <v>52</v>
      </c>
      <c r="D285" s="31" t="s">
        <v>24</v>
      </c>
      <c r="E285" s="27"/>
      <c r="F285" s="28"/>
      <c r="G285" s="28"/>
      <c r="H285" s="28"/>
      <c r="I285" s="28"/>
      <c r="J285" s="28"/>
      <c r="K285" s="30"/>
      <c r="L285" s="28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>
      <c r="A286" s="23"/>
      <c r="B286" s="24"/>
      <c r="C286" s="25"/>
      <c r="D286" s="31" t="s">
        <v>42</v>
      </c>
      <c r="E286" s="27"/>
      <c r="F286" s="28"/>
      <c r="G286" s="28"/>
      <c r="H286" s="28"/>
      <c r="I286" s="28"/>
      <c r="J286" s="28"/>
      <c r="K286" s="30"/>
      <c r="L286" s="28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>
      <c r="A287" s="23"/>
      <c r="B287" s="24"/>
      <c r="C287" s="25"/>
      <c r="D287" s="31" t="s">
        <v>43</v>
      </c>
      <c r="E287" s="27"/>
      <c r="F287" s="28"/>
      <c r="G287" s="28"/>
      <c r="H287" s="28"/>
      <c r="I287" s="28"/>
      <c r="J287" s="28"/>
      <c r="K287" s="30"/>
      <c r="L287" s="28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>
      <c r="A288" s="23"/>
      <c r="B288" s="24"/>
      <c r="C288" s="25"/>
      <c r="D288" s="31" t="s">
        <v>30</v>
      </c>
      <c r="E288" s="27"/>
      <c r="F288" s="28"/>
      <c r="G288" s="28"/>
      <c r="H288" s="28"/>
      <c r="I288" s="28"/>
      <c r="J288" s="28"/>
      <c r="K288" s="30"/>
      <c r="L288" s="28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>
      <c r="A289" s="23"/>
      <c r="B289" s="24"/>
      <c r="C289" s="25"/>
      <c r="D289" s="26"/>
      <c r="E289" s="27"/>
      <c r="F289" s="28"/>
      <c r="G289" s="28"/>
      <c r="H289" s="28"/>
      <c r="I289" s="28"/>
      <c r="J289" s="28"/>
      <c r="K289" s="30"/>
      <c r="L289" s="28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>
      <c r="A290" s="23"/>
      <c r="B290" s="24"/>
      <c r="C290" s="25"/>
      <c r="D290" s="26"/>
      <c r="E290" s="27"/>
      <c r="F290" s="28"/>
      <c r="G290" s="28"/>
      <c r="H290" s="28"/>
      <c r="I290" s="28"/>
      <c r="J290" s="28"/>
      <c r="K290" s="30"/>
      <c r="L290" s="28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>
      <c r="A291" s="32"/>
      <c r="B291" s="33"/>
      <c r="C291" s="34"/>
      <c r="D291" s="35" t="s">
        <v>34</v>
      </c>
      <c r="E291" s="36"/>
      <c r="F291" s="37">
        <f t="shared" ref="F291:J291" si="85">SUM(F285:F290)</f>
        <v>0</v>
      </c>
      <c r="G291" s="37">
        <f t="shared" si="85"/>
        <v>0</v>
      </c>
      <c r="H291" s="37">
        <f t="shared" si="85"/>
        <v>0</v>
      </c>
      <c r="I291" s="37">
        <f t="shared" si="85"/>
        <v>0</v>
      </c>
      <c r="J291" s="37">
        <f t="shared" si="85"/>
        <v>0</v>
      </c>
      <c r="K291" s="39"/>
      <c r="L291" s="37" t="str">
        <f ca="1">SUM(L285:L293)</f>
        <v>#REF!</v>
      </c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>
      <c r="A292" s="40">
        <f t="shared" ref="A292:B292" si="86">A258</f>
        <v>1</v>
      </c>
      <c r="B292" s="41">
        <f t="shared" si="86"/>
        <v>7</v>
      </c>
      <c r="C292" s="42" t="s">
        <v>53</v>
      </c>
      <c r="D292" s="43" t="s">
        <v>54</v>
      </c>
      <c r="E292" s="27"/>
      <c r="F292" s="28"/>
      <c r="G292" s="28"/>
      <c r="H292" s="28"/>
      <c r="I292" s="28"/>
      <c r="J292" s="28"/>
      <c r="K292" s="30"/>
      <c r="L292" s="28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>
      <c r="A293" s="23"/>
      <c r="B293" s="24"/>
      <c r="C293" s="25"/>
      <c r="D293" s="43" t="s">
        <v>51</v>
      </c>
      <c r="E293" s="27"/>
      <c r="F293" s="28"/>
      <c r="G293" s="28"/>
      <c r="H293" s="28"/>
      <c r="I293" s="28"/>
      <c r="J293" s="28"/>
      <c r="K293" s="30"/>
      <c r="L293" s="28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>
      <c r="A294" s="23"/>
      <c r="B294" s="24"/>
      <c r="C294" s="25"/>
      <c r="D294" s="43" t="s">
        <v>43</v>
      </c>
      <c r="E294" s="27"/>
      <c r="F294" s="28"/>
      <c r="G294" s="28"/>
      <c r="H294" s="28"/>
      <c r="I294" s="28"/>
      <c r="J294" s="28"/>
      <c r="K294" s="30"/>
      <c r="L294" s="28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>
      <c r="A295" s="23"/>
      <c r="B295" s="24"/>
      <c r="C295" s="25"/>
      <c r="D295" s="43" t="s">
        <v>32</v>
      </c>
      <c r="E295" s="27"/>
      <c r="F295" s="28"/>
      <c r="G295" s="28"/>
      <c r="H295" s="28"/>
      <c r="I295" s="28"/>
      <c r="J295" s="28"/>
      <c r="K295" s="30"/>
      <c r="L295" s="28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>
      <c r="A296" s="23"/>
      <c r="B296" s="24"/>
      <c r="C296" s="25"/>
      <c r="D296" s="26"/>
      <c r="E296" s="27"/>
      <c r="F296" s="28"/>
      <c r="G296" s="28"/>
      <c r="H296" s="28"/>
      <c r="I296" s="28"/>
      <c r="J296" s="28"/>
      <c r="K296" s="30"/>
      <c r="L296" s="28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>
      <c r="A297" s="23"/>
      <c r="B297" s="24"/>
      <c r="C297" s="25"/>
      <c r="D297" s="26"/>
      <c r="E297" s="27"/>
      <c r="F297" s="28"/>
      <c r="G297" s="28"/>
      <c r="H297" s="28"/>
      <c r="I297" s="28"/>
      <c r="J297" s="28"/>
      <c r="K297" s="30"/>
      <c r="L297" s="28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>
      <c r="A298" s="32"/>
      <c r="B298" s="33"/>
      <c r="C298" s="34"/>
      <c r="D298" s="46" t="s">
        <v>34</v>
      </c>
      <c r="E298" s="36"/>
      <c r="F298" s="37">
        <f t="shared" ref="F298:J298" si="87">SUM(F292:F297)</f>
        <v>0</v>
      </c>
      <c r="G298" s="37">
        <f t="shared" si="87"/>
        <v>0</v>
      </c>
      <c r="H298" s="37">
        <f t="shared" si="87"/>
        <v>0</v>
      </c>
      <c r="I298" s="37">
        <f t="shared" si="87"/>
        <v>0</v>
      </c>
      <c r="J298" s="37">
        <f t="shared" si="87"/>
        <v>0</v>
      </c>
      <c r="K298" s="39"/>
      <c r="L298" s="37" t="str">
        <f ca="1">SUM(L292:L300)</f>
        <v>#REF!</v>
      </c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47">
        <f t="shared" ref="A299:B299" si="88">A258</f>
        <v>1</v>
      </c>
      <c r="B299" s="48">
        <f t="shared" si="88"/>
        <v>7</v>
      </c>
      <c r="C299" s="86" t="s">
        <v>55</v>
      </c>
      <c r="D299" s="87"/>
      <c r="E299" s="49"/>
      <c r="F299" s="53">
        <f t="shared" ref="F299:J299" si="89">F265+F269+F279+F284+F291+F298</f>
        <v>0</v>
      </c>
      <c r="G299" s="53">
        <f t="shared" si="89"/>
        <v>0</v>
      </c>
      <c r="H299" s="53">
        <f t="shared" si="89"/>
        <v>0</v>
      </c>
      <c r="I299" s="53">
        <f t="shared" si="89"/>
        <v>0</v>
      </c>
      <c r="J299" s="53">
        <f t="shared" si="89"/>
        <v>0</v>
      </c>
      <c r="K299" s="52"/>
      <c r="L299" s="53" t="str">
        <f ca="1">L265+L269+L279+L284+L291+L298</f>
        <v>#REF!</v>
      </c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>
      <c r="A300" s="15">
        <v>2</v>
      </c>
      <c r="B300" s="16">
        <v>1</v>
      </c>
      <c r="C300" s="17" t="s">
        <v>23</v>
      </c>
      <c r="D300" s="18" t="s">
        <v>24</v>
      </c>
      <c r="E300" s="19" t="s">
        <v>87</v>
      </c>
      <c r="F300" s="20">
        <v>155</v>
      </c>
      <c r="G300" s="20">
        <v>4.01</v>
      </c>
      <c r="H300" s="20">
        <v>5.19</v>
      </c>
      <c r="I300" s="20">
        <v>21.49</v>
      </c>
      <c r="J300" s="20">
        <v>152.72</v>
      </c>
      <c r="K300" s="22">
        <v>189</v>
      </c>
      <c r="L300" s="60">
        <v>13.55</v>
      </c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>
      <c r="A301" s="23"/>
      <c r="B301" s="24"/>
      <c r="C301" s="25"/>
      <c r="D301" s="26" t="s">
        <v>48</v>
      </c>
      <c r="E301" s="27" t="s">
        <v>88</v>
      </c>
      <c r="F301" s="28">
        <v>50</v>
      </c>
      <c r="G301" s="29">
        <v>7.47</v>
      </c>
      <c r="H301" s="29">
        <v>9.9700000000000006</v>
      </c>
      <c r="I301" s="28">
        <v>17.84</v>
      </c>
      <c r="J301" s="28">
        <v>156.16</v>
      </c>
      <c r="K301" s="30">
        <v>429</v>
      </c>
      <c r="L301" s="61">
        <v>35.01</v>
      </c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>
      <c r="A302" s="23"/>
      <c r="B302" s="24"/>
      <c r="C302" s="25"/>
      <c r="D302" s="31" t="s">
        <v>28</v>
      </c>
      <c r="E302" s="27" t="s">
        <v>44</v>
      </c>
      <c r="F302" s="28">
        <v>180</v>
      </c>
      <c r="G302" s="28">
        <v>0.87</v>
      </c>
      <c r="H302" s="28">
        <v>0.17</v>
      </c>
      <c r="I302" s="28">
        <v>17.63</v>
      </c>
      <c r="J302" s="28">
        <v>75.08</v>
      </c>
      <c r="K302" s="30">
        <v>382</v>
      </c>
      <c r="L302" s="61">
        <v>15.4</v>
      </c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>
      <c r="A303" s="23"/>
      <c r="B303" s="24"/>
      <c r="C303" s="25"/>
      <c r="D303" s="31" t="s">
        <v>30</v>
      </c>
      <c r="E303" s="27" t="s">
        <v>31</v>
      </c>
      <c r="F303" s="28">
        <v>40</v>
      </c>
      <c r="G303" s="28">
        <v>2.65</v>
      </c>
      <c r="H303" s="28">
        <v>0.35</v>
      </c>
      <c r="I303" s="28">
        <v>16.96</v>
      </c>
      <c r="J303" s="28">
        <v>81.58</v>
      </c>
      <c r="K303" s="30">
        <v>2</v>
      </c>
      <c r="L303" s="61">
        <v>2.75</v>
      </c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>
      <c r="A304" s="23"/>
      <c r="B304" s="24"/>
      <c r="C304" s="25"/>
      <c r="D304" s="31" t="s">
        <v>32</v>
      </c>
      <c r="E304" s="58" t="s">
        <v>89</v>
      </c>
      <c r="F304" s="28">
        <v>100</v>
      </c>
      <c r="G304" s="29">
        <v>0.4</v>
      </c>
      <c r="H304" s="29">
        <v>0.3</v>
      </c>
      <c r="I304" s="29">
        <v>10.3</v>
      </c>
      <c r="J304" s="28">
        <v>47</v>
      </c>
      <c r="K304" s="30">
        <v>338</v>
      </c>
      <c r="L304" s="61">
        <v>19.7</v>
      </c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>
      <c r="A305" s="23"/>
      <c r="B305" s="24"/>
      <c r="C305" s="25"/>
      <c r="D305" s="26"/>
      <c r="E305" s="27"/>
      <c r="F305" s="28"/>
      <c r="G305" s="28"/>
      <c r="H305" s="28"/>
      <c r="I305" s="28"/>
      <c r="J305" s="28"/>
      <c r="K305" s="30"/>
      <c r="L305" s="28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>
      <c r="A306" s="23"/>
      <c r="B306" s="24"/>
      <c r="C306" s="25"/>
      <c r="D306" s="26"/>
      <c r="E306" s="27"/>
      <c r="F306" s="28"/>
      <c r="G306" s="28"/>
      <c r="H306" s="28"/>
      <c r="I306" s="28"/>
      <c r="J306" s="28"/>
      <c r="K306" s="30"/>
      <c r="L306" s="28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>
      <c r="A307" s="32"/>
      <c r="B307" s="33"/>
      <c r="C307" s="34"/>
      <c r="D307" s="35" t="s">
        <v>34</v>
      </c>
      <c r="E307" s="36"/>
      <c r="F307" s="37">
        <f t="shared" ref="F307:J307" si="90">SUM(F300:F306)</f>
        <v>525</v>
      </c>
      <c r="G307" s="37">
        <f t="shared" si="90"/>
        <v>15.4</v>
      </c>
      <c r="H307" s="37">
        <f t="shared" si="90"/>
        <v>15.98</v>
      </c>
      <c r="I307" s="37">
        <f t="shared" si="90"/>
        <v>84.219999999999985</v>
      </c>
      <c r="J307" s="37">
        <f t="shared" si="90"/>
        <v>512.54</v>
      </c>
      <c r="K307" s="39"/>
      <c r="L307" s="37">
        <f>SUM(L300:L306)</f>
        <v>86.410000000000011</v>
      </c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>
      <c r="A308" s="40">
        <f t="shared" ref="A308:B308" si="91">A300</f>
        <v>2</v>
      </c>
      <c r="B308" s="41">
        <f t="shared" si="91"/>
        <v>1</v>
      </c>
      <c r="C308" s="42" t="s">
        <v>35</v>
      </c>
      <c r="D308" s="43" t="s">
        <v>32</v>
      </c>
      <c r="E308" s="27"/>
      <c r="F308" s="28"/>
      <c r="G308" s="28"/>
      <c r="H308" s="28"/>
      <c r="I308" s="28"/>
      <c r="J308" s="28"/>
      <c r="K308" s="30"/>
      <c r="L308" s="28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>
      <c r="A309" s="23"/>
      <c r="B309" s="24"/>
      <c r="C309" s="25"/>
      <c r="D309" s="26"/>
      <c r="E309" s="27"/>
      <c r="F309" s="28"/>
      <c r="G309" s="28"/>
      <c r="H309" s="28"/>
      <c r="I309" s="28"/>
      <c r="J309" s="28"/>
      <c r="K309" s="30"/>
      <c r="L309" s="28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>
      <c r="A310" s="23"/>
      <c r="B310" s="24"/>
      <c r="C310" s="25"/>
      <c r="D310" s="26"/>
      <c r="E310" s="27"/>
      <c r="F310" s="28"/>
      <c r="G310" s="28"/>
      <c r="H310" s="28"/>
      <c r="I310" s="28"/>
      <c r="J310" s="28"/>
      <c r="K310" s="30"/>
      <c r="L310" s="28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>
      <c r="A311" s="32"/>
      <c r="B311" s="33"/>
      <c r="C311" s="34"/>
      <c r="D311" s="35" t="s">
        <v>34</v>
      </c>
      <c r="E311" s="36"/>
      <c r="F311" s="37">
        <f t="shared" ref="F311:J311" si="92">SUM(F308:F310)</f>
        <v>0</v>
      </c>
      <c r="G311" s="37">
        <f t="shared" si="92"/>
        <v>0</v>
      </c>
      <c r="H311" s="37">
        <f t="shared" si="92"/>
        <v>0</v>
      </c>
      <c r="I311" s="37">
        <f t="shared" si="92"/>
        <v>0</v>
      </c>
      <c r="J311" s="37">
        <f t="shared" si="92"/>
        <v>0</v>
      </c>
      <c r="K311" s="39"/>
      <c r="L311" s="37" t="str">
        <f ca="1">SUM(L308:L316)</f>
        <v>#REF!</v>
      </c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>
      <c r="A312" s="40">
        <f t="shared" ref="A312:B312" si="93">A300</f>
        <v>2</v>
      </c>
      <c r="B312" s="41">
        <f t="shared" si="93"/>
        <v>1</v>
      </c>
      <c r="C312" s="42" t="s">
        <v>36</v>
      </c>
      <c r="D312" s="31" t="s">
        <v>37</v>
      </c>
      <c r="E312" s="58" t="s">
        <v>119</v>
      </c>
      <c r="F312" s="28">
        <v>60</v>
      </c>
      <c r="G312" s="28">
        <v>0.59</v>
      </c>
      <c r="H312" s="28">
        <v>3.69</v>
      </c>
      <c r="I312" s="28">
        <v>2.21</v>
      </c>
      <c r="J312" s="28">
        <v>45.17</v>
      </c>
      <c r="K312" s="30">
        <v>24</v>
      </c>
      <c r="L312" s="29">
        <v>4.9800000000000004</v>
      </c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>
      <c r="A313" s="23"/>
      <c r="B313" s="24"/>
      <c r="C313" s="25"/>
      <c r="D313" s="31" t="s">
        <v>38</v>
      </c>
      <c r="E313" s="27" t="s">
        <v>90</v>
      </c>
      <c r="F313" s="28">
        <v>200</v>
      </c>
      <c r="G313" s="28">
        <v>1.55</v>
      </c>
      <c r="H313" s="28">
        <v>3.51</v>
      </c>
      <c r="I313" s="28">
        <v>7.32</v>
      </c>
      <c r="J313" s="28">
        <v>69.569999999999993</v>
      </c>
      <c r="K313" s="30">
        <v>88</v>
      </c>
      <c r="L313" s="29">
        <v>8.1199999999999992</v>
      </c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>
      <c r="A314" s="23"/>
      <c r="B314" s="24"/>
      <c r="C314" s="25"/>
      <c r="D314" s="31" t="s">
        <v>40</v>
      </c>
      <c r="E314" s="27" t="s">
        <v>91</v>
      </c>
      <c r="F314" s="61">
        <v>240</v>
      </c>
      <c r="G314" s="65">
        <v>21.54</v>
      </c>
      <c r="H314" s="65">
        <v>20.12</v>
      </c>
      <c r="I314" s="65">
        <v>78.95</v>
      </c>
      <c r="J314" s="65">
        <v>571.02</v>
      </c>
      <c r="K314" s="30">
        <v>14</v>
      </c>
      <c r="L314" s="29">
        <v>46.57</v>
      </c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>
      <c r="A315" s="23"/>
      <c r="B315" s="24"/>
      <c r="C315" s="25"/>
      <c r="D315" s="31" t="s">
        <v>42</v>
      </c>
      <c r="E315" s="27"/>
      <c r="F315" s="28"/>
      <c r="G315" s="28"/>
      <c r="H315" s="28"/>
      <c r="I315" s="28"/>
      <c r="J315" s="28"/>
      <c r="K315" s="30"/>
      <c r="L315" s="29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>
      <c r="A316" s="23"/>
      <c r="B316" s="24"/>
      <c r="C316" s="25"/>
      <c r="D316" s="31" t="s">
        <v>43</v>
      </c>
      <c r="E316" s="27" t="s">
        <v>92</v>
      </c>
      <c r="F316" s="28">
        <v>180</v>
      </c>
      <c r="G316" s="28">
        <v>0</v>
      </c>
      <c r="H316" s="28">
        <v>0</v>
      </c>
      <c r="I316" s="28">
        <v>8.7100000000000009</v>
      </c>
      <c r="J316" s="28">
        <v>34.83</v>
      </c>
      <c r="K316" s="30">
        <v>349</v>
      </c>
      <c r="L316" s="29">
        <v>3.5</v>
      </c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>
      <c r="A317" s="23"/>
      <c r="B317" s="24"/>
      <c r="C317" s="25"/>
      <c r="D317" s="31" t="s">
        <v>45</v>
      </c>
      <c r="E317" s="27" t="s">
        <v>46</v>
      </c>
      <c r="F317" s="61">
        <v>20</v>
      </c>
      <c r="G317" s="61">
        <v>1.53</v>
      </c>
      <c r="H317" s="61">
        <v>0.12</v>
      </c>
      <c r="I317" s="61">
        <v>10.039999999999999</v>
      </c>
      <c r="J317" s="61">
        <v>47.36</v>
      </c>
      <c r="K317" s="30">
        <v>1</v>
      </c>
      <c r="L317" s="29">
        <v>3.15</v>
      </c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>
      <c r="A318" s="23"/>
      <c r="B318" s="24"/>
      <c r="C318" s="25"/>
      <c r="D318" s="31" t="s">
        <v>47</v>
      </c>
      <c r="E318" s="27" t="s">
        <v>31</v>
      </c>
      <c r="F318" s="28">
        <v>20</v>
      </c>
      <c r="G318" s="28">
        <v>1.32</v>
      </c>
      <c r="H318" s="28">
        <v>0.18</v>
      </c>
      <c r="I318" s="28">
        <v>8.48</v>
      </c>
      <c r="J318" s="28">
        <v>40.79</v>
      </c>
      <c r="K318" s="30">
        <v>2</v>
      </c>
      <c r="L318" s="29">
        <v>2.75</v>
      </c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>
      <c r="A319" s="23"/>
      <c r="B319" s="24"/>
      <c r="C319" s="25"/>
      <c r="D319" s="26" t="s">
        <v>32</v>
      </c>
      <c r="E319" s="27"/>
      <c r="F319" s="28"/>
      <c r="G319" s="28"/>
      <c r="H319" s="28"/>
      <c r="I319" s="28"/>
      <c r="J319" s="28"/>
      <c r="K319" s="30"/>
      <c r="L319" s="28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>
      <c r="A320" s="23"/>
      <c r="B320" s="24"/>
      <c r="C320" s="25"/>
      <c r="D320" s="26"/>
      <c r="E320" s="27"/>
      <c r="F320" s="28"/>
      <c r="G320" s="28"/>
      <c r="H320" s="28"/>
      <c r="I320" s="28"/>
      <c r="J320" s="28"/>
      <c r="K320" s="30"/>
      <c r="L320" s="28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>
      <c r="A321" s="32"/>
      <c r="B321" s="33"/>
      <c r="C321" s="34"/>
      <c r="D321" s="35" t="s">
        <v>34</v>
      </c>
      <c r="E321" s="36"/>
      <c r="F321" s="37">
        <f t="shared" ref="F321:J321" si="94">SUM(F312:F320)</f>
        <v>720</v>
      </c>
      <c r="G321" s="37">
        <f t="shared" si="94"/>
        <v>26.53</v>
      </c>
      <c r="H321" s="37">
        <f t="shared" si="94"/>
        <v>27.62</v>
      </c>
      <c r="I321" s="37">
        <f t="shared" si="94"/>
        <v>115.71</v>
      </c>
      <c r="J321" s="37">
        <f t="shared" si="94"/>
        <v>808.74</v>
      </c>
      <c r="K321" s="39"/>
      <c r="L321" s="38">
        <f>SUM(L312:L320)</f>
        <v>69.070000000000007</v>
      </c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>
      <c r="A322" s="40">
        <f t="shared" ref="A322:B322" si="95">A300</f>
        <v>2</v>
      </c>
      <c r="B322" s="41">
        <f t="shared" si="95"/>
        <v>1</v>
      </c>
      <c r="C322" s="42" t="s">
        <v>50</v>
      </c>
      <c r="D322" s="43" t="s">
        <v>51</v>
      </c>
      <c r="E322" s="27"/>
      <c r="F322" s="28"/>
      <c r="G322" s="28"/>
      <c r="H322" s="28"/>
      <c r="I322" s="28"/>
      <c r="J322" s="28"/>
      <c r="K322" s="30"/>
      <c r="L322" s="28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>
      <c r="A323" s="23"/>
      <c r="B323" s="24"/>
      <c r="C323" s="25"/>
      <c r="D323" s="43" t="s">
        <v>43</v>
      </c>
      <c r="E323" s="27"/>
      <c r="F323" s="28"/>
      <c r="G323" s="28"/>
      <c r="H323" s="28"/>
      <c r="I323" s="28"/>
      <c r="J323" s="28"/>
      <c r="K323" s="30"/>
      <c r="L323" s="28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>
      <c r="A324" s="23"/>
      <c r="B324" s="24"/>
      <c r="C324" s="25"/>
      <c r="D324" s="26"/>
      <c r="E324" s="27"/>
      <c r="F324" s="28"/>
      <c r="G324" s="28"/>
      <c r="H324" s="28"/>
      <c r="I324" s="28"/>
      <c r="J324" s="28"/>
      <c r="K324" s="30"/>
      <c r="L324" s="28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>
      <c r="A325" s="23"/>
      <c r="B325" s="24"/>
      <c r="C325" s="25"/>
      <c r="D325" s="26"/>
      <c r="E325" s="27"/>
      <c r="F325" s="28"/>
      <c r="G325" s="28"/>
      <c r="H325" s="28"/>
      <c r="I325" s="28"/>
      <c r="J325" s="28"/>
      <c r="K325" s="30"/>
      <c r="L325" s="28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>
      <c r="A326" s="32"/>
      <c r="B326" s="33"/>
      <c r="C326" s="34"/>
      <c r="D326" s="35" t="s">
        <v>34</v>
      </c>
      <c r="E326" s="36"/>
      <c r="F326" s="37">
        <f t="shared" ref="F326:J326" si="96">SUM(F322:F325)</f>
        <v>0</v>
      </c>
      <c r="G326" s="37">
        <f t="shared" si="96"/>
        <v>0</v>
      </c>
      <c r="H326" s="37">
        <f t="shared" si="96"/>
        <v>0</v>
      </c>
      <c r="I326" s="37">
        <f t="shared" si="96"/>
        <v>0</v>
      </c>
      <c r="J326" s="37">
        <f t="shared" si="96"/>
        <v>0</v>
      </c>
      <c r="K326" s="39"/>
      <c r="L326" s="37">
        <f>SUM(L322:L325)</f>
        <v>0</v>
      </c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>
      <c r="A327" s="40">
        <f t="shared" ref="A327:B327" si="97">A300</f>
        <v>2</v>
      </c>
      <c r="B327" s="41">
        <f t="shared" si="97"/>
        <v>1</v>
      </c>
      <c r="C327" s="42" t="s">
        <v>52</v>
      </c>
      <c r="D327" s="31" t="s">
        <v>24</v>
      </c>
      <c r="E327" s="27"/>
      <c r="F327" s="28"/>
      <c r="G327" s="28"/>
      <c r="H327" s="28"/>
      <c r="I327" s="28"/>
      <c r="J327" s="28"/>
      <c r="K327" s="30"/>
      <c r="L327" s="28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>
      <c r="A328" s="23"/>
      <c r="B328" s="24"/>
      <c r="C328" s="25"/>
      <c r="D328" s="31" t="s">
        <v>42</v>
      </c>
      <c r="E328" s="27"/>
      <c r="F328" s="28"/>
      <c r="G328" s="28"/>
      <c r="H328" s="28"/>
      <c r="I328" s="28"/>
      <c r="J328" s="28"/>
      <c r="K328" s="30"/>
      <c r="L328" s="28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>
      <c r="A329" s="23"/>
      <c r="B329" s="24"/>
      <c r="C329" s="25"/>
      <c r="D329" s="31" t="s">
        <v>43</v>
      </c>
      <c r="E329" s="27"/>
      <c r="F329" s="28"/>
      <c r="G329" s="28"/>
      <c r="H329" s="28"/>
      <c r="I329" s="28"/>
      <c r="J329" s="28"/>
      <c r="K329" s="30"/>
      <c r="L329" s="28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>
      <c r="A330" s="23"/>
      <c r="B330" s="24"/>
      <c r="C330" s="25"/>
      <c r="D330" s="31" t="s">
        <v>30</v>
      </c>
      <c r="E330" s="27"/>
      <c r="F330" s="28"/>
      <c r="G330" s="28"/>
      <c r="H330" s="28"/>
      <c r="I330" s="28"/>
      <c r="J330" s="28"/>
      <c r="K330" s="30"/>
      <c r="L330" s="28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>
      <c r="A331" s="23"/>
      <c r="B331" s="24"/>
      <c r="C331" s="25"/>
      <c r="D331" s="26"/>
      <c r="E331" s="27"/>
      <c r="F331" s="28"/>
      <c r="G331" s="28"/>
      <c r="H331" s="28"/>
      <c r="I331" s="28"/>
      <c r="J331" s="28"/>
      <c r="K331" s="30"/>
      <c r="L331" s="28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>
      <c r="A332" s="23"/>
      <c r="B332" s="24"/>
      <c r="C332" s="25"/>
      <c r="D332" s="26"/>
      <c r="E332" s="27"/>
      <c r="F332" s="28"/>
      <c r="G332" s="28"/>
      <c r="H332" s="28"/>
      <c r="I332" s="28"/>
      <c r="J332" s="28"/>
      <c r="K332" s="30"/>
      <c r="L332" s="28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>
      <c r="A333" s="32"/>
      <c r="B333" s="33"/>
      <c r="C333" s="34"/>
      <c r="D333" s="35" t="s">
        <v>34</v>
      </c>
      <c r="E333" s="36"/>
      <c r="F333" s="37">
        <f t="shared" ref="F333:J333" si="98">SUM(F327:F332)</f>
        <v>0</v>
      </c>
      <c r="G333" s="37">
        <f t="shared" si="98"/>
        <v>0</v>
      </c>
      <c r="H333" s="37">
        <f t="shared" si="98"/>
        <v>0</v>
      </c>
      <c r="I333" s="37">
        <f t="shared" si="98"/>
        <v>0</v>
      </c>
      <c r="J333" s="37">
        <f t="shared" si="98"/>
        <v>0</v>
      </c>
      <c r="K333" s="39"/>
      <c r="L333" s="37" t="str">
        <f ca="1">SUM(L327:L335)</f>
        <v>#REF!</v>
      </c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>
      <c r="A334" s="40">
        <f t="shared" ref="A334:B334" si="99">A300</f>
        <v>2</v>
      </c>
      <c r="B334" s="41">
        <f t="shared" si="99"/>
        <v>1</v>
      </c>
      <c r="C334" s="42" t="s">
        <v>53</v>
      </c>
      <c r="D334" s="43" t="s">
        <v>54</v>
      </c>
      <c r="E334" s="27"/>
      <c r="F334" s="28"/>
      <c r="G334" s="28"/>
      <c r="H334" s="28"/>
      <c r="I334" s="28"/>
      <c r="J334" s="28"/>
      <c r="K334" s="30"/>
      <c r="L334" s="28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>
      <c r="A335" s="23"/>
      <c r="B335" s="24"/>
      <c r="C335" s="25"/>
      <c r="D335" s="43" t="s">
        <v>51</v>
      </c>
      <c r="E335" s="27"/>
      <c r="F335" s="28"/>
      <c r="G335" s="28"/>
      <c r="H335" s="28"/>
      <c r="I335" s="28"/>
      <c r="J335" s="28"/>
      <c r="K335" s="30"/>
      <c r="L335" s="28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>
      <c r="A336" s="23"/>
      <c r="B336" s="24"/>
      <c r="C336" s="25"/>
      <c r="D336" s="43" t="s">
        <v>43</v>
      </c>
      <c r="E336" s="27"/>
      <c r="F336" s="28"/>
      <c r="G336" s="28"/>
      <c r="H336" s="28"/>
      <c r="I336" s="28"/>
      <c r="J336" s="28"/>
      <c r="K336" s="30"/>
      <c r="L336" s="28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>
      <c r="A337" s="23"/>
      <c r="B337" s="24"/>
      <c r="C337" s="25"/>
      <c r="D337" s="43" t="s">
        <v>32</v>
      </c>
      <c r="E337" s="27"/>
      <c r="F337" s="28"/>
      <c r="G337" s="28"/>
      <c r="H337" s="28"/>
      <c r="I337" s="28"/>
      <c r="J337" s="28"/>
      <c r="K337" s="30"/>
      <c r="L337" s="28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>
      <c r="A338" s="23"/>
      <c r="B338" s="24"/>
      <c r="C338" s="25"/>
      <c r="D338" s="26"/>
      <c r="E338" s="27"/>
      <c r="F338" s="28"/>
      <c r="G338" s="28"/>
      <c r="H338" s="28"/>
      <c r="I338" s="28"/>
      <c r="J338" s="28"/>
      <c r="K338" s="30"/>
      <c r="L338" s="28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>
      <c r="A339" s="23"/>
      <c r="B339" s="24"/>
      <c r="C339" s="25"/>
      <c r="D339" s="26"/>
      <c r="E339" s="27"/>
      <c r="F339" s="28"/>
      <c r="G339" s="28"/>
      <c r="H339" s="28"/>
      <c r="I339" s="28"/>
      <c r="J339" s="28"/>
      <c r="K339" s="30"/>
      <c r="L339" s="28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>
      <c r="A340" s="32"/>
      <c r="B340" s="33"/>
      <c r="C340" s="34"/>
      <c r="D340" s="46" t="s">
        <v>34</v>
      </c>
      <c r="E340" s="36"/>
      <c r="F340" s="37">
        <f t="shared" ref="F340:J340" si="100">SUM(F334:F339)</f>
        <v>0</v>
      </c>
      <c r="G340" s="37">
        <f t="shared" si="100"/>
        <v>0</v>
      </c>
      <c r="H340" s="37">
        <f t="shared" si="100"/>
        <v>0</v>
      </c>
      <c r="I340" s="37">
        <f t="shared" si="100"/>
        <v>0</v>
      </c>
      <c r="J340" s="37">
        <f t="shared" si="100"/>
        <v>0</v>
      </c>
      <c r="K340" s="39"/>
      <c r="L340" s="37" t="str">
        <f ca="1">SUM(L334:L342)</f>
        <v>#REF!</v>
      </c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47">
        <f t="shared" ref="A341:B341" si="101">A300</f>
        <v>2</v>
      </c>
      <c r="B341" s="48">
        <f t="shared" si="101"/>
        <v>1</v>
      </c>
      <c r="C341" s="86" t="s">
        <v>55</v>
      </c>
      <c r="D341" s="87"/>
      <c r="E341" s="49"/>
      <c r="F341" s="53">
        <f t="shared" ref="F341:J341" si="102">F307+F311+F321+F326+F333+F340</f>
        <v>1245</v>
      </c>
      <c r="G341" s="53">
        <f t="shared" si="102"/>
        <v>41.93</v>
      </c>
      <c r="H341" s="53">
        <f t="shared" si="102"/>
        <v>43.6</v>
      </c>
      <c r="I341" s="53">
        <f t="shared" si="102"/>
        <v>199.92999999999998</v>
      </c>
      <c r="J341" s="53">
        <f t="shared" si="102"/>
        <v>1321.28</v>
      </c>
      <c r="K341" s="52"/>
      <c r="L341" s="53" t="str">
        <f ca="1">L307+L311+L321+L326+L333+L340</f>
        <v>#REF!</v>
      </c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>
      <c r="A342" s="54">
        <v>2</v>
      </c>
      <c r="B342" s="24">
        <v>2</v>
      </c>
      <c r="C342" s="17" t="s">
        <v>23</v>
      </c>
      <c r="D342" s="18" t="s">
        <v>24</v>
      </c>
      <c r="E342" s="19" t="s">
        <v>93</v>
      </c>
      <c r="F342" s="20">
        <v>150</v>
      </c>
      <c r="G342" s="20">
        <v>12.52</v>
      </c>
      <c r="H342" s="20">
        <v>15.41</v>
      </c>
      <c r="I342" s="20">
        <v>21.07</v>
      </c>
      <c r="J342" s="20">
        <v>288.20999999999998</v>
      </c>
      <c r="K342" s="22">
        <v>223</v>
      </c>
      <c r="L342" s="60">
        <v>48.5</v>
      </c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>
      <c r="A343" s="54"/>
      <c r="B343" s="24"/>
      <c r="C343" s="25"/>
      <c r="D343" s="26" t="s">
        <v>48</v>
      </c>
      <c r="E343" s="27" t="s">
        <v>94</v>
      </c>
      <c r="F343" s="28">
        <v>20</v>
      </c>
      <c r="G343" s="28">
        <v>1.5</v>
      </c>
      <c r="H343" s="28">
        <v>1.96</v>
      </c>
      <c r="I343" s="28">
        <v>14.88</v>
      </c>
      <c r="J343" s="28">
        <v>83.4</v>
      </c>
      <c r="K343" s="30">
        <v>21</v>
      </c>
      <c r="L343" s="61">
        <v>18.600000000000001</v>
      </c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>
      <c r="A344" s="54"/>
      <c r="B344" s="24"/>
      <c r="C344" s="25"/>
      <c r="D344" s="31" t="s">
        <v>28</v>
      </c>
      <c r="E344" s="27" t="s">
        <v>95</v>
      </c>
      <c r="F344" s="28">
        <v>200</v>
      </c>
      <c r="G344" s="28">
        <v>0.19</v>
      </c>
      <c r="H344" s="28">
        <v>0</v>
      </c>
      <c r="I344" s="28">
        <v>7.19</v>
      </c>
      <c r="J344" s="28">
        <v>29.5</v>
      </c>
      <c r="K344" s="30">
        <v>377</v>
      </c>
      <c r="L344" s="61">
        <v>1.5</v>
      </c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>
      <c r="A345" s="54"/>
      <c r="B345" s="24"/>
      <c r="C345" s="25"/>
      <c r="D345" s="31" t="s">
        <v>30</v>
      </c>
      <c r="E345" s="58" t="s">
        <v>60</v>
      </c>
      <c r="F345" s="28">
        <v>40</v>
      </c>
      <c r="G345" s="28">
        <f>1.53+1.12</f>
        <v>2.6500000000000004</v>
      </c>
      <c r="H345" s="28">
        <f>0.12+0.22</f>
        <v>0.33999999999999997</v>
      </c>
      <c r="I345" s="28">
        <f>10.04+9.88</f>
        <v>19.920000000000002</v>
      </c>
      <c r="J345" s="28">
        <f>47.36+45.98</f>
        <v>93.34</v>
      </c>
      <c r="K345" s="56">
        <v>45689</v>
      </c>
      <c r="L345" s="61">
        <v>5</v>
      </c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>
      <c r="A346" s="54"/>
      <c r="B346" s="24"/>
      <c r="C346" s="25"/>
      <c r="D346" s="31" t="s">
        <v>32</v>
      </c>
      <c r="E346" s="27" t="s">
        <v>89</v>
      </c>
      <c r="F346" s="28">
        <v>100</v>
      </c>
      <c r="G346" s="29">
        <v>0.4</v>
      </c>
      <c r="H346" s="29">
        <v>0.4</v>
      </c>
      <c r="I346" s="29">
        <v>9.8000000000000007</v>
      </c>
      <c r="J346" s="29">
        <v>47</v>
      </c>
      <c r="K346" s="30">
        <v>338</v>
      </c>
      <c r="L346" s="61">
        <v>8.1</v>
      </c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>
      <c r="A347" s="54"/>
      <c r="B347" s="24"/>
      <c r="C347" s="25"/>
      <c r="D347" s="26"/>
      <c r="E347" s="27"/>
      <c r="F347" s="28"/>
      <c r="G347" s="28"/>
      <c r="H347" s="28"/>
      <c r="I347" s="28"/>
      <c r="J347" s="28"/>
      <c r="K347" s="30"/>
      <c r="L347" s="28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>
      <c r="A348" s="54"/>
      <c r="B348" s="24"/>
      <c r="C348" s="25"/>
      <c r="D348" s="26"/>
      <c r="E348" s="27"/>
      <c r="F348" s="28"/>
      <c r="G348" s="28"/>
      <c r="H348" s="28"/>
      <c r="I348" s="28"/>
      <c r="J348" s="28"/>
      <c r="K348" s="30"/>
      <c r="L348" s="28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>
      <c r="A349" s="57"/>
      <c r="B349" s="33"/>
      <c r="C349" s="34"/>
      <c r="D349" s="35" t="s">
        <v>34</v>
      </c>
      <c r="E349" s="36"/>
      <c r="F349" s="37">
        <f t="shared" ref="F349:J349" si="103">SUM(F342:F348)</f>
        <v>510</v>
      </c>
      <c r="G349" s="37">
        <f t="shared" si="103"/>
        <v>17.259999999999998</v>
      </c>
      <c r="H349" s="37">
        <f t="shared" si="103"/>
        <v>18.11</v>
      </c>
      <c r="I349" s="37">
        <f t="shared" si="103"/>
        <v>72.86</v>
      </c>
      <c r="J349" s="37">
        <f t="shared" si="103"/>
        <v>541.45000000000005</v>
      </c>
      <c r="K349" s="39"/>
      <c r="L349" s="37">
        <f>SUM(L342:L348)</f>
        <v>81.699999999999989</v>
      </c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>
      <c r="A350" s="41">
        <f t="shared" ref="A350:B350" si="104">A342</f>
        <v>2</v>
      </c>
      <c r="B350" s="41">
        <f t="shared" si="104"/>
        <v>2</v>
      </c>
      <c r="C350" s="42" t="s">
        <v>35</v>
      </c>
      <c r="D350" s="43" t="s">
        <v>32</v>
      </c>
      <c r="E350" s="27"/>
      <c r="F350" s="28"/>
      <c r="G350" s="28"/>
      <c r="H350" s="28"/>
      <c r="I350" s="28"/>
      <c r="J350" s="28"/>
      <c r="K350" s="30"/>
      <c r="L350" s="28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>
      <c r="A351" s="54"/>
      <c r="B351" s="24"/>
      <c r="C351" s="25"/>
      <c r="D351" s="26"/>
      <c r="E351" s="27"/>
      <c r="F351" s="28"/>
      <c r="G351" s="28"/>
      <c r="H351" s="28"/>
      <c r="I351" s="28"/>
      <c r="J351" s="28"/>
      <c r="K351" s="30"/>
      <c r="L351" s="28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>
      <c r="A352" s="54"/>
      <c r="B352" s="24"/>
      <c r="C352" s="25"/>
      <c r="D352" s="26"/>
      <c r="E352" s="27"/>
      <c r="F352" s="28"/>
      <c r="G352" s="28"/>
      <c r="H352" s="28"/>
      <c r="I352" s="28"/>
      <c r="J352" s="28"/>
      <c r="K352" s="30"/>
      <c r="L352" s="28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>
      <c r="A353" s="57"/>
      <c r="B353" s="33"/>
      <c r="C353" s="34"/>
      <c r="D353" s="35" t="s">
        <v>34</v>
      </c>
      <c r="E353" s="36"/>
      <c r="F353" s="37">
        <f t="shared" ref="F353:J353" si="105">SUM(F350:F352)</f>
        <v>0</v>
      </c>
      <c r="G353" s="37">
        <f t="shared" si="105"/>
        <v>0</v>
      </c>
      <c r="H353" s="37">
        <f t="shared" si="105"/>
        <v>0</v>
      </c>
      <c r="I353" s="37">
        <f t="shared" si="105"/>
        <v>0</v>
      </c>
      <c r="J353" s="37">
        <f t="shared" si="105"/>
        <v>0</v>
      </c>
      <c r="K353" s="39"/>
      <c r="L353" s="37" t="str">
        <f ca="1">SUM(L350:L358)</f>
        <v>#REF!</v>
      </c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>
      <c r="A354" s="41">
        <f t="shared" ref="A354:B354" si="106">A342</f>
        <v>2</v>
      </c>
      <c r="B354" s="41">
        <f t="shared" si="106"/>
        <v>2</v>
      </c>
      <c r="C354" s="42" t="s">
        <v>36</v>
      </c>
      <c r="D354" s="31" t="s">
        <v>37</v>
      </c>
      <c r="E354" s="27" t="s">
        <v>96</v>
      </c>
      <c r="F354" s="28">
        <v>60</v>
      </c>
      <c r="G354" s="28">
        <v>0.96</v>
      </c>
      <c r="H354" s="28">
        <v>3.06</v>
      </c>
      <c r="I354" s="28">
        <v>4.1399999999999997</v>
      </c>
      <c r="J354" s="28">
        <v>48.01</v>
      </c>
      <c r="K354" s="30">
        <v>35</v>
      </c>
      <c r="L354" s="29">
        <v>4.8600000000000003</v>
      </c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>
      <c r="A355" s="54"/>
      <c r="B355" s="24"/>
      <c r="C355" s="25"/>
      <c r="D355" s="31" t="s">
        <v>38</v>
      </c>
      <c r="E355" s="27" t="s">
        <v>97</v>
      </c>
      <c r="F355" s="28">
        <v>200</v>
      </c>
      <c r="G355" s="28">
        <v>2.13</v>
      </c>
      <c r="H355" s="28">
        <v>3.65</v>
      </c>
      <c r="I355" s="28">
        <v>14.58</v>
      </c>
      <c r="J355" s="28">
        <v>101.79</v>
      </c>
      <c r="K355" s="30">
        <v>112</v>
      </c>
      <c r="L355" s="29">
        <v>6.2</v>
      </c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>
      <c r="A356" s="54"/>
      <c r="B356" s="24"/>
      <c r="C356" s="25"/>
      <c r="D356" s="31" t="s">
        <v>40</v>
      </c>
      <c r="E356" s="27" t="s">
        <v>98</v>
      </c>
      <c r="F356" s="28">
        <v>120</v>
      </c>
      <c r="G356" s="29">
        <v>13.92</v>
      </c>
      <c r="H356" s="29">
        <v>14.58</v>
      </c>
      <c r="I356" s="29">
        <v>9.14</v>
      </c>
      <c r="J356" s="29">
        <v>182.95</v>
      </c>
      <c r="K356" s="30">
        <v>30</v>
      </c>
      <c r="L356" s="29">
        <v>51</v>
      </c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>
      <c r="A357" s="54"/>
      <c r="B357" s="24"/>
      <c r="C357" s="25"/>
      <c r="D357" s="31" t="s">
        <v>42</v>
      </c>
      <c r="E357" s="27" t="s">
        <v>99</v>
      </c>
      <c r="F357" s="28">
        <v>150</v>
      </c>
      <c r="G357" s="28">
        <v>3.68</v>
      </c>
      <c r="H357" s="28">
        <v>5.18</v>
      </c>
      <c r="I357" s="28">
        <v>29.22</v>
      </c>
      <c r="J357" s="28">
        <v>218.5</v>
      </c>
      <c r="K357" s="30">
        <v>181</v>
      </c>
      <c r="L357" s="29">
        <v>8.6999999999999993</v>
      </c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>
      <c r="A358" s="54"/>
      <c r="B358" s="24"/>
      <c r="C358" s="25"/>
      <c r="D358" s="31" t="s">
        <v>43</v>
      </c>
      <c r="E358" s="27" t="s">
        <v>100</v>
      </c>
      <c r="F358" s="28">
        <v>200</v>
      </c>
      <c r="G358" s="29">
        <v>1.36</v>
      </c>
      <c r="H358" s="29">
        <v>0.39</v>
      </c>
      <c r="I358" s="29">
        <v>22.12</v>
      </c>
      <c r="J358" s="29">
        <v>98.94</v>
      </c>
      <c r="K358" s="30">
        <v>389</v>
      </c>
      <c r="L358" s="29">
        <v>18.8</v>
      </c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>
      <c r="A359" s="54"/>
      <c r="B359" s="24"/>
      <c r="C359" s="25"/>
      <c r="D359" s="31" t="s">
        <v>45</v>
      </c>
      <c r="E359" s="27" t="s">
        <v>46</v>
      </c>
      <c r="F359" s="28">
        <v>40</v>
      </c>
      <c r="G359" s="28">
        <v>3.05</v>
      </c>
      <c r="H359" s="28">
        <v>0.25</v>
      </c>
      <c r="I359" s="28">
        <v>20.07</v>
      </c>
      <c r="J359" s="28">
        <v>94.73</v>
      </c>
      <c r="K359" s="30">
        <v>1</v>
      </c>
      <c r="L359" s="29">
        <v>2.8</v>
      </c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>
      <c r="A360" s="54"/>
      <c r="B360" s="24"/>
      <c r="C360" s="25"/>
      <c r="D360" s="31" t="s">
        <v>47</v>
      </c>
      <c r="E360" s="27" t="s">
        <v>31</v>
      </c>
      <c r="F360" s="28">
        <v>20</v>
      </c>
      <c r="G360" s="28">
        <v>1.32</v>
      </c>
      <c r="H360" s="28">
        <v>0.18</v>
      </c>
      <c r="I360" s="28">
        <v>8.48</v>
      </c>
      <c r="J360" s="28">
        <v>40.79</v>
      </c>
      <c r="K360" s="30">
        <v>2</v>
      </c>
      <c r="L360" s="29">
        <v>2.2000000000000002</v>
      </c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>
      <c r="A361" s="54"/>
      <c r="B361" s="24"/>
      <c r="C361" s="25"/>
      <c r="D361" s="26" t="s">
        <v>43</v>
      </c>
      <c r="E361" s="27"/>
      <c r="F361" s="28"/>
      <c r="G361" s="28"/>
      <c r="H361" s="28"/>
      <c r="I361" s="28"/>
      <c r="J361" s="28"/>
      <c r="K361" s="30"/>
      <c r="L361" s="28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>
      <c r="A362" s="54"/>
      <c r="B362" s="24"/>
      <c r="C362" s="25"/>
      <c r="D362" s="26"/>
      <c r="E362" s="27"/>
      <c r="F362" s="28"/>
      <c r="G362" s="28"/>
      <c r="H362" s="28"/>
      <c r="I362" s="28"/>
      <c r="J362" s="28"/>
      <c r="K362" s="30"/>
      <c r="L362" s="28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>
      <c r="A363" s="57"/>
      <c r="B363" s="33"/>
      <c r="C363" s="34"/>
      <c r="D363" s="35" t="s">
        <v>34</v>
      </c>
      <c r="E363" s="36"/>
      <c r="F363" s="37">
        <f t="shared" ref="F363:J363" si="107">SUM(F354:F362)</f>
        <v>790</v>
      </c>
      <c r="G363" s="37">
        <f t="shared" si="107"/>
        <v>26.419999999999998</v>
      </c>
      <c r="H363" s="37">
        <f t="shared" si="107"/>
        <v>27.29</v>
      </c>
      <c r="I363" s="37">
        <f t="shared" si="107"/>
        <v>107.75000000000001</v>
      </c>
      <c r="J363" s="37">
        <f t="shared" si="107"/>
        <v>785.71</v>
      </c>
      <c r="K363" s="39"/>
      <c r="L363" s="38">
        <f>SUM(L354:L362)</f>
        <v>94.56</v>
      </c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>
      <c r="A364" s="41">
        <f t="shared" ref="A364:B364" si="108">A342</f>
        <v>2</v>
      </c>
      <c r="B364" s="41">
        <f t="shared" si="108"/>
        <v>2</v>
      </c>
      <c r="C364" s="42" t="s">
        <v>50</v>
      </c>
      <c r="D364" s="43" t="s">
        <v>51</v>
      </c>
      <c r="E364" s="27"/>
      <c r="F364" s="28"/>
      <c r="G364" s="28"/>
      <c r="H364" s="28"/>
      <c r="I364" s="28"/>
      <c r="J364" s="28"/>
      <c r="K364" s="30"/>
      <c r="L364" s="28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>
      <c r="A365" s="54"/>
      <c r="B365" s="24"/>
      <c r="C365" s="25"/>
      <c r="D365" s="43" t="s">
        <v>43</v>
      </c>
      <c r="E365" s="27"/>
      <c r="F365" s="28"/>
      <c r="G365" s="28"/>
      <c r="H365" s="28"/>
      <c r="I365" s="28"/>
      <c r="J365" s="28"/>
      <c r="K365" s="30"/>
      <c r="L365" s="28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>
      <c r="A366" s="54"/>
      <c r="B366" s="24"/>
      <c r="C366" s="25"/>
      <c r="D366" s="26"/>
      <c r="E366" s="27"/>
      <c r="F366" s="28"/>
      <c r="G366" s="28"/>
      <c r="H366" s="28"/>
      <c r="I366" s="28"/>
      <c r="J366" s="28"/>
      <c r="K366" s="30"/>
      <c r="L366" s="28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>
      <c r="A367" s="54"/>
      <c r="B367" s="24"/>
      <c r="C367" s="25"/>
      <c r="D367" s="26"/>
      <c r="E367" s="27"/>
      <c r="F367" s="28"/>
      <c r="G367" s="28"/>
      <c r="H367" s="28"/>
      <c r="I367" s="28"/>
      <c r="J367" s="28"/>
      <c r="K367" s="30"/>
      <c r="L367" s="28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>
      <c r="A368" s="57"/>
      <c r="B368" s="33"/>
      <c r="C368" s="34"/>
      <c r="D368" s="35" t="s">
        <v>34</v>
      </c>
      <c r="E368" s="36"/>
      <c r="F368" s="37">
        <f t="shared" ref="F368:J368" si="109">SUM(F364:F367)</f>
        <v>0</v>
      </c>
      <c r="G368" s="37">
        <f t="shared" si="109"/>
        <v>0</v>
      </c>
      <c r="H368" s="37">
        <f t="shared" si="109"/>
        <v>0</v>
      </c>
      <c r="I368" s="37">
        <f t="shared" si="109"/>
        <v>0</v>
      </c>
      <c r="J368" s="37">
        <f t="shared" si="109"/>
        <v>0</v>
      </c>
      <c r="K368" s="39"/>
      <c r="L368" s="37">
        <f>SUM(L364:L367)</f>
        <v>0</v>
      </c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>
      <c r="A369" s="41">
        <f t="shared" ref="A369:B369" si="110">A342</f>
        <v>2</v>
      </c>
      <c r="B369" s="41">
        <f t="shared" si="110"/>
        <v>2</v>
      </c>
      <c r="C369" s="42" t="s">
        <v>52</v>
      </c>
      <c r="D369" s="31" t="s">
        <v>24</v>
      </c>
      <c r="E369" s="27"/>
      <c r="F369" s="28"/>
      <c r="G369" s="28"/>
      <c r="H369" s="28"/>
      <c r="I369" s="28"/>
      <c r="J369" s="28"/>
      <c r="K369" s="30"/>
      <c r="L369" s="28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>
      <c r="A370" s="54"/>
      <c r="B370" s="24"/>
      <c r="C370" s="25"/>
      <c r="D370" s="31" t="s">
        <v>42</v>
      </c>
      <c r="E370" s="27"/>
      <c r="F370" s="28"/>
      <c r="G370" s="28"/>
      <c r="H370" s="28"/>
      <c r="I370" s="28"/>
      <c r="J370" s="28"/>
      <c r="K370" s="30"/>
      <c r="L370" s="28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>
      <c r="A371" s="54"/>
      <c r="B371" s="24"/>
      <c r="C371" s="25"/>
      <c r="D371" s="31" t="s">
        <v>43</v>
      </c>
      <c r="E371" s="27"/>
      <c r="F371" s="28"/>
      <c r="G371" s="28"/>
      <c r="H371" s="28"/>
      <c r="I371" s="28"/>
      <c r="J371" s="28"/>
      <c r="K371" s="30"/>
      <c r="L371" s="28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>
      <c r="A372" s="54"/>
      <c r="B372" s="24"/>
      <c r="C372" s="25"/>
      <c r="D372" s="31" t="s">
        <v>30</v>
      </c>
      <c r="E372" s="27"/>
      <c r="F372" s="28"/>
      <c r="G372" s="28"/>
      <c r="H372" s="28"/>
      <c r="I372" s="28"/>
      <c r="J372" s="28"/>
      <c r="K372" s="30"/>
      <c r="L372" s="28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>
      <c r="A373" s="54"/>
      <c r="B373" s="24"/>
      <c r="C373" s="25"/>
      <c r="D373" s="26"/>
      <c r="E373" s="27"/>
      <c r="F373" s="28"/>
      <c r="G373" s="28"/>
      <c r="H373" s="28"/>
      <c r="I373" s="28"/>
      <c r="J373" s="28"/>
      <c r="K373" s="30"/>
      <c r="L373" s="28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>
      <c r="A374" s="54"/>
      <c r="B374" s="24"/>
      <c r="C374" s="25"/>
      <c r="D374" s="26"/>
      <c r="E374" s="27"/>
      <c r="F374" s="28"/>
      <c r="G374" s="28"/>
      <c r="H374" s="28"/>
      <c r="I374" s="28"/>
      <c r="J374" s="28"/>
      <c r="K374" s="30"/>
      <c r="L374" s="28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>
      <c r="A375" s="57"/>
      <c r="B375" s="33"/>
      <c r="C375" s="34"/>
      <c r="D375" s="35" t="s">
        <v>34</v>
      </c>
      <c r="E375" s="36"/>
      <c r="F375" s="37">
        <f t="shared" ref="F375:J375" si="111">SUM(F369:F374)</f>
        <v>0</v>
      </c>
      <c r="G375" s="37">
        <f t="shared" si="111"/>
        <v>0</v>
      </c>
      <c r="H375" s="37">
        <f t="shared" si="111"/>
        <v>0</v>
      </c>
      <c r="I375" s="37">
        <f t="shared" si="111"/>
        <v>0</v>
      </c>
      <c r="J375" s="37">
        <f t="shared" si="111"/>
        <v>0</v>
      </c>
      <c r="K375" s="39"/>
      <c r="L375" s="37" t="str">
        <f ca="1">SUM(L369:L377)</f>
        <v>#REF!</v>
      </c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>
      <c r="A376" s="41">
        <f t="shared" ref="A376:B376" si="112">A342</f>
        <v>2</v>
      </c>
      <c r="B376" s="41">
        <f t="shared" si="112"/>
        <v>2</v>
      </c>
      <c r="C376" s="42" t="s">
        <v>53</v>
      </c>
      <c r="D376" s="43" t="s">
        <v>54</v>
      </c>
      <c r="E376" s="27"/>
      <c r="F376" s="28"/>
      <c r="G376" s="28"/>
      <c r="H376" s="28"/>
      <c r="I376" s="28"/>
      <c r="J376" s="28"/>
      <c r="K376" s="30"/>
      <c r="L376" s="28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>
      <c r="A377" s="54"/>
      <c r="B377" s="24"/>
      <c r="C377" s="25"/>
      <c r="D377" s="43" t="s">
        <v>51</v>
      </c>
      <c r="E377" s="27"/>
      <c r="F377" s="28"/>
      <c r="G377" s="28"/>
      <c r="H377" s="28"/>
      <c r="I377" s="28"/>
      <c r="J377" s="28"/>
      <c r="K377" s="30"/>
      <c r="L377" s="28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>
      <c r="A378" s="54"/>
      <c r="B378" s="24"/>
      <c r="C378" s="25"/>
      <c r="D378" s="43" t="s">
        <v>43</v>
      </c>
      <c r="E378" s="27"/>
      <c r="F378" s="28"/>
      <c r="G378" s="28"/>
      <c r="H378" s="28"/>
      <c r="I378" s="28"/>
      <c r="J378" s="28"/>
      <c r="K378" s="30"/>
      <c r="L378" s="28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>
      <c r="A379" s="54"/>
      <c r="B379" s="24"/>
      <c r="C379" s="25"/>
      <c r="D379" s="43" t="s">
        <v>32</v>
      </c>
      <c r="E379" s="27"/>
      <c r="F379" s="28"/>
      <c r="G379" s="28"/>
      <c r="H379" s="28"/>
      <c r="I379" s="28"/>
      <c r="J379" s="28"/>
      <c r="K379" s="30"/>
      <c r="L379" s="28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>
      <c r="A380" s="54"/>
      <c r="B380" s="24"/>
      <c r="C380" s="25"/>
      <c r="D380" s="26"/>
      <c r="E380" s="27"/>
      <c r="F380" s="28"/>
      <c r="G380" s="28"/>
      <c r="H380" s="28"/>
      <c r="I380" s="28"/>
      <c r="J380" s="28"/>
      <c r="K380" s="30"/>
      <c r="L380" s="28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>
      <c r="A381" s="54"/>
      <c r="B381" s="24"/>
      <c r="C381" s="25"/>
      <c r="D381" s="26"/>
      <c r="E381" s="27"/>
      <c r="F381" s="28"/>
      <c r="G381" s="28"/>
      <c r="H381" s="28"/>
      <c r="I381" s="28"/>
      <c r="J381" s="28"/>
      <c r="K381" s="30"/>
      <c r="L381" s="28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>
      <c r="A382" s="57"/>
      <c r="B382" s="33"/>
      <c r="C382" s="34"/>
      <c r="D382" s="46" t="s">
        <v>34</v>
      </c>
      <c r="E382" s="36"/>
      <c r="F382" s="37">
        <f t="shared" ref="F382:J382" si="113">SUM(F376:F381)</f>
        <v>0</v>
      </c>
      <c r="G382" s="37">
        <f t="shared" si="113"/>
        <v>0</v>
      </c>
      <c r="H382" s="37">
        <f t="shared" si="113"/>
        <v>0</v>
      </c>
      <c r="I382" s="37">
        <f t="shared" si="113"/>
        <v>0</v>
      </c>
      <c r="J382" s="37">
        <f t="shared" si="113"/>
        <v>0</v>
      </c>
      <c r="K382" s="39"/>
      <c r="L382" s="37" t="str">
        <f ca="1">SUM(L376:L384)</f>
        <v>#REF!</v>
      </c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59">
        <f t="shared" ref="A383:B383" si="114">A342</f>
        <v>2</v>
      </c>
      <c r="B383" s="59">
        <f t="shared" si="114"/>
        <v>2</v>
      </c>
      <c r="C383" s="86" t="s">
        <v>55</v>
      </c>
      <c r="D383" s="87"/>
      <c r="E383" s="49"/>
      <c r="F383" s="53">
        <f t="shared" ref="F383:J383" si="115">F349+F353+F363+F368+F375+F382</f>
        <v>1300</v>
      </c>
      <c r="G383" s="53">
        <f t="shared" si="115"/>
        <v>43.679999999999993</v>
      </c>
      <c r="H383" s="53">
        <f t="shared" si="115"/>
        <v>45.4</v>
      </c>
      <c r="I383" s="53">
        <f t="shared" si="115"/>
        <v>180.61</v>
      </c>
      <c r="J383" s="53">
        <f t="shared" si="115"/>
        <v>1327.16</v>
      </c>
      <c r="K383" s="52"/>
      <c r="L383" s="53" t="str">
        <f ca="1">L349+L353+L363+L368+L375+L382</f>
        <v>#REF!</v>
      </c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>
      <c r="A384" s="15">
        <v>2</v>
      </c>
      <c r="B384" s="16">
        <v>3</v>
      </c>
      <c r="C384" s="17" t="s">
        <v>23</v>
      </c>
      <c r="D384" s="18" t="s">
        <v>24</v>
      </c>
      <c r="E384" s="19" t="s">
        <v>101</v>
      </c>
      <c r="F384" s="20">
        <v>240</v>
      </c>
      <c r="G384" s="20">
        <f>3.19+9.29</f>
        <v>12.479999999999999</v>
      </c>
      <c r="H384" s="20">
        <f>4.88+10.3</f>
        <v>15.18</v>
      </c>
      <c r="I384" s="20">
        <f>21.46+12</f>
        <v>33.46</v>
      </c>
      <c r="J384" s="20">
        <f>147.65+195.95</f>
        <v>343.6</v>
      </c>
      <c r="K384" s="22" t="s">
        <v>102</v>
      </c>
      <c r="L384" s="60">
        <v>42</v>
      </c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>
      <c r="A385" s="23"/>
      <c r="B385" s="24"/>
      <c r="C385" s="25"/>
      <c r="D385" s="26" t="s">
        <v>37</v>
      </c>
      <c r="E385" s="27" t="s">
        <v>103</v>
      </c>
      <c r="F385" s="28">
        <v>60</v>
      </c>
      <c r="G385" s="28">
        <v>1.01</v>
      </c>
      <c r="H385" s="28">
        <v>3.07</v>
      </c>
      <c r="I385" s="28">
        <v>3.26</v>
      </c>
      <c r="J385" s="28">
        <v>45.11</v>
      </c>
      <c r="K385" s="30">
        <v>42</v>
      </c>
      <c r="L385" s="61">
        <v>9.5</v>
      </c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>
      <c r="A386" s="23"/>
      <c r="B386" s="24"/>
      <c r="C386" s="25"/>
      <c r="D386" s="31" t="s">
        <v>28</v>
      </c>
      <c r="E386" s="58" t="s">
        <v>104</v>
      </c>
      <c r="F386" s="28">
        <v>200</v>
      </c>
      <c r="G386" s="28">
        <v>0.97</v>
      </c>
      <c r="H386" s="28">
        <v>0.19</v>
      </c>
      <c r="I386" s="28">
        <v>19.59</v>
      </c>
      <c r="J386" s="28">
        <v>83.42</v>
      </c>
      <c r="K386" s="30">
        <v>389</v>
      </c>
      <c r="L386" s="61">
        <v>18.8</v>
      </c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>
      <c r="A387" s="23"/>
      <c r="B387" s="24"/>
      <c r="C387" s="25"/>
      <c r="D387" s="31" t="s">
        <v>30</v>
      </c>
      <c r="E387" s="27" t="s">
        <v>69</v>
      </c>
      <c r="F387" s="28">
        <v>50</v>
      </c>
      <c r="G387" s="28">
        <f>2.29+1.32</f>
        <v>3.6100000000000003</v>
      </c>
      <c r="H387" s="28">
        <f>0.19+0.18</f>
        <v>0.37</v>
      </c>
      <c r="I387" s="28">
        <f>15.05+8.48</f>
        <v>23.53</v>
      </c>
      <c r="J387" s="28">
        <f>71.05+40.79</f>
        <v>111.84</v>
      </c>
      <c r="K387" s="62">
        <v>45689</v>
      </c>
      <c r="L387" s="61">
        <v>5</v>
      </c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>
      <c r="A388" s="23"/>
      <c r="B388" s="24"/>
      <c r="C388" s="25"/>
      <c r="D388" s="31" t="s">
        <v>32</v>
      </c>
      <c r="E388" s="27"/>
      <c r="F388" s="28"/>
      <c r="G388" s="28"/>
      <c r="H388" s="28"/>
      <c r="I388" s="28"/>
      <c r="J388" s="28"/>
      <c r="K388" s="30"/>
      <c r="L388" s="28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>
      <c r="A389" s="23"/>
      <c r="B389" s="24"/>
      <c r="C389" s="25"/>
      <c r="D389" s="26" t="s">
        <v>43</v>
      </c>
      <c r="E389" s="27"/>
      <c r="F389" s="28"/>
      <c r="G389" s="28"/>
      <c r="H389" s="28"/>
      <c r="I389" s="28"/>
      <c r="J389" s="28"/>
      <c r="K389" s="30"/>
      <c r="L389" s="28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>
      <c r="A390" s="23"/>
      <c r="B390" s="24"/>
      <c r="C390" s="25"/>
      <c r="D390" s="26"/>
      <c r="E390" s="27"/>
      <c r="F390" s="28"/>
      <c r="G390" s="28"/>
      <c r="H390" s="28"/>
      <c r="I390" s="28"/>
      <c r="J390" s="28"/>
      <c r="K390" s="30"/>
      <c r="L390" s="28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>
      <c r="A391" s="32"/>
      <c r="B391" s="33"/>
      <c r="C391" s="34"/>
      <c r="D391" s="35" t="s">
        <v>34</v>
      </c>
      <c r="E391" s="36"/>
      <c r="F391" s="37">
        <f t="shared" ref="F391:J391" si="116">SUM(F384:F390)</f>
        <v>550</v>
      </c>
      <c r="G391" s="37">
        <f t="shared" si="116"/>
        <v>18.07</v>
      </c>
      <c r="H391" s="37">
        <f t="shared" si="116"/>
        <v>18.810000000000002</v>
      </c>
      <c r="I391" s="37">
        <f t="shared" si="116"/>
        <v>79.84</v>
      </c>
      <c r="J391" s="37">
        <f t="shared" si="116"/>
        <v>583.97</v>
      </c>
      <c r="K391" s="39"/>
      <c r="L391" s="37">
        <f>SUM(L384:L390)</f>
        <v>75.3</v>
      </c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>
      <c r="A392" s="40">
        <f t="shared" ref="A392:B392" si="117">A384</f>
        <v>2</v>
      </c>
      <c r="B392" s="41">
        <f t="shared" si="117"/>
        <v>3</v>
      </c>
      <c r="C392" s="42" t="s">
        <v>35</v>
      </c>
      <c r="D392" s="43" t="s">
        <v>32</v>
      </c>
      <c r="E392" s="27"/>
      <c r="F392" s="28"/>
      <c r="G392" s="28"/>
      <c r="H392" s="28"/>
      <c r="I392" s="28"/>
      <c r="J392" s="28"/>
      <c r="K392" s="30"/>
      <c r="L392" s="28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>
      <c r="A393" s="23"/>
      <c r="B393" s="24"/>
      <c r="C393" s="25"/>
      <c r="D393" s="26"/>
      <c r="E393" s="27"/>
      <c r="F393" s="28"/>
      <c r="G393" s="28"/>
      <c r="H393" s="28"/>
      <c r="I393" s="28"/>
      <c r="J393" s="28"/>
      <c r="K393" s="30"/>
      <c r="L393" s="28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>
      <c r="A394" s="23"/>
      <c r="B394" s="24"/>
      <c r="C394" s="25"/>
      <c r="D394" s="26"/>
      <c r="E394" s="27"/>
      <c r="F394" s="28"/>
      <c r="G394" s="28"/>
      <c r="H394" s="28"/>
      <c r="I394" s="28"/>
      <c r="J394" s="28"/>
      <c r="K394" s="30"/>
      <c r="L394" s="28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>
      <c r="A395" s="32"/>
      <c r="B395" s="33"/>
      <c r="C395" s="34"/>
      <c r="D395" s="35" t="s">
        <v>34</v>
      </c>
      <c r="E395" s="36"/>
      <c r="F395" s="37">
        <f t="shared" ref="F395:J395" si="118">SUM(F392:F394)</f>
        <v>0</v>
      </c>
      <c r="G395" s="37">
        <f t="shared" si="118"/>
        <v>0</v>
      </c>
      <c r="H395" s="37">
        <f t="shared" si="118"/>
        <v>0</v>
      </c>
      <c r="I395" s="37">
        <f t="shared" si="118"/>
        <v>0</v>
      </c>
      <c r="J395" s="37">
        <f t="shared" si="118"/>
        <v>0</v>
      </c>
      <c r="K395" s="39"/>
      <c r="L395" s="37" t="str">
        <f ca="1">SUM(L392:L400)</f>
        <v>#REF!</v>
      </c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>
      <c r="A396" s="40">
        <f t="shared" ref="A396:B396" si="119">A384</f>
        <v>2</v>
      </c>
      <c r="B396" s="41">
        <f t="shared" si="119"/>
        <v>3</v>
      </c>
      <c r="C396" s="42" t="s">
        <v>36</v>
      </c>
      <c r="D396" s="31" t="s">
        <v>37</v>
      </c>
      <c r="E396" s="58" t="s">
        <v>121</v>
      </c>
      <c r="F396" s="28">
        <v>60</v>
      </c>
      <c r="G396" s="28">
        <v>0.66</v>
      </c>
      <c r="H396" s="28">
        <v>0.12</v>
      </c>
      <c r="I396" s="28">
        <v>2.2799999999999998</v>
      </c>
      <c r="J396" s="28">
        <v>14.4</v>
      </c>
      <c r="K396" s="30">
        <v>71</v>
      </c>
      <c r="L396" s="61">
        <v>4.9800000000000004</v>
      </c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>
      <c r="A397" s="23"/>
      <c r="B397" s="24"/>
      <c r="C397" s="25"/>
      <c r="D397" s="31" t="s">
        <v>38</v>
      </c>
      <c r="E397" s="27" t="s">
        <v>105</v>
      </c>
      <c r="F397" s="28">
        <v>200</v>
      </c>
      <c r="G397" s="28">
        <v>2.08</v>
      </c>
      <c r="H397" s="28">
        <v>3.55</v>
      </c>
      <c r="I397" s="28">
        <v>12.62</v>
      </c>
      <c r="J397" s="28">
        <v>93.61</v>
      </c>
      <c r="K397" s="30">
        <v>15</v>
      </c>
      <c r="L397" s="61">
        <v>5.9</v>
      </c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>
      <c r="A398" s="23"/>
      <c r="B398" s="24"/>
      <c r="C398" s="25"/>
      <c r="D398" s="31" t="s">
        <v>40</v>
      </c>
      <c r="E398" s="27" t="s">
        <v>106</v>
      </c>
      <c r="F398" s="61">
        <v>240</v>
      </c>
      <c r="G398" s="65">
        <v>12.25</v>
      </c>
      <c r="H398" s="65">
        <v>18.52</v>
      </c>
      <c r="I398" s="65">
        <v>43.11</v>
      </c>
      <c r="J398" s="28">
        <v>371.33</v>
      </c>
      <c r="K398" s="30">
        <v>16</v>
      </c>
      <c r="L398" s="61">
        <v>65.8</v>
      </c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>
      <c r="A399" s="23"/>
      <c r="B399" s="24"/>
      <c r="C399" s="25"/>
      <c r="D399" s="31" t="s">
        <v>42</v>
      </c>
      <c r="E399" s="27"/>
      <c r="F399" s="28"/>
      <c r="G399" s="28"/>
      <c r="H399" s="28"/>
      <c r="I399" s="28"/>
      <c r="J399" s="28"/>
      <c r="K399" s="30"/>
      <c r="L399" s="28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>
      <c r="A400" s="23"/>
      <c r="B400" s="24"/>
      <c r="C400" s="25"/>
      <c r="D400" s="31" t="s">
        <v>43</v>
      </c>
      <c r="E400" s="27" t="s">
        <v>77</v>
      </c>
      <c r="F400" s="28">
        <v>200</v>
      </c>
      <c r="G400" s="28">
        <v>5.71</v>
      </c>
      <c r="H400" s="28">
        <v>4.75</v>
      </c>
      <c r="I400" s="28">
        <v>18.260000000000002</v>
      </c>
      <c r="J400" s="28">
        <v>140.24</v>
      </c>
      <c r="K400" s="30">
        <v>24</v>
      </c>
      <c r="L400" s="61">
        <v>12.5</v>
      </c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>
      <c r="A401" s="23"/>
      <c r="B401" s="24"/>
      <c r="C401" s="25"/>
      <c r="D401" s="31" t="s">
        <v>45</v>
      </c>
      <c r="E401" s="27" t="s">
        <v>46</v>
      </c>
      <c r="F401" s="28">
        <v>40</v>
      </c>
      <c r="G401" s="28">
        <v>3.05</v>
      </c>
      <c r="H401" s="28">
        <v>0.25</v>
      </c>
      <c r="I401" s="28">
        <v>20.07</v>
      </c>
      <c r="J401" s="28">
        <v>94.73</v>
      </c>
      <c r="K401" s="30">
        <v>1</v>
      </c>
      <c r="L401" s="61">
        <v>3.15</v>
      </c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>
      <c r="A402" s="23"/>
      <c r="B402" s="24"/>
      <c r="C402" s="25"/>
      <c r="D402" s="31" t="s">
        <v>47</v>
      </c>
      <c r="E402" s="27" t="s">
        <v>31</v>
      </c>
      <c r="F402" s="28">
        <v>30</v>
      </c>
      <c r="G402" s="28">
        <v>1.99</v>
      </c>
      <c r="H402" s="28">
        <v>0.26</v>
      </c>
      <c r="I402" s="28">
        <v>12.72</v>
      </c>
      <c r="J402" s="28">
        <v>61.19</v>
      </c>
      <c r="K402" s="30">
        <v>2</v>
      </c>
      <c r="L402" s="61">
        <v>2.6</v>
      </c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>
      <c r="A403" s="23"/>
      <c r="B403" s="24"/>
      <c r="C403" s="25"/>
      <c r="D403" s="26" t="s">
        <v>32</v>
      </c>
      <c r="E403" s="58" t="s">
        <v>89</v>
      </c>
      <c r="F403" s="28">
        <v>100</v>
      </c>
      <c r="G403" s="29">
        <v>0.9</v>
      </c>
      <c r="H403" s="29">
        <v>0.2</v>
      </c>
      <c r="I403" s="29">
        <v>8</v>
      </c>
      <c r="J403" s="28">
        <v>47</v>
      </c>
      <c r="K403" s="30">
        <v>338</v>
      </c>
      <c r="L403" s="61">
        <v>18.2</v>
      </c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>
      <c r="A404" s="23"/>
      <c r="B404" s="24"/>
      <c r="C404" s="25"/>
      <c r="D404" s="26"/>
      <c r="E404" s="27"/>
      <c r="F404" s="28"/>
      <c r="G404" s="28"/>
      <c r="H404" s="28"/>
      <c r="I404" s="28"/>
      <c r="J404" s="28"/>
      <c r="K404" s="30"/>
      <c r="L404" s="28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>
      <c r="A405" s="32"/>
      <c r="B405" s="33"/>
      <c r="C405" s="34"/>
      <c r="D405" s="35" t="s">
        <v>34</v>
      </c>
      <c r="E405" s="36"/>
      <c r="F405" s="37">
        <f t="shared" ref="F405:J405" si="120">SUM(F396:F404)</f>
        <v>870</v>
      </c>
      <c r="G405" s="37">
        <f t="shared" si="120"/>
        <v>26.639999999999997</v>
      </c>
      <c r="H405" s="37">
        <f t="shared" si="120"/>
        <v>27.65</v>
      </c>
      <c r="I405" s="37">
        <f t="shared" si="120"/>
        <v>117.06</v>
      </c>
      <c r="J405" s="37">
        <f t="shared" si="120"/>
        <v>822.5</v>
      </c>
      <c r="K405" s="39"/>
      <c r="L405" s="37">
        <f>SUM(L396:L404)</f>
        <v>113.13</v>
      </c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>
      <c r="A406" s="40">
        <f t="shared" ref="A406:B406" si="121">A384</f>
        <v>2</v>
      </c>
      <c r="B406" s="41">
        <f t="shared" si="121"/>
        <v>3</v>
      </c>
      <c r="C406" s="42" t="s">
        <v>50</v>
      </c>
      <c r="D406" s="43" t="s">
        <v>51</v>
      </c>
      <c r="E406" s="27"/>
      <c r="F406" s="28"/>
      <c r="G406" s="28"/>
      <c r="H406" s="28"/>
      <c r="I406" s="28"/>
      <c r="J406" s="28"/>
      <c r="K406" s="30"/>
      <c r="L406" s="28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>
      <c r="A407" s="23"/>
      <c r="B407" s="24"/>
      <c r="C407" s="25"/>
      <c r="D407" s="43" t="s">
        <v>43</v>
      </c>
      <c r="E407" s="27"/>
      <c r="F407" s="28"/>
      <c r="G407" s="28"/>
      <c r="H407" s="28"/>
      <c r="I407" s="28"/>
      <c r="J407" s="28"/>
      <c r="K407" s="30"/>
      <c r="L407" s="28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>
      <c r="A408" s="23"/>
      <c r="B408" s="24"/>
      <c r="C408" s="25"/>
      <c r="D408" s="26"/>
      <c r="E408" s="27"/>
      <c r="F408" s="28"/>
      <c r="G408" s="28"/>
      <c r="H408" s="28"/>
      <c r="I408" s="28"/>
      <c r="J408" s="28"/>
      <c r="K408" s="30"/>
      <c r="L408" s="28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>
      <c r="A409" s="23"/>
      <c r="B409" s="24"/>
      <c r="C409" s="25"/>
      <c r="D409" s="26"/>
      <c r="E409" s="27"/>
      <c r="F409" s="28"/>
      <c r="G409" s="28"/>
      <c r="H409" s="28"/>
      <c r="I409" s="28"/>
      <c r="J409" s="28"/>
      <c r="K409" s="30"/>
      <c r="L409" s="28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>
      <c r="A410" s="32"/>
      <c r="B410" s="33"/>
      <c r="C410" s="34"/>
      <c r="D410" s="35" t="s">
        <v>34</v>
      </c>
      <c r="E410" s="36"/>
      <c r="F410" s="37">
        <f t="shared" ref="F410:J410" si="122">SUM(F406:F409)</f>
        <v>0</v>
      </c>
      <c r="G410" s="37">
        <f t="shared" si="122"/>
        <v>0</v>
      </c>
      <c r="H410" s="37">
        <f t="shared" si="122"/>
        <v>0</v>
      </c>
      <c r="I410" s="37">
        <f t="shared" si="122"/>
        <v>0</v>
      </c>
      <c r="J410" s="37">
        <f t="shared" si="122"/>
        <v>0</v>
      </c>
      <c r="K410" s="39"/>
      <c r="L410" s="37">
        <f>SUM(L406:L409)</f>
        <v>0</v>
      </c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>
      <c r="A411" s="40">
        <f t="shared" ref="A411:B411" si="123">A384</f>
        <v>2</v>
      </c>
      <c r="B411" s="41">
        <f t="shared" si="123"/>
        <v>3</v>
      </c>
      <c r="C411" s="42" t="s">
        <v>52</v>
      </c>
      <c r="D411" s="31" t="s">
        <v>24</v>
      </c>
      <c r="E411" s="27"/>
      <c r="F411" s="28"/>
      <c r="G411" s="28"/>
      <c r="H411" s="28"/>
      <c r="I411" s="28"/>
      <c r="J411" s="28"/>
      <c r="K411" s="30"/>
      <c r="L411" s="28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>
      <c r="A412" s="23"/>
      <c r="B412" s="24"/>
      <c r="C412" s="25"/>
      <c r="D412" s="31" t="s">
        <v>42</v>
      </c>
      <c r="E412" s="27"/>
      <c r="F412" s="28"/>
      <c r="G412" s="28"/>
      <c r="H412" s="28"/>
      <c r="I412" s="28"/>
      <c r="J412" s="28"/>
      <c r="K412" s="30"/>
      <c r="L412" s="28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>
      <c r="A413" s="23"/>
      <c r="B413" s="24"/>
      <c r="C413" s="25"/>
      <c r="D413" s="31" t="s">
        <v>43</v>
      </c>
      <c r="E413" s="27"/>
      <c r="F413" s="28"/>
      <c r="G413" s="28"/>
      <c r="H413" s="28"/>
      <c r="I413" s="28"/>
      <c r="J413" s="28"/>
      <c r="K413" s="30"/>
      <c r="L413" s="28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>
      <c r="A414" s="23"/>
      <c r="B414" s="24"/>
      <c r="C414" s="25"/>
      <c r="D414" s="31" t="s">
        <v>30</v>
      </c>
      <c r="E414" s="27"/>
      <c r="F414" s="28"/>
      <c r="G414" s="28"/>
      <c r="H414" s="28"/>
      <c r="I414" s="28"/>
      <c r="J414" s="28"/>
      <c r="K414" s="30"/>
      <c r="L414" s="28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>
      <c r="A415" s="23"/>
      <c r="B415" s="24"/>
      <c r="C415" s="25"/>
      <c r="D415" s="26"/>
      <c r="E415" s="27"/>
      <c r="F415" s="28"/>
      <c r="G415" s="28"/>
      <c r="H415" s="28"/>
      <c r="I415" s="28"/>
      <c r="J415" s="28"/>
      <c r="K415" s="30"/>
      <c r="L415" s="28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>
      <c r="A416" s="23"/>
      <c r="B416" s="24"/>
      <c r="C416" s="25"/>
      <c r="D416" s="26"/>
      <c r="E416" s="27"/>
      <c r="F416" s="28"/>
      <c r="G416" s="28"/>
      <c r="H416" s="28"/>
      <c r="I416" s="28"/>
      <c r="J416" s="28"/>
      <c r="K416" s="30"/>
      <c r="L416" s="28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>
      <c r="A417" s="32"/>
      <c r="B417" s="33"/>
      <c r="C417" s="34"/>
      <c r="D417" s="35" t="s">
        <v>34</v>
      </c>
      <c r="E417" s="36"/>
      <c r="F417" s="37">
        <f t="shared" ref="F417:J417" si="124">SUM(F411:F416)</f>
        <v>0</v>
      </c>
      <c r="G417" s="37">
        <f t="shared" si="124"/>
        <v>0</v>
      </c>
      <c r="H417" s="37">
        <f t="shared" si="124"/>
        <v>0</v>
      </c>
      <c r="I417" s="37">
        <f t="shared" si="124"/>
        <v>0</v>
      </c>
      <c r="J417" s="37">
        <f t="shared" si="124"/>
        <v>0</v>
      </c>
      <c r="K417" s="39"/>
      <c r="L417" s="37" t="str">
        <f ca="1">SUM(L411:L419)</f>
        <v>#REF!</v>
      </c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>
      <c r="A418" s="40">
        <f t="shared" ref="A418:B418" si="125">A384</f>
        <v>2</v>
      </c>
      <c r="B418" s="41">
        <f t="shared" si="125"/>
        <v>3</v>
      </c>
      <c r="C418" s="42" t="s">
        <v>53</v>
      </c>
      <c r="D418" s="43" t="s">
        <v>54</v>
      </c>
      <c r="E418" s="27"/>
      <c r="F418" s="28"/>
      <c r="G418" s="28"/>
      <c r="H418" s="28"/>
      <c r="I418" s="28"/>
      <c r="J418" s="28"/>
      <c r="K418" s="30"/>
      <c r="L418" s="28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>
      <c r="A419" s="23"/>
      <c r="B419" s="24"/>
      <c r="C419" s="25"/>
      <c r="D419" s="43" t="s">
        <v>51</v>
      </c>
      <c r="E419" s="27"/>
      <c r="F419" s="28"/>
      <c r="G419" s="28"/>
      <c r="H419" s="28"/>
      <c r="I419" s="28"/>
      <c r="J419" s="28"/>
      <c r="K419" s="30"/>
      <c r="L419" s="28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>
      <c r="A420" s="23"/>
      <c r="B420" s="24"/>
      <c r="C420" s="25"/>
      <c r="D420" s="43" t="s">
        <v>43</v>
      </c>
      <c r="E420" s="27"/>
      <c r="F420" s="28"/>
      <c r="G420" s="28"/>
      <c r="H420" s="28"/>
      <c r="I420" s="28"/>
      <c r="J420" s="28"/>
      <c r="K420" s="30"/>
      <c r="L420" s="28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>
      <c r="A421" s="23"/>
      <c r="B421" s="24"/>
      <c r="C421" s="25"/>
      <c r="D421" s="43" t="s">
        <v>32</v>
      </c>
      <c r="E421" s="27"/>
      <c r="F421" s="28"/>
      <c r="G421" s="28"/>
      <c r="H421" s="28"/>
      <c r="I421" s="28"/>
      <c r="J421" s="28"/>
      <c r="K421" s="30"/>
      <c r="L421" s="28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>
      <c r="A422" s="23"/>
      <c r="B422" s="24"/>
      <c r="C422" s="25"/>
      <c r="D422" s="26"/>
      <c r="E422" s="27"/>
      <c r="F422" s="28"/>
      <c r="G422" s="28"/>
      <c r="H422" s="28"/>
      <c r="I422" s="28"/>
      <c r="J422" s="28"/>
      <c r="K422" s="30"/>
      <c r="L422" s="28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>
      <c r="A423" s="23"/>
      <c r="B423" s="24"/>
      <c r="C423" s="25"/>
      <c r="D423" s="26"/>
      <c r="E423" s="27"/>
      <c r="F423" s="28"/>
      <c r="G423" s="28"/>
      <c r="H423" s="28"/>
      <c r="I423" s="28"/>
      <c r="J423" s="28"/>
      <c r="K423" s="30"/>
      <c r="L423" s="28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>
      <c r="A424" s="32"/>
      <c r="B424" s="33"/>
      <c r="C424" s="34"/>
      <c r="D424" s="46" t="s">
        <v>34</v>
      </c>
      <c r="E424" s="36"/>
      <c r="F424" s="37">
        <f t="shared" ref="F424:J424" si="126">SUM(F418:F423)</f>
        <v>0</v>
      </c>
      <c r="G424" s="37">
        <f t="shared" si="126"/>
        <v>0</v>
      </c>
      <c r="H424" s="37">
        <f t="shared" si="126"/>
        <v>0</v>
      </c>
      <c r="I424" s="37">
        <f t="shared" si="126"/>
        <v>0</v>
      </c>
      <c r="J424" s="37">
        <f t="shared" si="126"/>
        <v>0</v>
      </c>
      <c r="K424" s="39"/>
      <c r="L424" s="37" t="str">
        <f ca="1">SUM(L418:L426)</f>
        <v>#REF!</v>
      </c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47">
        <f t="shared" ref="A425:B425" si="127">A384</f>
        <v>2</v>
      </c>
      <c r="B425" s="48">
        <f t="shared" si="127"/>
        <v>3</v>
      </c>
      <c r="C425" s="86" t="s">
        <v>55</v>
      </c>
      <c r="D425" s="87"/>
      <c r="E425" s="49"/>
      <c r="F425" s="53">
        <f t="shared" ref="F425:J425" si="128">F391+F395+F405+F410+F417+F424</f>
        <v>1420</v>
      </c>
      <c r="G425" s="53">
        <f t="shared" si="128"/>
        <v>44.709999999999994</v>
      </c>
      <c r="H425" s="53">
        <f t="shared" si="128"/>
        <v>46.46</v>
      </c>
      <c r="I425" s="53">
        <f t="shared" si="128"/>
        <v>196.9</v>
      </c>
      <c r="J425" s="53">
        <f t="shared" si="128"/>
        <v>1406.47</v>
      </c>
      <c r="K425" s="52"/>
      <c r="L425" s="53" t="str">
        <f ca="1">L391+L395+L405+L410+L417+L424</f>
        <v>#REF!</v>
      </c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>
      <c r="A426" s="15">
        <v>2</v>
      </c>
      <c r="B426" s="16">
        <v>4</v>
      </c>
      <c r="C426" s="17" t="s">
        <v>23</v>
      </c>
      <c r="D426" s="18" t="s">
        <v>24</v>
      </c>
      <c r="E426" s="19" t="s">
        <v>107</v>
      </c>
      <c r="F426" s="20">
        <v>200</v>
      </c>
      <c r="G426" s="20">
        <v>10.17</v>
      </c>
      <c r="H426" s="20">
        <v>15.35</v>
      </c>
      <c r="I426" s="20">
        <v>35.18</v>
      </c>
      <c r="J426" s="20">
        <v>328.01</v>
      </c>
      <c r="K426" s="22">
        <v>265</v>
      </c>
      <c r="L426" s="60">
        <v>75.45</v>
      </c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>
      <c r="A427" s="23"/>
      <c r="B427" s="24"/>
      <c r="C427" s="25"/>
      <c r="D427" s="26" t="s">
        <v>37</v>
      </c>
      <c r="E427" s="58" t="s">
        <v>120</v>
      </c>
      <c r="F427" s="28">
        <v>60</v>
      </c>
      <c r="G427" s="29">
        <v>0.48</v>
      </c>
      <c r="H427" s="29">
        <v>0.06</v>
      </c>
      <c r="I427" s="29">
        <v>1.5</v>
      </c>
      <c r="J427" s="28">
        <v>8.4</v>
      </c>
      <c r="K427" s="30">
        <v>71</v>
      </c>
      <c r="L427" s="61">
        <v>4.9800000000000004</v>
      </c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>
      <c r="A428" s="23"/>
      <c r="B428" s="24"/>
      <c r="C428" s="25"/>
      <c r="D428" s="31" t="s">
        <v>28</v>
      </c>
      <c r="E428" s="27" t="s">
        <v>74</v>
      </c>
      <c r="F428" s="28">
        <v>200</v>
      </c>
      <c r="G428" s="28">
        <v>4.24</v>
      </c>
      <c r="H428" s="28">
        <v>3.65</v>
      </c>
      <c r="I428" s="28">
        <v>13.78</v>
      </c>
      <c r="J428" s="28">
        <v>105.97</v>
      </c>
      <c r="K428" s="30">
        <v>27</v>
      </c>
      <c r="L428" s="61">
        <v>15</v>
      </c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>
      <c r="A429" s="23"/>
      <c r="B429" s="24"/>
      <c r="C429" s="25"/>
      <c r="D429" s="31" t="s">
        <v>30</v>
      </c>
      <c r="E429" s="27" t="s">
        <v>69</v>
      </c>
      <c r="F429" s="28">
        <v>40</v>
      </c>
      <c r="G429" s="28">
        <f>1.53+1.32</f>
        <v>2.85</v>
      </c>
      <c r="H429" s="28">
        <f>0.12+0.18</f>
        <v>0.3</v>
      </c>
      <c r="I429" s="28">
        <f>10.04+8.48</f>
        <v>18.52</v>
      </c>
      <c r="J429" s="28">
        <f>47.36+40.79</f>
        <v>88.15</v>
      </c>
      <c r="K429" s="62">
        <v>45689</v>
      </c>
      <c r="L429" s="61">
        <v>5</v>
      </c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>
      <c r="A430" s="23"/>
      <c r="B430" s="24"/>
      <c r="C430" s="25"/>
      <c r="D430" s="31" t="s">
        <v>32</v>
      </c>
      <c r="E430" s="27"/>
      <c r="F430" s="28"/>
      <c r="G430" s="28"/>
      <c r="H430" s="28"/>
      <c r="I430" s="28"/>
      <c r="J430" s="28"/>
      <c r="K430" s="30"/>
      <c r="L430" s="28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>
      <c r="A431" s="23"/>
      <c r="B431" s="24"/>
      <c r="C431" s="25"/>
      <c r="D431" s="26"/>
      <c r="E431" s="27"/>
      <c r="F431" s="28"/>
      <c r="G431" s="28"/>
      <c r="H431" s="28"/>
      <c r="I431" s="28"/>
      <c r="J431" s="28"/>
      <c r="K431" s="30"/>
      <c r="L431" s="28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>
      <c r="A432" s="23"/>
      <c r="B432" s="24"/>
      <c r="C432" s="25"/>
      <c r="D432" s="26"/>
      <c r="E432" s="27"/>
      <c r="F432" s="28"/>
      <c r="G432" s="28"/>
      <c r="H432" s="28"/>
      <c r="I432" s="28"/>
      <c r="J432" s="28"/>
      <c r="K432" s="30"/>
      <c r="L432" s="28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>
      <c r="A433" s="32"/>
      <c r="B433" s="33"/>
      <c r="C433" s="34"/>
      <c r="D433" s="35" t="s">
        <v>34</v>
      </c>
      <c r="E433" s="36"/>
      <c r="F433" s="37">
        <f t="shared" ref="F433:J433" si="129">SUM(F426:F432)</f>
        <v>500</v>
      </c>
      <c r="G433" s="37">
        <f t="shared" si="129"/>
        <v>17.740000000000002</v>
      </c>
      <c r="H433" s="37">
        <f t="shared" si="129"/>
        <v>19.36</v>
      </c>
      <c r="I433" s="37">
        <f t="shared" si="129"/>
        <v>68.98</v>
      </c>
      <c r="J433" s="37">
        <f t="shared" si="129"/>
        <v>530.53</v>
      </c>
      <c r="K433" s="39"/>
      <c r="L433" s="37">
        <f>SUM(L426:L432)</f>
        <v>100.43</v>
      </c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>
      <c r="A434" s="40">
        <f t="shared" ref="A434:B434" si="130">A426</f>
        <v>2</v>
      </c>
      <c r="B434" s="41">
        <f t="shared" si="130"/>
        <v>4</v>
      </c>
      <c r="C434" s="42" t="s">
        <v>35</v>
      </c>
      <c r="D434" s="43" t="s">
        <v>32</v>
      </c>
      <c r="E434" s="27"/>
      <c r="F434" s="28"/>
      <c r="G434" s="28"/>
      <c r="H434" s="28"/>
      <c r="I434" s="28"/>
      <c r="J434" s="28"/>
      <c r="K434" s="30"/>
      <c r="L434" s="28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>
      <c r="A435" s="23"/>
      <c r="B435" s="24"/>
      <c r="C435" s="25"/>
      <c r="D435" s="26"/>
      <c r="E435" s="27"/>
      <c r="F435" s="28"/>
      <c r="G435" s="28"/>
      <c r="H435" s="28"/>
      <c r="I435" s="28"/>
      <c r="J435" s="28"/>
      <c r="K435" s="30"/>
      <c r="L435" s="28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>
      <c r="A436" s="23"/>
      <c r="B436" s="24"/>
      <c r="C436" s="25"/>
      <c r="D436" s="26"/>
      <c r="E436" s="27"/>
      <c r="F436" s="28"/>
      <c r="G436" s="28"/>
      <c r="H436" s="28"/>
      <c r="I436" s="28"/>
      <c r="J436" s="28"/>
      <c r="K436" s="30"/>
      <c r="L436" s="28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>
      <c r="A437" s="32"/>
      <c r="B437" s="33"/>
      <c r="C437" s="34"/>
      <c r="D437" s="35" t="s">
        <v>34</v>
      </c>
      <c r="E437" s="36"/>
      <c r="F437" s="37">
        <f t="shared" ref="F437:J437" si="131">SUM(F434:F436)</f>
        <v>0</v>
      </c>
      <c r="G437" s="37">
        <f t="shared" si="131"/>
        <v>0</v>
      </c>
      <c r="H437" s="37">
        <f t="shared" si="131"/>
        <v>0</v>
      </c>
      <c r="I437" s="37">
        <f t="shared" si="131"/>
        <v>0</v>
      </c>
      <c r="J437" s="37">
        <f t="shared" si="131"/>
        <v>0</v>
      </c>
      <c r="K437" s="39"/>
      <c r="L437" s="37" t="str">
        <f ca="1">SUM(L434:L442)</f>
        <v>#REF!</v>
      </c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>
      <c r="A438" s="40">
        <f t="shared" ref="A438:B438" si="132">A426</f>
        <v>2</v>
      </c>
      <c r="B438" s="41">
        <f t="shared" si="132"/>
        <v>4</v>
      </c>
      <c r="C438" s="42" t="s">
        <v>36</v>
      </c>
      <c r="D438" s="31" t="s">
        <v>37</v>
      </c>
      <c r="E438" s="27"/>
      <c r="F438" s="28"/>
      <c r="G438" s="28"/>
      <c r="H438" s="28"/>
      <c r="I438" s="28"/>
      <c r="J438" s="28"/>
      <c r="K438" s="30"/>
      <c r="L438" s="28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>
      <c r="A439" s="23"/>
      <c r="B439" s="24"/>
      <c r="C439" s="25"/>
      <c r="D439" s="31" t="s">
        <v>38</v>
      </c>
      <c r="E439" s="27" t="s">
        <v>108</v>
      </c>
      <c r="F439" s="44">
        <v>200</v>
      </c>
      <c r="G439" s="67">
        <v>3.07</v>
      </c>
      <c r="H439" s="67">
        <v>6.56</v>
      </c>
      <c r="I439" s="69">
        <v>17.600000000000001</v>
      </c>
      <c r="J439" s="29">
        <v>146.74</v>
      </c>
      <c r="K439" s="30" t="s">
        <v>109</v>
      </c>
      <c r="L439" s="29">
        <v>6.87</v>
      </c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>
      <c r="A440" s="23"/>
      <c r="B440" s="24"/>
      <c r="C440" s="25"/>
      <c r="D440" s="31" t="s">
        <v>40</v>
      </c>
      <c r="E440" s="27" t="s">
        <v>110</v>
      </c>
      <c r="F440" s="44">
        <v>240</v>
      </c>
      <c r="G440" s="67">
        <v>18.850000000000001</v>
      </c>
      <c r="H440" s="67">
        <v>19.97</v>
      </c>
      <c r="I440" s="69">
        <v>38.020000000000003</v>
      </c>
      <c r="J440" s="29">
        <v>410.11</v>
      </c>
      <c r="K440" s="30">
        <v>224</v>
      </c>
      <c r="L440" s="29">
        <v>57.45</v>
      </c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>
      <c r="A441" s="23"/>
      <c r="B441" s="24"/>
      <c r="C441" s="25"/>
      <c r="D441" s="31" t="s">
        <v>42</v>
      </c>
      <c r="E441" s="27"/>
      <c r="F441" s="44"/>
      <c r="G441" s="70"/>
      <c r="H441" s="70"/>
      <c r="I441" s="71"/>
      <c r="J441" s="29"/>
      <c r="K441" s="30"/>
      <c r="L441" s="29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>
      <c r="A442" s="23"/>
      <c r="B442" s="24"/>
      <c r="C442" s="25"/>
      <c r="D442" s="31" t="s">
        <v>43</v>
      </c>
      <c r="E442" s="27" t="s">
        <v>111</v>
      </c>
      <c r="F442" s="44">
        <v>200</v>
      </c>
      <c r="G442" s="67">
        <v>0.97</v>
      </c>
      <c r="H442" s="67">
        <v>0.19</v>
      </c>
      <c r="I442" s="69">
        <v>19.59</v>
      </c>
      <c r="J442" s="29">
        <v>83.42</v>
      </c>
      <c r="K442" s="30">
        <v>389</v>
      </c>
      <c r="L442" s="29">
        <v>8.8000000000000007</v>
      </c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>
      <c r="A443" s="23"/>
      <c r="B443" s="24"/>
      <c r="C443" s="25"/>
      <c r="D443" s="31" t="s">
        <v>45</v>
      </c>
      <c r="E443" s="27" t="s">
        <v>46</v>
      </c>
      <c r="F443" s="44">
        <v>30</v>
      </c>
      <c r="G443" s="67">
        <v>2.29</v>
      </c>
      <c r="H443" s="67">
        <v>0.19</v>
      </c>
      <c r="I443" s="69">
        <v>15.05</v>
      </c>
      <c r="J443" s="29">
        <v>71.05</v>
      </c>
      <c r="K443" s="30">
        <v>1</v>
      </c>
      <c r="L443" s="29">
        <v>2.54</v>
      </c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>
      <c r="A444" s="23"/>
      <c r="B444" s="24"/>
      <c r="C444" s="25"/>
      <c r="D444" s="31" t="s">
        <v>47</v>
      </c>
      <c r="E444" s="27" t="s">
        <v>31</v>
      </c>
      <c r="F444" s="44">
        <v>20</v>
      </c>
      <c r="G444" s="67">
        <v>1.32</v>
      </c>
      <c r="H444" s="67">
        <v>0.18</v>
      </c>
      <c r="I444" s="69">
        <v>8.48</v>
      </c>
      <c r="J444" s="29">
        <v>40.79</v>
      </c>
      <c r="K444" s="30">
        <v>2</v>
      </c>
      <c r="L444" s="29">
        <v>2.56</v>
      </c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>
      <c r="A445" s="23"/>
      <c r="B445" s="24"/>
      <c r="C445" s="25"/>
      <c r="D445" s="26" t="s">
        <v>32</v>
      </c>
      <c r="E445" s="58" t="s">
        <v>89</v>
      </c>
      <c r="F445" s="44">
        <v>100</v>
      </c>
      <c r="G445" s="72">
        <v>0.4</v>
      </c>
      <c r="H445" s="72">
        <v>0.3</v>
      </c>
      <c r="I445" s="73">
        <v>10.3</v>
      </c>
      <c r="J445" s="29">
        <v>47</v>
      </c>
      <c r="K445" s="30">
        <v>338</v>
      </c>
      <c r="L445" s="29">
        <v>19.7</v>
      </c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>
      <c r="A446" s="23"/>
      <c r="B446" s="24"/>
      <c r="C446" s="25"/>
      <c r="D446" s="26"/>
      <c r="E446" s="27"/>
      <c r="F446" s="28"/>
      <c r="G446" s="28"/>
      <c r="H446" s="28"/>
      <c r="I446" s="28"/>
      <c r="J446" s="28"/>
      <c r="K446" s="30"/>
      <c r="L446" s="28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>
      <c r="A447" s="32"/>
      <c r="B447" s="33"/>
      <c r="C447" s="34"/>
      <c r="D447" s="35" t="s">
        <v>34</v>
      </c>
      <c r="E447" s="36"/>
      <c r="F447" s="37">
        <f t="shared" ref="F447:J447" si="133">SUM(F438:F446)</f>
        <v>790</v>
      </c>
      <c r="G447" s="37">
        <f t="shared" si="133"/>
        <v>26.9</v>
      </c>
      <c r="H447" s="37">
        <f t="shared" si="133"/>
        <v>27.39</v>
      </c>
      <c r="I447" s="37">
        <f t="shared" si="133"/>
        <v>109.04</v>
      </c>
      <c r="J447" s="37">
        <f t="shared" si="133"/>
        <v>799.1099999999999</v>
      </c>
      <c r="K447" s="39"/>
      <c r="L447" s="37">
        <f>SUM(L438:L445)</f>
        <v>97.920000000000016</v>
      </c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>
      <c r="A448" s="40">
        <f t="shared" ref="A448:B448" si="134">A426</f>
        <v>2</v>
      </c>
      <c r="B448" s="41">
        <f t="shared" si="134"/>
        <v>4</v>
      </c>
      <c r="C448" s="42" t="s">
        <v>50</v>
      </c>
      <c r="D448" s="43" t="s">
        <v>51</v>
      </c>
      <c r="E448" s="27"/>
      <c r="F448" s="28"/>
      <c r="G448" s="28"/>
      <c r="H448" s="28"/>
      <c r="I448" s="28"/>
      <c r="J448" s="28"/>
      <c r="K448" s="30"/>
      <c r="L448" s="28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>
      <c r="A449" s="23"/>
      <c r="B449" s="24"/>
      <c r="C449" s="25"/>
      <c r="D449" s="43" t="s">
        <v>43</v>
      </c>
      <c r="E449" s="27"/>
      <c r="F449" s="28"/>
      <c r="G449" s="28"/>
      <c r="H449" s="28"/>
      <c r="I449" s="28"/>
      <c r="J449" s="28"/>
      <c r="K449" s="30"/>
      <c r="L449" s="28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>
      <c r="A450" s="23"/>
      <c r="B450" s="24"/>
      <c r="C450" s="25"/>
      <c r="D450" s="26"/>
      <c r="E450" s="27"/>
      <c r="F450" s="28"/>
      <c r="G450" s="28"/>
      <c r="H450" s="28"/>
      <c r="I450" s="28"/>
      <c r="J450" s="28"/>
      <c r="K450" s="30"/>
      <c r="L450" s="28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>
      <c r="A451" s="23"/>
      <c r="B451" s="24"/>
      <c r="C451" s="25"/>
      <c r="D451" s="26"/>
      <c r="E451" s="27"/>
      <c r="F451" s="28"/>
      <c r="G451" s="28"/>
      <c r="H451" s="28"/>
      <c r="I451" s="28"/>
      <c r="J451" s="28"/>
      <c r="K451" s="30"/>
      <c r="L451" s="28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>
      <c r="A452" s="32"/>
      <c r="B452" s="33"/>
      <c r="C452" s="34"/>
      <c r="D452" s="35" t="s">
        <v>34</v>
      </c>
      <c r="E452" s="36"/>
      <c r="F452" s="37">
        <f t="shared" ref="F452:J452" si="135">SUM(F448:F451)</f>
        <v>0</v>
      </c>
      <c r="G452" s="37">
        <f t="shared" si="135"/>
        <v>0</v>
      </c>
      <c r="H452" s="37">
        <f t="shared" si="135"/>
        <v>0</v>
      </c>
      <c r="I452" s="37">
        <f t="shared" si="135"/>
        <v>0</v>
      </c>
      <c r="J452" s="37">
        <f t="shared" si="135"/>
        <v>0</v>
      </c>
      <c r="K452" s="39"/>
      <c r="L452" s="37">
        <f>SUM(L448:L451)</f>
        <v>0</v>
      </c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>
      <c r="A453" s="40">
        <f t="shared" ref="A453:B453" si="136">A426</f>
        <v>2</v>
      </c>
      <c r="B453" s="41">
        <f t="shared" si="136"/>
        <v>4</v>
      </c>
      <c r="C453" s="42" t="s">
        <v>52</v>
      </c>
      <c r="D453" s="31" t="s">
        <v>24</v>
      </c>
      <c r="E453" s="27"/>
      <c r="F453" s="28"/>
      <c r="G453" s="28"/>
      <c r="H453" s="28"/>
      <c r="I453" s="28"/>
      <c r="J453" s="28"/>
      <c r="K453" s="30"/>
      <c r="L453" s="28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>
      <c r="A454" s="23"/>
      <c r="B454" s="24"/>
      <c r="C454" s="25"/>
      <c r="D454" s="31" t="s">
        <v>42</v>
      </c>
      <c r="E454" s="27"/>
      <c r="F454" s="28"/>
      <c r="G454" s="28"/>
      <c r="H454" s="28"/>
      <c r="I454" s="28"/>
      <c r="J454" s="28"/>
      <c r="K454" s="30"/>
      <c r="L454" s="28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>
      <c r="A455" s="23"/>
      <c r="B455" s="24"/>
      <c r="C455" s="25"/>
      <c r="D455" s="31" t="s">
        <v>43</v>
      </c>
      <c r="E455" s="27"/>
      <c r="F455" s="28"/>
      <c r="G455" s="28"/>
      <c r="H455" s="28"/>
      <c r="I455" s="28"/>
      <c r="J455" s="28"/>
      <c r="K455" s="30"/>
      <c r="L455" s="28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>
      <c r="A456" s="23"/>
      <c r="B456" s="24"/>
      <c r="C456" s="25"/>
      <c r="D456" s="31" t="s">
        <v>30</v>
      </c>
      <c r="E456" s="27"/>
      <c r="F456" s="28"/>
      <c r="G456" s="28"/>
      <c r="H456" s="28"/>
      <c r="I456" s="28"/>
      <c r="J456" s="28"/>
      <c r="K456" s="30"/>
      <c r="L456" s="28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>
      <c r="A457" s="23"/>
      <c r="B457" s="24"/>
      <c r="C457" s="25"/>
      <c r="D457" s="26"/>
      <c r="E457" s="27"/>
      <c r="F457" s="28"/>
      <c r="G457" s="28"/>
      <c r="H457" s="28"/>
      <c r="I457" s="28"/>
      <c r="J457" s="28"/>
      <c r="K457" s="30"/>
      <c r="L457" s="28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>
      <c r="A458" s="23"/>
      <c r="B458" s="24"/>
      <c r="C458" s="25"/>
      <c r="D458" s="26"/>
      <c r="E458" s="27"/>
      <c r="F458" s="28"/>
      <c r="G458" s="28"/>
      <c r="H458" s="28"/>
      <c r="I458" s="28"/>
      <c r="J458" s="28"/>
      <c r="K458" s="30"/>
      <c r="L458" s="28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>
      <c r="A459" s="32"/>
      <c r="B459" s="33"/>
      <c r="C459" s="34"/>
      <c r="D459" s="35" t="s">
        <v>34</v>
      </c>
      <c r="E459" s="36"/>
      <c r="F459" s="37">
        <f t="shared" ref="F459:J459" si="137">SUM(F453:F458)</f>
        <v>0</v>
      </c>
      <c r="G459" s="37">
        <f t="shared" si="137"/>
        <v>0</v>
      </c>
      <c r="H459" s="37">
        <f t="shared" si="137"/>
        <v>0</v>
      </c>
      <c r="I459" s="37">
        <f t="shared" si="137"/>
        <v>0</v>
      </c>
      <c r="J459" s="37">
        <f t="shared" si="137"/>
        <v>0</v>
      </c>
      <c r="K459" s="39"/>
      <c r="L459" s="37" t="str">
        <f ca="1">SUM(L453:L461)</f>
        <v>#REF!</v>
      </c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>
      <c r="A460" s="40">
        <f t="shared" ref="A460:B460" si="138">A426</f>
        <v>2</v>
      </c>
      <c r="B460" s="41">
        <f t="shared" si="138"/>
        <v>4</v>
      </c>
      <c r="C460" s="42" t="s">
        <v>53</v>
      </c>
      <c r="D460" s="43" t="s">
        <v>54</v>
      </c>
      <c r="E460" s="27"/>
      <c r="F460" s="28"/>
      <c r="G460" s="28"/>
      <c r="H460" s="28"/>
      <c r="I460" s="28"/>
      <c r="J460" s="28"/>
      <c r="K460" s="30"/>
      <c r="L460" s="28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>
      <c r="A461" s="23"/>
      <c r="B461" s="24"/>
      <c r="C461" s="25"/>
      <c r="D461" s="43" t="s">
        <v>51</v>
      </c>
      <c r="E461" s="27"/>
      <c r="F461" s="28"/>
      <c r="G461" s="28"/>
      <c r="H461" s="28"/>
      <c r="I461" s="28"/>
      <c r="J461" s="28"/>
      <c r="K461" s="30"/>
      <c r="L461" s="28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>
      <c r="A462" s="23"/>
      <c r="B462" s="24"/>
      <c r="C462" s="25"/>
      <c r="D462" s="43" t="s">
        <v>43</v>
      </c>
      <c r="E462" s="27"/>
      <c r="F462" s="28"/>
      <c r="G462" s="28"/>
      <c r="H462" s="28"/>
      <c r="I462" s="28"/>
      <c r="J462" s="28"/>
      <c r="K462" s="30"/>
      <c r="L462" s="28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>
      <c r="A463" s="23"/>
      <c r="B463" s="24"/>
      <c r="C463" s="25"/>
      <c r="D463" s="43" t="s">
        <v>32</v>
      </c>
      <c r="E463" s="27"/>
      <c r="F463" s="28"/>
      <c r="G463" s="28"/>
      <c r="H463" s="28"/>
      <c r="I463" s="28"/>
      <c r="J463" s="28"/>
      <c r="K463" s="30"/>
      <c r="L463" s="28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>
      <c r="A464" s="23"/>
      <c r="B464" s="24"/>
      <c r="C464" s="25"/>
      <c r="D464" s="26"/>
      <c r="E464" s="27"/>
      <c r="F464" s="28"/>
      <c r="G464" s="28"/>
      <c r="H464" s="28"/>
      <c r="I464" s="28"/>
      <c r="J464" s="28"/>
      <c r="K464" s="30"/>
      <c r="L464" s="28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>
      <c r="A465" s="23"/>
      <c r="B465" s="24"/>
      <c r="C465" s="25"/>
      <c r="D465" s="26"/>
      <c r="E465" s="27"/>
      <c r="F465" s="28"/>
      <c r="G465" s="28"/>
      <c r="H465" s="28"/>
      <c r="I465" s="28"/>
      <c r="J465" s="28"/>
      <c r="K465" s="30"/>
      <c r="L465" s="28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>
      <c r="A466" s="32"/>
      <c r="B466" s="33"/>
      <c r="C466" s="34"/>
      <c r="D466" s="46" t="s">
        <v>34</v>
      </c>
      <c r="E466" s="36"/>
      <c r="F466" s="37">
        <f t="shared" ref="F466:J466" si="139">SUM(F460:F465)</f>
        <v>0</v>
      </c>
      <c r="G466" s="37">
        <f t="shared" si="139"/>
        <v>0</v>
      </c>
      <c r="H466" s="37">
        <f t="shared" si="139"/>
        <v>0</v>
      </c>
      <c r="I466" s="37">
        <f t="shared" si="139"/>
        <v>0</v>
      </c>
      <c r="J466" s="37">
        <f t="shared" si="139"/>
        <v>0</v>
      </c>
      <c r="K466" s="39"/>
      <c r="L466" s="37" t="str">
        <f ca="1">SUM(L460:L468)</f>
        <v>#REF!</v>
      </c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47">
        <f t="shared" ref="A467:B467" si="140">A426</f>
        <v>2</v>
      </c>
      <c r="B467" s="48">
        <f t="shared" si="140"/>
        <v>4</v>
      </c>
      <c r="C467" s="86" t="s">
        <v>55</v>
      </c>
      <c r="D467" s="87"/>
      <c r="E467" s="49"/>
      <c r="F467" s="53">
        <f t="shared" ref="F467:J467" si="141">F433+F437+F447+F452+F459+F466</f>
        <v>1290</v>
      </c>
      <c r="G467" s="53">
        <f t="shared" si="141"/>
        <v>44.64</v>
      </c>
      <c r="H467" s="53">
        <f t="shared" si="141"/>
        <v>46.75</v>
      </c>
      <c r="I467" s="53">
        <f t="shared" si="141"/>
        <v>178.02</v>
      </c>
      <c r="J467" s="53">
        <f t="shared" si="141"/>
        <v>1329.6399999999999</v>
      </c>
      <c r="K467" s="52"/>
      <c r="L467" s="53" t="str">
        <f ca="1">L433+L437+L447+L452+L459+L466</f>
        <v>#REF!</v>
      </c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>
      <c r="A468" s="15">
        <v>2</v>
      </c>
      <c r="B468" s="16">
        <v>5</v>
      </c>
      <c r="C468" s="17" t="s">
        <v>23</v>
      </c>
      <c r="D468" s="18" t="s">
        <v>24</v>
      </c>
      <c r="E468" s="19" t="s">
        <v>112</v>
      </c>
      <c r="F468" s="20">
        <v>240</v>
      </c>
      <c r="G468" s="20">
        <f>5.42+10.01</f>
        <v>15.43</v>
      </c>
      <c r="H468" s="20">
        <f>4.33+9.13</f>
        <v>13.46</v>
      </c>
      <c r="I468" s="20">
        <f>34.57+13.12</f>
        <v>47.69</v>
      </c>
      <c r="J468" s="20">
        <f>203.66+138.04</f>
        <v>341.7</v>
      </c>
      <c r="K468" s="22" t="s">
        <v>113</v>
      </c>
      <c r="L468" s="21">
        <v>44</v>
      </c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>
      <c r="A469" s="23"/>
      <c r="B469" s="24"/>
      <c r="C469" s="25"/>
      <c r="D469" s="26" t="s">
        <v>37</v>
      </c>
      <c r="E469" s="58" t="s">
        <v>122</v>
      </c>
      <c r="F469" s="28">
        <v>60</v>
      </c>
      <c r="G469" s="28">
        <v>0.8</v>
      </c>
      <c r="H469" s="28">
        <v>3.06</v>
      </c>
      <c r="I469" s="28">
        <v>3.85</v>
      </c>
      <c r="J469" s="28">
        <v>46.49</v>
      </c>
      <c r="K469" s="30">
        <v>29</v>
      </c>
      <c r="L469" s="29">
        <v>5</v>
      </c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>
      <c r="A470" s="23"/>
      <c r="B470" s="24"/>
      <c r="C470" s="25"/>
      <c r="D470" s="31" t="s">
        <v>28</v>
      </c>
      <c r="E470" s="27" t="s">
        <v>92</v>
      </c>
      <c r="F470" s="28">
        <v>200</v>
      </c>
      <c r="G470" s="28">
        <v>0</v>
      </c>
      <c r="H470" s="28">
        <v>0</v>
      </c>
      <c r="I470" s="28">
        <v>6.78</v>
      </c>
      <c r="J470" s="28">
        <v>27.09</v>
      </c>
      <c r="K470" s="30">
        <v>349</v>
      </c>
      <c r="L470" s="29">
        <v>5.4</v>
      </c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>
      <c r="A471" s="23"/>
      <c r="B471" s="24"/>
      <c r="C471" s="25"/>
      <c r="D471" s="31" t="s">
        <v>30</v>
      </c>
      <c r="E471" s="27" t="s">
        <v>46</v>
      </c>
      <c r="F471" s="28">
        <v>30</v>
      </c>
      <c r="G471" s="28">
        <v>2.29</v>
      </c>
      <c r="H471" s="28">
        <v>0.19</v>
      </c>
      <c r="I471" s="28">
        <v>15.05</v>
      </c>
      <c r="J471" s="28">
        <v>71.05</v>
      </c>
      <c r="K471" s="30">
        <v>1</v>
      </c>
      <c r="L471" s="29">
        <v>3</v>
      </c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>
      <c r="A472" s="23"/>
      <c r="B472" s="24"/>
      <c r="C472" s="25"/>
      <c r="D472" s="31" t="s">
        <v>32</v>
      </c>
      <c r="E472" s="27"/>
      <c r="F472" s="28"/>
      <c r="G472" s="28"/>
      <c r="H472" s="28"/>
      <c r="I472" s="28"/>
      <c r="J472" s="28"/>
      <c r="K472" s="30"/>
      <c r="L472" s="28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>
      <c r="A473" s="23"/>
      <c r="B473" s="24"/>
      <c r="C473" s="25"/>
      <c r="D473" s="26"/>
      <c r="E473" s="27"/>
      <c r="F473" s="28"/>
      <c r="G473" s="28"/>
      <c r="H473" s="28"/>
      <c r="I473" s="28"/>
      <c r="J473" s="28"/>
      <c r="K473" s="30"/>
      <c r="L473" s="28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>
      <c r="A474" s="23"/>
      <c r="B474" s="24"/>
      <c r="C474" s="25"/>
      <c r="D474" s="26"/>
      <c r="E474" s="27"/>
      <c r="F474" s="28"/>
      <c r="G474" s="28"/>
      <c r="H474" s="28"/>
      <c r="I474" s="28"/>
      <c r="J474" s="28"/>
      <c r="K474" s="30"/>
      <c r="L474" s="28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>
      <c r="A475" s="32"/>
      <c r="B475" s="33"/>
      <c r="C475" s="34"/>
      <c r="D475" s="35" t="s">
        <v>34</v>
      </c>
      <c r="E475" s="36"/>
      <c r="F475" s="37">
        <f t="shared" ref="F475:J475" si="142">SUM(F468:F474)</f>
        <v>530</v>
      </c>
      <c r="G475" s="37">
        <f t="shared" si="142"/>
        <v>18.52</v>
      </c>
      <c r="H475" s="37">
        <f t="shared" si="142"/>
        <v>16.71</v>
      </c>
      <c r="I475" s="37">
        <f t="shared" si="142"/>
        <v>73.37</v>
      </c>
      <c r="J475" s="37">
        <f t="shared" si="142"/>
        <v>486.33</v>
      </c>
      <c r="K475" s="39"/>
      <c r="L475" s="38">
        <f>SUM(L468:L474)</f>
        <v>57.4</v>
      </c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>
      <c r="A476" s="40">
        <f t="shared" ref="A476:B476" si="143">A468</f>
        <v>2</v>
      </c>
      <c r="B476" s="41">
        <f t="shared" si="143"/>
        <v>5</v>
      </c>
      <c r="C476" s="42" t="s">
        <v>35</v>
      </c>
      <c r="D476" s="43" t="s">
        <v>32</v>
      </c>
      <c r="E476" s="27"/>
      <c r="F476" s="28"/>
      <c r="G476" s="28"/>
      <c r="H476" s="28"/>
      <c r="I476" s="28"/>
      <c r="J476" s="28"/>
      <c r="K476" s="30"/>
      <c r="L476" s="28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>
      <c r="A477" s="23"/>
      <c r="B477" s="24"/>
      <c r="C477" s="25"/>
      <c r="D477" s="26"/>
      <c r="E477" s="27"/>
      <c r="F477" s="28"/>
      <c r="G477" s="28"/>
      <c r="H477" s="28"/>
      <c r="I477" s="28"/>
      <c r="J477" s="28"/>
      <c r="K477" s="30"/>
      <c r="L477" s="28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>
      <c r="A478" s="23"/>
      <c r="B478" s="24"/>
      <c r="C478" s="25"/>
      <c r="D478" s="26"/>
      <c r="E478" s="27"/>
      <c r="F478" s="28"/>
      <c r="G478" s="28"/>
      <c r="H478" s="28"/>
      <c r="I478" s="28"/>
      <c r="J478" s="28"/>
      <c r="K478" s="30"/>
      <c r="L478" s="28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>
      <c r="A479" s="32"/>
      <c r="B479" s="33"/>
      <c r="C479" s="34"/>
      <c r="D479" s="35" t="s">
        <v>34</v>
      </c>
      <c r="E479" s="36"/>
      <c r="F479" s="37">
        <f t="shared" ref="F479:J479" si="144">SUM(F476:F478)</f>
        <v>0</v>
      </c>
      <c r="G479" s="37">
        <f t="shared" si="144"/>
        <v>0</v>
      </c>
      <c r="H479" s="37">
        <f t="shared" si="144"/>
        <v>0</v>
      </c>
      <c r="I479" s="37">
        <f t="shared" si="144"/>
        <v>0</v>
      </c>
      <c r="J479" s="37">
        <f t="shared" si="144"/>
        <v>0</v>
      </c>
      <c r="K479" s="39"/>
      <c r="L479" s="37" t="str">
        <f ca="1">SUM(L476:L484)</f>
        <v>#REF!</v>
      </c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>
      <c r="A480" s="40">
        <f t="shared" ref="A480:B480" si="145">A468</f>
        <v>2</v>
      </c>
      <c r="B480" s="41">
        <f t="shared" si="145"/>
        <v>5</v>
      </c>
      <c r="C480" s="42" t="s">
        <v>36</v>
      </c>
      <c r="D480" s="31" t="s">
        <v>37</v>
      </c>
      <c r="E480" s="27" t="s">
        <v>78</v>
      </c>
      <c r="F480" s="44">
        <v>60</v>
      </c>
      <c r="G480" s="29">
        <v>1.1399999999999999</v>
      </c>
      <c r="H480" s="29">
        <v>5.34</v>
      </c>
      <c r="I480" s="29">
        <v>4.62</v>
      </c>
      <c r="J480" s="29">
        <v>71.400000000000006</v>
      </c>
      <c r="K480" s="30">
        <v>12</v>
      </c>
      <c r="L480" s="29">
        <v>12.54</v>
      </c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>
      <c r="A481" s="23"/>
      <c r="B481" s="24"/>
      <c r="C481" s="25"/>
      <c r="D481" s="31" t="s">
        <v>38</v>
      </c>
      <c r="E481" s="27" t="s">
        <v>85</v>
      </c>
      <c r="F481" s="44">
        <v>200</v>
      </c>
      <c r="G481" s="29">
        <v>2.78</v>
      </c>
      <c r="H481" s="29">
        <v>3.94</v>
      </c>
      <c r="I481" s="29">
        <v>18.440000000000001</v>
      </c>
      <c r="J481" s="29">
        <v>102.35</v>
      </c>
      <c r="K481" s="30">
        <v>115</v>
      </c>
      <c r="L481" s="29">
        <v>6.01</v>
      </c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>
      <c r="A482" s="23"/>
      <c r="B482" s="24"/>
      <c r="C482" s="25"/>
      <c r="D482" s="31" t="s">
        <v>40</v>
      </c>
      <c r="E482" s="27" t="s">
        <v>114</v>
      </c>
      <c r="F482" s="44">
        <v>100</v>
      </c>
      <c r="G482" s="29">
        <v>14.25</v>
      </c>
      <c r="H482" s="29">
        <v>11.47</v>
      </c>
      <c r="I482" s="29">
        <v>23.92</v>
      </c>
      <c r="J482" s="29">
        <v>275.64</v>
      </c>
      <c r="K482" s="30">
        <v>17</v>
      </c>
      <c r="L482" s="29">
        <v>44.86</v>
      </c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>
      <c r="A483" s="23"/>
      <c r="B483" s="24"/>
      <c r="C483" s="25"/>
      <c r="D483" s="31" t="s">
        <v>42</v>
      </c>
      <c r="E483" s="27" t="s">
        <v>73</v>
      </c>
      <c r="F483" s="44">
        <v>150</v>
      </c>
      <c r="G483" s="29">
        <v>3.19</v>
      </c>
      <c r="H483" s="29">
        <v>4.88</v>
      </c>
      <c r="I483" s="29">
        <v>21.46</v>
      </c>
      <c r="J483" s="29">
        <v>147.65</v>
      </c>
      <c r="K483" s="30">
        <v>312</v>
      </c>
      <c r="L483" s="29">
        <v>12.83</v>
      </c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>
      <c r="A484" s="23"/>
      <c r="B484" s="24"/>
      <c r="C484" s="25"/>
      <c r="D484" s="31" t="s">
        <v>43</v>
      </c>
      <c r="E484" s="27" t="s">
        <v>84</v>
      </c>
      <c r="F484" s="44">
        <v>180</v>
      </c>
      <c r="G484" s="29">
        <v>0.23</v>
      </c>
      <c r="H484" s="29">
        <v>0.01</v>
      </c>
      <c r="I484" s="29">
        <v>10.23</v>
      </c>
      <c r="J484" s="29">
        <v>42.94</v>
      </c>
      <c r="K484" s="30">
        <v>377</v>
      </c>
      <c r="L484" s="29">
        <v>4.8</v>
      </c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>
      <c r="A485" s="23"/>
      <c r="B485" s="24"/>
      <c r="C485" s="25"/>
      <c r="D485" s="31" t="s">
        <v>45</v>
      </c>
      <c r="E485" s="27" t="s">
        <v>46</v>
      </c>
      <c r="F485" s="44">
        <v>40</v>
      </c>
      <c r="G485" s="29">
        <v>3.05</v>
      </c>
      <c r="H485" s="29">
        <v>0.25</v>
      </c>
      <c r="I485" s="29">
        <v>20.07</v>
      </c>
      <c r="J485" s="29">
        <v>94.73</v>
      </c>
      <c r="K485" s="30">
        <v>1</v>
      </c>
      <c r="L485" s="29">
        <v>3</v>
      </c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>
      <c r="A486" s="23"/>
      <c r="B486" s="24"/>
      <c r="C486" s="25"/>
      <c r="D486" s="31" t="s">
        <v>47</v>
      </c>
      <c r="E486" s="27" t="s">
        <v>31</v>
      </c>
      <c r="F486" s="44">
        <v>20</v>
      </c>
      <c r="G486" s="29">
        <v>1.32</v>
      </c>
      <c r="H486" s="29">
        <v>0.18</v>
      </c>
      <c r="I486" s="29">
        <v>8.48</v>
      </c>
      <c r="J486" s="29">
        <v>40.79</v>
      </c>
      <c r="K486" s="30">
        <v>2</v>
      </c>
      <c r="L486" s="29">
        <v>2</v>
      </c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>
      <c r="A487" s="23"/>
      <c r="B487" s="24"/>
      <c r="C487" s="25"/>
      <c r="D487" s="26" t="s">
        <v>32</v>
      </c>
      <c r="E487" s="27" t="s">
        <v>89</v>
      </c>
      <c r="F487" s="44">
        <v>100</v>
      </c>
      <c r="G487" s="29">
        <v>0.4</v>
      </c>
      <c r="H487" s="29">
        <v>0.4</v>
      </c>
      <c r="I487" s="29">
        <v>9.8000000000000007</v>
      </c>
      <c r="J487" s="29">
        <v>47</v>
      </c>
      <c r="K487" s="30">
        <v>338</v>
      </c>
      <c r="L487" s="29">
        <v>8.1</v>
      </c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>
      <c r="A488" s="23"/>
      <c r="B488" s="24"/>
      <c r="C488" s="25"/>
      <c r="D488" s="26"/>
      <c r="E488" s="27"/>
      <c r="F488" s="28"/>
      <c r="G488" s="28"/>
      <c r="H488" s="28"/>
      <c r="I488" s="28"/>
      <c r="J488" s="28"/>
      <c r="K488" s="30"/>
      <c r="L488" s="28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>
      <c r="A489" s="32"/>
      <c r="B489" s="33"/>
      <c r="C489" s="34"/>
      <c r="D489" s="35" t="s">
        <v>34</v>
      </c>
      <c r="E489" s="36"/>
      <c r="F489" s="45">
        <f t="shared" ref="F489:J489" si="146">SUM(F480:F488)</f>
        <v>850</v>
      </c>
      <c r="G489" s="38">
        <f t="shared" si="146"/>
        <v>26.360000000000003</v>
      </c>
      <c r="H489" s="38">
        <f t="shared" si="146"/>
        <v>26.47</v>
      </c>
      <c r="I489" s="38">
        <f t="shared" si="146"/>
        <v>117.02000000000001</v>
      </c>
      <c r="J489" s="38">
        <f t="shared" si="146"/>
        <v>822.5</v>
      </c>
      <c r="K489" s="39"/>
      <c r="L489" s="38">
        <f>SUM(L480:L488)</f>
        <v>94.139999999999986</v>
      </c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>
      <c r="A490" s="40">
        <f t="shared" ref="A490:B490" si="147">A468</f>
        <v>2</v>
      </c>
      <c r="B490" s="41">
        <f t="shared" si="147"/>
        <v>5</v>
      </c>
      <c r="C490" s="42" t="s">
        <v>50</v>
      </c>
      <c r="D490" s="43" t="s">
        <v>51</v>
      </c>
      <c r="E490" s="27"/>
      <c r="F490" s="28"/>
      <c r="G490" s="28"/>
      <c r="H490" s="28"/>
      <c r="I490" s="28"/>
      <c r="J490" s="28"/>
      <c r="K490" s="30"/>
      <c r="L490" s="28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>
      <c r="A491" s="23"/>
      <c r="B491" s="24"/>
      <c r="C491" s="25"/>
      <c r="D491" s="43" t="s">
        <v>43</v>
      </c>
      <c r="E491" s="27"/>
      <c r="F491" s="28"/>
      <c r="G491" s="28"/>
      <c r="H491" s="28"/>
      <c r="I491" s="28"/>
      <c r="J491" s="28"/>
      <c r="K491" s="30"/>
      <c r="L491" s="28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>
      <c r="A492" s="23"/>
      <c r="B492" s="24"/>
      <c r="C492" s="25"/>
      <c r="D492" s="26"/>
      <c r="E492" s="27"/>
      <c r="F492" s="28"/>
      <c r="G492" s="28"/>
      <c r="H492" s="28"/>
      <c r="I492" s="28"/>
      <c r="J492" s="28"/>
      <c r="K492" s="30"/>
      <c r="L492" s="28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>
      <c r="A493" s="23"/>
      <c r="B493" s="24"/>
      <c r="C493" s="25"/>
      <c r="D493" s="26"/>
      <c r="E493" s="27"/>
      <c r="F493" s="28"/>
      <c r="G493" s="28"/>
      <c r="H493" s="28"/>
      <c r="I493" s="28"/>
      <c r="J493" s="28"/>
      <c r="K493" s="30"/>
      <c r="L493" s="28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>
      <c r="A494" s="32"/>
      <c r="B494" s="33"/>
      <c r="C494" s="34"/>
      <c r="D494" s="35" t="s">
        <v>34</v>
      </c>
      <c r="E494" s="36"/>
      <c r="F494" s="37">
        <f t="shared" ref="F494:J494" si="148">SUM(F490:F493)</f>
        <v>0</v>
      </c>
      <c r="G494" s="37">
        <f t="shared" si="148"/>
        <v>0</v>
      </c>
      <c r="H494" s="37">
        <f t="shared" si="148"/>
        <v>0</v>
      </c>
      <c r="I494" s="37">
        <f t="shared" si="148"/>
        <v>0</v>
      </c>
      <c r="J494" s="37">
        <f t="shared" si="148"/>
        <v>0</v>
      </c>
      <c r="K494" s="39"/>
      <c r="L494" s="37">
        <f>SUM(L490:L493)</f>
        <v>0</v>
      </c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>
      <c r="A495" s="40">
        <f t="shared" ref="A495:B495" si="149">A468</f>
        <v>2</v>
      </c>
      <c r="B495" s="41">
        <f t="shared" si="149"/>
        <v>5</v>
      </c>
      <c r="C495" s="42" t="s">
        <v>52</v>
      </c>
      <c r="D495" s="31" t="s">
        <v>24</v>
      </c>
      <c r="E495" s="27"/>
      <c r="F495" s="28"/>
      <c r="G495" s="28"/>
      <c r="H495" s="28"/>
      <c r="I495" s="28"/>
      <c r="J495" s="28"/>
      <c r="K495" s="30"/>
      <c r="L495" s="28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>
      <c r="A496" s="23"/>
      <c r="B496" s="24"/>
      <c r="C496" s="25"/>
      <c r="D496" s="31" t="s">
        <v>42</v>
      </c>
      <c r="E496" s="27"/>
      <c r="F496" s="28"/>
      <c r="G496" s="28"/>
      <c r="H496" s="28"/>
      <c r="I496" s="28"/>
      <c r="J496" s="28"/>
      <c r="K496" s="30"/>
      <c r="L496" s="28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>
      <c r="A497" s="23"/>
      <c r="B497" s="24"/>
      <c r="C497" s="25"/>
      <c r="D497" s="31" t="s">
        <v>43</v>
      </c>
      <c r="E497" s="27"/>
      <c r="F497" s="28"/>
      <c r="G497" s="28"/>
      <c r="H497" s="28"/>
      <c r="I497" s="28"/>
      <c r="J497" s="28"/>
      <c r="K497" s="30"/>
      <c r="L497" s="28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>
      <c r="A498" s="23"/>
      <c r="B498" s="24"/>
      <c r="C498" s="25"/>
      <c r="D498" s="31" t="s">
        <v>30</v>
      </c>
      <c r="E498" s="27"/>
      <c r="F498" s="28"/>
      <c r="G498" s="28"/>
      <c r="H498" s="28"/>
      <c r="I498" s="28"/>
      <c r="J498" s="28"/>
      <c r="K498" s="30"/>
      <c r="L498" s="28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>
      <c r="A499" s="23"/>
      <c r="B499" s="24"/>
      <c r="C499" s="25"/>
      <c r="D499" s="26"/>
      <c r="E499" s="27"/>
      <c r="F499" s="28"/>
      <c r="G499" s="28"/>
      <c r="H499" s="28"/>
      <c r="I499" s="28"/>
      <c r="J499" s="28"/>
      <c r="K499" s="30"/>
      <c r="L499" s="28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>
      <c r="A500" s="23"/>
      <c r="B500" s="24"/>
      <c r="C500" s="25"/>
      <c r="D500" s="26"/>
      <c r="E500" s="27"/>
      <c r="F500" s="28"/>
      <c r="G500" s="28"/>
      <c r="H500" s="28"/>
      <c r="I500" s="28"/>
      <c r="J500" s="28"/>
      <c r="K500" s="30"/>
      <c r="L500" s="28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>
      <c r="A501" s="32"/>
      <c r="B501" s="33"/>
      <c r="C501" s="34"/>
      <c r="D501" s="35" t="s">
        <v>34</v>
      </c>
      <c r="E501" s="36"/>
      <c r="F501" s="37">
        <f t="shared" ref="F501:J501" si="150">SUM(F495:F500)</f>
        <v>0</v>
      </c>
      <c r="G501" s="37">
        <f t="shared" si="150"/>
        <v>0</v>
      </c>
      <c r="H501" s="37">
        <f t="shared" si="150"/>
        <v>0</v>
      </c>
      <c r="I501" s="37">
        <f t="shared" si="150"/>
        <v>0</v>
      </c>
      <c r="J501" s="37">
        <f t="shared" si="150"/>
        <v>0</v>
      </c>
      <c r="K501" s="39"/>
      <c r="L501" s="37" t="str">
        <f ca="1">SUM(L495:L503)</f>
        <v>#REF!</v>
      </c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>
      <c r="A502" s="40">
        <f t="shared" ref="A502:B502" si="151">A468</f>
        <v>2</v>
      </c>
      <c r="B502" s="41">
        <f t="shared" si="151"/>
        <v>5</v>
      </c>
      <c r="C502" s="42" t="s">
        <v>53</v>
      </c>
      <c r="D502" s="43" t="s">
        <v>54</v>
      </c>
      <c r="E502" s="27"/>
      <c r="F502" s="28"/>
      <c r="G502" s="28"/>
      <c r="H502" s="28"/>
      <c r="I502" s="28"/>
      <c r="J502" s="28"/>
      <c r="K502" s="30"/>
      <c r="L502" s="28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>
      <c r="A503" s="23"/>
      <c r="B503" s="24"/>
      <c r="C503" s="25"/>
      <c r="D503" s="43" t="s">
        <v>51</v>
      </c>
      <c r="E503" s="27"/>
      <c r="F503" s="28"/>
      <c r="G503" s="28"/>
      <c r="H503" s="28"/>
      <c r="I503" s="28"/>
      <c r="J503" s="28"/>
      <c r="K503" s="30"/>
      <c r="L503" s="28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>
      <c r="A504" s="23"/>
      <c r="B504" s="24"/>
      <c r="C504" s="25"/>
      <c r="D504" s="43" t="s">
        <v>43</v>
      </c>
      <c r="E504" s="27"/>
      <c r="F504" s="28"/>
      <c r="G504" s="28"/>
      <c r="H504" s="28"/>
      <c r="I504" s="28"/>
      <c r="J504" s="28"/>
      <c r="K504" s="30"/>
      <c r="L504" s="28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>
      <c r="A505" s="23"/>
      <c r="B505" s="24"/>
      <c r="C505" s="25"/>
      <c r="D505" s="43" t="s">
        <v>32</v>
      </c>
      <c r="E505" s="27"/>
      <c r="F505" s="28"/>
      <c r="G505" s="28"/>
      <c r="H505" s="28"/>
      <c r="I505" s="28"/>
      <c r="J505" s="28"/>
      <c r="K505" s="30"/>
      <c r="L505" s="28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>
      <c r="A506" s="23"/>
      <c r="B506" s="24"/>
      <c r="C506" s="25"/>
      <c r="D506" s="26"/>
      <c r="E506" s="27"/>
      <c r="F506" s="28"/>
      <c r="G506" s="28"/>
      <c r="H506" s="28"/>
      <c r="I506" s="28"/>
      <c r="J506" s="28"/>
      <c r="K506" s="30"/>
      <c r="L506" s="28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>
      <c r="A507" s="23"/>
      <c r="B507" s="24"/>
      <c r="C507" s="25"/>
      <c r="D507" s="26"/>
      <c r="E507" s="27"/>
      <c r="F507" s="28"/>
      <c r="G507" s="28"/>
      <c r="H507" s="28"/>
      <c r="I507" s="28"/>
      <c r="J507" s="28"/>
      <c r="K507" s="30"/>
      <c r="L507" s="28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>
      <c r="A508" s="32"/>
      <c r="B508" s="33"/>
      <c r="C508" s="34"/>
      <c r="D508" s="46" t="s">
        <v>34</v>
      </c>
      <c r="E508" s="36"/>
      <c r="F508" s="37">
        <f t="shared" ref="F508:J508" si="152">SUM(F502:F507)</f>
        <v>0</v>
      </c>
      <c r="G508" s="37">
        <f t="shared" si="152"/>
        <v>0</v>
      </c>
      <c r="H508" s="37">
        <f t="shared" si="152"/>
        <v>0</v>
      </c>
      <c r="I508" s="37">
        <f t="shared" si="152"/>
        <v>0</v>
      </c>
      <c r="J508" s="37">
        <f t="shared" si="152"/>
        <v>0</v>
      </c>
      <c r="K508" s="39"/>
      <c r="L508" s="37" t="str">
        <f ca="1">SUM(L502:L510)</f>
        <v>#REF!</v>
      </c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47">
        <f t="shared" ref="A509:B509" si="153">A468</f>
        <v>2</v>
      </c>
      <c r="B509" s="48">
        <f t="shared" si="153"/>
        <v>5</v>
      </c>
      <c r="C509" s="86" t="s">
        <v>55</v>
      </c>
      <c r="D509" s="87"/>
      <c r="E509" s="49"/>
      <c r="F509" s="50">
        <f t="shared" ref="F509:J509" si="154">F475+F479+F489+F494+F501+F508</f>
        <v>1380</v>
      </c>
      <c r="G509" s="51">
        <f t="shared" si="154"/>
        <v>44.88</v>
      </c>
      <c r="H509" s="51">
        <f t="shared" si="154"/>
        <v>43.18</v>
      </c>
      <c r="I509" s="51">
        <f t="shared" si="154"/>
        <v>190.39000000000001</v>
      </c>
      <c r="J509" s="51">
        <f t="shared" si="154"/>
        <v>1308.83</v>
      </c>
      <c r="K509" s="52"/>
      <c r="L509" s="53" t="str">
        <f ca="1">L475+L479+L489+L494+L501+L508</f>
        <v>#REF!</v>
      </c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>
      <c r="A510" s="15">
        <v>2</v>
      </c>
      <c r="B510" s="16">
        <v>6</v>
      </c>
      <c r="C510" s="17" t="s">
        <v>23</v>
      </c>
      <c r="D510" s="18" t="s">
        <v>24</v>
      </c>
      <c r="E510" s="19"/>
      <c r="F510" s="20"/>
      <c r="G510" s="20"/>
      <c r="H510" s="20"/>
      <c r="I510" s="20"/>
      <c r="J510" s="20"/>
      <c r="K510" s="22"/>
      <c r="L510" s="20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>
      <c r="A511" s="23"/>
      <c r="B511" s="24"/>
      <c r="C511" s="25"/>
      <c r="D511" s="26"/>
      <c r="E511" s="27"/>
      <c r="F511" s="28"/>
      <c r="G511" s="28"/>
      <c r="H511" s="28"/>
      <c r="I511" s="28"/>
      <c r="J511" s="28"/>
      <c r="K511" s="30"/>
      <c r="L511" s="28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>
      <c r="A512" s="23"/>
      <c r="B512" s="24"/>
      <c r="C512" s="25"/>
      <c r="D512" s="31" t="s">
        <v>28</v>
      </c>
      <c r="E512" s="27"/>
      <c r="F512" s="28"/>
      <c r="G512" s="28"/>
      <c r="H512" s="28"/>
      <c r="I512" s="28"/>
      <c r="J512" s="28"/>
      <c r="K512" s="30"/>
      <c r="L512" s="28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>
      <c r="A513" s="23"/>
      <c r="B513" s="24"/>
      <c r="C513" s="25"/>
      <c r="D513" s="31" t="s">
        <v>30</v>
      </c>
      <c r="E513" s="27"/>
      <c r="F513" s="28"/>
      <c r="G513" s="28"/>
      <c r="H513" s="28"/>
      <c r="I513" s="28"/>
      <c r="J513" s="28"/>
      <c r="K513" s="30"/>
      <c r="L513" s="28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>
      <c r="A514" s="23"/>
      <c r="B514" s="24"/>
      <c r="C514" s="25"/>
      <c r="D514" s="31" t="s">
        <v>32</v>
      </c>
      <c r="E514" s="27"/>
      <c r="F514" s="28"/>
      <c r="G514" s="28"/>
      <c r="H514" s="28"/>
      <c r="I514" s="28"/>
      <c r="J514" s="28"/>
      <c r="K514" s="30"/>
      <c r="L514" s="28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>
      <c r="A515" s="23"/>
      <c r="B515" s="24"/>
      <c r="C515" s="25"/>
      <c r="D515" s="26"/>
      <c r="E515" s="27"/>
      <c r="F515" s="28"/>
      <c r="G515" s="28"/>
      <c r="H515" s="28"/>
      <c r="I515" s="28"/>
      <c r="J515" s="28"/>
      <c r="K515" s="30"/>
      <c r="L515" s="28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>
      <c r="A516" s="23"/>
      <c r="B516" s="24"/>
      <c r="C516" s="25"/>
      <c r="D516" s="26"/>
      <c r="E516" s="27"/>
      <c r="F516" s="28"/>
      <c r="G516" s="28"/>
      <c r="H516" s="28"/>
      <c r="I516" s="28"/>
      <c r="J516" s="28"/>
      <c r="K516" s="30"/>
      <c r="L516" s="28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>
      <c r="A517" s="32"/>
      <c r="B517" s="33"/>
      <c r="C517" s="34"/>
      <c r="D517" s="35" t="s">
        <v>34</v>
      </c>
      <c r="E517" s="36"/>
      <c r="F517" s="37">
        <f t="shared" ref="F517:J517" si="155">SUM(F510:F516)</f>
        <v>0</v>
      </c>
      <c r="G517" s="37">
        <f t="shared" si="155"/>
        <v>0</v>
      </c>
      <c r="H517" s="37">
        <f t="shared" si="155"/>
        <v>0</v>
      </c>
      <c r="I517" s="37">
        <f t="shared" si="155"/>
        <v>0</v>
      </c>
      <c r="J517" s="37">
        <f t="shared" si="155"/>
        <v>0</v>
      </c>
      <c r="K517" s="39"/>
      <c r="L517" s="37">
        <f>SUM(L510:L516)</f>
        <v>0</v>
      </c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>
      <c r="A518" s="40">
        <f t="shared" ref="A518:B518" si="156">A510</f>
        <v>2</v>
      </c>
      <c r="B518" s="41">
        <f t="shared" si="156"/>
        <v>6</v>
      </c>
      <c r="C518" s="42" t="s">
        <v>35</v>
      </c>
      <c r="D518" s="43" t="s">
        <v>32</v>
      </c>
      <c r="E518" s="27"/>
      <c r="F518" s="28"/>
      <c r="G518" s="28"/>
      <c r="H518" s="28"/>
      <c r="I518" s="28"/>
      <c r="J518" s="28"/>
      <c r="K518" s="30"/>
      <c r="L518" s="28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>
      <c r="A519" s="23"/>
      <c r="B519" s="24"/>
      <c r="C519" s="25"/>
      <c r="D519" s="26"/>
      <c r="E519" s="27"/>
      <c r="F519" s="28"/>
      <c r="G519" s="28"/>
      <c r="H519" s="28"/>
      <c r="I519" s="28"/>
      <c r="J519" s="28"/>
      <c r="K519" s="30"/>
      <c r="L519" s="28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>
      <c r="A520" s="23"/>
      <c r="B520" s="24"/>
      <c r="C520" s="25"/>
      <c r="D520" s="26"/>
      <c r="E520" s="27"/>
      <c r="F520" s="28"/>
      <c r="G520" s="28"/>
      <c r="H520" s="28"/>
      <c r="I520" s="28"/>
      <c r="J520" s="28"/>
      <c r="K520" s="30"/>
      <c r="L520" s="28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>
      <c r="A521" s="32"/>
      <c r="B521" s="33"/>
      <c r="C521" s="34"/>
      <c r="D521" s="35" t="s">
        <v>34</v>
      </c>
      <c r="E521" s="36"/>
      <c r="F521" s="37">
        <f t="shared" ref="F521:J521" si="157">SUM(F518:F520)</f>
        <v>0</v>
      </c>
      <c r="G521" s="37">
        <f t="shared" si="157"/>
        <v>0</v>
      </c>
      <c r="H521" s="37">
        <f t="shared" si="157"/>
        <v>0</v>
      </c>
      <c r="I521" s="37">
        <f t="shared" si="157"/>
        <v>0</v>
      </c>
      <c r="J521" s="37">
        <f t="shared" si="157"/>
        <v>0</v>
      </c>
      <c r="K521" s="39"/>
      <c r="L521" s="37" t="str">
        <f ca="1">SUM(L518:L526)</f>
        <v>#REF!</v>
      </c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>
      <c r="A522" s="40">
        <f t="shared" ref="A522:B522" si="158">A510</f>
        <v>2</v>
      </c>
      <c r="B522" s="41">
        <f t="shared" si="158"/>
        <v>6</v>
      </c>
      <c r="C522" s="42" t="s">
        <v>36</v>
      </c>
      <c r="D522" s="31" t="s">
        <v>37</v>
      </c>
      <c r="E522" s="27"/>
      <c r="F522" s="28"/>
      <c r="G522" s="28"/>
      <c r="H522" s="28"/>
      <c r="I522" s="28"/>
      <c r="J522" s="28"/>
      <c r="K522" s="30"/>
      <c r="L522" s="28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>
      <c r="A523" s="23"/>
      <c r="B523" s="24"/>
      <c r="C523" s="25"/>
      <c r="D523" s="31" t="s">
        <v>38</v>
      </c>
      <c r="E523" s="27"/>
      <c r="F523" s="28"/>
      <c r="G523" s="28"/>
      <c r="H523" s="28"/>
      <c r="I523" s="28"/>
      <c r="J523" s="28"/>
      <c r="K523" s="30"/>
      <c r="L523" s="28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>
      <c r="A524" s="23"/>
      <c r="B524" s="24"/>
      <c r="C524" s="25"/>
      <c r="D524" s="31" t="s">
        <v>40</v>
      </c>
      <c r="E524" s="27"/>
      <c r="F524" s="28"/>
      <c r="G524" s="28"/>
      <c r="H524" s="28"/>
      <c r="I524" s="28"/>
      <c r="J524" s="28"/>
      <c r="K524" s="30"/>
      <c r="L524" s="28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>
      <c r="A525" s="23"/>
      <c r="B525" s="24"/>
      <c r="C525" s="25"/>
      <c r="D525" s="31" t="s">
        <v>42</v>
      </c>
      <c r="E525" s="27"/>
      <c r="F525" s="28"/>
      <c r="G525" s="28"/>
      <c r="H525" s="28"/>
      <c r="I525" s="28"/>
      <c r="J525" s="28"/>
      <c r="K525" s="30"/>
      <c r="L525" s="28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>
      <c r="A526" s="23"/>
      <c r="B526" s="24"/>
      <c r="C526" s="25"/>
      <c r="D526" s="31" t="s">
        <v>43</v>
      </c>
      <c r="E526" s="27"/>
      <c r="F526" s="28"/>
      <c r="G526" s="28"/>
      <c r="H526" s="28"/>
      <c r="I526" s="28"/>
      <c r="J526" s="28"/>
      <c r="K526" s="30"/>
      <c r="L526" s="28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>
      <c r="A527" s="23"/>
      <c r="B527" s="24"/>
      <c r="C527" s="25"/>
      <c r="D527" s="31" t="s">
        <v>45</v>
      </c>
      <c r="E527" s="27"/>
      <c r="F527" s="28"/>
      <c r="G527" s="28"/>
      <c r="H527" s="28"/>
      <c r="I527" s="28"/>
      <c r="J527" s="28"/>
      <c r="K527" s="30"/>
      <c r="L527" s="28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>
      <c r="A528" s="23"/>
      <c r="B528" s="24"/>
      <c r="C528" s="25"/>
      <c r="D528" s="31" t="s">
        <v>47</v>
      </c>
      <c r="E528" s="27"/>
      <c r="F528" s="28"/>
      <c r="G528" s="28"/>
      <c r="H528" s="28"/>
      <c r="I528" s="28"/>
      <c r="J528" s="28"/>
      <c r="K528" s="30"/>
      <c r="L528" s="28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>
      <c r="A529" s="23"/>
      <c r="B529" s="24"/>
      <c r="C529" s="25"/>
      <c r="D529" s="26"/>
      <c r="E529" s="27"/>
      <c r="F529" s="28"/>
      <c r="G529" s="28"/>
      <c r="H529" s="28"/>
      <c r="I529" s="28"/>
      <c r="J529" s="28"/>
      <c r="K529" s="30"/>
      <c r="L529" s="28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>
      <c r="A530" s="23"/>
      <c r="B530" s="24"/>
      <c r="C530" s="25"/>
      <c r="D530" s="26"/>
      <c r="E530" s="27"/>
      <c r="F530" s="28"/>
      <c r="G530" s="28"/>
      <c r="H530" s="28"/>
      <c r="I530" s="28"/>
      <c r="J530" s="28"/>
      <c r="K530" s="30"/>
      <c r="L530" s="28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>
      <c r="A531" s="32"/>
      <c r="B531" s="33"/>
      <c r="C531" s="34"/>
      <c r="D531" s="35" t="s">
        <v>34</v>
      </c>
      <c r="E531" s="36"/>
      <c r="F531" s="37">
        <f t="shared" ref="F531:J531" si="159">SUM(F522:F530)</f>
        <v>0</v>
      </c>
      <c r="G531" s="37">
        <f t="shared" si="159"/>
        <v>0</v>
      </c>
      <c r="H531" s="37">
        <f t="shared" si="159"/>
        <v>0</v>
      </c>
      <c r="I531" s="37">
        <f t="shared" si="159"/>
        <v>0</v>
      </c>
      <c r="J531" s="37">
        <f t="shared" si="159"/>
        <v>0</v>
      </c>
      <c r="K531" s="39"/>
      <c r="L531" s="37" t="str">
        <f ca="1">SUM(L528:L536)</f>
        <v>#REF!</v>
      </c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>
      <c r="A532" s="40">
        <f t="shared" ref="A532:B532" si="160">A510</f>
        <v>2</v>
      </c>
      <c r="B532" s="41">
        <f t="shared" si="160"/>
        <v>6</v>
      </c>
      <c r="C532" s="42" t="s">
        <v>50</v>
      </c>
      <c r="D532" s="43" t="s">
        <v>51</v>
      </c>
      <c r="E532" s="27"/>
      <c r="F532" s="28"/>
      <c r="G532" s="28"/>
      <c r="H532" s="28"/>
      <c r="I532" s="28"/>
      <c r="J532" s="28"/>
      <c r="K532" s="30"/>
      <c r="L532" s="28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>
      <c r="A533" s="23"/>
      <c r="B533" s="24"/>
      <c r="C533" s="25"/>
      <c r="D533" s="43" t="s">
        <v>43</v>
      </c>
      <c r="E533" s="27"/>
      <c r="F533" s="28"/>
      <c r="G533" s="28"/>
      <c r="H533" s="28"/>
      <c r="I533" s="28"/>
      <c r="J533" s="28"/>
      <c r="K533" s="30"/>
      <c r="L533" s="28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>
      <c r="A534" s="23"/>
      <c r="B534" s="24"/>
      <c r="C534" s="25"/>
      <c r="D534" s="26"/>
      <c r="E534" s="27"/>
      <c r="F534" s="28"/>
      <c r="G534" s="28"/>
      <c r="H534" s="28"/>
      <c r="I534" s="28"/>
      <c r="J534" s="28"/>
      <c r="K534" s="30"/>
      <c r="L534" s="28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>
      <c r="A535" s="23"/>
      <c r="B535" s="24"/>
      <c r="C535" s="25"/>
      <c r="D535" s="26"/>
      <c r="E535" s="27"/>
      <c r="F535" s="28"/>
      <c r="G535" s="28"/>
      <c r="H535" s="28"/>
      <c r="I535" s="28"/>
      <c r="J535" s="28"/>
      <c r="K535" s="30"/>
      <c r="L535" s="28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>
      <c r="A536" s="32"/>
      <c r="B536" s="33"/>
      <c r="C536" s="34"/>
      <c r="D536" s="35" t="s">
        <v>34</v>
      </c>
      <c r="E536" s="36"/>
      <c r="F536" s="37">
        <f t="shared" ref="F536:J536" si="161">SUM(F532:F535)</f>
        <v>0</v>
      </c>
      <c r="G536" s="37">
        <f t="shared" si="161"/>
        <v>0</v>
      </c>
      <c r="H536" s="37">
        <f t="shared" si="161"/>
        <v>0</v>
      </c>
      <c r="I536" s="37">
        <f t="shared" si="161"/>
        <v>0</v>
      </c>
      <c r="J536" s="37">
        <f t="shared" si="161"/>
        <v>0</v>
      </c>
      <c r="K536" s="39"/>
      <c r="L536" s="37" t="str">
        <f ca="1">SUM(L529:L535)</f>
        <v>#REF!</v>
      </c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>
      <c r="A537" s="40">
        <f t="shared" ref="A537:B537" si="162">A510</f>
        <v>2</v>
      </c>
      <c r="B537" s="41">
        <f t="shared" si="162"/>
        <v>6</v>
      </c>
      <c r="C537" s="42" t="s">
        <v>52</v>
      </c>
      <c r="D537" s="31" t="s">
        <v>24</v>
      </c>
      <c r="E537" s="27"/>
      <c r="F537" s="28"/>
      <c r="G537" s="28"/>
      <c r="H537" s="28"/>
      <c r="I537" s="28"/>
      <c r="J537" s="28"/>
      <c r="K537" s="30"/>
      <c r="L537" s="28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>
      <c r="A538" s="23"/>
      <c r="B538" s="24"/>
      <c r="C538" s="25"/>
      <c r="D538" s="31" t="s">
        <v>42</v>
      </c>
      <c r="E538" s="27"/>
      <c r="F538" s="28"/>
      <c r="G538" s="28"/>
      <c r="H538" s="28"/>
      <c r="I538" s="28"/>
      <c r="J538" s="28"/>
      <c r="K538" s="30"/>
      <c r="L538" s="28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>
      <c r="A539" s="23"/>
      <c r="B539" s="24"/>
      <c r="C539" s="25"/>
      <c r="D539" s="31" t="s">
        <v>43</v>
      </c>
      <c r="E539" s="27"/>
      <c r="F539" s="28"/>
      <c r="G539" s="28"/>
      <c r="H539" s="28"/>
      <c r="I539" s="28"/>
      <c r="J539" s="28"/>
      <c r="K539" s="30"/>
      <c r="L539" s="28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>
      <c r="A540" s="23"/>
      <c r="B540" s="24"/>
      <c r="C540" s="25"/>
      <c r="D540" s="31" t="s">
        <v>30</v>
      </c>
      <c r="E540" s="27"/>
      <c r="F540" s="28"/>
      <c r="G540" s="28"/>
      <c r="H540" s="28"/>
      <c r="I540" s="28"/>
      <c r="J540" s="28"/>
      <c r="K540" s="30"/>
      <c r="L540" s="28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>
      <c r="A541" s="23"/>
      <c r="B541" s="24"/>
      <c r="C541" s="25"/>
      <c r="D541" s="26"/>
      <c r="E541" s="27"/>
      <c r="F541" s="28"/>
      <c r="G541" s="28"/>
      <c r="H541" s="28"/>
      <c r="I541" s="28"/>
      <c r="J541" s="28"/>
      <c r="K541" s="30"/>
      <c r="L541" s="28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>
      <c r="A542" s="23"/>
      <c r="B542" s="24"/>
      <c r="C542" s="25"/>
      <c r="D542" s="26"/>
      <c r="E542" s="27"/>
      <c r="F542" s="28"/>
      <c r="G542" s="28"/>
      <c r="H542" s="28"/>
      <c r="I542" s="28"/>
      <c r="J542" s="28"/>
      <c r="K542" s="30"/>
      <c r="L542" s="28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>
      <c r="A543" s="32"/>
      <c r="B543" s="33"/>
      <c r="C543" s="34"/>
      <c r="D543" s="35" t="s">
        <v>34</v>
      </c>
      <c r="E543" s="36"/>
      <c r="F543" s="37">
        <f t="shared" ref="F543:J543" si="163">SUM(F537:F542)</f>
        <v>0</v>
      </c>
      <c r="G543" s="37">
        <f t="shared" si="163"/>
        <v>0</v>
      </c>
      <c r="H543" s="37">
        <f t="shared" si="163"/>
        <v>0</v>
      </c>
      <c r="I543" s="37">
        <f t="shared" si="163"/>
        <v>0</v>
      </c>
      <c r="J543" s="37">
        <f t="shared" si="163"/>
        <v>0</v>
      </c>
      <c r="K543" s="39"/>
      <c r="L543" s="37" t="str">
        <f ca="1">SUM(L537:L545)</f>
        <v>#REF!</v>
      </c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>
      <c r="A544" s="40">
        <f t="shared" ref="A544:B544" si="164">A510</f>
        <v>2</v>
      </c>
      <c r="B544" s="41">
        <f t="shared" si="164"/>
        <v>6</v>
      </c>
      <c r="C544" s="42" t="s">
        <v>53</v>
      </c>
      <c r="D544" s="43" t="s">
        <v>54</v>
      </c>
      <c r="E544" s="27"/>
      <c r="F544" s="28"/>
      <c r="G544" s="28"/>
      <c r="H544" s="28"/>
      <c r="I544" s="28"/>
      <c r="J544" s="28"/>
      <c r="K544" s="30"/>
      <c r="L544" s="28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>
      <c r="A545" s="23"/>
      <c r="B545" s="24"/>
      <c r="C545" s="25"/>
      <c r="D545" s="43" t="s">
        <v>51</v>
      </c>
      <c r="E545" s="27"/>
      <c r="F545" s="28"/>
      <c r="G545" s="28"/>
      <c r="H545" s="28"/>
      <c r="I545" s="28"/>
      <c r="J545" s="28"/>
      <c r="K545" s="30"/>
      <c r="L545" s="28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>
      <c r="A546" s="23"/>
      <c r="B546" s="24"/>
      <c r="C546" s="25"/>
      <c r="D546" s="43" t="s">
        <v>43</v>
      </c>
      <c r="E546" s="27"/>
      <c r="F546" s="28"/>
      <c r="G546" s="28"/>
      <c r="H546" s="28"/>
      <c r="I546" s="28"/>
      <c r="J546" s="28"/>
      <c r="K546" s="30"/>
      <c r="L546" s="28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>
      <c r="A547" s="23"/>
      <c r="B547" s="24"/>
      <c r="C547" s="25"/>
      <c r="D547" s="43" t="s">
        <v>32</v>
      </c>
      <c r="E547" s="27"/>
      <c r="F547" s="28"/>
      <c r="G547" s="28"/>
      <c r="H547" s="28"/>
      <c r="I547" s="28"/>
      <c r="J547" s="28"/>
      <c r="K547" s="30"/>
      <c r="L547" s="28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>
      <c r="A548" s="23"/>
      <c r="B548" s="24"/>
      <c r="C548" s="25"/>
      <c r="D548" s="26"/>
      <c r="E548" s="27"/>
      <c r="F548" s="28"/>
      <c r="G548" s="28"/>
      <c r="H548" s="28"/>
      <c r="I548" s="28"/>
      <c r="J548" s="28"/>
      <c r="K548" s="30"/>
      <c r="L548" s="28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>
      <c r="A549" s="23"/>
      <c r="B549" s="24"/>
      <c r="C549" s="25"/>
      <c r="D549" s="26"/>
      <c r="E549" s="27"/>
      <c r="F549" s="28"/>
      <c r="G549" s="28"/>
      <c r="H549" s="28"/>
      <c r="I549" s="28"/>
      <c r="J549" s="28"/>
      <c r="K549" s="30"/>
      <c r="L549" s="28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>
      <c r="A550" s="32"/>
      <c r="B550" s="33"/>
      <c r="C550" s="34"/>
      <c r="D550" s="46" t="s">
        <v>34</v>
      </c>
      <c r="E550" s="36"/>
      <c r="F550" s="37">
        <f t="shared" ref="F550:J550" si="165">SUM(F544:F549)</f>
        <v>0</v>
      </c>
      <c r="G550" s="37">
        <f t="shared" si="165"/>
        <v>0</v>
      </c>
      <c r="H550" s="37">
        <f t="shared" si="165"/>
        <v>0</v>
      </c>
      <c r="I550" s="37">
        <f t="shared" si="165"/>
        <v>0</v>
      </c>
      <c r="J550" s="37">
        <f t="shared" si="165"/>
        <v>0</v>
      </c>
      <c r="K550" s="39"/>
      <c r="L550" s="37" t="str">
        <f ca="1">SUM(L544:L552)</f>
        <v>#REF!</v>
      </c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47">
        <f t="shared" ref="A551:B551" si="166">A510</f>
        <v>2</v>
      </c>
      <c r="B551" s="48">
        <f t="shared" si="166"/>
        <v>6</v>
      </c>
      <c r="C551" s="86" t="s">
        <v>55</v>
      </c>
      <c r="D551" s="87"/>
      <c r="E551" s="49"/>
      <c r="F551" s="53">
        <f t="shared" ref="F551:J551" si="167">F517+F521+F531+F536+F543+F550</f>
        <v>0</v>
      </c>
      <c r="G551" s="53">
        <f t="shared" si="167"/>
        <v>0</v>
      </c>
      <c r="H551" s="53">
        <f t="shared" si="167"/>
        <v>0</v>
      </c>
      <c r="I551" s="53">
        <f t="shared" si="167"/>
        <v>0</v>
      </c>
      <c r="J551" s="53">
        <f t="shared" si="167"/>
        <v>0</v>
      </c>
      <c r="K551" s="52"/>
      <c r="L551" s="53" t="str">
        <f ca="1">L517+L521+L531+L536+L543+L550</f>
        <v>#REF!</v>
      </c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>
      <c r="A552" s="15">
        <v>2</v>
      </c>
      <c r="B552" s="16">
        <v>7</v>
      </c>
      <c r="C552" s="17" t="s">
        <v>23</v>
      </c>
      <c r="D552" s="18" t="s">
        <v>24</v>
      </c>
      <c r="E552" s="19"/>
      <c r="F552" s="20"/>
      <c r="G552" s="20"/>
      <c r="H552" s="20"/>
      <c r="I552" s="20"/>
      <c r="J552" s="20"/>
      <c r="K552" s="22"/>
      <c r="L552" s="20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>
      <c r="A553" s="23"/>
      <c r="B553" s="24"/>
      <c r="C553" s="25"/>
      <c r="D553" s="26"/>
      <c r="E553" s="27"/>
      <c r="F553" s="28"/>
      <c r="G553" s="28"/>
      <c r="H553" s="28"/>
      <c r="I553" s="28"/>
      <c r="J553" s="28"/>
      <c r="K553" s="30"/>
      <c r="L553" s="28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>
      <c r="A554" s="23"/>
      <c r="B554" s="24"/>
      <c r="C554" s="25"/>
      <c r="D554" s="31" t="s">
        <v>28</v>
      </c>
      <c r="E554" s="27"/>
      <c r="F554" s="28"/>
      <c r="G554" s="28"/>
      <c r="H554" s="28"/>
      <c r="I554" s="28"/>
      <c r="J554" s="28"/>
      <c r="K554" s="30"/>
      <c r="L554" s="28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>
      <c r="A555" s="23"/>
      <c r="B555" s="24"/>
      <c r="C555" s="25"/>
      <c r="D555" s="31" t="s">
        <v>30</v>
      </c>
      <c r="E555" s="27"/>
      <c r="F555" s="28"/>
      <c r="G555" s="28"/>
      <c r="H555" s="28"/>
      <c r="I555" s="28"/>
      <c r="J555" s="28"/>
      <c r="K555" s="30"/>
      <c r="L555" s="28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>
      <c r="A556" s="23"/>
      <c r="B556" s="24"/>
      <c r="C556" s="25"/>
      <c r="D556" s="31" t="s">
        <v>32</v>
      </c>
      <c r="E556" s="27"/>
      <c r="F556" s="28"/>
      <c r="G556" s="28"/>
      <c r="H556" s="28"/>
      <c r="I556" s="28"/>
      <c r="J556" s="28"/>
      <c r="K556" s="30"/>
      <c r="L556" s="28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>
      <c r="A557" s="23"/>
      <c r="B557" s="24"/>
      <c r="C557" s="25"/>
      <c r="D557" s="26"/>
      <c r="E557" s="27"/>
      <c r="F557" s="28"/>
      <c r="G557" s="28"/>
      <c r="H557" s="28"/>
      <c r="I557" s="28"/>
      <c r="J557" s="28"/>
      <c r="K557" s="30"/>
      <c r="L557" s="28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>
      <c r="A558" s="23"/>
      <c r="B558" s="24"/>
      <c r="C558" s="25"/>
      <c r="D558" s="26"/>
      <c r="E558" s="27"/>
      <c r="F558" s="28"/>
      <c r="G558" s="28"/>
      <c r="H558" s="28"/>
      <c r="I558" s="28"/>
      <c r="J558" s="28"/>
      <c r="K558" s="30"/>
      <c r="L558" s="28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>
      <c r="A559" s="32"/>
      <c r="B559" s="33"/>
      <c r="C559" s="34"/>
      <c r="D559" s="35" t="s">
        <v>34</v>
      </c>
      <c r="E559" s="36"/>
      <c r="F559" s="37">
        <f t="shared" ref="F559:J559" si="168">SUM(F552:F558)</f>
        <v>0</v>
      </c>
      <c r="G559" s="37">
        <f t="shared" si="168"/>
        <v>0</v>
      </c>
      <c r="H559" s="37">
        <f t="shared" si="168"/>
        <v>0</v>
      </c>
      <c r="I559" s="37">
        <f t="shared" si="168"/>
        <v>0</v>
      </c>
      <c r="J559" s="37">
        <f t="shared" si="168"/>
        <v>0</v>
      </c>
      <c r="K559" s="39"/>
      <c r="L559" s="37">
        <f>SUM(L552:L558)</f>
        <v>0</v>
      </c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>
      <c r="A560" s="40">
        <f t="shared" ref="A560:B560" si="169">A552</f>
        <v>2</v>
      </c>
      <c r="B560" s="41">
        <f t="shared" si="169"/>
        <v>7</v>
      </c>
      <c r="C560" s="42" t="s">
        <v>35</v>
      </c>
      <c r="D560" s="43" t="s">
        <v>32</v>
      </c>
      <c r="E560" s="27"/>
      <c r="F560" s="28"/>
      <c r="G560" s="28"/>
      <c r="H560" s="28"/>
      <c r="I560" s="28"/>
      <c r="J560" s="28"/>
      <c r="K560" s="30"/>
      <c r="L560" s="28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>
      <c r="A561" s="23"/>
      <c r="B561" s="24"/>
      <c r="C561" s="25"/>
      <c r="D561" s="26"/>
      <c r="E561" s="27"/>
      <c r="F561" s="28"/>
      <c r="G561" s="28"/>
      <c r="H561" s="28"/>
      <c r="I561" s="28"/>
      <c r="J561" s="28"/>
      <c r="K561" s="30"/>
      <c r="L561" s="28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>
      <c r="A562" s="23"/>
      <c r="B562" s="24"/>
      <c r="C562" s="25"/>
      <c r="D562" s="26"/>
      <c r="E562" s="27"/>
      <c r="F562" s="28"/>
      <c r="G562" s="28"/>
      <c r="H562" s="28"/>
      <c r="I562" s="28"/>
      <c r="J562" s="28"/>
      <c r="K562" s="30"/>
      <c r="L562" s="28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>
      <c r="A563" s="32"/>
      <c r="B563" s="33"/>
      <c r="C563" s="34"/>
      <c r="D563" s="35" t="s">
        <v>34</v>
      </c>
      <c r="E563" s="36"/>
      <c r="F563" s="37">
        <f t="shared" ref="F563:J563" si="170">SUM(F560:F562)</f>
        <v>0</v>
      </c>
      <c r="G563" s="37">
        <f t="shared" si="170"/>
        <v>0</v>
      </c>
      <c r="H563" s="37">
        <f t="shared" si="170"/>
        <v>0</v>
      </c>
      <c r="I563" s="37">
        <f t="shared" si="170"/>
        <v>0</v>
      </c>
      <c r="J563" s="37">
        <f t="shared" si="170"/>
        <v>0</v>
      </c>
      <c r="K563" s="39"/>
      <c r="L563" s="37" t="str">
        <f ca="1">SUM(L560:L568)</f>
        <v>#REF!</v>
      </c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>
      <c r="A564" s="40">
        <f t="shared" ref="A564:B564" si="171">A552</f>
        <v>2</v>
      </c>
      <c r="B564" s="41">
        <f t="shared" si="171"/>
        <v>7</v>
      </c>
      <c r="C564" s="42" t="s">
        <v>36</v>
      </c>
      <c r="D564" s="31" t="s">
        <v>37</v>
      </c>
      <c r="E564" s="27"/>
      <c r="F564" s="28"/>
      <c r="G564" s="28"/>
      <c r="H564" s="28"/>
      <c r="I564" s="28"/>
      <c r="J564" s="28"/>
      <c r="K564" s="30"/>
      <c r="L564" s="28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>
      <c r="A565" s="23"/>
      <c r="B565" s="24"/>
      <c r="C565" s="25"/>
      <c r="D565" s="31" t="s">
        <v>38</v>
      </c>
      <c r="E565" s="27"/>
      <c r="F565" s="28"/>
      <c r="G565" s="28"/>
      <c r="H565" s="28"/>
      <c r="I565" s="28"/>
      <c r="J565" s="28"/>
      <c r="K565" s="30"/>
      <c r="L565" s="28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>
      <c r="A566" s="23"/>
      <c r="B566" s="24"/>
      <c r="C566" s="25"/>
      <c r="D566" s="31" t="s">
        <v>40</v>
      </c>
      <c r="E566" s="27"/>
      <c r="F566" s="28"/>
      <c r="G566" s="28"/>
      <c r="H566" s="28"/>
      <c r="I566" s="28"/>
      <c r="J566" s="28"/>
      <c r="K566" s="30"/>
      <c r="L566" s="28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>
      <c r="A567" s="23"/>
      <c r="B567" s="24"/>
      <c r="C567" s="25"/>
      <c r="D567" s="31" t="s">
        <v>42</v>
      </c>
      <c r="E567" s="27"/>
      <c r="F567" s="28"/>
      <c r="G567" s="28"/>
      <c r="H567" s="28"/>
      <c r="I567" s="28"/>
      <c r="J567" s="28"/>
      <c r="K567" s="30"/>
      <c r="L567" s="28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>
      <c r="A568" s="23"/>
      <c r="B568" s="24"/>
      <c r="C568" s="25"/>
      <c r="D568" s="31" t="s">
        <v>43</v>
      </c>
      <c r="E568" s="27"/>
      <c r="F568" s="28"/>
      <c r="G568" s="28"/>
      <c r="H568" s="28"/>
      <c r="I568" s="28"/>
      <c r="J568" s="28"/>
      <c r="K568" s="30"/>
      <c r="L568" s="28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>
      <c r="A569" s="23"/>
      <c r="B569" s="24"/>
      <c r="C569" s="25"/>
      <c r="D569" s="31" t="s">
        <v>45</v>
      </c>
      <c r="E569" s="27"/>
      <c r="F569" s="28"/>
      <c r="G569" s="28"/>
      <c r="H569" s="28"/>
      <c r="I569" s="28"/>
      <c r="J569" s="28"/>
      <c r="K569" s="30"/>
      <c r="L569" s="28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>
      <c r="A570" s="23"/>
      <c r="B570" s="24"/>
      <c r="C570" s="25"/>
      <c r="D570" s="31" t="s">
        <v>47</v>
      </c>
      <c r="E570" s="27"/>
      <c r="F570" s="28"/>
      <c r="G570" s="28"/>
      <c r="H570" s="28"/>
      <c r="I570" s="28"/>
      <c r="J570" s="28"/>
      <c r="K570" s="30"/>
      <c r="L570" s="28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>
      <c r="A571" s="23"/>
      <c r="B571" s="24"/>
      <c r="C571" s="25"/>
      <c r="D571" s="26"/>
      <c r="E571" s="27"/>
      <c r="F571" s="28"/>
      <c r="G571" s="28"/>
      <c r="H571" s="28"/>
      <c r="I571" s="28"/>
      <c r="J571" s="28"/>
      <c r="K571" s="30"/>
      <c r="L571" s="28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>
      <c r="A572" s="23"/>
      <c r="B572" s="24"/>
      <c r="C572" s="25"/>
      <c r="D572" s="26"/>
      <c r="E572" s="27"/>
      <c r="F572" s="28"/>
      <c r="G572" s="28"/>
      <c r="H572" s="28"/>
      <c r="I572" s="28"/>
      <c r="J572" s="28"/>
      <c r="K572" s="30"/>
      <c r="L572" s="28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>
      <c r="A573" s="32"/>
      <c r="B573" s="33"/>
      <c r="C573" s="34"/>
      <c r="D573" s="35" t="s">
        <v>34</v>
      </c>
      <c r="E573" s="36"/>
      <c r="F573" s="37">
        <f t="shared" ref="F573:J573" si="172">SUM(F564:F572)</f>
        <v>0</v>
      </c>
      <c r="G573" s="37">
        <f t="shared" si="172"/>
        <v>0</v>
      </c>
      <c r="H573" s="37">
        <f t="shared" si="172"/>
        <v>0</v>
      </c>
      <c r="I573" s="37">
        <f t="shared" si="172"/>
        <v>0</v>
      </c>
      <c r="J573" s="37">
        <f t="shared" si="172"/>
        <v>0</v>
      </c>
      <c r="K573" s="39"/>
      <c r="L573" s="37" t="str">
        <f ca="1">SUM(L570:L578)</f>
        <v>#REF!</v>
      </c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>
      <c r="A574" s="40">
        <f t="shared" ref="A574:B574" si="173">A552</f>
        <v>2</v>
      </c>
      <c r="B574" s="41">
        <f t="shared" si="173"/>
        <v>7</v>
      </c>
      <c r="C574" s="42" t="s">
        <v>50</v>
      </c>
      <c r="D574" s="43" t="s">
        <v>51</v>
      </c>
      <c r="E574" s="27"/>
      <c r="F574" s="28"/>
      <c r="G574" s="28"/>
      <c r="H574" s="28"/>
      <c r="I574" s="28"/>
      <c r="J574" s="28"/>
      <c r="K574" s="30"/>
      <c r="L574" s="28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>
      <c r="A575" s="23"/>
      <c r="B575" s="24"/>
      <c r="C575" s="25"/>
      <c r="D575" s="43" t="s">
        <v>43</v>
      </c>
      <c r="E575" s="27"/>
      <c r="F575" s="28"/>
      <c r="G575" s="28"/>
      <c r="H575" s="28"/>
      <c r="I575" s="28"/>
      <c r="J575" s="28"/>
      <c r="K575" s="30"/>
      <c r="L575" s="28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6" customHeight="1">
      <c r="A576" s="23"/>
      <c r="B576" s="24"/>
      <c r="C576" s="25"/>
      <c r="D576" s="26"/>
      <c r="E576" s="27"/>
      <c r="F576" s="28"/>
      <c r="G576" s="28"/>
      <c r="H576" s="28"/>
      <c r="I576" s="28"/>
      <c r="J576" s="28"/>
      <c r="K576" s="30"/>
      <c r="L576" s="28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6.75" customHeight="1">
      <c r="A577" s="23"/>
      <c r="B577" s="24"/>
      <c r="C577" s="25"/>
      <c r="D577" s="26"/>
      <c r="E577" s="27"/>
      <c r="F577" s="28"/>
      <c r="G577" s="28"/>
      <c r="H577" s="28"/>
      <c r="I577" s="28"/>
      <c r="J577" s="28"/>
      <c r="K577" s="30"/>
      <c r="L577" s="28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>
      <c r="A578" s="32"/>
      <c r="B578" s="33"/>
      <c r="C578" s="34"/>
      <c r="D578" s="35" t="s">
        <v>34</v>
      </c>
      <c r="E578" s="36"/>
      <c r="F578" s="37">
        <f t="shared" ref="F578:J578" si="174">SUM(F574:F577)</f>
        <v>0</v>
      </c>
      <c r="G578" s="37">
        <f t="shared" si="174"/>
        <v>0</v>
      </c>
      <c r="H578" s="37">
        <f t="shared" si="174"/>
        <v>0</v>
      </c>
      <c r="I578" s="37">
        <f t="shared" si="174"/>
        <v>0</v>
      </c>
      <c r="J578" s="37">
        <f t="shared" si="174"/>
        <v>0</v>
      </c>
      <c r="K578" s="39"/>
      <c r="L578" s="37" t="str">
        <f ca="1">SUM(L571:L577)</f>
        <v>#REF!</v>
      </c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>
      <c r="A579" s="40">
        <f t="shared" ref="A579:B579" si="175">A552</f>
        <v>2</v>
      </c>
      <c r="B579" s="41">
        <f t="shared" si="175"/>
        <v>7</v>
      </c>
      <c r="C579" s="42" t="s">
        <v>52</v>
      </c>
      <c r="D579" s="31" t="s">
        <v>24</v>
      </c>
      <c r="E579" s="27"/>
      <c r="F579" s="28"/>
      <c r="G579" s="28"/>
      <c r="H579" s="28"/>
      <c r="I579" s="28"/>
      <c r="J579" s="28"/>
      <c r="K579" s="30"/>
      <c r="L579" s="28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>
      <c r="A580" s="23"/>
      <c r="B580" s="24"/>
      <c r="C580" s="25"/>
      <c r="D580" s="31" t="s">
        <v>42</v>
      </c>
      <c r="E580" s="27"/>
      <c r="F580" s="28"/>
      <c r="G580" s="28"/>
      <c r="H580" s="28"/>
      <c r="I580" s="28"/>
      <c r="J580" s="28"/>
      <c r="K580" s="30"/>
      <c r="L580" s="28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>
      <c r="A581" s="23"/>
      <c r="B581" s="24"/>
      <c r="C581" s="25"/>
      <c r="D581" s="31" t="s">
        <v>43</v>
      </c>
      <c r="E581" s="27"/>
      <c r="F581" s="28"/>
      <c r="G581" s="28"/>
      <c r="H581" s="28"/>
      <c r="I581" s="28"/>
      <c r="J581" s="28"/>
      <c r="K581" s="30"/>
      <c r="L581" s="28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>
      <c r="A582" s="23"/>
      <c r="B582" s="24"/>
      <c r="C582" s="25"/>
      <c r="D582" s="31" t="s">
        <v>30</v>
      </c>
      <c r="E582" s="27"/>
      <c r="F582" s="28"/>
      <c r="G582" s="28"/>
      <c r="H582" s="28"/>
      <c r="I582" s="28"/>
      <c r="J582" s="28"/>
      <c r="K582" s="30"/>
      <c r="L582" s="28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6.75" customHeight="1">
      <c r="A583" s="23"/>
      <c r="B583" s="24"/>
      <c r="C583" s="25"/>
      <c r="D583" s="26"/>
      <c r="E583" s="27"/>
      <c r="F583" s="28"/>
      <c r="G583" s="28"/>
      <c r="H583" s="28"/>
      <c r="I583" s="28"/>
      <c r="J583" s="28"/>
      <c r="K583" s="30"/>
      <c r="L583" s="28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7.5" customHeight="1">
      <c r="A584" s="23"/>
      <c r="B584" s="24"/>
      <c r="C584" s="25"/>
      <c r="D584" s="26"/>
      <c r="E584" s="27"/>
      <c r="F584" s="28"/>
      <c r="G584" s="28"/>
      <c r="H584" s="28"/>
      <c r="I584" s="28"/>
      <c r="J584" s="28"/>
      <c r="K584" s="30"/>
      <c r="L584" s="28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>
      <c r="A585" s="32"/>
      <c r="B585" s="33"/>
      <c r="C585" s="34"/>
      <c r="D585" s="35" t="s">
        <v>34</v>
      </c>
      <c r="E585" s="36"/>
      <c r="F585" s="37">
        <f t="shared" ref="F585:J585" si="176">SUM(F579:F584)</f>
        <v>0</v>
      </c>
      <c r="G585" s="37">
        <f t="shared" si="176"/>
        <v>0</v>
      </c>
      <c r="H585" s="37">
        <f t="shared" si="176"/>
        <v>0</v>
      </c>
      <c r="I585" s="37">
        <f t="shared" si="176"/>
        <v>0</v>
      </c>
      <c r="J585" s="37">
        <f t="shared" si="176"/>
        <v>0</v>
      </c>
      <c r="K585" s="39"/>
      <c r="L585" s="37" t="str">
        <f ca="1">SUM(L579:L587)</f>
        <v>#REF!</v>
      </c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>
      <c r="A586" s="40">
        <f t="shared" ref="A586:B586" si="177">A552</f>
        <v>2</v>
      </c>
      <c r="B586" s="41">
        <f t="shared" si="177"/>
        <v>7</v>
      </c>
      <c r="C586" s="42" t="s">
        <v>53</v>
      </c>
      <c r="D586" s="43" t="s">
        <v>54</v>
      </c>
      <c r="E586" s="27"/>
      <c r="F586" s="28"/>
      <c r="G586" s="28"/>
      <c r="H586" s="28"/>
      <c r="I586" s="28"/>
      <c r="J586" s="28"/>
      <c r="K586" s="30"/>
      <c r="L586" s="28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>
      <c r="A587" s="23"/>
      <c r="B587" s="24"/>
      <c r="C587" s="25"/>
      <c r="D587" s="43" t="s">
        <v>51</v>
      </c>
      <c r="E587" s="27"/>
      <c r="F587" s="28"/>
      <c r="G587" s="28"/>
      <c r="H587" s="28"/>
      <c r="I587" s="28"/>
      <c r="J587" s="28"/>
      <c r="K587" s="30"/>
      <c r="L587" s="28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>
      <c r="A588" s="23"/>
      <c r="B588" s="24"/>
      <c r="C588" s="25"/>
      <c r="D588" s="43" t="s">
        <v>43</v>
      </c>
      <c r="E588" s="27"/>
      <c r="F588" s="28"/>
      <c r="G588" s="28"/>
      <c r="H588" s="28"/>
      <c r="I588" s="28"/>
      <c r="J588" s="28"/>
      <c r="K588" s="30"/>
      <c r="L588" s="28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>
      <c r="A589" s="23"/>
      <c r="B589" s="24"/>
      <c r="C589" s="25"/>
      <c r="D589" s="43" t="s">
        <v>32</v>
      </c>
      <c r="E589" s="27"/>
      <c r="F589" s="28"/>
      <c r="G589" s="28"/>
      <c r="H589" s="28"/>
      <c r="I589" s="28"/>
      <c r="J589" s="28"/>
      <c r="K589" s="30"/>
      <c r="L589" s="28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9" customHeight="1">
      <c r="A590" s="23"/>
      <c r="B590" s="24"/>
      <c r="C590" s="25"/>
      <c r="D590" s="26"/>
      <c r="E590" s="27"/>
      <c r="F590" s="28"/>
      <c r="G590" s="28"/>
      <c r="H590" s="28"/>
      <c r="I590" s="28"/>
      <c r="J590" s="28"/>
      <c r="K590" s="30"/>
      <c r="L590" s="28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9" customHeight="1">
      <c r="A591" s="23"/>
      <c r="B591" s="24"/>
      <c r="C591" s="25"/>
      <c r="D591" s="26"/>
      <c r="E591" s="27"/>
      <c r="F591" s="28"/>
      <c r="G591" s="28"/>
      <c r="H591" s="28"/>
      <c r="I591" s="28"/>
      <c r="J591" s="28"/>
      <c r="K591" s="30"/>
      <c r="L591" s="28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>
      <c r="A592" s="32"/>
      <c r="B592" s="33"/>
      <c r="C592" s="34"/>
      <c r="D592" s="46" t="s">
        <v>34</v>
      </c>
      <c r="E592" s="36"/>
      <c r="F592" s="37">
        <f t="shared" ref="F592:J592" si="178">SUM(F586:F591)</f>
        <v>0</v>
      </c>
      <c r="G592" s="37">
        <f t="shared" si="178"/>
        <v>0</v>
      </c>
      <c r="H592" s="37">
        <f t="shared" si="178"/>
        <v>0</v>
      </c>
      <c r="I592" s="37">
        <f t="shared" si="178"/>
        <v>0</v>
      </c>
      <c r="J592" s="37">
        <f t="shared" si="178"/>
        <v>0</v>
      </c>
      <c r="K592" s="39"/>
      <c r="L592" s="37" t="str">
        <f ca="1">SUM(L586:L594)</f>
        <v>#REF!</v>
      </c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>
      <c r="A593" s="74">
        <f t="shared" ref="A593:B593" si="179">A552</f>
        <v>2</v>
      </c>
      <c r="B593" s="75">
        <f t="shared" si="179"/>
        <v>7</v>
      </c>
      <c r="C593" s="88" t="s">
        <v>55</v>
      </c>
      <c r="D593" s="89"/>
      <c r="E593" s="76"/>
      <c r="F593" s="77">
        <f t="shared" ref="F593:J593" si="180">F559+F563+F573+F578+F585+F592</f>
        <v>0</v>
      </c>
      <c r="G593" s="77">
        <f t="shared" si="180"/>
        <v>0</v>
      </c>
      <c r="H593" s="77">
        <f t="shared" si="180"/>
        <v>0</v>
      </c>
      <c r="I593" s="77">
        <f t="shared" si="180"/>
        <v>0</v>
      </c>
      <c r="J593" s="77">
        <f t="shared" si="180"/>
        <v>0</v>
      </c>
      <c r="K593" s="78"/>
      <c r="L593" s="53" t="str">
        <f ca="1">L559+L563+L573+L578+L585+L592</f>
        <v>#REF!</v>
      </c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>
      <c r="A594" s="79"/>
      <c r="B594" s="80"/>
      <c r="C594" s="90" t="s">
        <v>115</v>
      </c>
      <c r="D594" s="91"/>
      <c r="E594" s="92"/>
      <c r="F594" s="81">
        <f t="shared" ref="F594:J594" si="181"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1318.5</v>
      </c>
      <c r="G594" s="81">
        <f t="shared" si="181"/>
        <v>43.344999999999999</v>
      </c>
      <c r="H594" s="81">
        <f t="shared" si="181"/>
        <v>45.128999999999998</v>
      </c>
      <c r="I594" s="81">
        <f t="shared" si="181"/>
        <v>186.50000000000003</v>
      </c>
      <c r="J594" s="81">
        <f t="shared" si="181"/>
        <v>1337.346</v>
      </c>
      <c r="K594" s="81"/>
      <c r="L594" s="81" t="str">
        <f ca="1">(L47+L89+L131+L173+L215+L257+L299+L341+L383+L425+L467+L509+L551+L593)/(IF(L47=0,0,1)+IF(L89=0,0,1)+IF(L131=0,0,1)+IF(L173=0,0,1)+IF(L215=0,0,1)+IF(L257=0,0,1)+IF(L299=0,0,1)+IF(L341=0,0,1)+IF(L383=0,0,1)+IF(L425=0,0,1)+IF(L467=0,0,1)+IF(L509=0,0,1)+IF(L551=0,0,1)+IF(L593=0,0,1))</f>
        <v>#REF!</v>
      </c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>
      <c r="A595" s="2"/>
      <c r="B595" s="2"/>
      <c r="C595" s="1"/>
      <c r="D595" s="1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>
      <c r="A596" s="2"/>
      <c r="B596" s="2"/>
      <c r="C596" s="1"/>
      <c r="D596" s="1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>
      <c r="A597" s="2"/>
      <c r="B597" s="2"/>
      <c r="C597" s="1"/>
      <c r="D597" s="1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>
      <c r="A598" s="2"/>
      <c r="B598" s="2"/>
      <c r="C598" s="1"/>
      <c r="D598" s="1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>
      <c r="A599" s="2"/>
      <c r="B599" s="2"/>
      <c r="C599" s="1"/>
      <c r="D599" s="1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>
      <c r="A600" s="2"/>
      <c r="B600" s="2"/>
      <c r="C600" s="1"/>
      <c r="D600" s="1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>
      <c r="A601" s="2"/>
      <c r="B601" s="2"/>
      <c r="C601" s="1"/>
      <c r="D601" s="1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>
      <c r="A602" s="2"/>
      <c r="B602" s="2"/>
      <c r="C602" s="1"/>
      <c r="D602" s="1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>
      <c r="A603" s="2"/>
      <c r="B603" s="2"/>
      <c r="C603" s="1"/>
      <c r="D603" s="1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>
      <c r="A604" s="2"/>
      <c r="B604" s="2"/>
      <c r="C604" s="1"/>
      <c r="D604" s="1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>
      <c r="A605" s="2"/>
      <c r="B605" s="2"/>
      <c r="C605" s="1"/>
      <c r="D605" s="1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>
      <c r="A606" s="2"/>
      <c r="B606" s="2"/>
      <c r="C606" s="1"/>
      <c r="D606" s="1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>
      <c r="A607" s="2"/>
      <c r="B607" s="2"/>
      <c r="C607" s="1"/>
      <c r="D607" s="1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>
      <c r="A608" s="2"/>
      <c r="B608" s="2"/>
      <c r="C608" s="1"/>
      <c r="D608" s="1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>
      <c r="A609" s="2"/>
      <c r="B609" s="2"/>
      <c r="C609" s="1"/>
      <c r="D609" s="1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>
      <c r="A610" s="2"/>
      <c r="B610" s="2"/>
      <c r="C610" s="1"/>
      <c r="D610" s="1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>
      <c r="A611" s="2"/>
      <c r="B611" s="2"/>
      <c r="C611" s="1"/>
      <c r="D611" s="1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>
      <c r="A612" s="2"/>
      <c r="B612" s="2"/>
      <c r="C612" s="1"/>
      <c r="D612" s="1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>
      <c r="A613" s="2"/>
      <c r="B613" s="2"/>
      <c r="C613" s="1"/>
      <c r="D613" s="1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>
      <c r="A614" s="2"/>
      <c r="B614" s="2"/>
      <c r="C614" s="1"/>
      <c r="D614" s="1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>
      <c r="A615" s="2"/>
      <c r="B615" s="2"/>
      <c r="C615" s="1"/>
      <c r="D615" s="1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>
      <c r="A616" s="2"/>
      <c r="B616" s="2"/>
      <c r="C616" s="1"/>
      <c r="D616" s="1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>
      <c r="A617" s="2"/>
      <c r="B617" s="2"/>
      <c r="C617" s="1"/>
      <c r="D617" s="1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>
      <c r="A618" s="2"/>
      <c r="B618" s="2"/>
      <c r="C618" s="1"/>
      <c r="D618" s="1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>
      <c r="A619" s="2"/>
      <c r="B619" s="2"/>
      <c r="C619" s="1"/>
      <c r="D619" s="1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>
      <c r="A620" s="2"/>
      <c r="B620" s="2"/>
      <c r="C620" s="1"/>
      <c r="D620" s="1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>
      <c r="A621" s="2"/>
      <c r="B621" s="2"/>
      <c r="C621" s="1"/>
      <c r="D621" s="1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>
      <c r="A622" s="2"/>
      <c r="B622" s="2"/>
      <c r="C622" s="1"/>
      <c r="D622" s="1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>
      <c r="A623" s="2"/>
      <c r="B623" s="2"/>
      <c r="C623" s="1"/>
      <c r="D623" s="1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>
      <c r="A624" s="2"/>
      <c r="B624" s="2"/>
      <c r="C624" s="1"/>
      <c r="D624" s="1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>
      <c r="A625" s="2"/>
      <c r="B625" s="2"/>
      <c r="C625" s="1"/>
      <c r="D625" s="1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>
      <c r="A626" s="2"/>
      <c r="B626" s="2"/>
      <c r="C626" s="1"/>
      <c r="D626" s="1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>
      <c r="A627" s="2"/>
      <c r="B627" s="2"/>
      <c r="C627" s="1"/>
      <c r="D627" s="1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>
      <c r="A628" s="2"/>
      <c r="B628" s="2"/>
      <c r="C628" s="1"/>
      <c r="D628" s="1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>
      <c r="A629" s="2"/>
      <c r="B629" s="2"/>
      <c r="C629" s="1"/>
      <c r="D629" s="1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>
      <c r="A630" s="2"/>
      <c r="B630" s="2"/>
      <c r="C630" s="1"/>
      <c r="D630" s="1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>
      <c r="A631" s="2"/>
      <c r="B631" s="2"/>
      <c r="C631" s="1"/>
      <c r="D631" s="1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>
      <c r="A632" s="2"/>
      <c r="B632" s="2"/>
      <c r="C632" s="1"/>
      <c r="D632" s="1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>
      <c r="A633" s="2"/>
      <c r="B633" s="2"/>
      <c r="C633" s="1"/>
      <c r="D633" s="1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>
      <c r="A634" s="2"/>
      <c r="B634" s="2"/>
      <c r="C634" s="1"/>
      <c r="D634" s="1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>
      <c r="A635" s="2"/>
      <c r="B635" s="2"/>
      <c r="C635" s="1"/>
      <c r="D635" s="1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>
      <c r="A636" s="2"/>
      <c r="B636" s="2"/>
      <c r="C636" s="1"/>
      <c r="D636" s="1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>
      <c r="A637" s="2"/>
      <c r="B637" s="2"/>
      <c r="C637" s="1"/>
      <c r="D637" s="1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>
      <c r="A638" s="2"/>
      <c r="B638" s="2"/>
      <c r="C638" s="1"/>
      <c r="D638" s="1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>
      <c r="A639" s="2"/>
      <c r="B639" s="2"/>
      <c r="C639" s="1"/>
      <c r="D639" s="1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>
      <c r="A640" s="2"/>
      <c r="B640" s="2"/>
      <c r="C640" s="1"/>
      <c r="D640" s="1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>
      <c r="A641" s="2"/>
      <c r="B641" s="2"/>
      <c r="C641" s="1"/>
      <c r="D641" s="1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>
      <c r="A642" s="2"/>
      <c r="B642" s="2"/>
      <c r="C642" s="1"/>
      <c r="D642" s="1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>
      <c r="A643" s="2"/>
      <c r="B643" s="2"/>
      <c r="C643" s="1"/>
      <c r="D643" s="1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>
      <c r="A644" s="2"/>
      <c r="B644" s="2"/>
      <c r="C644" s="1"/>
      <c r="D644" s="1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>
      <c r="A645" s="2"/>
      <c r="B645" s="2"/>
      <c r="C645" s="1"/>
      <c r="D645" s="1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>
      <c r="A646" s="2"/>
      <c r="B646" s="2"/>
      <c r="C646" s="1"/>
      <c r="D646" s="1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>
      <c r="A647" s="2"/>
      <c r="B647" s="2"/>
      <c r="C647" s="1"/>
      <c r="D647" s="1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>
      <c r="A648" s="2"/>
      <c r="B648" s="2"/>
      <c r="C648" s="1"/>
      <c r="D648" s="1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>
      <c r="A649" s="2"/>
      <c r="B649" s="2"/>
      <c r="C649" s="1"/>
      <c r="D649" s="1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>
      <c r="A650" s="2"/>
      <c r="B650" s="2"/>
      <c r="C650" s="1"/>
      <c r="D650" s="1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>
      <c r="A651" s="2"/>
      <c r="B651" s="2"/>
      <c r="C651" s="1"/>
      <c r="D651" s="1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>
      <c r="A652" s="2"/>
      <c r="B652" s="2"/>
      <c r="C652" s="1"/>
      <c r="D652" s="1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>
      <c r="A653" s="2"/>
      <c r="B653" s="2"/>
      <c r="C653" s="1"/>
      <c r="D653" s="1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>
      <c r="A654" s="2"/>
      <c r="B654" s="2"/>
      <c r="C654" s="1"/>
      <c r="D654" s="1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>
      <c r="A655" s="2"/>
      <c r="B655" s="2"/>
      <c r="C655" s="1"/>
      <c r="D655" s="1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>
      <c r="A656" s="2"/>
      <c r="B656" s="2"/>
      <c r="C656" s="1"/>
      <c r="D656" s="1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>
      <c r="A657" s="2"/>
      <c r="B657" s="2"/>
      <c r="C657" s="1"/>
      <c r="D657" s="1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>
      <c r="A658" s="2"/>
      <c r="B658" s="2"/>
      <c r="C658" s="1"/>
      <c r="D658" s="1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>
      <c r="A659" s="2"/>
      <c r="B659" s="2"/>
      <c r="C659" s="1"/>
      <c r="D659" s="1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>
      <c r="A660" s="2"/>
      <c r="B660" s="2"/>
      <c r="C660" s="1"/>
      <c r="D660" s="1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>
      <c r="A661" s="2"/>
      <c r="B661" s="2"/>
      <c r="C661" s="1"/>
      <c r="D661" s="1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>
      <c r="A662" s="2"/>
      <c r="B662" s="2"/>
      <c r="C662" s="1"/>
      <c r="D662" s="1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>
      <c r="A663" s="2"/>
      <c r="B663" s="2"/>
      <c r="C663" s="1"/>
      <c r="D663" s="1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>
      <c r="A664" s="2"/>
      <c r="B664" s="2"/>
      <c r="C664" s="1"/>
      <c r="D664" s="1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>
      <c r="A665" s="2"/>
      <c r="B665" s="2"/>
      <c r="C665" s="1"/>
      <c r="D665" s="1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>
      <c r="A666" s="2"/>
      <c r="B666" s="2"/>
      <c r="C666" s="1"/>
      <c r="D666" s="1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>
      <c r="A667" s="2"/>
      <c r="B667" s="2"/>
      <c r="C667" s="1"/>
      <c r="D667" s="1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>
      <c r="A668" s="2"/>
      <c r="B668" s="2"/>
      <c r="C668" s="1"/>
      <c r="D668" s="1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>
      <c r="A669" s="2"/>
      <c r="B669" s="2"/>
      <c r="C669" s="1"/>
      <c r="D669" s="1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>
      <c r="A670" s="2"/>
      <c r="B670" s="2"/>
      <c r="C670" s="1"/>
      <c r="D670" s="1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>
      <c r="A671" s="2"/>
      <c r="B671" s="2"/>
      <c r="C671" s="1"/>
      <c r="D671" s="1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>
      <c r="A672" s="2"/>
      <c r="B672" s="2"/>
      <c r="C672" s="1"/>
      <c r="D672" s="1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>
      <c r="A673" s="2"/>
      <c r="B673" s="2"/>
      <c r="C673" s="1"/>
      <c r="D673" s="1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>
      <c r="A674" s="2"/>
      <c r="B674" s="2"/>
      <c r="C674" s="1"/>
      <c r="D674" s="1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>
      <c r="A675" s="2"/>
      <c r="B675" s="2"/>
      <c r="C675" s="1"/>
      <c r="D675" s="1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>
      <c r="A676" s="2"/>
      <c r="B676" s="2"/>
      <c r="C676" s="1"/>
      <c r="D676" s="1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>
      <c r="A677" s="2"/>
      <c r="B677" s="2"/>
      <c r="C677" s="1"/>
      <c r="D677" s="1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>
      <c r="A678" s="2"/>
      <c r="B678" s="2"/>
      <c r="C678" s="1"/>
      <c r="D678" s="1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>
      <c r="A679" s="2"/>
      <c r="B679" s="2"/>
      <c r="C679" s="1"/>
      <c r="D679" s="1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>
      <c r="A680" s="2"/>
      <c r="B680" s="2"/>
      <c r="C680" s="1"/>
      <c r="D680" s="1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>
      <c r="A681" s="2"/>
      <c r="B681" s="2"/>
      <c r="C681" s="1"/>
      <c r="D681" s="1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>
      <c r="A682" s="2"/>
      <c r="B682" s="2"/>
      <c r="C682" s="1"/>
      <c r="D682" s="1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>
      <c r="A683" s="2"/>
      <c r="B683" s="2"/>
      <c r="C683" s="1"/>
      <c r="D683" s="1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>
      <c r="A684" s="2"/>
      <c r="B684" s="2"/>
      <c r="C684" s="1"/>
      <c r="D684" s="1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>
      <c r="A685" s="2"/>
      <c r="B685" s="2"/>
      <c r="C685" s="1"/>
      <c r="D685" s="1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>
      <c r="A686" s="2"/>
      <c r="B686" s="2"/>
      <c r="C686" s="1"/>
      <c r="D686" s="1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>
      <c r="A687" s="2"/>
      <c r="B687" s="2"/>
      <c r="C687" s="1"/>
      <c r="D687" s="1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>
      <c r="A688" s="2"/>
      <c r="B688" s="2"/>
      <c r="C688" s="1"/>
      <c r="D688" s="1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>
      <c r="A689" s="2"/>
      <c r="B689" s="2"/>
      <c r="C689" s="1"/>
      <c r="D689" s="1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>
      <c r="A690" s="2"/>
      <c r="B690" s="2"/>
      <c r="C690" s="1"/>
      <c r="D690" s="1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>
      <c r="A691" s="2"/>
      <c r="B691" s="2"/>
      <c r="C691" s="1"/>
      <c r="D691" s="1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>
      <c r="A692" s="2"/>
      <c r="B692" s="2"/>
      <c r="C692" s="1"/>
      <c r="D692" s="1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>
      <c r="A693" s="2"/>
      <c r="B693" s="2"/>
      <c r="C693" s="1"/>
      <c r="D693" s="1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>
      <c r="A694" s="2"/>
      <c r="B694" s="2"/>
      <c r="C694" s="1"/>
      <c r="D694" s="1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>
      <c r="A695" s="2"/>
      <c r="B695" s="2"/>
      <c r="C695" s="1"/>
      <c r="D695" s="1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>
      <c r="A696" s="2"/>
      <c r="B696" s="2"/>
      <c r="C696" s="1"/>
      <c r="D696" s="1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>
      <c r="A697" s="2"/>
      <c r="B697" s="2"/>
      <c r="C697" s="1"/>
      <c r="D697" s="1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>
      <c r="A698" s="2"/>
      <c r="B698" s="2"/>
      <c r="C698" s="1"/>
      <c r="D698" s="1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>
      <c r="A699" s="2"/>
      <c r="B699" s="2"/>
      <c r="C699" s="1"/>
      <c r="D699" s="1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>
      <c r="A700" s="2"/>
      <c r="B700" s="2"/>
      <c r="C700" s="1"/>
      <c r="D700" s="1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>
      <c r="A701" s="2"/>
      <c r="B701" s="2"/>
      <c r="C701" s="1"/>
      <c r="D701" s="1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>
      <c r="A702" s="2"/>
      <c r="B702" s="2"/>
      <c r="C702" s="1"/>
      <c r="D702" s="1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>
      <c r="A703" s="2"/>
      <c r="B703" s="2"/>
      <c r="C703" s="1"/>
      <c r="D703" s="1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>
      <c r="A704" s="2"/>
      <c r="B704" s="2"/>
      <c r="C704" s="1"/>
      <c r="D704" s="1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>
      <c r="A705" s="2"/>
      <c r="B705" s="2"/>
      <c r="C705" s="1"/>
      <c r="D705" s="1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>
      <c r="A706" s="2"/>
      <c r="B706" s="2"/>
      <c r="C706" s="1"/>
      <c r="D706" s="1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>
      <c r="A707" s="2"/>
      <c r="B707" s="2"/>
      <c r="C707" s="1"/>
      <c r="D707" s="1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>
      <c r="A708" s="2"/>
      <c r="B708" s="2"/>
      <c r="C708" s="1"/>
      <c r="D708" s="1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>
      <c r="A709" s="2"/>
      <c r="B709" s="2"/>
      <c r="C709" s="1"/>
      <c r="D709" s="1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>
      <c r="A710" s="2"/>
      <c r="B710" s="2"/>
      <c r="C710" s="1"/>
      <c r="D710" s="1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>
      <c r="A711" s="2"/>
      <c r="B711" s="2"/>
      <c r="C711" s="1"/>
      <c r="D711" s="1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>
      <c r="A712" s="2"/>
      <c r="B712" s="2"/>
      <c r="C712" s="1"/>
      <c r="D712" s="1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>
      <c r="A713" s="2"/>
      <c r="B713" s="2"/>
      <c r="C713" s="1"/>
      <c r="D713" s="1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>
      <c r="A714" s="2"/>
      <c r="B714" s="2"/>
      <c r="C714" s="1"/>
      <c r="D714" s="1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>
      <c r="A715" s="2"/>
      <c r="B715" s="2"/>
      <c r="C715" s="1"/>
      <c r="D715" s="1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>
      <c r="A716" s="2"/>
      <c r="B716" s="2"/>
      <c r="C716" s="1"/>
      <c r="D716" s="1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>
      <c r="A717" s="2"/>
      <c r="B717" s="2"/>
      <c r="C717" s="1"/>
      <c r="D717" s="1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>
      <c r="A718" s="2"/>
      <c r="B718" s="2"/>
      <c r="C718" s="1"/>
      <c r="D718" s="1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>
      <c r="A719" s="2"/>
      <c r="B719" s="2"/>
      <c r="C719" s="1"/>
      <c r="D719" s="1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>
      <c r="A720" s="2"/>
      <c r="B720" s="2"/>
      <c r="C720" s="1"/>
      <c r="D720" s="1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>
      <c r="A721" s="2"/>
      <c r="B721" s="2"/>
      <c r="C721" s="1"/>
      <c r="D721" s="1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>
      <c r="A722" s="2"/>
      <c r="B722" s="2"/>
      <c r="C722" s="1"/>
      <c r="D722" s="1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>
      <c r="A723" s="2"/>
      <c r="B723" s="2"/>
      <c r="C723" s="1"/>
      <c r="D723" s="1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>
      <c r="A724" s="2"/>
      <c r="B724" s="2"/>
      <c r="C724" s="1"/>
      <c r="D724" s="1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>
      <c r="A725" s="2"/>
      <c r="B725" s="2"/>
      <c r="C725" s="1"/>
      <c r="D725" s="1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>
      <c r="A726" s="2"/>
      <c r="B726" s="2"/>
      <c r="C726" s="1"/>
      <c r="D726" s="1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>
      <c r="A727" s="2"/>
      <c r="B727" s="2"/>
      <c r="C727" s="1"/>
      <c r="D727" s="1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>
      <c r="A728" s="2"/>
      <c r="B728" s="2"/>
      <c r="C728" s="1"/>
      <c r="D728" s="1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>
      <c r="A729" s="2"/>
      <c r="B729" s="2"/>
      <c r="C729" s="1"/>
      <c r="D729" s="1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>
      <c r="A730" s="2"/>
      <c r="B730" s="2"/>
      <c r="C730" s="1"/>
      <c r="D730" s="1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>
      <c r="A731" s="2"/>
      <c r="B731" s="2"/>
      <c r="C731" s="1"/>
      <c r="D731" s="1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>
      <c r="A732" s="2"/>
      <c r="B732" s="2"/>
      <c r="C732" s="1"/>
      <c r="D732" s="1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>
      <c r="A733" s="2"/>
      <c r="B733" s="2"/>
      <c r="C733" s="1"/>
      <c r="D733" s="1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>
      <c r="A734" s="2"/>
      <c r="B734" s="2"/>
      <c r="C734" s="1"/>
      <c r="D734" s="1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>
      <c r="A735" s="2"/>
      <c r="B735" s="2"/>
      <c r="C735" s="1"/>
      <c r="D735" s="1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>
      <c r="A736" s="2"/>
      <c r="B736" s="2"/>
      <c r="C736" s="1"/>
      <c r="D736" s="1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>
      <c r="A737" s="2"/>
      <c r="B737" s="2"/>
      <c r="C737" s="1"/>
      <c r="D737" s="1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>
      <c r="A738" s="2"/>
      <c r="B738" s="2"/>
      <c r="C738" s="1"/>
      <c r="D738" s="1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>
      <c r="A739" s="2"/>
      <c r="B739" s="2"/>
      <c r="C739" s="1"/>
      <c r="D739" s="1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>
      <c r="A740" s="2"/>
      <c r="B740" s="2"/>
      <c r="C740" s="1"/>
      <c r="D740" s="1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>
      <c r="A741" s="2"/>
      <c r="B741" s="2"/>
      <c r="C741" s="1"/>
      <c r="D741" s="1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>
      <c r="A742" s="2"/>
      <c r="B742" s="2"/>
      <c r="C742" s="1"/>
      <c r="D742" s="1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>
      <c r="A743" s="2"/>
      <c r="B743" s="2"/>
      <c r="C743" s="1"/>
      <c r="D743" s="1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>
      <c r="A744" s="2"/>
      <c r="B744" s="2"/>
      <c r="C744" s="1"/>
      <c r="D744" s="1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>
      <c r="A745" s="2"/>
      <c r="B745" s="2"/>
      <c r="C745" s="1"/>
      <c r="D745" s="1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>
      <c r="A746" s="2"/>
      <c r="B746" s="2"/>
      <c r="C746" s="1"/>
      <c r="D746" s="1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>
      <c r="A747" s="2"/>
      <c r="B747" s="2"/>
      <c r="C747" s="1"/>
      <c r="D747" s="1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>
      <c r="A748" s="2"/>
      <c r="B748" s="2"/>
      <c r="C748" s="1"/>
      <c r="D748" s="1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>
      <c r="A749" s="2"/>
      <c r="B749" s="2"/>
      <c r="C749" s="1"/>
      <c r="D749" s="1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>
      <c r="A750" s="2"/>
      <c r="B750" s="2"/>
      <c r="C750" s="1"/>
      <c r="D750" s="1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>
      <c r="A751" s="2"/>
      <c r="B751" s="2"/>
      <c r="C751" s="1"/>
      <c r="D751" s="1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>
      <c r="A752" s="2"/>
      <c r="B752" s="2"/>
      <c r="C752" s="1"/>
      <c r="D752" s="1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>
      <c r="A753" s="2"/>
      <c r="B753" s="2"/>
      <c r="C753" s="1"/>
      <c r="D753" s="1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>
      <c r="A754" s="2"/>
      <c r="B754" s="2"/>
      <c r="C754" s="1"/>
      <c r="D754" s="1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>
      <c r="A755" s="2"/>
      <c r="B755" s="2"/>
      <c r="C755" s="1"/>
      <c r="D755" s="1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>
      <c r="A756" s="2"/>
      <c r="B756" s="2"/>
      <c r="C756" s="1"/>
      <c r="D756" s="1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>
      <c r="A757" s="2"/>
      <c r="B757" s="2"/>
      <c r="C757" s="1"/>
      <c r="D757" s="1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>
      <c r="A758" s="2"/>
      <c r="B758" s="2"/>
      <c r="C758" s="1"/>
      <c r="D758" s="1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>
      <c r="A759" s="2"/>
      <c r="B759" s="2"/>
      <c r="C759" s="1"/>
      <c r="D759" s="1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>
      <c r="A760" s="2"/>
      <c r="B760" s="2"/>
      <c r="C760" s="1"/>
      <c r="D760" s="1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>
      <c r="A761" s="2"/>
      <c r="B761" s="2"/>
      <c r="C761" s="1"/>
      <c r="D761" s="1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>
      <c r="A762" s="2"/>
      <c r="B762" s="2"/>
      <c r="C762" s="1"/>
      <c r="D762" s="1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>
      <c r="A763" s="2"/>
      <c r="B763" s="2"/>
      <c r="C763" s="1"/>
      <c r="D763" s="1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>
      <c r="A764" s="2"/>
      <c r="B764" s="2"/>
      <c r="C764" s="1"/>
      <c r="D764" s="1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>
      <c r="A765" s="2"/>
      <c r="B765" s="2"/>
      <c r="C765" s="1"/>
      <c r="D765" s="1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>
      <c r="A766" s="2"/>
      <c r="B766" s="2"/>
      <c r="C766" s="1"/>
      <c r="D766" s="1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>
      <c r="A767" s="2"/>
      <c r="B767" s="2"/>
      <c r="C767" s="1"/>
      <c r="D767" s="1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>
      <c r="A768" s="2"/>
      <c r="B768" s="2"/>
      <c r="C768" s="1"/>
      <c r="D768" s="1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>
      <c r="A769" s="2"/>
      <c r="B769" s="2"/>
      <c r="C769" s="1"/>
      <c r="D769" s="1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>
      <c r="A770" s="2"/>
      <c r="B770" s="2"/>
      <c r="C770" s="1"/>
      <c r="D770" s="1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>
      <c r="A771" s="2"/>
      <c r="B771" s="2"/>
      <c r="C771" s="1"/>
      <c r="D771" s="1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>
      <c r="A772" s="2"/>
      <c r="B772" s="2"/>
      <c r="C772" s="1"/>
      <c r="D772" s="1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>
      <c r="A773" s="2"/>
      <c r="B773" s="2"/>
      <c r="C773" s="1"/>
      <c r="D773" s="1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>
      <c r="A774" s="2"/>
      <c r="B774" s="2"/>
      <c r="C774" s="1"/>
      <c r="D774" s="1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>
      <c r="A775" s="2"/>
      <c r="B775" s="2"/>
      <c r="C775" s="1"/>
      <c r="D775" s="1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>
      <c r="A776" s="2"/>
      <c r="B776" s="2"/>
      <c r="C776" s="1"/>
      <c r="D776" s="1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>
      <c r="A777" s="2"/>
      <c r="B777" s="2"/>
      <c r="C777" s="1"/>
      <c r="D777" s="1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>
      <c r="A778" s="2"/>
      <c r="B778" s="2"/>
      <c r="C778" s="1"/>
      <c r="D778" s="1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>
      <c r="A779" s="2"/>
      <c r="B779" s="2"/>
      <c r="C779" s="1"/>
      <c r="D779" s="1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>
      <c r="A780" s="2"/>
      <c r="B780" s="2"/>
      <c r="C780" s="1"/>
      <c r="D780" s="1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>
      <c r="A781" s="2"/>
      <c r="B781" s="2"/>
      <c r="C781" s="1"/>
      <c r="D781" s="1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>
      <c r="A782" s="2"/>
      <c r="B782" s="2"/>
      <c r="C782" s="1"/>
      <c r="D782" s="1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>
      <c r="A783" s="2"/>
      <c r="B783" s="2"/>
      <c r="C783" s="1"/>
      <c r="D783" s="1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>
      <c r="A784" s="2"/>
      <c r="B784" s="2"/>
      <c r="C784" s="1"/>
      <c r="D784" s="1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>
      <c r="A785" s="2"/>
      <c r="B785" s="2"/>
      <c r="C785" s="1"/>
      <c r="D785" s="1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>
      <c r="A786" s="2"/>
      <c r="B786" s="2"/>
      <c r="C786" s="1"/>
      <c r="D786" s="1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>
      <c r="A787" s="2"/>
      <c r="B787" s="2"/>
      <c r="C787" s="1"/>
      <c r="D787" s="1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>
      <c r="A788" s="2"/>
      <c r="B788" s="2"/>
      <c r="C788" s="1"/>
      <c r="D788" s="1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>
      <c r="A789" s="2"/>
      <c r="B789" s="2"/>
      <c r="C789" s="1"/>
      <c r="D789" s="1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>
      <c r="A790" s="2"/>
      <c r="B790" s="2"/>
      <c r="C790" s="1"/>
      <c r="D790" s="1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>
      <c r="A791" s="2"/>
      <c r="B791" s="2"/>
      <c r="C791" s="1"/>
      <c r="D791" s="1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>
      <c r="A792" s="2"/>
      <c r="B792" s="2"/>
      <c r="C792" s="1"/>
      <c r="D792" s="1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>
      <c r="A793" s="2"/>
      <c r="B793" s="2"/>
      <c r="C793" s="1"/>
      <c r="D793" s="1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>
      <c r="A794" s="2"/>
      <c r="B794" s="2"/>
      <c r="C794" s="1"/>
      <c r="D794" s="1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>
      <c r="A795" s="2"/>
      <c r="B795" s="2"/>
      <c r="C795" s="1"/>
      <c r="D795" s="1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>
      <c r="A796" s="2"/>
      <c r="B796" s="2"/>
      <c r="C796" s="1"/>
      <c r="D796" s="1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>
      <c r="A797" s="2"/>
      <c r="B797" s="2"/>
      <c r="C797" s="1"/>
      <c r="D797" s="1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>
      <c r="A798" s="2"/>
      <c r="B798" s="2"/>
      <c r="C798" s="1"/>
      <c r="D798" s="1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>
      <c r="A799" s="2"/>
      <c r="B799" s="2"/>
      <c r="C799" s="1"/>
      <c r="D799" s="1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>
      <c r="A800" s="2"/>
      <c r="B800" s="2"/>
      <c r="C800" s="1"/>
      <c r="D800" s="1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>
      <c r="A801" s="2"/>
      <c r="B801" s="2"/>
      <c r="C801" s="1"/>
      <c r="D801" s="1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>
      <c r="A802" s="2"/>
      <c r="B802" s="2"/>
      <c r="C802" s="1"/>
      <c r="D802" s="1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>
      <c r="A803" s="2"/>
      <c r="B803" s="2"/>
      <c r="C803" s="1"/>
      <c r="D803" s="1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>
      <c r="A804" s="2"/>
      <c r="B804" s="2"/>
      <c r="C804" s="1"/>
      <c r="D804" s="1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>
      <c r="A805" s="2"/>
      <c r="B805" s="2"/>
      <c r="C805" s="1"/>
      <c r="D805" s="1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>
      <c r="A806" s="2"/>
      <c r="B806" s="2"/>
      <c r="C806" s="1"/>
      <c r="D806" s="1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>
      <c r="A807" s="2"/>
      <c r="B807" s="2"/>
      <c r="C807" s="1"/>
      <c r="D807" s="1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>
      <c r="A808" s="2"/>
      <c r="B808" s="2"/>
      <c r="C808" s="1"/>
      <c r="D808" s="1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>
      <c r="A809" s="2"/>
      <c r="B809" s="2"/>
      <c r="C809" s="1"/>
      <c r="D809" s="1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>
      <c r="A810" s="2"/>
      <c r="B810" s="2"/>
      <c r="C810" s="1"/>
      <c r="D810" s="1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>
      <c r="A811" s="2"/>
      <c r="B811" s="2"/>
      <c r="C811" s="1"/>
      <c r="D811" s="1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>
      <c r="A812" s="2"/>
      <c r="B812" s="2"/>
      <c r="C812" s="1"/>
      <c r="D812" s="1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>
      <c r="A813" s="2"/>
      <c r="B813" s="2"/>
      <c r="C813" s="1"/>
      <c r="D813" s="1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>
      <c r="A814" s="2"/>
      <c r="B814" s="2"/>
      <c r="C814" s="1"/>
      <c r="D814" s="1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>
      <c r="A815" s="2"/>
      <c r="B815" s="2"/>
      <c r="C815" s="1"/>
      <c r="D815" s="1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>
      <c r="A816" s="2"/>
      <c r="B816" s="2"/>
      <c r="C816" s="1"/>
      <c r="D816" s="1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>
      <c r="A817" s="2"/>
      <c r="B817" s="2"/>
      <c r="C817" s="1"/>
      <c r="D817" s="1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>
      <c r="A818" s="2"/>
      <c r="B818" s="2"/>
      <c r="C818" s="1"/>
      <c r="D818" s="1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>
      <c r="A819" s="2"/>
      <c r="B819" s="2"/>
      <c r="C819" s="1"/>
      <c r="D819" s="1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>
      <c r="A820" s="2"/>
      <c r="B820" s="2"/>
      <c r="C820" s="1"/>
      <c r="D820" s="1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>
      <c r="A821" s="2"/>
      <c r="B821" s="2"/>
      <c r="C821" s="1"/>
      <c r="D821" s="1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>
      <c r="A822" s="2"/>
      <c r="B822" s="2"/>
      <c r="C822" s="1"/>
      <c r="D822" s="1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>
      <c r="A823" s="2"/>
      <c r="B823" s="2"/>
      <c r="C823" s="1"/>
      <c r="D823" s="1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>
      <c r="A824" s="2"/>
      <c r="B824" s="2"/>
      <c r="C824" s="1"/>
      <c r="D824" s="1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>
      <c r="A825" s="2"/>
      <c r="B825" s="2"/>
      <c r="C825" s="1"/>
      <c r="D825" s="1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>
      <c r="A826" s="2"/>
      <c r="B826" s="2"/>
      <c r="C826" s="1"/>
      <c r="D826" s="1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>
      <c r="A827" s="2"/>
      <c r="B827" s="2"/>
      <c r="C827" s="1"/>
      <c r="D827" s="1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>
      <c r="A828" s="2"/>
      <c r="B828" s="2"/>
      <c r="C828" s="1"/>
      <c r="D828" s="1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>
      <c r="A829" s="2"/>
      <c r="B829" s="2"/>
      <c r="C829" s="1"/>
      <c r="D829" s="1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>
      <c r="A830" s="2"/>
      <c r="B830" s="2"/>
      <c r="C830" s="1"/>
      <c r="D830" s="1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>
      <c r="A831" s="2"/>
      <c r="B831" s="2"/>
      <c r="C831" s="1"/>
      <c r="D831" s="1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>
      <c r="A832" s="2"/>
      <c r="B832" s="2"/>
      <c r="C832" s="1"/>
      <c r="D832" s="1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>
      <c r="A833" s="2"/>
      <c r="B833" s="2"/>
      <c r="C833" s="1"/>
      <c r="D833" s="1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>
      <c r="A834" s="2"/>
      <c r="B834" s="2"/>
      <c r="C834" s="1"/>
      <c r="D834" s="1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>
      <c r="A835" s="2"/>
      <c r="B835" s="2"/>
      <c r="C835" s="1"/>
      <c r="D835" s="1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>
      <c r="A836" s="2"/>
      <c r="B836" s="2"/>
      <c r="C836" s="1"/>
      <c r="D836" s="1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>
      <c r="A837" s="2"/>
      <c r="B837" s="2"/>
      <c r="C837" s="1"/>
      <c r="D837" s="1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>
      <c r="A838" s="2"/>
      <c r="B838" s="2"/>
      <c r="C838" s="1"/>
      <c r="D838" s="1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>
      <c r="A839" s="2"/>
      <c r="B839" s="2"/>
      <c r="C839" s="1"/>
      <c r="D839" s="1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>
      <c r="A840" s="2"/>
      <c r="B840" s="2"/>
      <c r="C840" s="1"/>
      <c r="D840" s="1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>
      <c r="A841" s="2"/>
      <c r="B841" s="2"/>
      <c r="C841" s="1"/>
      <c r="D841" s="1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>
      <c r="A842" s="2"/>
      <c r="B842" s="2"/>
      <c r="C842" s="1"/>
      <c r="D842" s="1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>
      <c r="A843" s="2"/>
      <c r="B843" s="2"/>
      <c r="C843" s="1"/>
      <c r="D843" s="1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>
      <c r="A844" s="2"/>
      <c r="B844" s="2"/>
      <c r="C844" s="1"/>
      <c r="D844" s="1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>
      <c r="A845" s="2"/>
      <c r="B845" s="2"/>
      <c r="C845" s="1"/>
      <c r="D845" s="1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>
      <c r="A846" s="2"/>
      <c r="B846" s="2"/>
      <c r="C846" s="1"/>
      <c r="D846" s="1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>
      <c r="A847" s="2"/>
      <c r="B847" s="2"/>
      <c r="C847" s="1"/>
      <c r="D847" s="1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>
      <c r="A848" s="2"/>
      <c r="B848" s="2"/>
      <c r="C848" s="1"/>
      <c r="D848" s="1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>
      <c r="A849" s="2"/>
      <c r="B849" s="2"/>
      <c r="C849" s="1"/>
      <c r="D849" s="1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>
      <c r="A850" s="2"/>
      <c r="B850" s="2"/>
      <c r="C850" s="1"/>
      <c r="D850" s="1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>
      <c r="A851" s="2"/>
      <c r="B851" s="2"/>
      <c r="C851" s="1"/>
      <c r="D851" s="1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>
      <c r="A852" s="2"/>
      <c r="B852" s="2"/>
      <c r="C852" s="1"/>
      <c r="D852" s="1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>
      <c r="A853" s="2"/>
      <c r="B853" s="2"/>
      <c r="C853" s="1"/>
      <c r="D853" s="1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>
      <c r="A854" s="2"/>
      <c r="B854" s="2"/>
      <c r="C854" s="1"/>
      <c r="D854" s="1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>
      <c r="A855" s="2"/>
      <c r="B855" s="2"/>
      <c r="C855" s="1"/>
      <c r="D855" s="1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>
      <c r="A856" s="2"/>
      <c r="B856" s="2"/>
      <c r="C856" s="1"/>
      <c r="D856" s="1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>
      <c r="A857" s="2"/>
      <c r="B857" s="2"/>
      <c r="C857" s="1"/>
      <c r="D857" s="1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>
      <c r="A858" s="2"/>
      <c r="B858" s="2"/>
      <c r="C858" s="1"/>
      <c r="D858" s="1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>
      <c r="A859" s="2"/>
      <c r="B859" s="2"/>
      <c r="C859" s="1"/>
      <c r="D859" s="1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>
      <c r="A860" s="2"/>
      <c r="B860" s="2"/>
      <c r="C860" s="1"/>
      <c r="D860" s="1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>
      <c r="A861" s="2"/>
      <c r="B861" s="2"/>
      <c r="C861" s="1"/>
      <c r="D861" s="1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>
      <c r="A862" s="2"/>
      <c r="B862" s="2"/>
      <c r="C862" s="1"/>
      <c r="D862" s="1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>
      <c r="A863" s="2"/>
      <c r="B863" s="2"/>
      <c r="C863" s="1"/>
      <c r="D863" s="1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>
      <c r="A864" s="2"/>
      <c r="B864" s="2"/>
      <c r="C864" s="1"/>
      <c r="D864" s="1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>
      <c r="A865" s="2"/>
      <c r="B865" s="2"/>
      <c r="C865" s="1"/>
      <c r="D865" s="1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>
      <c r="A866" s="2"/>
      <c r="B866" s="2"/>
      <c r="C866" s="1"/>
      <c r="D866" s="1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>
      <c r="A867" s="2"/>
      <c r="B867" s="2"/>
      <c r="C867" s="1"/>
      <c r="D867" s="1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>
      <c r="A868" s="2"/>
      <c r="B868" s="2"/>
      <c r="C868" s="1"/>
      <c r="D868" s="1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>
      <c r="A869" s="2"/>
      <c r="B869" s="2"/>
      <c r="C869" s="1"/>
      <c r="D869" s="1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>
      <c r="A870" s="2"/>
      <c r="B870" s="2"/>
      <c r="C870" s="1"/>
      <c r="D870" s="1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>
      <c r="A871" s="2"/>
      <c r="B871" s="2"/>
      <c r="C871" s="1"/>
      <c r="D871" s="1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>
      <c r="A872" s="2"/>
      <c r="B872" s="2"/>
      <c r="C872" s="1"/>
      <c r="D872" s="1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>
      <c r="A873" s="2"/>
      <c r="B873" s="2"/>
      <c r="C873" s="1"/>
      <c r="D873" s="1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>
      <c r="A874" s="2"/>
      <c r="B874" s="2"/>
      <c r="C874" s="1"/>
      <c r="D874" s="1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>
      <c r="A875" s="2"/>
      <c r="B875" s="2"/>
      <c r="C875" s="1"/>
      <c r="D875" s="1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>
      <c r="A876" s="2"/>
      <c r="B876" s="2"/>
      <c r="C876" s="1"/>
      <c r="D876" s="1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>
      <c r="A877" s="2"/>
      <c r="B877" s="2"/>
      <c r="C877" s="1"/>
      <c r="D877" s="1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>
      <c r="A878" s="2"/>
      <c r="B878" s="2"/>
      <c r="C878" s="1"/>
      <c r="D878" s="1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>
      <c r="A879" s="2"/>
      <c r="B879" s="2"/>
      <c r="C879" s="1"/>
      <c r="D879" s="1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>
      <c r="A880" s="2"/>
      <c r="B880" s="2"/>
      <c r="C880" s="1"/>
      <c r="D880" s="1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>
      <c r="A881" s="2"/>
      <c r="B881" s="2"/>
      <c r="C881" s="1"/>
      <c r="D881" s="1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>
      <c r="A882" s="2"/>
      <c r="B882" s="2"/>
      <c r="C882" s="1"/>
      <c r="D882" s="1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>
      <c r="A883" s="2"/>
      <c r="B883" s="2"/>
      <c r="C883" s="1"/>
      <c r="D883" s="1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>
      <c r="A884" s="2"/>
      <c r="B884" s="2"/>
      <c r="C884" s="1"/>
      <c r="D884" s="1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>
      <c r="A885" s="2"/>
      <c r="B885" s="2"/>
      <c r="C885" s="1"/>
      <c r="D885" s="1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>
      <c r="A886" s="2"/>
      <c r="B886" s="2"/>
      <c r="C886" s="1"/>
      <c r="D886" s="1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>
      <c r="A887" s="2"/>
      <c r="B887" s="2"/>
      <c r="C887" s="1"/>
      <c r="D887" s="1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>
      <c r="A888" s="2"/>
      <c r="B888" s="2"/>
      <c r="C888" s="1"/>
      <c r="D888" s="1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>
      <c r="A889" s="2"/>
      <c r="B889" s="2"/>
      <c r="C889" s="1"/>
      <c r="D889" s="1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>
      <c r="A890" s="2"/>
      <c r="B890" s="2"/>
      <c r="C890" s="1"/>
      <c r="D890" s="1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>
      <c r="A891" s="2"/>
      <c r="B891" s="2"/>
      <c r="C891" s="1"/>
      <c r="D891" s="1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>
      <c r="A892" s="2"/>
      <c r="B892" s="2"/>
      <c r="C892" s="1"/>
      <c r="D892" s="1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>
      <c r="A893" s="2"/>
      <c r="B893" s="2"/>
      <c r="C893" s="1"/>
      <c r="D893" s="1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>
      <c r="A894" s="2"/>
      <c r="B894" s="2"/>
      <c r="C894" s="1"/>
      <c r="D894" s="1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>
      <c r="A895" s="2"/>
      <c r="B895" s="2"/>
      <c r="C895" s="1"/>
      <c r="D895" s="1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>
      <c r="A896" s="2"/>
      <c r="B896" s="2"/>
      <c r="C896" s="1"/>
      <c r="D896" s="1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>
      <c r="A897" s="2"/>
      <c r="B897" s="2"/>
      <c r="C897" s="1"/>
      <c r="D897" s="1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>
      <c r="A898" s="2"/>
      <c r="B898" s="2"/>
      <c r="C898" s="1"/>
      <c r="D898" s="1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>
      <c r="A899" s="2"/>
      <c r="B899" s="2"/>
      <c r="C899" s="1"/>
      <c r="D899" s="1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>
      <c r="A900" s="2"/>
      <c r="B900" s="2"/>
      <c r="C900" s="1"/>
      <c r="D900" s="1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>
      <c r="A901" s="2"/>
      <c r="B901" s="2"/>
      <c r="C901" s="1"/>
      <c r="D901" s="1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>
      <c r="A902" s="2"/>
      <c r="B902" s="2"/>
      <c r="C902" s="1"/>
      <c r="D902" s="1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>
      <c r="A903" s="2"/>
      <c r="B903" s="2"/>
      <c r="C903" s="1"/>
      <c r="D903" s="1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>
      <c r="A904" s="2"/>
      <c r="B904" s="2"/>
      <c r="C904" s="1"/>
      <c r="D904" s="1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>
      <c r="A905" s="2"/>
      <c r="B905" s="2"/>
      <c r="C905" s="1"/>
      <c r="D905" s="1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>
      <c r="A906" s="2"/>
      <c r="B906" s="2"/>
      <c r="C906" s="1"/>
      <c r="D906" s="1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>
      <c r="A907" s="2"/>
      <c r="B907" s="2"/>
      <c r="C907" s="1"/>
      <c r="D907" s="1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>
      <c r="A908" s="2"/>
      <c r="B908" s="2"/>
      <c r="C908" s="1"/>
      <c r="D908" s="1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>
      <c r="A909" s="2"/>
      <c r="B909" s="2"/>
      <c r="C909" s="1"/>
      <c r="D909" s="1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>
      <c r="A910" s="2"/>
      <c r="B910" s="2"/>
      <c r="C910" s="1"/>
      <c r="D910" s="1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>
      <c r="A911" s="2"/>
      <c r="B911" s="2"/>
      <c r="C911" s="1"/>
      <c r="D911" s="1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>
      <c r="A912" s="2"/>
      <c r="B912" s="2"/>
      <c r="C912" s="1"/>
      <c r="D912" s="1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>
      <c r="A913" s="2"/>
      <c r="B913" s="2"/>
      <c r="C913" s="1"/>
      <c r="D913" s="1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>
      <c r="A914" s="2"/>
      <c r="B914" s="2"/>
      <c r="C914" s="1"/>
      <c r="D914" s="1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>
      <c r="A915" s="2"/>
      <c r="B915" s="2"/>
      <c r="C915" s="1"/>
      <c r="D915" s="1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>
      <c r="A916" s="2"/>
      <c r="B916" s="2"/>
      <c r="C916" s="1"/>
      <c r="D916" s="1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>
      <c r="A917" s="2"/>
      <c r="B917" s="2"/>
      <c r="C917" s="1"/>
      <c r="D917" s="1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>
      <c r="A918" s="2"/>
      <c r="B918" s="2"/>
      <c r="C918" s="1"/>
      <c r="D918" s="1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>
      <c r="A919" s="2"/>
      <c r="B919" s="2"/>
      <c r="C919" s="1"/>
      <c r="D919" s="1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>
      <c r="A920" s="2"/>
      <c r="B920" s="2"/>
      <c r="C920" s="1"/>
      <c r="D920" s="1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>
      <c r="A921" s="2"/>
      <c r="B921" s="2"/>
      <c r="C921" s="1"/>
      <c r="D921" s="1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>
      <c r="A922" s="2"/>
      <c r="B922" s="2"/>
      <c r="C922" s="1"/>
      <c r="D922" s="1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>
      <c r="A923" s="2"/>
      <c r="B923" s="2"/>
      <c r="C923" s="1"/>
      <c r="D923" s="1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>
      <c r="A924" s="2"/>
      <c r="B924" s="2"/>
      <c r="C924" s="1"/>
      <c r="D924" s="1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>
      <c r="A925" s="2"/>
      <c r="B925" s="2"/>
      <c r="C925" s="1"/>
      <c r="D925" s="1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>
      <c r="A926" s="2"/>
      <c r="B926" s="2"/>
      <c r="C926" s="1"/>
      <c r="D926" s="1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>
      <c r="A927" s="2"/>
      <c r="B927" s="2"/>
      <c r="C927" s="1"/>
      <c r="D927" s="1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>
      <c r="A928" s="2"/>
      <c r="B928" s="2"/>
      <c r="C928" s="1"/>
      <c r="D928" s="1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>
      <c r="A929" s="2"/>
      <c r="B929" s="2"/>
      <c r="C929" s="1"/>
      <c r="D929" s="1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>
      <c r="A930" s="2"/>
      <c r="B930" s="2"/>
      <c r="C930" s="1"/>
      <c r="D930" s="1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>
      <c r="A931" s="2"/>
      <c r="B931" s="2"/>
      <c r="C931" s="1"/>
      <c r="D931" s="1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>
      <c r="A932" s="2"/>
      <c r="B932" s="2"/>
      <c r="C932" s="1"/>
      <c r="D932" s="1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>
      <c r="A933" s="2"/>
      <c r="B933" s="2"/>
      <c r="C933" s="1"/>
      <c r="D933" s="1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>
      <c r="A934" s="2"/>
      <c r="B934" s="2"/>
      <c r="C934" s="1"/>
      <c r="D934" s="1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>
      <c r="A935" s="2"/>
      <c r="B935" s="2"/>
      <c r="C935" s="1"/>
      <c r="D935" s="1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>
      <c r="A936" s="2"/>
      <c r="B936" s="2"/>
      <c r="C936" s="1"/>
      <c r="D936" s="1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>
      <c r="A937" s="2"/>
      <c r="B937" s="2"/>
      <c r="C937" s="1"/>
      <c r="D937" s="1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>
      <c r="A938" s="2"/>
      <c r="B938" s="2"/>
      <c r="C938" s="1"/>
      <c r="D938" s="1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>
      <c r="A939" s="2"/>
      <c r="B939" s="2"/>
      <c r="C939" s="1"/>
      <c r="D939" s="1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>
      <c r="A940" s="2"/>
      <c r="B940" s="2"/>
      <c r="C940" s="1"/>
      <c r="D940" s="1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>
      <c r="A941" s="2"/>
      <c r="B941" s="2"/>
      <c r="C941" s="1"/>
      <c r="D941" s="1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>
      <c r="A942" s="2"/>
      <c r="B942" s="2"/>
      <c r="C942" s="1"/>
      <c r="D942" s="1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>
      <c r="A943" s="2"/>
      <c r="B943" s="2"/>
      <c r="C943" s="1"/>
      <c r="D943" s="1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>
      <c r="A944" s="2"/>
      <c r="B944" s="2"/>
      <c r="C944" s="1"/>
      <c r="D944" s="1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>
      <c r="A945" s="2"/>
      <c r="B945" s="2"/>
      <c r="C945" s="1"/>
      <c r="D945" s="1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>
      <c r="A946" s="2"/>
      <c r="B946" s="2"/>
      <c r="C946" s="1"/>
      <c r="D946" s="1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>
      <c r="A947" s="2"/>
      <c r="B947" s="2"/>
      <c r="C947" s="1"/>
      <c r="D947" s="1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>
      <c r="A948" s="2"/>
      <c r="B948" s="2"/>
      <c r="C948" s="1"/>
      <c r="D948" s="1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>
      <c r="A949" s="2"/>
      <c r="B949" s="2"/>
      <c r="C949" s="1"/>
      <c r="D949" s="1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>
      <c r="A950" s="2"/>
      <c r="B950" s="2"/>
      <c r="C950" s="1"/>
      <c r="D950" s="1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>
      <c r="A951" s="2"/>
      <c r="B951" s="2"/>
      <c r="C951" s="1"/>
      <c r="D951" s="1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>
      <c r="A952" s="2"/>
      <c r="B952" s="2"/>
      <c r="C952" s="1"/>
      <c r="D952" s="1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>
      <c r="A953" s="2"/>
      <c r="B953" s="2"/>
      <c r="C953" s="1"/>
      <c r="D953" s="1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>
      <c r="A954" s="2"/>
      <c r="B954" s="2"/>
      <c r="C954" s="1"/>
      <c r="D954" s="1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>
      <c r="A955" s="2"/>
      <c r="B955" s="2"/>
      <c r="C955" s="1"/>
      <c r="D955" s="1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>
      <c r="A956" s="2"/>
      <c r="B956" s="2"/>
      <c r="C956" s="1"/>
      <c r="D956" s="1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>
      <c r="A957" s="2"/>
      <c r="B957" s="2"/>
      <c r="C957" s="1"/>
      <c r="D957" s="1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>
      <c r="A958" s="2"/>
      <c r="B958" s="2"/>
      <c r="C958" s="1"/>
      <c r="D958" s="1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>
      <c r="A959" s="2"/>
      <c r="B959" s="2"/>
      <c r="C959" s="1"/>
      <c r="D959" s="1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>
      <c r="A960" s="2"/>
      <c r="B960" s="2"/>
      <c r="C960" s="1"/>
      <c r="D960" s="1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>
      <c r="A961" s="2"/>
      <c r="B961" s="2"/>
      <c r="C961" s="1"/>
      <c r="D961" s="1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>
      <c r="A962" s="2"/>
      <c r="B962" s="2"/>
      <c r="C962" s="1"/>
      <c r="D962" s="1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>
      <c r="A963" s="2"/>
      <c r="B963" s="2"/>
      <c r="C963" s="1"/>
      <c r="D963" s="1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>
      <c r="A964" s="2"/>
      <c r="B964" s="2"/>
      <c r="C964" s="1"/>
      <c r="D964" s="1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>
      <c r="A965" s="2"/>
      <c r="B965" s="2"/>
      <c r="C965" s="1"/>
      <c r="D965" s="1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>
      <c r="A966" s="2"/>
      <c r="B966" s="2"/>
      <c r="C966" s="1"/>
      <c r="D966" s="1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>
      <c r="A967" s="2"/>
      <c r="B967" s="2"/>
      <c r="C967" s="1"/>
      <c r="D967" s="1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>
      <c r="A968" s="2"/>
      <c r="B968" s="2"/>
      <c r="C968" s="1"/>
      <c r="D968" s="1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>
      <c r="A969" s="2"/>
      <c r="B969" s="2"/>
      <c r="C969" s="1"/>
      <c r="D969" s="1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>
      <c r="A970" s="2"/>
      <c r="B970" s="2"/>
      <c r="C970" s="1"/>
      <c r="D970" s="1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>
      <c r="A971" s="2"/>
      <c r="B971" s="2"/>
      <c r="C971" s="1"/>
      <c r="D971" s="1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>
      <c r="A972" s="2"/>
      <c r="B972" s="2"/>
      <c r="C972" s="1"/>
      <c r="D972" s="1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>
      <c r="A973" s="2"/>
      <c r="B973" s="2"/>
      <c r="C973" s="1"/>
      <c r="D973" s="1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>
      <c r="A974" s="2"/>
      <c r="B974" s="2"/>
      <c r="C974" s="1"/>
      <c r="D974" s="1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>
      <c r="A975" s="2"/>
      <c r="B975" s="2"/>
      <c r="C975" s="1"/>
      <c r="D975" s="1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>
      <c r="A976" s="2"/>
      <c r="B976" s="2"/>
      <c r="C976" s="1"/>
      <c r="D976" s="1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>
      <c r="A977" s="2"/>
      <c r="B977" s="2"/>
      <c r="C977" s="1"/>
      <c r="D977" s="1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>
      <c r="A978" s="2"/>
      <c r="B978" s="2"/>
      <c r="C978" s="1"/>
      <c r="D978" s="1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>
      <c r="A979" s="2"/>
      <c r="B979" s="2"/>
      <c r="C979" s="1"/>
      <c r="D979" s="1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>
      <c r="A980" s="2"/>
      <c r="B980" s="2"/>
      <c r="C980" s="1"/>
      <c r="D980" s="1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>
      <c r="A981" s="2"/>
      <c r="B981" s="2"/>
      <c r="C981" s="1"/>
      <c r="D981" s="1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>
      <c r="A982" s="2"/>
      <c r="B982" s="2"/>
      <c r="C982" s="1"/>
      <c r="D982" s="1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>
      <c r="A983" s="2"/>
      <c r="B983" s="2"/>
      <c r="C983" s="1"/>
      <c r="D983" s="1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>
      <c r="A984" s="2"/>
      <c r="B984" s="2"/>
      <c r="C984" s="1"/>
      <c r="D984" s="1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>
      <c r="A985" s="2"/>
      <c r="B985" s="2"/>
      <c r="C985" s="1"/>
      <c r="D985" s="1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>
      <c r="A986" s="2"/>
      <c r="B986" s="2"/>
      <c r="C986" s="1"/>
      <c r="D986" s="1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>
      <c r="A987" s="2"/>
      <c r="B987" s="2"/>
      <c r="C987" s="1"/>
      <c r="D987" s="1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>
      <c r="A988" s="2"/>
      <c r="B988" s="2"/>
      <c r="C988" s="1"/>
      <c r="D988" s="1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>
      <c r="A989" s="2"/>
      <c r="B989" s="2"/>
      <c r="C989" s="1"/>
      <c r="D989" s="1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>
      <c r="A990" s="2"/>
      <c r="B990" s="2"/>
      <c r="C990" s="1"/>
      <c r="D990" s="1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>
      <c r="A991" s="2"/>
      <c r="B991" s="2"/>
      <c r="C991" s="1"/>
      <c r="D991" s="1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>
      <c r="A992" s="2"/>
      <c r="B992" s="2"/>
      <c r="C992" s="1"/>
      <c r="D992" s="1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>
      <c r="A993" s="2"/>
      <c r="B993" s="2"/>
      <c r="C993" s="1"/>
      <c r="D993" s="1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>
      <c r="A994" s="2"/>
      <c r="B994" s="2"/>
      <c r="C994" s="1"/>
      <c r="D994" s="1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>
      <c r="A995" s="2"/>
      <c r="B995" s="2"/>
      <c r="C995" s="1"/>
      <c r="D995" s="1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>
      <c r="A996" s="2"/>
      <c r="B996" s="2"/>
      <c r="C996" s="1"/>
      <c r="D996" s="1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>
      <c r="A997" s="2"/>
      <c r="B997" s="2"/>
      <c r="C997" s="1"/>
      <c r="D997" s="1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>
      <c r="A998" s="2"/>
      <c r="B998" s="2"/>
      <c r="C998" s="1"/>
      <c r="D998" s="1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>
      <c r="A999" s="2"/>
      <c r="B999" s="2"/>
      <c r="C999" s="1"/>
      <c r="D999" s="1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>
      <c r="A1000" s="2"/>
      <c r="B1000" s="2"/>
      <c r="C1000" s="1"/>
      <c r="D1000" s="1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8">
    <mergeCell ref="C594:E594"/>
    <mergeCell ref="C215:D215"/>
    <mergeCell ref="C257:D257"/>
    <mergeCell ref="C299:D299"/>
    <mergeCell ref="C341:D341"/>
    <mergeCell ref="C383:D383"/>
    <mergeCell ref="C425:D425"/>
    <mergeCell ref="C467:D467"/>
    <mergeCell ref="C131:D131"/>
    <mergeCell ref="C173:D173"/>
    <mergeCell ref="C509:D509"/>
    <mergeCell ref="C551:D551"/>
    <mergeCell ref="C593:D593"/>
    <mergeCell ref="C1:E1"/>
    <mergeCell ref="H1:K1"/>
    <mergeCell ref="H2:K2"/>
    <mergeCell ref="C47:D47"/>
    <mergeCell ref="C89:D89"/>
  </mergeCells>
  <pageMargins left="0.31496062992125984" right="0.31496062992125984" top="0.35433070866141736" bottom="0.35433070866141736" header="0" footer="0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</cp:lastModifiedBy>
  <cp:lastPrinted>2025-10-27T09:19:50Z</cp:lastPrinted>
  <dcterms:created xsi:type="dcterms:W3CDTF">2022-05-16T14:23:56Z</dcterms:created>
  <dcterms:modified xsi:type="dcterms:W3CDTF">2025-10-27T09:19:57Z</dcterms:modified>
</cp:coreProperties>
</file>