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192" windowHeight="10296" activeTab="6"/>
  </bookViews>
  <sheets>
    <sheet name="титульный лист" sheetId="1" r:id="rId1"/>
    <sheet name="стр1" sheetId="2" r:id="rId2"/>
    <sheet name="стр2" sheetId="3" r:id="rId3"/>
    <sheet name="стр3" sheetId="4" r:id="rId4"/>
    <sheet name="стр3 (2)" sheetId="5" r:id="rId5"/>
    <sheet name="стр4" sheetId="6" r:id="rId6"/>
    <sheet name="стр5" sheetId="7" r:id="rId7"/>
  </sheets>
  <definedNames/>
  <calcPr fullCalcOnLoad="1"/>
</workbook>
</file>

<file path=xl/sharedStrings.xml><?xml version="1.0" encoding="utf-8"?>
<sst xmlns="http://schemas.openxmlformats.org/spreadsheetml/2006/main" count="810" uniqueCount="213">
  <si>
    <t>УТВЕРЖДАЮ</t>
  </si>
  <si>
    <t xml:space="preserve">                                   (должность лица, утверждающего документ)</t>
  </si>
  <si>
    <t xml:space="preserve">                                         (подпись, расшифровка подписи)</t>
  </si>
  <si>
    <t>План финансово-хозяйственной деятельности</t>
  </si>
  <si>
    <t>___________________________________________________________________________</t>
  </si>
  <si>
    <t>(составляется на очередной финансовый год и плановый период либо в случае</t>
  </si>
  <si>
    <t>утверждения бюджета на очередной</t>
  </si>
  <si>
    <t>финансовый год - на очередной финансовый год)</t>
  </si>
  <si>
    <t>(наименование организации)</t>
  </si>
  <si>
    <t>Коды</t>
  </si>
  <si>
    <t>Дата</t>
  </si>
  <si>
    <t>Дата предыдущего утверждения плана</t>
  </si>
  <si>
    <t>по ОКПО</t>
  </si>
  <si>
    <t>ИНН</t>
  </si>
  <si>
    <t>КПП</t>
  </si>
  <si>
    <t>единица измерения по ОКЕИ</t>
  </si>
  <si>
    <t>код по реестру участников бюджетного процесса, а также юридических лиц, не являющихся участниками бюджетного процесса</t>
  </si>
  <si>
    <t>I. Сведения о деятельности муниципальной организации</t>
  </si>
  <si>
    <t>II. Показатели финансового состояния муниципальной организации</t>
  </si>
  <si>
    <t>(последняя отчетная дата)</t>
  </si>
  <si>
    <t>N п/п</t>
  </si>
  <si>
    <t>Наименование показателя</t>
  </si>
  <si>
    <t>Сумма, рублей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</si>
  <si>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</si>
  <si>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</si>
  <si>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</si>
  <si>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</si>
  <si>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</si>
  <si>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</si>
  <si>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денежные средства организации, всего</t>
  </si>
  <si>
    <t>денежные средства м организации на счетах</t>
  </si>
  <si>
    <t>денежные средства организации, размещенные на депозиты в кредитной организации</t>
  </si>
  <si>
    <t>иные финансовые инструменты</t>
  </si>
  <si>
    <t>Дебиторская задолженность, всего:</t>
  </si>
  <si>
    <t>дебиторская задолженность по доходам</t>
  </si>
  <si>
    <t>дебиторская задолженность по расходам</t>
  </si>
  <si>
    <t>иная дебиторская задолженность</t>
  </si>
  <si>
    <t>Обязательства, всего:</t>
  </si>
  <si>
    <t>кредиторская задолженность, всего:</t>
  </si>
  <si>
    <t>кредиторская задолженность за счет субсидии на финансовое обеспечение выполнения муниципального задания</t>
  </si>
  <si>
    <t>кредиторская задолженность за счет поступлений от оказания услуг (выполнения работ) на платной основе и от иной приносящей доход деятельности</t>
  </si>
  <si>
    <t>в том числе:</t>
  </si>
  <si>
    <t>просроченная кредиторская задолженность</t>
  </si>
  <si>
    <t>III. Показатели по поступлениям, выплатам и источникам дефицита</t>
  </si>
  <si>
    <t>средств муниципальной организации</t>
  </si>
  <si>
    <t>Код</t>
  </si>
  <si>
    <t>строки</t>
  </si>
  <si>
    <t>Код по бюджетной классификации Российской Федерации</t>
  </si>
  <si>
    <t>Объем финансового обеспечения, рублей (с точностью до двух знаков после запятой - 0,00)</t>
  </si>
  <si>
    <t>Всего</t>
  </si>
  <si>
    <t>Субсидия на выполнение муниципального задания</t>
  </si>
  <si>
    <t>Субсидии целевые</t>
  </si>
  <si>
    <t>Субсидии на осуществление капитальных вложений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</si>
  <si>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</si>
  <si>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</si>
  <si>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Остаток средств на начало года</t>
  </si>
  <si>
    <t>X</t>
  </si>
  <si>
    <t>Возврат неиспользованных остатков субсидий прошлых лет в доход бюджета (-)</t>
  </si>
  <si>
    <t>Возврат остатка субсидии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</si>
  <si>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 &lt;**&gt;, всего:</t>
  </si>
  <si>
    <t>от собственности</t>
  </si>
  <si>
    <t>от использования имущества, находящегося в муниципальной собственности и переданного в аренду</t>
  </si>
  <si>
    <t>от размещения средств на банковских депозитах</t>
  </si>
  <si>
    <t>от оказания услуг (выполнения работ)</t>
  </si>
  <si>
    <t>из них</t>
  </si>
  <si>
    <t>от оказания услуг (выполнения работ) на платной основе</t>
  </si>
  <si>
    <t>от образовательной деятельности</t>
  </si>
  <si>
    <t>от реализации основных</t>
  </si>
  <si>
    <t>общеобразовательных программ</t>
  </si>
  <si>
    <t>от реализации образовательных программ дошкольного образования</t>
  </si>
  <si>
    <t>от реализации образовательных программ начального общего образования</t>
  </si>
  <si>
    <t>от реализации образовательных программ основного общего образования</t>
  </si>
  <si>
    <t>от реализации образовательных программ среднего общего образования</t>
  </si>
  <si>
    <t>от реализации дополнительных образовательных программ</t>
  </si>
  <si>
    <t>от реализации дополнительных общеобразовательных программ</t>
  </si>
  <si>
    <t>от реализации дополнительных профессиональных программ</t>
  </si>
  <si>
    <t>от прочих видов деятельности</t>
  </si>
  <si>
    <t>от штрафов, пеней и иных сумм принудительного изъятия</t>
  </si>
  <si>
    <t>иные субсидии, предоставленные из бюджета</t>
  </si>
  <si>
    <t>от операций с активами</t>
  </si>
  <si>
    <t>от уменьшения стоимости основных средств</t>
  </si>
  <si>
    <t>от уменьшения стоимости нематериальных активов</t>
  </si>
  <si>
    <t>от уменьшения стоимости материальных запасов</t>
  </si>
  <si>
    <t>от реализации ценных бумаг, кроме акций</t>
  </si>
  <si>
    <t>прочие поступления</t>
  </si>
  <si>
    <t>Выплаты по расходам, всего:</t>
  </si>
  <si>
    <t>выплаты персоналу</t>
  </si>
  <si>
    <t>фонд оплаты труда</t>
  </si>
  <si>
    <t>педагогических работников</t>
  </si>
  <si>
    <t>прочего основного персонала</t>
  </si>
  <si>
    <t>административно-управленческого персонала</t>
  </si>
  <si>
    <t>вспомогательного персонала</t>
  </si>
  <si>
    <t>иные выплаты персоналу, за исключением фонда оплаты труда</t>
  </si>
  <si>
    <t>иные выплаты, за исключением фонда оплаты труда, лицам, привлекаемым согласно законодательству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</si>
  <si>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</t>
  </si>
  <si>
    <t>Социальные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</si>
  <si>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</si>
  <si>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</si>
  <si>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стипендии</t>
  </si>
  <si>
    <t>премии и гранты</t>
  </si>
  <si>
    <t>иные выплаты населению</t>
  </si>
  <si>
    <t>исполнение судебных актов</t>
  </si>
  <si>
    <t>исполнение судебных актов РФ и мировых соглашений по возмещению вреда, причиненного в результате деятельности организации</t>
  </si>
  <si>
    <t>уплата налогов, сборов и иных платежей</t>
  </si>
  <si>
    <t>налог на имущество и земельный налог</t>
  </si>
  <si>
    <t>уплата прочих налогов и сборов</t>
  </si>
  <si>
    <t>уплата иных платежей</t>
  </si>
  <si>
    <t>капитальные вложения в объекты муниципальной собственности</t>
  </si>
  <si>
    <t xml:space="preserve">капитальные вложения на приобретение объектов недвижимого имущества </t>
  </si>
  <si>
    <t>капитальные вложения на строительство объектов недвижимого имущества</t>
  </si>
  <si>
    <t>закупка товаров, работ, услуг</t>
  </si>
  <si>
    <t>закупка товаров, работ, услуг в целях капитального ремонта имущества</t>
  </si>
  <si>
    <t>прочая закупка товаров, работ и услуг для обеспечения муниципальных нужд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</si>
  <si>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</si>
  <si>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</si>
  <si>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</si>
  <si>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</si>
  <si>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</si>
  <si>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</si>
  <si>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</si>
  <si>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</si>
  <si>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</si>
  <si>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изменение остатков средств (+; -)</t>
  </si>
  <si>
    <t>Остаток средств на конец года</t>
  </si>
  <si>
    <t>IV. Показатели выплат по расходам на закупку товаров, работ,</t>
  </si>
  <si>
    <t>услуг муниципальной организации</t>
  </si>
  <si>
    <t>Код строки</t>
  </si>
  <si>
    <t>Год начала закупки</t>
  </si>
  <si>
    <t xml:space="preserve">Сумма выплат по расходам на закупку товаров, работ и услуг, рублей </t>
  </si>
  <si>
    <t>(с точностью до двух знаков после запятой - 0,00)</t>
  </si>
  <si>
    <t>Всего на закупки</t>
  </si>
  <si>
    <t>В соответствии с Федеральным законом от 05.04.2013  № 44-ФЗ «О контрактной системе в сфере закупок товаров, работ, услуг для обеспечения государственных и муниципальных нужд»</t>
  </si>
  <si>
    <t>В соответствии с Федеральным законом от 18.07. 2011  № 223-ФЗ «О закупках товаров, работ, услуг отдельными видами юридических лиц»</t>
  </si>
  <si>
    <t>на 20__ г. очередной финансовый год</t>
  </si>
  <si>
    <t>на 20__ г. 1-ый год планового периода</t>
  </si>
  <si>
    <t>на 20__ г. 2-ой год планового периода</t>
  </si>
  <si>
    <t>Выплаты по расходам на закупку товаров, работ, услуг всего:</t>
  </si>
  <si>
    <t>в том числе: на оплату контрактов, заключенных до начала очередного финансового года:</t>
  </si>
  <si>
    <t>на закупку товаров работ, услуг по году начала закупки:</t>
  </si>
  <si>
    <t>(субсидии на финансовое обеспечение выполнения муниципального задания, целевые субсидии,  субсидии на осуществление капитальных вложений, поступления от оказания услуг (выполнения работ) на платной основе и от иной приносящей доход деятельности)</t>
  </si>
  <si>
    <t>(дата вносимых изменений)</t>
  </si>
  <si>
    <t>Сумма изменений</t>
  </si>
  <si>
    <t xml:space="preserve"> (+; -), руб.</t>
  </si>
  <si>
    <t>Обоснования и расчеты по вносимым изменениям</t>
  </si>
  <si>
    <t>Планируемый остаток средств на начало планируемого финансового года</t>
  </si>
  <si>
    <t>Поступления всего</t>
  </si>
  <si>
    <t>Выплаты всего:</t>
  </si>
  <si>
    <t>Планируемый остаток средств на конец планируемого финансового года</t>
  </si>
  <si>
    <t xml:space="preserve">  --------------------------------</t>
  </si>
  <si>
    <t xml:space="preserve">    &lt;*&gt; Указываются только те показатели, по которым вносятся изменения.</t>
  </si>
  <si>
    <t>VI. Мероприятия стратегического развития муниципальной организации</t>
  </si>
  <si>
    <t>Цель/задача</t>
  </si>
  <si>
    <t>Показатель</t>
  </si>
  <si>
    <t>Мероприятие</t>
  </si>
  <si>
    <t>Расходы на мероприятие</t>
  </si>
  <si>
    <t>Плановый результат 20XX г</t>
  </si>
  <si>
    <t>Плановый результат 20XX + 1 г</t>
  </si>
  <si>
    <t>Плановый результат 20XX + 2 г</t>
  </si>
  <si>
    <t>Срок исполнения (начало)</t>
  </si>
  <si>
    <t>Срок исполнения (окончание)</t>
  </si>
  <si>
    <t>VII. Мероприятия по энергосбережению и повышению</t>
  </si>
  <si>
    <t>энергетической эффективности</t>
  </si>
  <si>
    <t>VIII. Сведения о средствах, поступающих во временное распоряжение</t>
  </si>
  <si>
    <t>муниципальной организации</t>
  </si>
  <si>
    <t>(очередной финансовый год)</t>
  </si>
  <si>
    <t>Сумма</t>
  </si>
  <si>
    <t>(руб., с точностью до двух знаков после запятой - 0,00)</t>
  </si>
  <si>
    <t>Поступление</t>
  </si>
  <si>
    <t>Выбытие</t>
  </si>
  <si>
    <t>IX. Справочная информация</t>
  </si>
  <si>
    <t>Объем средств, поступивших во временное распоряжение, всего:</t>
  </si>
  <si>
    <t>Руководитель организации</t>
  </si>
  <si>
    <t xml:space="preserve">                        </t>
  </si>
  <si>
    <t xml:space="preserve"> (подпись) </t>
  </si>
  <si>
    <t>(расшифровка подписи)</t>
  </si>
  <si>
    <t>Главный бухгалтер</t>
  </si>
  <si>
    <t xml:space="preserve">                          М.П.</t>
  </si>
  <si>
    <t xml:space="preserve"> </t>
  </si>
  <si>
    <t xml:space="preserve">                      </t>
  </si>
  <si>
    <t>2018 год</t>
  </si>
  <si>
    <t>2019 год</t>
  </si>
  <si>
    <t>______________</t>
  </si>
  <si>
    <t>Исполнитель</t>
  </si>
  <si>
    <t>на 2017 г. и плановый период 2018 и 2019 годов</t>
  </si>
  <si>
    <t xml:space="preserve">                                  Директор МБОУ ДО "ДЮСШ № 1"</t>
  </si>
  <si>
    <t xml:space="preserve">                                   МП ______________________Горбунов А.С.</t>
  </si>
  <si>
    <t>муниципальное бюджетное образовательное учреждение дополнительного образования «Детско-юношеская спортивная школа № 1"
__________________________________________________________</t>
  </si>
  <si>
    <t>113У6202</t>
  </si>
  <si>
    <r>
      <rPr>
        <u val="single"/>
        <sz val="12"/>
        <rFont val="Times New Roman"/>
        <family val="1"/>
      </rPr>
      <t>164520, Архангельская область, г. Северодвинск, ул. Первомайская, д. 15а</t>
    </r>
    <r>
      <rPr>
        <sz val="12"/>
        <rFont val="Times New Roman"/>
        <family val="1"/>
      </rPr>
      <t xml:space="preserve"> (адрес фактического местонахождения организации)</t>
    </r>
  </si>
  <si>
    <t xml:space="preserve">    1.1. Цели деятельности организации: Осуществление образовательной деятельностит по дополнительным общеобразовательным программам</t>
  </si>
  <si>
    <t xml:space="preserve">    1.2.   Основные   виды   деятельности   муниципальной организации:                                                                                                                         -   -реализация дополнительных образовательных программ физкультурно-спортивной направленности;                                                                              -реализация дополнительных предпрофессиональных прграмм физкультуро-спортивной направленности.</t>
  </si>
  <si>
    <r>
      <t xml:space="preserve">    1.4.  Общая балансовая стоимость недвижимого муниципального имущества на   последнюю   отчетную дату, предшествующую дате составления Плана финансово-хозяйственной деятельности (далее - План) (в разрезе стоимости имущества, закрепленного собственником имущества за организацией на праве оперативного управления; приобретенного организацией за счет выделенных собственником имущества организации средств; приобретенного организацией за счет доходов, полученных от иной приносящей доход деятельности): </t>
    </r>
    <r>
      <rPr>
        <u val="single"/>
        <sz val="12"/>
        <rFont val="Times New Roman"/>
        <family val="1"/>
      </rPr>
      <t>8 639 314,95</t>
    </r>
  </si>
  <si>
    <t xml:space="preserve">    1.5. Общая балансовая стоимость движимого муниципального имущества на последнюю отчетную дату, предшествующую дате составления Плана, в том числе балансовая стоимость особо ценного движимого имущества: 7 473 722,94, в том числе ОЦДИ 5189 328,23</t>
  </si>
  <si>
    <t xml:space="preserve">    1.3.  Перечень услуг (работ), относящихся в соответствии с уставом организации к его основным видам деятельности, предоставление которых для физических и юридических лиц осуществляется в том числе за плату: -</t>
  </si>
  <si>
    <t>на 01 января 2017 г.</t>
  </si>
  <si>
    <t>на плановый период  2018   и 2019 г.</t>
  </si>
  <si>
    <t>Горбунов А. С.</t>
  </si>
  <si>
    <t>Тел 56-27-36</t>
  </si>
  <si>
    <t>1.</t>
  </si>
  <si>
    <t>на 2017 г. очередной финансовый год</t>
  </si>
  <si>
    <t>на 2018 г. 1-ый год планового периода</t>
  </si>
  <si>
    <t>на 2019 г. 2-ой год планового периода</t>
  </si>
  <si>
    <t>Пономаренко Т.С.</t>
  </si>
  <si>
    <t>на 10 ноября 2017 г.</t>
  </si>
  <si>
    <t xml:space="preserve">V. Сведения о вносимых изменениях N </t>
  </si>
  <si>
    <t>по виду поступлений ___________________________</t>
  </si>
  <si>
    <t>на "__" ________________ 2017 г.</t>
  </si>
  <si>
    <t xml:space="preserve">                                          "16" ноября 2017 г.</t>
  </si>
  <si>
    <t>на 16.11.2017 г.</t>
  </si>
  <si>
    <t>V. Сведения о вносимых изменениях N10</t>
  </si>
  <si>
    <r>
      <t>по виду поступлений</t>
    </r>
    <r>
      <rPr>
        <b/>
        <u val="single"/>
        <sz val="12"/>
        <rFont val="Times New Roman"/>
        <family val="1"/>
      </rPr>
      <t xml:space="preserve"> поступления от оказания услуг (выполнения работ) на платной основе и от иной приносящей доход деятельности)</t>
    </r>
  </si>
  <si>
    <t>Военный комиссариат Архангельской области - Компенсация расходов по средней  зарплате и начислениям тех.работникам за участие в призыве</t>
  </si>
  <si>
    <t>на 16 ноября 2017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</si>
</sst>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#,##0.000"/>
    <numFmt numFmtId="180" formatCode="#,##0.0000"/>
    <numFmt numFmtId="181" formatCode="#,##0.00000"/>
    <numFmt numFmtId="182" formatCode="#,##0.000000"/>
    <numFmt numFmtId="183" formatCode="#,##0.000000_р_."/>
    <numFmt numFmtId="184" formatCode="#,##0.0000000_р_."/>
    <numFmt numFmtId="185" formatCode="#,##0.00000000_р_.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6" fillId="0" borderId="0" xfId="42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1" fillId="0" borderId="0" xfId="0" applyNumberFormat="1" applyFont="1" applyAlignment="1">
      <alignment horizontal="justify" wrapText="1"/>
    </xf>
    <xf numFmtId="49" fontId="0" fillId="0" borderId="0" xfId="0" applyNumberFormat="1" applyAlignment="1">
      <alignment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0" fontId="6" fillId="0" borderId="11" xfId="42" applyBorder="1" applyAlignment="1" applyProtection="1">
      <alignment vertical="top" wrapText="1"/>
      <protection/>
    </xf>
    <xf numFmtId="0" fontId="6" fillId="0" borderId="12" xfId="42" applyBorder="1" applyAlignment="1" applyProtection="1">
      <alignment vertical="top" wrapText="1"/>
      <protection/>
    </xf>
    <xf numFmtId="0" fontId="11" fillId="0" borderId="10" xfId="0" applyFont="1" applyBorder="1" applyAlignment="1">
      <alignment vertical="top" wrapText="1"/>
    </xf>
    <xf numFmtId="0" fontId="1" fillId="0" borderId="13" xfId="0" applyFont="1" applyBorder="1" applyAlignment="1">
      <alignment horizontal="center"/>
    </xf>
    <xf numFmtId="4" fontId="1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wrapText="1"/>
    </xf>
    <xf numFmtId="14" fontId="3" fillId="0" borderId="10" xfId="0" applyNumberFormat="1" applyFont="1" applyFill="1" applyBorder="1" applyAlignment="1">
      <alignment vertical="top" wrapText="1"/>
    </xf>
    <xf numFmtId="14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3" fillId="0" borderId="0" xfId="0" applyNumberFormat="1" applyFont="1" applyAlignment="1">
      <alignment horizontal="center" wrapText="1"/>
    </xf>
    <xf numFmtId="49" fontId="3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vertical="top" wrapText="1" indent="1"/>
    </xf>
    <xf numFmtId="0" fontId="5" fillId="0" borderId="10" xfId="0" applyFont="1" applyBorder="1" applyAlignment="1">
      <alignment horizontal="center" wrapText="1"/>
    </xf>
    <xf numFmtId="4" fontId="1" fillId="0" borderId="11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6" fillId="0" borderId="10" xfId="42" applyBorder="1" applyAlignment="1" applyProtection="1">
      <alignment vertical="top" wrapText="1"/>
      <protection/>
    </xf>
    <xf numFmtId="0" fontId="8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4" fontId="1" fillId="0" borderId="15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0" fillId="0" borderId="10" xfId="42" applyFont="1" applyBorder="1" applyAlignment="1" applyProtection="1">
      <alignment horizontal="center" vertical="top" wrapText="1"/>
      <protection/>
    </xf>
    <xf numFmtId="0" fontId="10" fillId="0" borderId="14" xfId="42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6" fillId="0" borderId="10" xfId="42" applyBorder="1" applyAlignment="1" applyProtection="1">
      <alignment horizontal="center" vertical="top" wrapText="1"/>
      <protection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4" fontId="1" fillId="0" borderId="14" xfId="0" applyNumberFormat="1" applyFont="1" applyBorder="1" applyAlignment="1">
      <alignment horizontal="center" vertical="top" wrapText="1"/>
    </xf>
    <xf numFmtId="4" fontId="1" fillId="0" borderId="21" xfId="0" applyNumberFormat="1" applyFont="1" applyBorder="1" applyAlignment="1">
      <alignment horizontal="center" vertical="top" wrapText="1"/>
    </xf>
    <xf numFmtId="4" fontId="1" fillId="0" borderId="2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D3E30B2BAA05F97F6DAAF68C666FC233F81491A4625T7m1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0B187905BB5D28C44B04B68DBB551EB6778C2A3935B7BAA05F97F6DAAFT6m8G" TargetMode="External" /><Relationship Id="rId2" Type="http://schemas.openxmlformats.org/officeDocument/2006/relationships/hyperlink" Target="consultantplus://offline/ref=0B187905BB5D28C44B04B68DBB551EB6778C2A3E32B1BAA05F97F6DAAFT6m8G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78.375" style="0" bestFit="1" customWidth="1"/>
    <col min="2" max="2" width="39.50390625" style="0" customWidth="1"/>
    <col min="3" max="3" width="23.00390625" style="0" customWidth="1"/>
  </cols>
  <sheetData>
    <row r="1" ht="12.75">
      <c r="A1" s="1"/>
    </row>
    <row r="2" ht="12.75">
      <c r="A2" s="2"/>
    </row>
    <row r="3" spans="1:3" ht="12.75">
      <c r="A3" s="37" t="s">
        <v>0</v>
      </c>
      <c r="B3" s="37"/>
      <c r="C3" s="37"/>
    </row>
    <row r="4" spans="1:3" ht="12.75">
      <c r="A4" s="37" t="s">
        <v>184</v>
      </c>
      <c r="B4" s="37"/>
      <c r="C4" s="37"/>
    </row>
    <row r="5" spans="1:3" ht="12.75">
      <c r="A5" s="37" t="s">
        <v>1</v>
      </c>
      <c r="B5" s="37"/>
      <c r="C5" s="37"/>
    </row>
    <row r="6" spans="1:3" ht="12.75">
      <c r="A6" s="37" t="s">
        <v>185</v>
      </c>
      <c r="B6" s="37"/>
      <c r="C6" s="37"/>
    </row>
    <row r="7" spans="1:3" ht="12.75">
      <c r="A7" s="37" t="s">
        <v>2</v>
      </c>
      <c r="B7" s="37"/>
      <c r="C7" s="37"/>
    </row>
    <row r="8" spans="1:3" ht="12.75">
      <c r="A8" s="37" t="s">
        <v>207</v>
      </c>
      <c r="B8" s="37"/>
      <c r="C8" s="37"/>
    </row>
    <row r="9" ht="12.75">
      <c r="A9" s="3"/>
    </row>
    <row r="10" ht="12.75">
      <c r="A10" s="1"/>
    </row>
    <row r="11" ht="12.75">
      <c r="A11" s="3"/>
    </row>
    <row r="12" spans="1:3" ht="15">
      <c r="A12" s="33" t="s">
        <v>3</v>
      </c>
      <c r="B12" s="33"/>
      <c r="C12" s="33"/>
    </row>
    <row r="13" spans="1:3" ht="15">
      <c r="A13" s="33" t="s">
        <v>183</v>
      </c>
      <c r="B13" s="33"/>
      <c r="C13" s="33"/>
    </row>
    <row r="14" spans="1:3" ht="12.75">
      <c r="A14" s="34" t="s">
        <v>4</v>
      </c>
      <c r="B14" s="34"/>
      <c r="C14" s="34"/>
    </row>
    <row r="15" spans="1:3" ht="12.75">
      <c r="A15" s="34" t="s">
        <v>5</v>
      </c>
      <c r="B15" s="34"/>
      <c r="C15" s="34"/>
    </row>
    <row r="16" spans="1:3" ht="12.75">
      <c r="A16" s="34" t="s">
        <v>6</v>
      </c>
      <c r="B16" s="34"/>
      <c r="C16" s="34"/>
    </row>
    <row r="17" spans="1:3" ht="12.75">
      <c r="A17" s="34" t="s">
        <v>7</v>
      </c>
      <c r="B17" s="34"/>
      <c r="C17" s="34"/>
    </row>
    <row r="18" ht="12.75">
      <c r="A18" s="3"/>
    </row>
    <row r="19" spans="1:3" ht="12.75">
      <c r="A19" s="35" t="s">
        <v>186</v>
      </c>
      <c r="B19" s="36"/>
      <c r="C19" s="36"/>
    </row>
    <row r="20" spans="1:3" ht="12.75">
      <c r="A20" s="34" t="s">
        <v>8</v>
      </c>
      <c r="B20" s="34"/>
      <c r="C20" s="34"/>
    </row>
    <row r="21" ht="12.75">
      <c r="A21" s="3"/>
    </row>
    <row r="22" spans="1:3" ht="15">
      <c r="A22" s="32" t="s">
        <v>188</v>
      </c>
      <c r="B22" s="9"/>
      <c r="C22" s="12" t="s">
        <v>9</v>
      </c>
    </row>
    <row r="23" spans="1:3" ht="15">
      <c r="A23" s="32"/>
      <c r="B23" s="10" t="s">
        <v>10</v>
      </c>
      <c r="C23" s="30">
        <v>43055</v>
      </c>
    </row>
    <row r="24" spans="1:3" ht="15">
      <c r="A24" s="32"/>
      <c r="B24" s="10" t="s">
        <v>11</v>
      </c>
      <c r="C24" s="31">
        <v>43049</v>
      </c>
    </row>
    <row r="25" spans="1:3" ht="15">
      <c r="A25" s="32"/>
      <c r="B25" s="10" t="s">
        <v>12</v>
      </c>
      <c r="C25" s="13">
        <v>51774252</v>
      </c>
    </row>
    <row r="26" spans="1:3" ht="15">
      <c r="A26" s="32"/>
      <c r="B26" s="10"/>
      <c r="C26" s="12"/>
    </row>
    <row r="27" spans="1:3" ht="15">
      <c r="A27" s="32"/>
      <c r="B27" s="10" t="s">
        <v>13</v>
      </c>
      <c r="C27" s="13">
        <v>2902040397</v>
      </c>
    </row>
    <row r="28" spans="1:3" ht="15">
      <c r="A28" s="32"/>
      <c r="B28" s="10" t="s">
        <v>14</v>
      </c>
      <c r="C28" s="13">
        <v>290201001</v>
      </c>
    </row>
    <row r="29" spans="1:3" ht="15">
      <c r="A29" s="32"/>
      <c r="B29" s="11" t="s">
        <v>15</v>
      </c>
      <c r="C29" s="12">
        <v>383</v>
      </c>
    </row>
    <row r="30" spans="1:3" ht="62.25">
      <c r="A30" s="32"/>
      <c r="B30" s="10" t="s">
        <v>16</v>
      </c>
      <c r="C30" s="13" t="s">
        <v>187</v>
      </c>
    </row>
    <row r="31" spans="1:3" ht="15">
      <c r="A31" s="40" t="s">
        <v>17</v>
      </c>
      <c r="B31" s="40"/>
      <c r="C31" s="40"/>
    </row>
    <row r="32" spans="1:3" ht="12.75">
      <c r="A32" s="14"/>
      <c r="B32" s="15"/>
      <c r="C32" s="15"/>
    </row>
    <row r="33" spans="1:3" ht="28.5" customHeight="1">
      <c r="A33" s="38" t="s">
        <v>189</v>
      </c>
      <c r="B33" s="38"/>
      <c r="C33" s="38"/>
    </row>
    <row r="34" spans="1:3" ht="57.75" customHeight="1">
      <c r="A34" s="39" t="s">
        <v>190</v>
      </c>
      <c r="B34" s="39"/>
      <c r="C34" s="39"/>
    </row>
    <row r="35" spans="1:3" ht="64.5" customHeight="1">
      <c r="A35" s="38" t="s">
        <v>193</v>
      </c>
      <c r="B35" s="38"/>
      <c r="C35" s="38"/>
    </row>
    <row r="36" spans="1:3" ht="78" customHeight="1">
      <c r="A36" s="41" t="s">
        <v>191</v>
      </c>
      <c r="B36" s="41"/>
      <c r="C36" s="41"/>
    </row>
    <row r="37" spans="1:3" ht="57.75" customHeight="1">
      <c r="A37" s="38" t="s">
        <v>192</v>
      </c>
      <c r="B37" s="38"/>
      <c r="C37" s="38"/>
    </row>
    <row r="38" ht="15">
      <c r="A38" s="6"/>
    </row>
  </sheetData>
  <sheetProtection/>
  <mergeCells count="21">
    <mergeCell ref="A37:C37"/>
    <mergeCell ref="A34:C34"/>
    <mergeCell ref="A31:C31"/>
    <mergeCell ref="A33:C33"/>
    <mergeCell ref="A35:C35"/>
    <mergeCell ref="A36:C36"/>
    <mergeCell ref="A3:C3"/>
    <mergeCell ref="A5:C5"/>
    <mergeCell ref="A6:C6"/>
    <mergeCell ref="A7:C7"/>
    <mergeCell ref="A8:C8"/>
    <mergeCell ref="A4:C4"/>
    <mergeCell ref="A22:A30"/>
    <mergeCell ref="A12:C12"/>
    <mergeCell ref="A13:C13"/>
    <mergeCell ref="A15:C15"/>
    <mergeCell ref="A16:C16"/>
    <mergeCell ref="A17:C17"/>
    <mergeCell ref="A20:C20"/>
    <mergeCell ref="A14:C14"/>
    <mergeCell ref="A19:C19"/>
  </mergeCells>
  <hyperlinks>
    <hyperlink ref="B29" r:id="rId1" display="consultantplus://offline/ref=0B187905BB5D28C44B04B68DBB551EB6778C2D3E30B2BAA05F97F6DAAF68C666FC233F81491A4625T7m1G"/>
  </hyperlinks>
  <printOptions/>
  <pageMargins left="0.75" right="0.75" top="1" bottom="1" header="0.5" footer="0.5"/>
  <pageSetup horizontalDpi="600" verticalDpi="600" orientation="portrait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view="pageBreakPreview" zoomScale="60" zoomScalePageLayoutView="0" workbookViewId="0" topLeftCell="A1">
      <selection activeCell="F23" sqref="F23"/>
    </sheetView>
  </sheetViews>
  <sheetFormatPr defaultColWidth="9.00390625" defaultRowHeight="12.75"/>
  <cols>
    <col min="1" max="1" width="6.50390625" style="0" customWidth="1"/>
    <col min="2" max="2" width="67.125" style="0" customWidth="1"/>
    <col min="3" max="3" width="23.875" style="0" customWidth="1"/>
  </cols>
  <sheetData>
    <row r="1" spans="1:3" ht="15">
      <c r="A1" s="33" t="s">
        <v>18</v>
      </c>
      <c r="B1" s="33"/>
      <c r="C1" s="33"/>
    </row>
    <row r="2" spans="1:3" ht="15">
      <c r="A2" s="45" t="s">
        <v>194</v>
      </c>
      <c r="B2" s="45"/>
      <c r="C2" s="45"/>
    </row>
    <row r="3" spans="1:3" ht="12.75">
      <c r="A3" s="44" t="s">
        <v>19</v>
      </c>
      <c r="B3" s="44"/>
      <c r="C3" s="44"/>
    </row>
    <row r="4" ht="12.75">
      <c r="A4" s="3"/>
    </row>
    <row r="5" spans="1:3" ht="12.75">
      <c r="A5" s="16" t="s">
        <v>20</v>
      </c>
      <c r="B5" s="16" t="s">
        <v>21</v>
      </c>
      <c r="C5" s="16" t="s">
        <v>22</v>
      </c>
    </row>
    <row r="6" spans="1:3" ht="12.75">
      <c r="A6" s="16">
        <v>1</v>
      </c>
      <c r="B6" s="16">
        <v>2</v>
      </c>
      <c r="C6" s="16">
        <v>3</v>
      </c>
    </row>
    <row r="7" spans="1:3" ht="12.75">
      <c r="A7" s="17"/>
      <c r="B7" s="17" t="s">
        <v>23</v>
      </c>
      <c r="C7" s="27">
        <v>16113037.89</v>
      </c>
    </row>
    <row r="8" spans="1:3" ht="12.75">
      <c r="A8" s="42"/>
      <c r="B8" s="17" t="s">
        <v>24</v>
      </c>
      <c r="C8" s="43">
        <v>8639314.95</v>
      </c>
    </row>
    <row r="9" spans="1:3" ht="12.75">
      <c r="A9" s="42"/>
      <c r="B9" s="17" t="s">
        <v>25</v>
      </c>
      <c r="C9" s="43"/>
    </row>
    <row r="10" spans="1:3" ht="12.75">
      <c r="A10" s="17"/>
      <c r="B10" s="17" t="s">
        <v>26</v>
      </c>
      <c r="C10" s="27">
        <v>3994587.74</v>
      </c>
    </row>
    <row r="11" spans="1:3" ht="12.75">
      <c r="A11" s="17"/>
      <c r="B11" s="17" t="s">
        <v>27</v>
      </c>
      <c r="C11" s="27">
        <v>5189328.23</v>
      </c>
    </row>
    <row r="12" spans="1:3" ht="12.75">
      <c r="A12" s="17"/>
      <c r="B12" s="17" t="s">
        <v>26</v>
      </c>
      <c r="C12" s="27">
        <v>1554521.1</v>
      </c>
    </row>
    <row r="13" spans="1:3" ht="12.75">
      <c r="A13" s="17"/>
      <c r="B13" s="17" t="s">
        <v>28</v>
      </c>
      <c r="C13" s="27"/>
    </row>
    <row r="14" spans="1:3" ht="12.75">
      <c r="A14" s="42"/>
      <c r="B14" s="17" t="s">
        <v>24</v>
      </c>
      <c r="C14" s="43"/>
    </row>
    <row r="15" spans="1:3" ht="12.75">
      <c r="A15" s="42"/>
      <c r="B15" s="17" t="s">
        <v>29</v>
      </c>
      <c r="C15" s="43"/>
    </row>
    <row r="16" spans="1:3" ht="12.75">
      <c r="A16" s="42"/>
      <c r="B16" s="17" t="s">
        <v>24</v>
      </c>
      <c r="C16" s="43"/>
    </row>
    <row r="17" spans="1:3" ht="12.75">
      <c r="A17" s="42"/>
      <c r="B17" s="17" t="s">
        <v>30</v>
      </c>
      <c r="C17" s="43"/>
    </row>
    <row r="18" spans="1:3" ht="26.25">
      <c r="A18" s="17"/>
      <c r="B18" s="17" t="s">
        <v>31</v>
      </c>
      <c r="C18" s="27"/>
    </row>
    <row r="19" spans="1:3" ht="12.75">
      <c r="A19" s="17"/>
      <c r="B19" s="17" t="s">
        <v>32</v>
      </c>
      <c r="C19" s="27"/>
    </row>
    <row r="20" spans="1:3" ht="12.75">
      <c r="A20" s="17"/>
      <c r="B20" s="17" t="s">
        <v>33</v>
      </c>
      <c r="C20" s="27">
        <v>7500.99</v>
      </c>
    </row>
    <row r="21" spans="1:3" ht="12.75">
      <c r="A21" s="42"/>
      <c r="B21" s="17" t="s">
        <v>24</v>
      </c>
      <c r="C21" s="43">
        <v>7500.99</v>
      </c>
    </row>
    <row r="22" spans="1:3" ht="12.75">
      <c r="A22" s="42"/>
      <c r="B22" s="17" t="s">
        <v>34</v>
      </c>
      <c r="C22" s="43"/>
    </row>
    <row r="23" spans="1:3" ht="12.75">
      <c r="A23" s="17"/>
      <c r="B23" s="17" t="s">
        <v>35</v>
      </c>
      <c r="C23" s="27"/>
    </row>
    <row r="24" spans="1:3" ht="12.75">
      <c r="A24" s="17"/>
      <c r="B24" s="17" t="s">
        <v>36</v>
      </c>
      <c r="C24" s="27"/>
    </row>
    <row r="25" spans="1:3" ht="12.75">
      <c r="A25" s="17"/>
      <c r="B25" s="17" t="s">
        <v>37</v>
      </c>
      <c r="C25" s="27"/>
    </row>
    <row r="26" spans="1:3" ht="12.75">
      <c r="A26" s="17"/>
      <c r="B26" s="17" t="s">
        <v>38</v>
      </c>
      <c r="C26" s="27"/>
    </row>
    <row r="27" spans="1:3" ht="12.75">
      <c r="A27" s="42"/>
      <c r="B27" s="17" t="s">
        <v>24</v>
      </c>
      <c r="C27" s="43"/>
    </row>
    <row r="28" spans="1:3" ht="26.25">
      <c r="A28" s="42"/>
      <c r="B28" s="17" t="s">
        <v>39</v>
      </c>
      <c r="C28" s="43"/>
    </row>
    <row r="29" spans="1:3" ht="39">
      <c r="A29" s="17"/>
      <c r="B29" s="17" t="s">
        <v>40</v>
      </c>
      <c r="C29" s="27"/>
    </row>
    <row r="30" spans="1:3" ht="12.75">
      <c r="A30" s="42"/>
      <c r="B30" s="17" t="s">
        <v>41</v>
      </c>
      <c r="C30" s="43"/>
    </row>
    <row r="31" spans="1:3" ht="12.75">
      <c r="A31" s="42"/>
      <c r="B31" s="17" t="s">
        <v>42</v>
      </c>
      <c r="C31" s="43"/>
    </row>
    <row r="32" ht="12.75">
      <c r="A32" s="3"/>
    </row>
    <row r="33" ht="12.75">
      <c r="A33" s="3"/>
    </row>
  </sheetData>
  <sheetProtection/>
  <mergeCells count="15">
    <mergeCell ref="A1:C1"/>
    <mergeCell ref="A3:C3"/>
    <mergeCell ref="A2:C2"/>
    <mergeCell ref="A27:A28"/>
    <mergeCell ref="C27:C28"/>
    <mergeCell ref="A8:A9"/>
    <mergeCell ref="C8:C9"/>
    <mergeCell ref="A14:A15"/>
    <mergeCell ref="C14:C15"/>
    <mergeCell ref="A30:A31"/>
    <mergeCell ref="C30:C31"/>
    <mergeCell ref="A16:A17"/>
    <mergeCell ref="C16:C17"/>
    <mergeCell ref="A21:A22"/>
    <mergeCell ref="C21:C22"/>
  </mergeCells>
  <printOptions/>
  <pageMargins left="0.75" right="0.75" top="1" bottom="1" header="0.5" footer="0.5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359"/>
  <sheetViews>
    <sheetView zoomScalePageLayoutView="0" workbookViewId="0" topLeftCell="A1">
      <selection activeCell="A64" sqref="A64:A66"/>
    </sheetView>
  </sheetViews>
  <sheetFormatPr defaultColWidth="9.00390625" defaultRowHeight="12.75"/>
  <cols>
    <col min="1" max="1" width="34.875" style="0" customWidth="1"/>
    <col min="3" max="3" width="13.125" style="0" customWidth="1"/>
    <col min="4" max="4" width="16.00390625" style="0" customWidth="1"/>
    <col min="5" max="5" width="14.50390625" style="0" customWidth="1"/>
    <col min="6" max="6" width="15.50390625" style="0" customWidth="1"/>
    <col min="7" max="7" width="14.625" style="0" customWidth="1"/>
    <col min="8" max="8" width="15.625" style="0" customWidth="1"/>
    <col min="9" max="9" width="17.50390625" style="0" customWidth="1"/>
  </cols>
  <sheetData>
    <row r="1" ht="12.75">
      <c r="A1" s="3">
        <v>7</v>
      </c>
    </row>
    <row r="2" spans="1:9" ht="15">
      <c r="A2" s="33" t="s">
        <v>43</v>
      </c>
      <c r="B2" s="33"/>
      <c r="C2" s="33"/>
      <c r="D2" s="33"/>
      <c r="E2" s="33"/>
      <c r="F2" s="33"/>
      <c r="G2" s="33"/>
      <c r="H2" s="33"/>
      <c r="I2" s="33"/>
    </row>
    <row r="3" spans="1:9" ht="15">
      <c r="A3" s="33" t="s">
        <v>44</v>
      </c>
      <c r="B3" s="33"/>
      <c r="C3" s="33"/>
      <c r="D3" s="33"/>
      <c r="E3" s="33"/>
      <c r="F3" s="33"/>
      <c r="G3" s="33"/>
      <c r="H3" s="33"/>
      <c r="I3" s="33"/>
    </row>
    <row r="4" spans="1:9" ht="12.75">
      <c r="A4" s="55" t="s">
        <v>208</v>
      </c>
      <c r="B4" s="55"/>
      <c r="C4" s="55"/>
      <c r="D4" s="55"/>
      <c r="E4" s="55"/>
      <c r="F4" s="55"/>
      <c r="G4" s="55"/>
      <c r="H4" s="55"/>
      <c r="I4" s="55"/>
    </row>
    <row r="5" ht="12.75">
      <c r="A5" s="3"/>
    </row>
    <row r="6" spans="1:9" ht="12.75">
      <c r="A6" s="46" t="s">
        <v>21</v>
      </c>
      <c r="B6" s="18" t="s">
        <v>45</v>
      </c>
      <c r="C6" s="46" t="s">
        <v>47</v>
      </c>
      <c r="D6" s="46" t="s">
        <v>48</v>
      </c>
      <c r="E6" s="46"/>
      <c r="F6" s="46"/>
      <c r="G6" s="46"/>
      <c r="H6" s="46"/>
      <c r="I6" s="46"/>
    </row>
    <row r="7" spans="1:9" ht="12.75">
      <c r="A7" s="46"/>
      <c r="B7" s="18" t="s">
        <v>46</v>
      </c>
      <c r="C7" s="46"/>
      <c r="D7" s="46" t="s">
        <v>49</v>
      </c>
      <c r="E7" s="47" t="s">
        <v>41</v>
      </c>
      <c r="F7" s="47"/>
      <c r="G7" s="47"/>
      <c r="H7" s="47"/>
      <c r="I7" s="47"/>
    </row>
    <row r="8" spans="1:9" ht="12.75">
      <c r="A8" s="46"/>
      <c r="B8" s="19"/>
      <c r="C8" s="46"/>
      <c r="D8" s="46"/>
      <c r="E8" s="47" t="s">
        <v>50</v>
      </c>
      <c r="F8" s="47" t="s">
        <v>51</v>
      </c>
      <c r="G8" s="47" t="s">
        <v>52</v>
      </c>
      <c r="H8" s="47" t="s">
        <v>53</v>
      </c>
      <c r="I8" s="47"/>
    </row>
    <row r="9" spans="1:9" ht="12.75">
      <c r="A9" s="46"/>
      <c r="B9" s="19"/>
      <c r="C9" s="46"/>
      <c r="D9" s="46"/>
      <c r="E9" s="47"/>
      <c r="F9" s="47"/>
      <c r="G9" s="47"/>
      <c r="H9" s="16" t="s">
        <v>49</v>
      </c>
      <c r="I9" s="16" t="s">
        <v>54</v>
      </c>
    </row>
    <row r="10" spans="1:9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</row>
    <row r="11" spans="1:9" ht="12.75">
      <c r="A11" s="42" t="s">
        <v>55</v>
      </c>
      <c r="B11" s="48">
        <v>1</v>
      </c>
      <c r="C11" s="20"/>
      <c r="D11" s="48"/>
      <c r="E11" s="48"/>
      <c r="F11" s="48"/>
      <c r="G11" s="48"/>
      <c r="H11" s="48"/>
      <c r="I11" s="48"/>
    </row>
    <row r="12" spans="1:9" ht="12.75">
      <c r="A12" s="42"/>
      <c r="B12" s="48"/>
      <c r="C12" s="20" t="s">
        <v>56</v>
      </c>
      <c r="D12" s="48"/>
      <c r="E12" s="48"/>
      <c r="F12" s="48"/>
      <c r="G12" s="48"/>
      <c r="H12" s="48"/>
      <c r="I12" s="48"/>
    </row>
    <row r="13" spans="1:9" ht="39">
      <c r="A13" s="17" t="s">
        <v>57</v>
      </c>
      <c r="B13" s="20">
        <v>2</v>
      </c>
      <c r="C13" s="20">
        <v>180</v>
      </c>
      <c r="D13" s="20"/>
      <c r="E13" s="20" t="s">
        <v>56</v>
      </c>
      <c r="F13" s="20"/>
      <c r="G13" s="20"/>
      <c r="H13" s="20" t="s">
        <v>56</v>
      </c>
      <c r="I13" s="20" t="s">
        <v>56</v>
      </c>
    </row>
    <row r="14" spans="1:9" ht="12.75">
      <c r="A14" s="42" t="s">
        <v>58</v>
      </c>
      <c r="B14" s="48">
        <v>3</v>
      </c>
      <c r="C14" s="20"/>
      <c r="D14" s="48"/>
      <c r="E14" s="48"/>
      <c r="F14" s="48" t="s">
        <v>56</v>
      </c>
      <c r="G14" s="48" t="s">
        <v>56</v>
      </c>
      <c r="H14" s="48" t="s">
        <v>56</v>
      </c>
      <c r="I14" s="48" t="s">
        <v>56</v>
      </c>
    </row>
    <row r="15" spans="1:9" ht="12.75">
      <c r="A15" s="42"/>
      <c r="B15" s="48"/>
      <c r="C15" s="20">
        <v>130</v>
      </c>
      <c r="D15" s="48"/>
      <c r="E15" s="48"/>
      <c r="F15" s="48"/>
      <c r="G15" s="48"/>
      <c r="H15" s="48"/>
      <c r="I15" s="48"/>
    </row>
    <row r="16" spans="1:9" ht="12.75">
      <c r="A16" s="23" t="s">
        <v>59</v>
      </c>
      <c r="B16" s="48">
        <v>4</v>
      </c>
      <c r="C16" s="20"/>
      <c r="D16" s="49">
        <f>SUM(E16:H17)</f>
        <v>25684759.64</v>
      </c>
      <c r="E16" s="49">
        <f>E23</f>
        <v>21328125.54</v>
      </c>
      <c r="F16" s="49">
        <f>F42</f>
        <v>4322812.46</v>
      </c>
      <c r="G16" s="49">
        <f>G42</f>
        <v>0</v>
      </c>
      <c r="H16" s="49">
        <f>H23+H51</f>
        <v>33821.64</v>
      </c>
      <c r="I16" s="49"/>
    </row>
    <row r="17" spans="1:9" ht="12.75">
      <c r="A17" s="24"/>
      <c r="B17" s="48"/>
      <c r="C17" s="20" t="s">
        <v>56</v>
      </c>
      <c r="D17" s="49"/>
      <c r="E17" s="49"/>
      <c r="F17" s="49"/>
      <c r="G17" s="49"/>
      <c r="H17" s="49"/>
      <c r="I17" s="49"/>
    </row>
    <row r="18" spans="1:9" ht="12.75">
      <c r="A18" s="17" t="s">
        <v>41</v>
      </c>
      <c r="B18" s="48">
        <v>5</v>
      </c>
      <c r="C18" s="20"/>
      <c r="D18" s="48"/>
      <c r="E18" s="48" t="s">
        <v>56</v>
      </c>
      <c r="F18" s="48" t="s">
        <v>56</v>
      </c>
      <c r="G18" s="48" t="s">
        <v>56</v>
      </c>
      <c r="H18" s="48"/>
      <c r="I18" s="48" t="s">
        <v>56</v>
      </c>
    </row>
    <row r="19" spans="1:9" ht="12.75">
      <c r="A19" s="17" t="s">
        <v>60</v>
      </c>
      <c r="B19" s="48"/>
      <c r="C19" s="20">
        <v>120</v>
      </c>
      <c r="D19" s="48"/>
      <c r="E19" s="48"/>
      <c r="F19" s="48"/>
      <c r="G19" s="48"/>
      <c r="H19" s="48"/>
      <c r="I19" s="48"/>
    </row>
    <row r="20" spans="1:9" ht="12.75">
      <c r="A20" s="21" t="s">
        <v>24</v>
      </c>
      <c r="B20" s="48">
        <v>6</v>
      </c>
      <c r="C20" s="48">
        <v>120</v>
      </c>
      <c r="D20" s="48"/>
      <c r="E20" s="48" t="s">
        <v>56</v>
      </c>
      <c r="F20" s="48" t="s">
        <v>56</v>
      </c>
      <c r="G20" s="48" t="s">
        <v>56</v>
      </c>
      <c r="H20" s="48"/>
      <c r="I20" s="48" t="s">
        <v>56</v>
      </c>
    </row>
    <row r="21" spans="1:9" ht="39">
      <c r="A21" s="21" t="s">
        <v>61</v>
      </c>
      <c r="B21" s="48"/>
      <c r="C21" s="48"/>
      <c r="D21" s="48"/>
      <c r="E21" s="48"/>
      <c r="F21" s="48"/>
      <c r="G21" s="48"/>
      <c r="H21" s="48"/>
      <c r="I21" s="48"/>
    </row>
    <row r="22" spans="1:9" ht="26.25">
      <c r="A22" s="21" t="s">
        <v>62</v>
      </c>
      <c r="B22" s="20">
        <v>7</v>
      </c>
      <c r="C22" s="20">
        <v>120</v>
      </c>
      <c r="D22" s="20"/>
      <c r="E22" s="20" t="s">
        <v>56</v>
      </c>
      <c r="F22" s="20" t="s">
        <v>56</v>
      </c>
      <c r="G22" s="20" t="s">
        <v>56</v>
      </c>
      <c r="H22" s="20"/>
      <c r="I22" s="20" t="s">
        <v>56</v>
      </c>
    </row>
    <row r="23" spans="1:9" ht="12.75">
      <c r="A23" s="17" t="s">
        <v>63</v>
      </c>
      <c r="B23" s="20">
        <v>8</v>
      </c>
      <c r="C23" s="20">
        <v>130</v>
      </c>
      <c r="D23" s="29">
        <f>E23</f>
        <v>21328125.54</v>
      </c>
      <c r="E23" s="29">
        <f>20290891.54+518617+518617</f>
        <v>21328125.54</v>
      </c>
      <c r="F23" s="20" t="s">
        <v>56</v>
      </c>
      <c r="G23" s="20" t="s">
        <v>56</v>
      </c>
      <c r="H23" s="20">
        <f>H40</f>
        <v>10321.64</v>
      </c>
      <c r="I23" s="20"/>
    </row>
    <row r="24" spans="1:9" ht="12.75">
      <c r="A24" s="21" t="s">
        <v>64</v>
      </c>
      <c r="B24" s="47">
        <v>9</v>
      </c>
      <c r="C24" s="47">
        <v>130</v>
      </c>
      <c r="D24" s="47"/>
      <c r="E24" s="47" t="s">
        <v>56</v>
      </c>
      <c r="F24" s="47" t="s">
        <v>56</v>
      </c>
      <c r="G24" s="47" t="s">
        <v>56</v>
      </c>
      <c r="H24" s="47"/>
      <c r="I24" s="47"/>
    </row>
    <row r="25" spans="1:9" ht="26.25">
      <c r="A25" s="21" t="s">
        <v>65</v>
      </c>
      <c r="B25" s="47"/>
      <c r="C25" s="47"/>
      <c r="D25" s="47"/>
      <c r="E25" s="47"/>
      <c r="F25" s="47"/>
      <c r="G25" s="47"/>
      <c r="H25" s="47"/>
      <c r="I25" s="47"/>
    </row>
    <row r="26" spans="1:9" ht="12.75">
      <c r="A26" s="17" t="s">
        <v>41</v>
      </c>
      <c r="B26" s="47">
        <v>10</v>
      </c>
      <c r="C26" s="47">
        <v>130</v>
      </c>
      <c r="D26" s="47"/>
      <c r="E26" s="47" t="s">
        <v>56</v>
      </c>
      <c r="F26" s="47" t="s">
        <v>56</v>
      </c>
      <c r="G26" s="47" t="s">
        <v>56</v>
      </c>
      <c r="H26" s="47"/>
      <c r="I26" s="47"/>
    </row>
    <row r="27" spans="1:9" ht="12.75">
      <c r="A27" s="17" t="s">
        <v>66</v>
      </c>
      <c r="B27" s="47"/>
      <c r="C27" s="47"/>
      <c r="D27" s="47"/>
      <c r="E27" s="47"/>
      <c r="F27" s="47"/>
      <c r="G27" s="47"/>
      <c r="H27" s="47"/>
      <c r="I27" s="47"/>
    </row>
    <row r="28" spans="1:9" ht="12.75">
      <c r="A28" s="17" t="s">
        <v>41</v>
      </c>
      <c r="B28" s="47">
        <v>11</v>
      </c>
      <c r="C28" s="47">
        <v>130</v>
      </c>
      <c r="D28" s="47"/>
      <c r="E28" s="47" t="s">
        <v>56</v>
      </c>
      <c r="F28" s="47" t="s">
        <v>56</v>
      </c>
      <c r="G28" s="47" t="s">
        <v>56</v>
      </c>
      <c r="H28" s="47"/>
      <c r="I28" s="47"/>
    </row>
    <row r="29" spans="1:9" ht="12.75">
      <c r="A29" s="17" t="s">
        <v>67</v>
      </c>
      <c r="B29" s="47"/>
      <c r="C29" s="47"/>
      <c r="D29" s="47"/>
      <c r="E29" s="47"/>
      <c r="F29" s="47"/>
      <c r="G29" s="47"/>
      <c r="H29" s="47"/>
      <c r="I29" s="47"/>
    </row>
    <row r="30" spans="1:9" ht="12.75">
      <c r="A30" s="17" t="s">
        <v>68</v>
      </c>
      <c r="B30" s="47"/>
      <c r="C30" s="47"/>
      <c r="D30" s="47"/>
      <c r="E30" s="47"/>
      <c r="F30" s="47"/>
      <c r="G30" s="47"/>
      <c r="H30" s="47"/>
      <c r="I30" s="47"/>
    </row>
    <row r="31" spans="1:9" ht="12.75">
      <c r="A31" s="17" t="s">
        <v>41</v>
      </c>
      <c r="B31" s="47">
        <v>12</v>
      </c>
      <c r="C31" s="47">
        <v>130</v>
      </c>
      <c r="D31" s="47"/>
      <c r="E31" s="47" t="s">
        <v>56</v>
      </c>
      <c r="F31" s="47" t="s">
        <v>56</v>
      </c>
      <c r="G31" s="47" t="s">
        <v>56</v>
      </c>
      <c r="H31" s="47"/>
      <c r="I31" s="47"/>
    </row>
    <row r="32" spans="1:9" ht="26.25">
      <c r="A32" s="17" t="s">
        <v>69</v>
      </c>
      <c r="B32" s="47"/>
      <c r="C32" s="47"/>
      <c r="D32" s="47"/>
      <c r="E32" s="47"/>
      <c r="F32" s="47"/>
      <c r="G32" s="47"/>
      <c r="H32" s="47"/>
      <c r="I32" s="47"/>
    </row>
    <row r="33" spans="1:9" ht="26.25">
      <c r="A33" s="17" t="s">
        <v>70</v>
      </c>
      <c r="B33" s="16">
        <v>13</v>
      </c>
      <c r="C33" s="16">
        <v>130</v>
      </c>
      <c r="D33" s="16"/>
      <c r="E33" s="16" t="s">
        <v>56</v>
      </c>
      <c r="F33" s="16" t="s">
        <v>56</v>
      </c>
      <c r="G33" s="16" t="s">
        <v>56</v>
      </c>
      <c r="H33" s="16"/>
      <c r="I33" s="16"/>
    </row>
    <row r="34" spans="1:9" ht="26.25">
      <c r="A34" s="17" t="s">
        <v>71</v>
      </c>
      <c r="B34" s="16">
        <v>14</v>
      </c>
      <c r="C34" s="16">
        <v>130</v>
      </c>
      <c r="D34" s="16"/>
      <c r="E34" s="16" t="s">
        <v>56</v>
      </c>
      <c r="F34" s="16" t="s">
        <v>56</v>
      </c>
      <c r="G34" s="16" t="s">
        <v>56</v>
      </c>
      <c r="H34" s="16"/>
      <c r="I34" s="16"/>
    </row>
    <row r="35" spans="1:9" ht="26.25">
      <c r="A35" s="17" t="s">
        <v>72</v>
      </c>
      <c r="B35" s="16">
        <v>15</v>
      </c>
      <c r="C35" s="16">
        <v>130</v>
      </c>
      <c r="D35" s="16"/>
      <c r="E35" s="16" t="s">
        <v>56</v>
      </c>
      <c r="F35" s="16" t="s">
        <v>56</v>
      </c>
      <c r="G35" s="16" t="s">
        <v>56</v>
      </c>
      <c r="H35" s="16"/>
      <c r="I35" s="16"/>
    </row>
    <row r="36" spans="1:9" ht="26.25">
      <c r="A36" s="17" t="s">
        <v>73</v>
      </c>
      <c r="B36" s="16">
        <v>16</v>
      </c>
      <c r="C36" s="16">
        <v>130</v>
      </c>
      <c r="D36" s="16"/>
      <c r="E36" s="16" t="s">
        <v>56</v>
      </c>
      <c r="F36" s="16" t="s">
        <v>56</v>
      </c>
      <c r="G36" s="16" t="s">
        <v>56</v>
      </c>
      <c r="H36" s="16"/>
      <c r="I36" s="16"/>
    </row>
    <row r="37" spans="1:9" ht="12.75">
      <c r="A37" s="17" t="s">
        <v>41</v>
      </c>
      <c r="B37" s="47">
        <v>17</v>
      </c>
      <c r="C37" s="47">
        <v>130</v>
      </c>
      <c r="D37" s="47"/>
      <c r="E37" s="47" t="s">
        <v>56</v>
      </c>
      <c r="F37" s="47" t="s">
        <v>56</v>
      </c>
      <c r="G37" s="47" t="s">
        <v>56</v>
      </c>
      <c r="H37" s="47"/>
      <c r="I37" s="47"/>
    </row>
    <row r="38" spans="1:9" ht="26.25">
      <c r="A38" s="17" t="s">
        <v>74</v>
      </c>
      <c r="B38" s="47"/>
      <c r="C38" s="47"/>
      <c r="D38" s="47"/>
      <c r="E38" s="47"/>
      <c r="F38" s="47"/>
      <c r="G38" s="47"/>
      <c r="H38" s="47"/>
      <c r="I38" s="47"/>
    </row>
    <row r="39" spans="1:9" ht="26.25">
      <c r="A39" s="17" t="s">
        <v>75</v>
      </c>
      <c r="B39" s="16">
        <v>18</v>
      </c>
      <c r="C39" s="16">
        <v>130</v>
      </c>
      <c r="D39" s="16"/>
      <c r="E39" s="16" t="s">
        <v>56</v>
      </c>
      <c r="F39" s="16" t="s">
        <v>56</v>
      </c>
      <c r="G39" s="16" t="s">
        <v>56</v>
      </c>
      <c r="H39" s="16"/>
      <c r="I39" s="16"/>
    </row>
    <row r="40" spans="1:9" ht="12.75">
      <c r="A40" s="17" t="s">
        <v>76</v>
      </c>
      <c r="B40" s="16">
        <v>19</v>
      </c>
      <c r="C40" s="16">
        <v>130</v>
      </c>
      <c r="D40" s="16"/>
      <c r="E40" s="16" t="s">
        <v>56</v>
      </c>
      <c r="F40" s="16" t="s">
        <v>56</v>
      </c>
      <c r="G40" s="16" t="s">
        <v>56</v>
      </c>
      <c r="H40" s="16">
        <v>10321.64</v>
      </c>
      <c r="I40" s="16"/>
    </row>
    <row r="41" spans="1:9" ht="26.25">
      <c r="A41" s="17" t="s">
        <v>77</v>
      </c>
      <c r="B41" s="16">
        <v>20</v>
      </c>
      <c r="C41" s="16">
        <v>140</v>
      </c>
      <c r="D41" s="16"/>
      <c r="E41" s="16" t="s">
        <v>56</v>
      </c>
      <c r="F41" s="16" t="s">
        <v>56</v>
      </c>
      <c r="G41" s="16" t="s">
        <v>56</v>
      </c>
      <c r="H41" s="16"/>
      <c r="I41" s="16" t="s">
        <v>56</v>
      </c>
    </row>
    <row r="42" spans="1:9" ht="26.25">
      <c r="A42" s="17" t="s">
        <v>78</v>
      </c>
      <c r="B42" s="16">
        <v>21</v>
      </c>
      <c r="C42" s="16">
        <v>180</v>
      </c>
      <c r="D42" s="28">
        <f>F42</f>
        <v>4322812.46</v>
      </c>
      <c r="E42" s="28" t="s">
        <v>56</v>
      </c>
      <c r="F42" s="28">
        <f>4266410.61+38353+18048.85</f>
        <v>4322812.46</v>
      </c>
      <c r="G42" s="28"/>
      <c r="H42" s="16" t="s">
        <v>56</v>
      </c>
      <c r="I42" s="16" t="s">
        <v>56</v>
      </c>
    </row>
    <row r="43" spans="1:9" ht="12.75">
      <c r="A43" s="17" t="s">
        <v>79</v>
      </c>
      <c r="B43" s="22">
        <v>22</v>
      </c>
      <c r="C43" s="16" t="s">
        <v>56</v>
      </c>
      <c r="D43" s="16"/>
      <c r="E43" s="16" t="s">
        <v>56</v>
      </c>
      <c r="F43" s="16" t="s">
        <v>56</v>
      </c>
      <c r="G43" s="16" t="s">
        <v>56</v>
      </c>
      <c r="H43" s="16"/>
      <c r="I43" s="16" t="s">
        <v>56</v>
      </c>
    </row>
    <row r="44" spans="1:9" ht="12.75">
      <c r="A44" s="21" t="s">
        <v>24</v>
      </c>
      <c r="B44" s="51">
        <v>23</v>
      </c>
      <c r="C44" s="16"/>
      <c r="D44" s="47"/>
      <c r="E44" s="47" t="s">
        <v>56</v>
      </c>
      <c r="F44" s="47" t="s">
        <v>56</v>
      </c>
      <c r="G44" s="47" t="s">
        <v>56</v>
      </c>
      <c r="H44" s="47"/>
      <c r="I44" s="47" t="s">
        <v>56</v>
      </c>
    </row>
    <row r="45" spans="1:9" ht="26.25">
      <c r="A45" s="21" t="s">
        <v>80</v>
      </c>
      <c r="B45" s="51"/>
      <c r="C45" s="16">
        <v>410</v>
      </c>
      <c r="D45" s="47"/>
      <c r="E45" s="47"/>
      <c r="F45" s="47"/>
      <c r="G45" s="47"/>
      <c r="H45" s="47"/>
      <c r="I45" s="47"/>
    </row>
    <row r="46" spans="1:9" ht="12.75">
      <c r="A46" s="50" t="s">
        <v>81</v>
      </c>
      <c r="B46" s="51">
        <v>24</v>
      </c>
      <c r="C46" s="16"/>
      <c r="D46" s="47"/>
      <c r="E46" s="47" t="s">
        <v>56</v>
      </c>
      <c r="F46" s="47" t="s">
        <v>56</v>
      </c>
      <c r="G46" s="47" t="s">
        <v>56</v>
      </c>
      <c r="H46" s="47"/>
      <c r="I46" s="47" t="s">
        <v>56</v>
      </c>
    </row>
    <row r="47" spans="1:9" ht="12.75">
      <c r="A47" s="50"/>
      <c r="B47" s="51"/>
      <c r="C47" s="16">
        <v>420</v>
      </c>
      <c r="D47" s="47"/>
      <c r="E47" s="47"/>
      <c r="F47" s="47"/>
      <c r="G47" s="47"/>
      <c r="H47" s="47"/>
      <c r="I47" s="47"/>
    </row>
    <row r="48" spans="1:9" ht="12.75">
      <c r="A48" s="50" t="s">
        <v>82</v>
      </c>
      <c r="B48" s="51">
        <v>25</v>
      </c>
      <c r="C48" s="16"/>
      <c r="D48" s="47"/>
      <c r="E48" s="47" t="s">
        <v>56</v>
      </c>
      <c r="F48" s="47" t="s">
        <v>56</v>
      </c>
      <c r="G48" s="47" t="s">
        <v>56</v>
      </c>
      <c r="H48" s="47"/>
      <c r="I48" s="47" t="s">
        <v>56</v>
      </c>
    </row>
    <row r="49" spans="1:9" ht="12.75">
      <c r="A49" s="50"/>
      <c r="B49" s="51"/>
      <c r="C49" s="16">
        <v>440</v>
      </c>
      <c r="D49" s="47"/>
      <c r="E49" s="47"/>
      <c r="F49" s="47"/>
      <c r="G49" s="47"/>
      <c r="H49" s="47"/>
      <c r="I49" s="47"/>
    </row>
    <row r="50" spans="1:9" ht="26.25">
      <c r="A50" s="21" t="s">
        <v>83</v>
      </c>
      <c r="B50" s="22">
        <v>26</v>
      </c>
      <c r="C50" s="16">
        <v>620</v>
      </c>
      <c r="D50" s="16"/>
      <c r="E50" s="16" t="s">
        <v>56</v>
      </c>
      <c r="F50" s="16" t="s">
        <v>56</v>
      </c>
      <c r="G50" s="16" t="s">
        <v>56</v>
      </c>
      <c r="H50" s="16"/>
      <c r="I50" s="16" t="s">
        <v>56</v>
      </c>
    </row>
    <row r="51" spans="1:9" ht="12.75">
      <c r="A51" s="17" t="s">
        <v>84</v>
      </c>
      <c r="B51" s="22">
        <v>27</v>
      </c>
      <c r="C51" s="16">
        <v>180</v>
      </c>
      <c r="D51" s="28">
        <f>H51</f>
        <v>23500</v>
      </c>
      <c r="E51" s="16" t="s">
        <v>56</v>
      </c>
      <c r="F51" s="16" t="s">
        <v>56</v>
      </c>
      <c r="G51" s="16" t="s">
        <v>56</v>
      </c>
      <c r="H51" s="28">
        <v>23500</v>
      </c>
      <c r="I51" s="16"/>
    </row>
    <row r="52" spans="1:9" ht="12.75">
      <c r="A52" s="17" t="s">
        <v>85</v>
      </c>
      <c r="B52" s="22">
        <v>28</v>
      </c>
      <c r="C52" s="16" t="s">
        <v>56</v>
      </c>
      <c r="D52" s="28">
        <f>SUM(E52:I52)</f>
        <v>25684759.64</v>
      </c>
      <c r="E52" s="28">
        <f>E53+E67+E94+E82</f>
        <v>21328125.54</v>
      </c>
      <c r="F52" s="28">
        <f>F53+F67+F94</f>
        <v>4322812.46</v>
      </c>
      <c r="G52" s="28"/>
      <c r="H52" s="28">
        <f>H53+H67+H94</f>
        <v>33821.64</v>
      </c>
      <c r="I52" s="28"/>
    </row>
    <row r="53" spans="1:9" ht="12.75">
      <c r="A53" s="17" t="s">
        <v>41</v>
      </c>
      <c r="B53" s="51">
        <v>29</v>
      </c>
      <c r="C53" s="16"/>
      <c r="D53" s="52">
        <f aca="true" t="shared" si="0" ref="D53:D61">SUM(E53:I53)</f>
        <v>20793079.28</v>
      </c>
      <c r="E53" s="54">
        <f>E55+E62+E63+E64</f>
        <v>20187554.53</v>
      </c>
      <c r="F53" s="54">
        <f>F62+F63+F61+F64</f>
        <v>595203.11</v>
      </c>
      <c r="G53" s="54"/>
      <c r="H53" s="54">
        <f>H55+H64</f>
        <v>10321.64</v>
      </c>
      <c r="I53" s="54"/>
    </row>
    <row r="54" spans="1:9" ht="12.75">
      <c r="A54" s="17" t="s">
        <v>86</v>
      </c>
      <c r="B54" s="51"/>
      <c r="C54" s="16">
        <v>100</v>
      </c>
      <c r="D54" s="53"/>
      <c r="E54" s="54"/>
      <c r="F54" s="54"/>
      <c r="G54" s="54"/>
      <c r="H54" s="54"/>
      <c r="I54" s="54"/>
    </row>
    <row r="55" spans="1:9" ht="12.75">
      <c r="A55" s="21" t="s">
        <v>24</v>
      </c>
      <c r="B55" s="51">
        <v>30</v>
      </c>
      <c r="C55" s="16"/>
      <c r="D55" s="52">
        <f t="shared" si="0"/>
        <v>15584572.069999998</v>
      </c>
      <c r="E55" s="54">
        <f>E57+E59+E60+E61</f>
        <v>15523129.44</v>
      </c>
      <c r="F55" s="54">
        <f>F57+F59+F60+F61</f>
        <v>53515.11</v>
      </c>
      <c r="G55" s="54"/>
      <c r="H55" s="54">
        <f>H60</f>
        <v>7927.52</v>
      </c>
      <c r="I55" s="54"/>
    </row>
    <row r="56" spans="1:9" ht="12.75">
      <c r="A56" s="21" t="s">
        <v>87</v>
      </c>
      <c r="B56" s="51"/>
      <c r="C56" s="16">
        <v>111</v>
      </c>
      <c r="D56" s="53"/>
      <c r="E56" s="54"/>
      <c r="F56" s="54"/>
      <c r="G56" s="54"/>
      <c r="H56" s="54"/>
      <c r="I56" s="54"/>
    </row>
    <row r="57" spans="1:9" ht="12.75">
      <c r="A57" s="17" t="s">
        <v>41</v>
      </c>
      <c r="B57" s="51">
        <v>31</v>
      </c>
      <c r="C57" s="16"/>
      <c r="D57" s="52">
        <f t="shared" si="0"/>
        <v>9791047.7</v>
      </c>
      <c r="E57" s="54">
        <f>8994401+796646.7</f>
        <v>9791047.7</v>
      </c>
      <c r="F57" s="54"/>
      <c r="G57" s="54"/>
      <c r="H57" s="54"/>
      <c r="I57" s="54"/>
    </row>
    <row r="58" spans="1:9" ht="12.75">
      <c r="A58" s="17" t="s">
        <v>88</v>
      </c>
      <c r="B58" s="51"/>
      <c r="C58" s="16">
        <v>111</v>
      </c>
      <c r="D58" s="53"/>
      <c r="E58" s="54"/>
      <c r="F58" s="54"/>
      <c r="G58" s="54"/>
      <c r="H58" s="54"/>
      <c r="I58" s="54"/>
    </row>
    <row r="59" spans="1:9" ht="12.75">
      <c r="A59" s="17" t="s">
        <v>89</v>
      </c>
      <c r="B59" s="22">
        <v>32</v>
      </c>
      <c r="C59" s="16">
        <v>111</v>
      </c>
      <c r="D59" s="28">
        <f>SUM(E59:I59)</f>
        <v>0</v>
      </c>
      <c r="E59" s="28"/>
      <c r="F59" s="28"/>
      <c r="G59" s="28"/>
      <c r="H59" s="28"/>
      <c r="I59" s="28"/>
    </row>
    <row r="60" spans="1:9" ht="26.25">
      <c r="A60" s="17" t="s">
        <v>90</v>
      </c>
      <c r="B60" s="22">
        <v>33</v>
      </c>
      <c r="C60" s="16">
        <v>111</v>
      </c>
      <c r="D60" s="28">
        <f t="shared" si="0"/>
        <v>3177182.86</v>
      </c>
      <c r="E60" s="28">
        <v>3169255.34</v>
      </c>
      <c r="F60" s="28"/>
      <c r="G60" s="28"/>
      <c r="H60" s="28">
        <v>7927.52</v>
      </c>
      <c r="I60" s="28"/>
    </row>
    <row r="61" spans="1:9" ht="12.75">
      <c r="A61" s="17" t="s">
        <v>91</v>
      </c>
      <c r="B61" s="22">
        <v>34</v>
      </c>
      <c r="C61" s="16">
        <v>111</v>
      </c>
      <c r="D61" s="28">
        <f t="shared" si="0"/>
        <v>2616341.51</v>
      </c>
      <c r="E61" s="28">
        <v>2562826.4</v>
      </c>
      <c r="F61" s="28">
        <f>53509.57+5.54</f>
        <v>53515.11</v>
      </c>
      <c r="G61" s="28"/>
      <c r="H61" s="28"/>
      <c r="I61" s="28"/>
    </row>
    <row r="62" spans="1:9" ht="26.25">
      <c r="A62" s="17" t="s">
        <v>92</v>
      </c>
      <c r="B62" s="22">
        <v>35</v>
      </c>
      <c r="C62" s="16">
        <v>112</v>
      </c>
      <c r="D62" s="28">
        <f>SUM(E62:I62)</f>
        <v>216494.30000000002</v>
      </c>
      <c r="E62" s="28">
        <v>12540</v>
      </c>
      <c r="F62" s="28">
        <f>161053.7+38353+4547.6</f>
        <v>203954.30000000002</v>
      </c>
      <c r="G62" s="28"/>
      <c r="H62" s="28"/>
      <c r="I62" s="28"/>
    </row>
    <row r="63" spans="1:9" ht="52.5">
      <c r="A63" s="17" t="s">
        <v>93</v>
      </c>
      <c r="B63" s="22">
        <v>36</v>
      </c>
      <c r="C63" s="16">
        <v>113</v>
      </c>
      <c r="D63" s="28">
        <f>SUM(E63:I63)</f>
        <v>319891.89999999997</v>
      </c>
      <c r="E63" s="28"/>
      <c r="F63" s="28">
        <f>256000+59344.3+4547.6</f>
        <v>319891.89999999997</v>
      </c>
      <c r="G63" s="28"/>
      <c r="H63" s="28"/>
      <c r="I63" s="28"/>
    </row>
    <row r="64" spans="1:9" ht="12.75">
      <c r="A64" s="42" t="s">
        <v>94</v>
      </c>
      <c r="B64" s="51">
        <v>37</v>
      </c>
      <c r="C64" s="16"/>
      <c r="D64" s="54">
        <f>SUM(E64:I66)</f>
        <v>4672121.01</v>
      </c>
      <c r="E64" s="54">
        <f>4442297.79+240587.3-31000</f>
        <v>4651885.09</v>
      </c>
      <c r="F64" s="54">
        <f>17847.34-5.54</f>
        <v>17841.8</v>
      </c>
      <c r="G64" s="54"/>
      <c r="H64" s="54">
        <v>2394.12</v>
      </c>
      <c r="I64" s="54"/>
    </row>
    <row r="65" spans="1:9" ht="12.75">
      <c r="A65" s="42"/>
      <c r="B65" s="51"/>
      <c r="C65" s="16"/>
      <c r="D65" s="47"/>
      <c r="E65" s="54"/>
      <c r="F65" s="54"/>
      <c r="G65" s="54"/>
      <c r="H65" s="54"/>
      <c r="I65" s="54"/>
    </row>
    <row r="66" spans="1:9" ht="12.75">
      <c r="A66" s="42"/>
      <c r="B66" s="51"/>
      <c r="C66" s="16">
        <v>119</v>
      </c>
      <c r="D66" s="47"/>
      <c r="E66" s="54"/>
      <c r="F66" s="54"/>
      <c r="G66" s="54"/>
      <c r="H66" s="54"/>
      <c r="I66" s="54"/>
    </row>
    <row r="67" spans="1:9" ht="12.75">
      <c r="A67" s="21" t="s">
        <v>95</v>
      </c>
      <c r="B67" s="22">
        <v>38</v>
      </c>
      <c r="C67" s="16">
        <v>300</v>
      </c>
      <c r="D67" s="28">
        <f>SUM(E67:I67)</f>
        <v>98560.5</v>
      </c>
      <c r="E67" s="28"/>
      <c r="F67" s="28">
        <f>F75</f>
        <v>98560.5</v>
      </c>
      <c r="G67" s="28"/>
      <c r="H67" s="28"/>
      <c r="I67" s="28"/>
    </row>
    <row r="68" spans="1:9" ht="12.75">
      <c r="A68" s="21" t="s">
        <v>24</v>
      </c>
      <c r="B68" s="51">
        <v>39</v>
      </c>
      <c r="C68" s="47">
        <v>320</v>
      </c>
      <c r="D68" s="47"/>
      <c r="E68" s="54"/>
      <c r="F68" s="54"/>
      <c r="G68" s="54"/>
      <c r="H68" s="54"/>
      <c r="I68" s="54"/>
    </row>
    <row r="69" spans="1:9" ht="39">
      <c r="A69" s="21" t="s">
        <v>96</v>
      </c>
      <c r="B69" s="51"/>
      <c r="C69" s="47"/>
      <c r="D69" s="47"/>
      <c r="E69" s="54"/>
      <c r="F69" s="54"/>
      <c r="G69" s="54"/>
      <c r="H69" s="54"/>
      <c r="I69" s="54"/>
    </row>
    <row r="70" spans="1:9" ht="12.75">
      <c r="A70" s="21" t="s">
        <v>24</v>
      </c>
      <c r="B70" s="51">
        <v>40</v>
      </c>
      <c r="C70" s="16"/>
      <c r="D70" s="47"/>
      <c r="E70" s="54"/>
      <c r="F70" s="54"/>
      <c r="G70" s="54"/>
      <c r="H70" s="54"/>
      <c r="I70" s="54"/>
    </row>
    <row r="71" spans="1:9" ht="39">
      <c r="A71" s="21" t="s">
        <v>97</v>
      </c>
      <c r="B71" s="51"/>
      <c r="C71" s="16"/>
      <c r="D71" s="47"/>
      <c r="E71" s="54"/>
      <c r="F71" s="54"/>
      <c r="G71" s="54"/>
      <c r="H71" s="54"/>
      <c r="I71" s="54"/>
    </row>
    <row r="72" spans="1:9" ht="12.75">
      <c r="A72" s="19"/>
      <c r="B72" s="51"/>
      <c r="C72" s="16"/>
      <c r="D72" s="47"/>
      <c r="E72" s="54"/>
      <c r="F72" s="54"/>
      <c r="G72" s="54"/>
      <c r="H72" s="54"/>
      <c r="I72" s="54"/>
    </row>
    <row r="73" spans="1:9" ht="12.75">
      <c r="A73" s="19"/>
      <c r="B73" s="51"/>
      <c r="C73" s="16">
        <v>321</v>
      </c>
      <c r="D73" s="47"/>
      <c r="E73" s="54"/>
      <c r="F73" s="54"/>
      <c r="G73" s="54"/>
      <c r="H73" s="54"/>
      <c r="I73" s="54"/>
    </row>
    <row r="74" spans="1:9" ht="12.75">
      <c r="A74" s="21" t="s">
        <v>98</v>
      </c>
      <c r="B74" s="22">
        <v>41</v>
      </c>
      <c r="C74" s="16">
        <v>340</v>
      </c>
      <c r="D74" s="16"/>
      <c r="E74" s="28"/>
      <c r="F74" s="28"/>
      <c r="G74" s="28" t="s">
        <v>56</v>
      </c>
      <c r="H74" s="28"/>
      <c r="I74" s="28"/>
    </row>
    <row r="75" spans="1:9" ht="12.75">
      <c r="A75" s="21" t="s">
        <v>99</v>
      </c>
      <c r="B75" s="22">
        <v>42</v>
      </c>
      <c r="C75" s="16">
        <v>350</v>
      </c>
      <c r="D75" s="28">
        <f>SUM(E75:F75)</f>
        <v>98560.5</v>
      </c>
      <c r="E75" s="28"/>
      <c r="F75" s="28">
        <f>168000-1000-63891.9-4547.6</f>
        <v>98560.5</v>
      </c>
      <c r="G75" s="28" t="s">
        <v>56</v>
      </c>
      <c r="H75" s="28"/>
      <c r="I75" s="28"/>
    </row>
    <row r="76" spans="1:9" ht="12.75">
      <c r="A76" s="21" t="s">
        <v>100</v>
      </c>
      <c r="B76" s="22">
        <v>43</v>
      </c>
      <c r="C76" s="16">
        <v>360</v>
      </c>
      <c r="D76" s="16"/>
      <c r="E76" s="28"/>
      <c r="F76" s="28"/>
      <c r="G76" s="28" t="s">
        <v>56</v>
      </c>
      <c r="H76" s="28"/>
      <c r="I76" s="28"/>
    </row>
    <row r="77" spans="1:9" ht="12.75">
      <c r="A77" s="21" t="s">
        <v>101</v>
      </c>
      <c r="B77" s="22">
        <v>44</v>
      </c>
      <c r="C77" s="16">
        <v>830</v>
      </c>
      <c r="D77" s="16"/>
      <c r="E77" s="28"/>
      <c r="F77" s="28"/>
      <c r="G77" s="28" t="s">
        <v>56</v>
      </c>
      <c r="H77" s="28"/>
      <c r="I77" s="28"/>
    </row>
    <row r="78" spans="1:9" ht="12.75">
      <c r="A78" s="21" t="s">
        <v>24</v>
      </c>
      <c r="B78" s="51">
        <v>45</v>
      </c>
      <c r="C78" s="16"/>
      <c r="D78" s="47"/>
      <c r="E78" s="54"/>
      <c r="F78" s="54"/>
      <c r="G78" s="54" t="s">
        <v>56</v>
      </c>
      <c r="H78" s="54"/>
      <c r="I78" s="54"/>
    </row>
    <row r="79" spans="1:9" ht="52.5">
      <c r="A79" s="21" t="s">
        <v>102</v>
      </c>
      <c r="B79" s="51"/>
      <c r="C79" s="16"/>
      <c r="D79" s="47"/>
      <c r="E79" s="54"/>
      <c r="F79" s="54"/>
      <c r="G79" s="54"/>
      <c r="H79" s="54"/>
      <c r="I79" s="54"/>
    </row>
    <row r="80" spans="1:9" ht="12.75">
      <c r="A80" s="19"/>
      <c r="B80" s="51"/>
      <c r="C80" s="16"/>
      <c r="D80" s="47"/>
      <c r="E80" s="54"/>
      <c r="F80" s="54"/>
      <c r="G80" s="54"/>
      <c r="H80" s="54"/>
      <c r="I80" s="54"/>
    </row>
    <row r="81" spans="1:9" ht="12.75">
      <c r="A81" s="19"/>
      <c r="B81" s="51"/>
      <c r="C81" s="16">
        <v>831</v>
      </c>
      <c r="D81" s="47"/>
      <c r="E81" s="54"/>
      <c r="F81" s="54"/>
      <c r="G81" s="54"/>
      <c r="H81" s="54"/>
      <c r="I81" s="54"/>
    </row>
    <row r="82" spans="1:9" ht="12.75">
      <c r="A82" s="21" t="s">
        <v>103</v>
      </c>
      <c r="B82" s="22">
        <v>46</v>
      </c>
      <c r="C82" s="16">
        <v>850</v>
      </c>
      <c r="D82" s="28">
        <f>E82</f>
        <v>322630.11</v>
      </c>
      <c r="E82" s="28">
        <f>SUM(E83:E86)</f>
        <v>322630.11</v>
      </c>
      <c r="F82" s="28"/>
      <c r="G82" s="28"/>
      <c r="H82" s="28"/>
      <c r="I82" s="28"/>
    </row>
    <row r="83" spans="1:9" ht="12.75">
      <c r="A83" s="21" t="s">
        <v>24</v>
      </c>
      <c r="B83" s="51">
        <v>47</v>
      </c>
      <c r="C83" s="16"/>
      <c r="D83" s="28">
        <f>E83</f>
        <v>317383.91</v>
      </c>
      <c r="E83" s="54">
        <v>317383.91</v>
      </c>
      <c r="F83" s="54"/>
      <c r="G83" s="54" t="s">
        <v>56</v>
      </c>
      <c r="H83" s="54"/>
      <c r="I83" s="54"/>
    </row>
    <row r="84" spans="1:9" ht="12.75">
      <c r="A84" s="21" t="s">
        <v>104</v>
      </c>
      <c r="B84" s="51"/>
      <c r="C84" s="16">
        <v>851</v>
      </c>
      <c r="D84" s="28">
        <f>E84</f>
        <v>0</v>
      </c>
      <c r="E84" s="54"/>
      <c r="F84" s="54"/>
      <c r="G84" s="54"/>
      <c r="H84" s="54"/>
      <c r="I84" s="54"/>
    </row>
    <row r="85" spans="1:9" ht="12.75">
      <c r="A85" s="21" t="s">
        <v>105</v>
      </c>
      <c r="B85" s="22">
        <v>48</v>
      </c>
      <c r="C85" s="16">
        <v>852</v>
      </c>
      <c r="D85" s="28">
        <f>E85</f>
        <v>5100</v>
      </c>
      <c r="E85" s="28">
        <v>5100</v>
      </c>
      <c r="F85" s="28"/>
      <c r="G85" s="28" t="s">
        <v>56</v>
      </c>
      <c r="H85" s="28"/>
      <c r="I85" s="28"/>
    </row>
    <row r="86" spans="1:9" ht="12.75">
      <c r="A86" s="17" t="s">
        <v>106</v>
      </c>
      <c r="B86" s="22">
        <v>49</v>
      </c>
      <c r="C86" s="16">
        <v>853</v>
      </c>
      <c r="D86" s="28">
        <f>E86</f>
        <v>146.2</v>
      </c>
      <c r="E86" s="28">
        <f>61.2+85</f>
        <v>146.2</v>
      </c>
      <c r="F86" s="28"/>
      <c r="G86" s="28" t="s">
        <v>56</v>
      </c>
      <c r="H86" s="28"/>
      <c r="I86" s="28"/>
    </row>
    <row r="87" spans="1:9" ht="12.75">
      <c r="A87" s="50" t="s">
        <v>107</v>
      </c>
      <c r="B87" s="51">
        <v>50</v>
      </c>
      <c r="C87" s="16"/>
      <c r="D87" s="47"/>
      <c r="E87" s="54"/>
      <c r="F87" s="54"/>
      <c r="G87" s="54"/>
      <c r="H87" s="54"/>
      <c r="I87" s="54"/>
    </row>
    <row r="88" spans="1:9" ht="12.75">
      <c r="A88" s="50"/>
      <c r="B88" s="51"/>
      <c r="C88" s="16">
        <v>400</v>
      </c>
      <c r="D88" s="47"/>
      <c r="E88" s="54"/>
      <c r="F88" s="54"/>
      <c r="G88" s="54"/>
      <c r="H88" s="54"/>
      <c r="I88" s="54"/>
    </row>
    <row r="89" spans="1:9" ht="12.75">
      <c r="A89" s="21" t="s">
        <v>24</v>
      </c>
      <c r="B89" s="51">
        <v>51</v>
      </c>
      <c r="C89" s="16"/>
      <c r="D89" s="47"/>
      <c r="E89" s="54"/>
      <c r="F89" s="54"/>
      <c r="G89" s="54"/>
      <c r="H89" s="54"/>
      <c r="I89" s="54"/>
    </row>
    <row r="90" spans="1:9" ht="26.25">
      <c r="A90" s="21" t="s">
        <v>108</v>
      </c>
      <c r="B90" s="51"/>
      <c r="C90" s="16"/>
      <c r="D90" s="47"/>
      <c r="E90" s="54"/>
      <c r="F90" s="54"/>
      <c r="G90" s="54"/>
      <c r="H90" s="54"/>
      <c r="I90" s="54"/>
    </row>
    <row r="91" spans="1:9" ht="12.75">
      <c r="A91" s="21"/>
      <c r="B91" s="51"/>
      <c r="C91" s="16">
        <v>416</v>
      </c>
      <c r="D91" s="47"/>
      <c r="E91" s="54"/>
      <c r="F91" s="54"/>
      <c r="G91" s="54"/>
      <c r="H91" s="54"/>
      <c r="I91" s="54"/>
    </row>
    <row r="92" spans="1:9" ht="12.75">
      <c r="A92" s="42" t="s">
        <v>109</v>
      </c>
      <c r="B92" s="51">
        <v>52</v>
      </c>
      <c r="C92" s="16"/>
      <c r="D92" s="47"/>
      <c r="E92" s="54"/>
      <c r="F92" s="54"/>
      <c r="G92" s="54"/>
      <c r="H92" s="54"/>
      <c r="I92" s="54"/>
    </row>
    <row r="93" spans="1:9" ht="12.75">
      <c r="A93" s="42"/>
      <c r="B93" s="51"/>
      <c r="C93" s="16">
        <v>417</v>
      </c>
      <c r="D93" s="47"/>
      <c r="E93" s="54"/>
      <c r="F93" s="54"/>
      <c r="G93" s="54"/>
      <c r="H93" s="54"/>
      <c r="I93" s="54"/>
    </row>
    <row r="94" spans="1:9" ht="12.75">
      <c r="A94" s="21" t="s">
        <v>110</v>
      </c>
      <c r="B94" s="22">
        <v>53</v>
      </c>
      <c r="C94" s="16">
        <v>200</v>
      </c>
      <c r="D94" s="28">
        <f>SUM(E94:I94)</f>
        <v>4470489.75</v>
      </c>
      <c r="E94" s="28">
        <f>E98</f>
        <v>817940.9000000001</v>
      </c>
      <c r="F94" s="28">
        <f>F98</f>
        <v>3629048.85</v>
      </c>
      <c r="G94" s="28"/>
      <c r="H94" s="28">
        <f>H98</f>
        <v>23500</v>
      </c>
      <c r="I94" s="28"/>
    </row>
    <row r="95" spans="1:9" ht="12.75">
      <c r="A95" s="21" t="s">
        <v>24</v>
      </c>
      <c r="B95" s="51">
        <v>54</v>
      </c>
      <c r="C95" s="16"/>
      <c r="D95" s="47"/>
      <c r="E95" s="54"/>
      <c r="F95" s="54"/>
      <c r="G95" s="54"/>
      <c r="H95" s="54"/>
      <c r="I95" s="54"/>
    </row>
    <row r="96" spans="1:9" ht="26.25">
      <c r="A96" s="21" t="s">
        <v>111</v>
      </c>
      <c r="B96" s="51"/>
      <c r="C96" s="16"/>
      <c r="D96" s="47"/>
      <c r="E96" s="54"/>
      <c r="F96" s="54"/>
      <c r="G96" s="54"/>
      <c r="H96" s="54"/>
      <c r="I96" s="54"/>
    </row>
    <row r="97" spans="1:9" ht="12.75">
      <c r="A97" s="19"/>
      <c r="B97" s="51"/>
      <c r="C97" s="16">
        <v>243</v>
      </c>
      <c r="D97" s="47"/>
      <c r="E97" s="54"/>
      <c r="F97" s="54"/>
      <c r="G97" s="54"/>
      <c r="H97" s="54"/>
      <c r="I97" s="54"/>
    </row>
    <row r="98" spans="1:9" ht="12.75">
      <c r="A98" s="50" t="s">
        <v>112</v>
      </c>
      <c r="B98" s="51">
        <v>55</v>
      </c>
      <c r="C98" s="16"/>
      <c r="D98" s="54">
        <f>SUM(E98:I99)</f>
        <v>4470489.75</v>
      </c>
      <c r="E98" s="54">
        <f>E100+E102+E103++E104+E105+E106+E107+E110</f>
        <v>817940.9000000001</v>
      </c>
      <c r="F98" s="54">
        <f>F100+F102+F103++F104+F105+F106+F107+F110</f>
        <v>3629048.85</v>
      </c>
      <c r="G98" s="54"/>
      <c r="H98" s="54">
        <f>SUM(H105:H110)</f>
        <v>23500</v>
      </c>
      <c r="I98" s="54"/>
    </row>
    <row r="99" spans="1:9" ht="12.75">
      <c r="A99" s="50"/>
      <c r="B99" s="51"/>
      <c r="C99" s="16">
        <v>244</v>
      </c>
      <c r="D99" s="47"/>
      <c r="E99" s="54"/>
      <c r="F99" s="54"/>
      <c r="G99" s="54"/>
      <c r="H99" s="54"/>
      <c r="I99" s="54"/>
    </row>
    <row r="100" spans="1:9" ht="12.75">
      <c r="A100" s="21" t="s">
        <v>24</v>
      </c>
      <c r="B100" s="51">
        <v>56</v>
      </c>
      <c r="C100" s="16"/>
      <c r="D100" s="54">
        <f>E100</f>
        <v>67941.4</v>
      </c>
      <c r="E100" s="54">
        <f>46541.4+10400+11000</f>
        <v>67941.4</v>
      </c>
      <c r="F100" s="54"/>
      <c r="G100" s="47" t="s">
        <v>56</v>
      </c>
      <c r="H100" s="47"/>
      <c r="I100" s="47"/>
    </row>
    <row r="101" spans="1:9" ht="12.75">
      <c r="A101" s="21" t="s">
        <v>113</v>
      </c>
      <c r="B101" s="51"/>
      <c r="C101" s="16">
        <v>244</v>
      </c>
      <c r="D101" s="47"/>
      <c r="E101" s="54"/>
      <c r="F101" s="54"/>
      <c r="G101" s="47"/>
      <c r="H101" s="47"/>
      <c r="I101" s="47"/>
    </row>
    <row r="102" spans="1:9" ht="12.75">
      <c r="A102" s="21" t="s">
        <v>114</v>
      </c>
      <c r="B102" s="22">
        <v>57</v>
      </c>
      <c r="C102" s="16">
        <v>244</v>
      </c>
      <c r="D102" s="27">
        <f>E102</f>
        <v>0</v>
      </c>
      <c r="E102" s="28"/>
      <c r="F102" s="28"/>
      <c r="G102" s="16"/>
      <c r="H102" s="16"/>
      <c r="I102" s="16"/>
    </row>
    <row r="103" spans="1:9" ht="12.75">
      <c r="A103" s="21" t="s">
        <v>115</v>
      </c>
      <c r="B103" s="22">
        <v>58</v>
      </c>
      <c r="C103" s="16">
        <v>244</v>
      </c>
      <c r="D103" s="27">
        <f>E103</f>
        <v>551416.93</v>
      </c>
      <c r="E103" s="28">
        <v>551416.93</v>
      </c>
      <c r="F103" s="28"/>
      <c r="G103" s="16"/>
      <c r="H103" s="16"/>
      <c r="I103" s="16"/>
    </row>
    <row r="104" spans="1:9" ht="26.25">
      <c r="A104" s="21" t="s">
        <v>116</v>
      </c>
      <c r="B104" s="22">
        <v>59</v>
      </c>
      <c r="C104" s="16">
        <v>244</v>
      </c>
      <c r="D104" s="28">
        <f>SUM(E104:F104)</f>
        <v>2880000</v>
      </c>
      <c r="E104" s="28"/>
      <c r="F104" s="28">
        <v>2880000</v>
      </c>
      <c r="G104" s="16" t="s">
        <v>56</v>
      </c>
      <c r="H104" s="16"/>
      <c r="I104" s="16"/>
    </row>
    <row r="105" spans="1:9" ht="26.25">
      <c r="A105" s="21" t="s">
        <v>117</v>
      </c>
      <c r="B105" s="22">
        <v>60</v>
      </c>
      <c r="C105" s="16">
        <v>244</v>
      </c>
      <c r="D105" s="28">
        <f>SUM(E105:F105)</f>
        <v>153925.42</v>
      </c>
      <c r="E105" s="28">
        <f>45876.57+20000</f>
        <v>65876.57</v>
      </c>
      <c r="F105" s="28">
        <f>70000+18048.85</f>
        <v>88048.85</v>
      </c>
      <c r="G105" s="16"/>
      <c r="H105" s="16"/>
      <c r="I105" s="16"/>
    </row>
    <row r="106" spans="1:9" ht="12.75">
      <c r="A106" s="21" t="s">
        <v>118</v>
      </c>
      <c r="B106" s="22">
        <v>61</v>
      </c>
      <c r="C106" s="16">
        <v>244</v>
      </c>
      <c r="D106" s="28">
        <f>SUM(E106:F106)</f>
        <v>132706</v>
      </c>
      <c r="E106" s="28">
        <v>132706</v>
      </c>
      <c r="F106" s="28"/>
      <c r="G106" s="16"/>
      <c r="H106" s="16"/>
      <c r="I106" s="16"/>
    </row>
    <row r="107" spans="1:9" ht="26.25">
      <c r="A107" s="21" t="s">
        <v>119</v>
      </c>
      <c r="B107" s="22">
        <v>62</v>
      </c>
      <c r="C107" s="16">
        <v>244</v>
      </c>
      <c r="D107" s="28">
        <f>SUM(E107:I107)</f>
        <v>564000</v>
      </c>
      <c r="E107" s="28"/>
      <c r="F107" s="28">
        <f>540000+17000</f>
        <v>557000</v>
      </c>
      <c r="G107" s="16"/>
      <c r="H107" s="28">
        <v>7000</v>
      </c>
      <c r="I107" s="16"/>
    </row>
    <row r="108" spans="1:9" ht="12.75">
      <c r="A108" s="50" t="s">
        <v>120</v>
      </c>
      <c r="B108" s="51">
        <v>63</v>
      </c>
      <c r="C108" s="16"/>
      <c r="D108" s="47"/>
      <c r="E108" s="54"/>
      <c r="F108" s="54"/>
      <c r="G108" s="47" t="s">
        <v>56</v>
      </c>
      <c r="H108" s="47"/>
      <c r="I108" s="47"/>
    </row>
    <row r="109" spans="1:9" ht="12.75">
      <c r="A109" s="50"/>
      <c r="B109" s="51"/>
      <c r="C109" s="16">
        <v>244</v>
      </c>
      <c r="D109" s="47"/>
      <c r="E109" s="54"/>
      <c r="F109" s="54"/>
      <c r="G109" s="47"/>
      <c r="H109" s="47"/>
      <c r="I109" s="47"/>
    </row>
    <row r="110" spans="1:9" ht="26.25">
      <c r="A110" s="17" t="s">
        <v>121</v>
      </c>
      <c r="B110" s="22">
        <v>64</v>
      </c>
      <c r="C110" s="16">
        <v>244</v>
      </c>
      <c r="D110" s="28">
        <f>SUM(E110:I110)</f>
        <v>120500</v>
      </c>
      <c r="E110" s="28"/>
      <c r="F110" s="28">
        <f>40000+63000+1000</f>
        <v>104000</v>
      </c>
      <c r="G110" s="28"/>
      <c r="H110" s="28">
        <v>16500</v>
      </c>
      <c r="I110" s="16"/>
    </row>
    <row r="111" spans="1:9" ht="12.75">
      <c r="A111" s="17" t="s">
        <v>122</v>
      </c>
      <c r="B111" s="22">
        <v>65</v>
      </c>
      <c r="C111" s="16" t="s">
        <v>56</v>
      </c>
      <c r="D111" s="16"/>
      <c r="E111" s="16"/>
      <c r="F111" s="16"/>
      <c r="G111" s="16"/>
      <c r="H111" s="16"/>
      <c r="I111" s="16"/>
    </row>
    <row r="112" spans="1:9" ht="12.75">
      <c r="A112" s="17" t="s">
        <v>123</v>
      </c>
      <c r="B112" s="22">
        <v>66</v>
      </c>
      <c r="C112" s="16" t="s">
        <v>56</v>
      </c>
      <c r="D112" s="16"/>
      <c r="E112" s="16"/>
      <c r="F112" s="16"/>
      <c r="G112" s="16"/>
      <c r="H112" s="16"/>
      <c r="I112" s="16"/>
    </row>
    <row r="113" ht="12.75">
      <c r="A113" s="3"/>
    </row>
    <row r="114" spans="1:9" ht="12.75">
      <c r="A114" s="44" t="s">
        <v>195</v>
      </c>
      <c r="B114" s="44"/>
      <c r="C114" s="44"/>
      <c r="D114" s="44"/>
      <c r="E114" s="44"/>
      <c r="F114" s="44"/>
      <c r="G114" s="44"/>
      <c r="H114" s="44"/>
      <c r="I114" s="44"/>
    </row>
    <row r="115" spans="1:9" ht="12.7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2.75">
      <c r="A116" s="58" t="s">
        <v>179</v>
      </c>
      <c r="B116" s="58"/>
      <c r="C116" s="58"/>
      <c r="D116" s="58"/>
      <c r="E116" s="58"/>
      <c r="F116" s="58"/>
      <c r="G116" s="58"/>
      <c r="H116" s="58"/>
      <c r="I116" s="58"/>
    </row>
    <row r="117" spans="1:9" ht="12.75">
      <c r="A117" s="46" t="s">
        <v>21</v>
      </c>
      <c r="B117" s="18" t="s">
        <v>45</v>
      </c>
      <c r="C117" s="56" t="s">
        <v>47</v>
      </c>
      <c r="D117" s="46" t="s">
        <v>48</v>
      </c>
      <c r="E117" s="46"/>
      <c r="F117" s="46"/>
      <c r="G117" s="46"/>
      <c r="H117" s="46"/>
      <c r="I117" s="46"/>
    </row>
    <row r="118" spans="1:9" ht="12.75">
      <c r="A118" s="46"/>
      <c r="B118" s="18" t="s">
        <v>46</v>
      </c>
      <c r="C118" s="56"/>
      <c r="D118" s="46" t="s">
        <v>49</v>
      </c>
      <c r="E118" s="47" t="s">
        <v>41</v>
      </c>
      <c r="F118" s="47"/>
      <c r="G118" s="47"/>
      <c r="H118" s="47"/>
      <c r="I118" s="47"/>
    </row>
    <row r="119" spans="1:9" ht="12.75">
      <c r="A119" s="46"/>
      <c r="B119" s="19"/>
      <c r="C119" s="56"/>
      <c r="D119" s="46"/>
      <c r="E119" s="47" t="s">
        <v>50</v>
      </c>
      <c r="F119" s="47" t="s">
        <v>51</v>
      </c>
      <c r="G119" s="47" t="s">
        <v>52</v>
      </c>
      <c r="H119" s="47" t="s">
        <v>53</v>
      </c>
      <c r="I119" s="47"/>
    </row>
    <row r="120" spans="1:9" ht="12.75">
      <c r="A120" s="46"/>
      <c r="B120" s="19"/>
      <c r="C120" s="56"/>
      <c r="D120" s="46"/>
      <c r="E120" s="47"/>
      <c r="F120" s="47"/>
      <c r="G120" s="47"/>
      <c r="H120" s="16" t="s">
        <v>49</v>
      </c>
      <c r="I120" s="16" t="s">
        <v>54</v>
      </c>
    </row>
    <row r="121" spans="1:9" ht="12.75">
      <c r="A121" s="16">
        <v>1</v>
      </c>
      <c r="B121" s="16">
        <v>2</v>
      </c>
      <c r="C121" s="16">
        <v>3</v>
      </c>
      <c r="D121" s="16">
        <v>4</v>
      </c>
      <c r="E121" s="16">
        <v>5</v>
      </c>
      <c r="F121" s="16">
        <v>6</v>
      </c>
      <c r="G121" s="16">
        <v>7</v>
      </c>
      <c r="H121" s="16">
        <v>8</v>
      </c>
      <c r="I121" s="16">
        <v>9</v>
      </c>
    </row>
    <row r="122" spans="1:9" ht="12.75">
      <c r="A122" s="42" t="s">
        <v>55</v>
      </c>
      <c r="B122" s="48">
        <v>1</v>
      </c>
      <c r="C122" s="20"/>
      <c r="D122" s="49"/>
      <c r="E122" s="49"/>
      <c r="F122" s="49"/>
      <c r="G122" s="48"/>
      <c r="H122" s="48"/>
      <c r="I122" s="48"/>
    </row>
    <row r="123" spans="1:9" ht="12.75">
      <c r="A123" s="42"/>
      <c r="B123" s="48"/>
      <c r="C123" s="20" t="s">
        <v>56</v>
      </c>
      <c r="D123" s="48"/>
      <c r="E123" s="48"/>
      <c r="F123" s="48"/>
      <c r="G123" s="48"/>
      <c r="H123" s="48"/>
      <c r="I123" s="48"/>
    </row>
    <row r="124" spans="1:9" ht="39">
      <c r="A124" s="17" t="s">
        <v>57</v>
      </c>
      <c r="B124" s="20">
        <v>2</v>
      </c>
      <c r="C124" s="20">
        <v>180</v>
      </c>
      <c r="D124" s="20"/>
      <c r="E124" s="20" t="s">
        <v>56</v>
      </c>
      <c r="F124" s="20"/>
      <c r="G124" s="20"/>
      <c r="H124" s="20" t="s">
        <v>56</v>
      </c>
      <c r="I124" s="20" t="s">
        <v>56</v>
      </c>
    </row>
    <row r="125" spans="1:9" ht="12.75">
      <c r="A125" s="42" t="s">
        <v>58</v>
      </c>
      <c r="B125" s="48">
        <v>3</v>
      </c>
      <c r="C125" s="20"/>
      <c r="D125" s="48"/>
      <c r="E125" s="48"/>
      <c r="F125" s="48" t="s">
        <v>56</v>
      </c>
      <c r="G125" s="48" t="s">
        <v>56</v>
      </c>
      <c r="H125" s="48" t="s">
        <v>56</v>
      </c>
      <c r="I125" s="48" t="s">
        <v>56</v>
      </c>
    </row>
    <row r="126" spans="1:9" ht="12.75">
      <c r="A126" s="42"/>
      <c r="B126" s="48"/>
      <c r="C126" s="20">
        <v>130</v>
      </c>
      <c r="D126" s="48"/>
      <c r="E126" s="48"/>
      <c r="F126" s="48"/>
      <c r="G126" s="48"/>
      <c r="H126" s="48"/>
      <c r="I126" s="48"/>
    </row>
    <row r="127" spans="1:9" ht="12.75">
      <c r="A127" s="57" t="s">
        <v>59</v>
      </c>
      <c r="B127" s="48">
        <v>4</v>
      </c>
      <c r="C127" s="20"/>
      <c r="D127" s="49">
        <f>D134+D153</f>
        <v>25569601.02</v>
      </c>
      <c r="E127" s="49">
        <f>E134</f>
        <v>20612139.14</v>
      </c>
      <c r="F127" s="49">
        <f>F153</f>
        <v>4957461.88</v>
      </c>
      <c r="G127" s="48"/>
      <c r="H127" s="48"/>
      <c r="I127" s="48"/>
    </row>
    <row r="128" spans="1:9" ht="12.75">
      <c r="A128" s="57"/>
      <c r="B128" s="48"/>
      <c r="C128" s="20" t="s">
        <v>56</v>
      </c>
      <c r="D128" s="48"/>
      <c r="E128" s="48"/>
      <c r="F128" s="48"/>
      <c r="G128" s="48"/>
      <c r="H128" s="48"/>
      <c r="I128" s="48"/>
    </row>
    <row r="129" spans="1:9" ht="12.75">
      <c r="A129" s="17" t="s">
        <v>41</v>
      </c>
      <c r="B129" s="48">
        <v>5</v>
      </c>
      <c r="C129" s="20"/>
      <c r="D129" s="48"/>
      <c r="E129" s="48" t="s">
        <v>56</v>
      </c>
      <c r="F129" s="48" t="s">
        <v>56</v>
      </c>
      <c r="G129" s="48" t="s">
        <v>56</v>
      </c>
      <c r="H129" s="48"/>
      <c r="I129" s="48" t="s">
        <v>56</v>
      </c>
    </row>
    <row r="130" spans="1:9" ht="12.75">
      <c r="A130" s="17" t="s">
        <v>60</v>
      </c>
      <c r="B130" s="48"/>
      <c r="C130" s="20">
        <v>120</v>
      </c>
      <c r="D130" s="48"/>
      <c r="E130" s="48"/>
      <c r="F130" s="48"/>
      <c r="G130" s="48"/>
      <c r="H130" s="48"/>
      <c r="I130" s="48"/>
    </row>
    <row r="131" spans="1:9" ht="12.75">
      <c r="A131" s="21" t="s">
        <v>24</v>
      </c>
      <c r="B131" s="48">
        <v>6</v>
      </c>
      <c r="C131" s="48">
        <v>120</v>
      </c>
      <c r="D131" s="48"/>
      <c r="E131" s="48" t="s">
        <v>56</v>
      </c>
      <c r="F131" s="48" t="s">
        <v>56</v>
      </c>
      <c r="G131" s="48" t="s">
        <v>56</v>
      </c>
      <c r="H131" s="48"/>
      <c r="I131" s="48" t="s">
        <v>56</v>
      </c>
    </row>
    <row r="132" spans="1:9" ht="39">
      <c r="A132" s="21" t="s">
        <v>61</v>
      </c>
      <c r="B132" s="48"/>
      <c r="C132" s="48"/>
      <c r="D132" s="48"/>
      <c r="E132" s="48"/>
      <c r="F132" s="48"/>
      <c r="G132" s="48"/>
      <c r="H132" s="48"/>
      <c r="I132" s="48"/>
    </row>
    <row r="133" spans="1:9" ht="26.25">
      <c r="A133" s="21" t="s">
        <v>62</v>
      </c>
      <c r="B133" s="20">
        <v>7</v>
      </c>
      <c r="C133" s="20">
        <v>120</v>
      </c>
      <c r="D133" s="20"/>
      <c r="E133" s="20" t="s">
        <v>56</v>
      </c>
      <c r="F133" s="20" t="s">
        <v>56</v>
      </c>
      <c r="G133" s="20" t="s">
        <v>56</v>
      </c>
      <c r="H133" s="20"/>
      <c r="I133" s="20" t="s">
        <v>56</v>
      </c>
    </row>
    <row r="134" spans="1:9" ht="12.75">
      <c r="A134" s="17" t="s">
        <v>63</v>
      </c>
      <c r="B134" s="20">
        <v>8</v>
      </c>
      <c r="C134" s="20">
        <v>130</v>
      </c>
      <c r="D134" s="29">
        <f>E134</f>
        <v>20612139.14</v>
      </c>
      <c r="E134" s="29">
        <v>20612139.14</v>
      </c>
      <c r="F134" s="20" t="s">
        <v>56</v>
      </c>
      <c r="G134" s="20" t="s">
        <v>56</v>
      </c>
      <c r="H134" s="20"/>
      <c r="I134" s="20"/>
    </row>
    <row r="135" spans="1:9" ht="12.75">
      <c r="A135" s="21" t="s">
        <v>64</v>
      </c>
      <c r="B135" s="47">
        <v>9</v>
      </c>
      <c r="C135" s="47">
        <v>130</v>
      </c>
      <c r="D135" s="47"/>
      <c r="E135" s="47" t="s">
        <v>56</v>
      </c>
      <c r="F135" s="47" t="s">
        <v>56</v>
      </c>
      <c r="G135" s="47" t="s">
        <v>56</v>
      </c>
      <c r="H135" s="47"/>
      <c r="I135" s="47"/>
    </row>
    <row r="136" spans="1:9" ht="26.25">
      <c r="A136" s="21" t="s">
        <v>65</v>
      </c>
      <c r="B136" s="47"/>
      <c r="C136" s="47"/>
      <c r="D136" s="47"/>
      <c r="E136" s="47"/>
      <c r="F136" s="47"/>
      <c r="G136" s="47"/>
      <c r="H136" s="47"/>
      <c r="I136" s="47"/>
    </row>
    <row r="137" spans="1:9" ht="12.75">
      <c r="A137" s="17" t="s">
        <v>41</v>
      </c>
      <c r="B137" s="47">
        <v>10</v>
      </c>
      <c r="C137" s="47">
        <v>130</v>
      </c>
      <c r="D137" s="47"/>
      <c r="E137" s="47" t="s">
        <v>56</v>
      </c>
      <c r="F137" s="47" t="s">
        <v>56</v>
      </c>
      <c r="G137" s="47" t="s">
        <v>56</v>
      </c>
      <c r="H137" s="47"/>
      <c r="I137" s="47"/>
    </row>
    <row r="138" spans="1:9" ht="12.75">
      <c r="A138" s="17" t="s">
        <v>66</v>
      </c>
      <c r="B138" s="47"/>
      <c r="C138" s="47"/>
      <c r="D138" s="47"/>
      <c r="E138" s="47"/>
      <c r="F138" s="47"/>
      <c r="G138" s="47"/>
      <c r="H138" s="47"/>
      <c r="I138" s="47"/>
    </row>
    <row r="139" spans="1:9" ht="12.75">
      <c r="A139" s="17" t="s">
        <v>41</v>
      </c>
      <c r="B139" s="47">
        <v>11</v>
      </c>
      <c r="C139" s="47">
        <v>130</v>
      </c>
      <c r="D139" s="47"/>
      <c r="E139" s="47" t="s">
        <v>56</v>
      </c>
      <c r="F139" s="47" t="s">
        <v>56</v>
      </c>
      <c r="G139" s="47" t="s">
        <v>56</v>
      </c>
      <c r="H139" s="47"/>
      <c r="I139" s="47"/>
    </row>
    <row r="140" spans="1:9" ht="12.75">
      <c r="A140" s="17" t="s">
        <v>67</v>
      </c>
      <c r="B140" s="47"/>
      <c r="C140" s="47"/>
      <c r="D140" s="47"/>
      <c r="E140" s="47"/>
      <c r="F140" s="47"/>
      <c r="G140" s="47"/>
      <c r="H140" s="47"/>
      <c r="I140" s="47"/>
    </row>
    <row r="141" spans="1:9" ht="12.75">
      <c r="A141" s="17" t="s">
        <v>68</v>
      </c>
      <c r="B141" s="47"/>
      <c r="C141" s="47"/>
      <c r="D141" s="47"/>
      <c r="E141" s="47"/>
      <c r="F141" s="47"/>
      <c r="G141" s="47"/>
      <c r="H141" s="47"/>
      <c r="I141" s="47"/>
    </row>
    <row r="142" spans="1:9" ht="12.75">
      <c r="A142" s="17" t="s">
        <v>41</v>
      </c>
      <c r="B142" s="47">
        <v>12</v>
      </c>
      <c r="C142" s="47">
        <v>130</v>
      </c>
      <c r="D142" s="47"/>
      <c r="E142" s="47" t="s">
        <v>56</v>
      </c>
      <c r="F142" s="47" t="s">
        <v>56</v>
      </c>
      <c r="G142" s="47" t="s">
        <v>56</v>
      </c>
      <c r="H142" s="47"/>
      <c r="I142" s="47"/>
    </row>
    <row r="143" spans="1:9" ht="26.25">
      <c r="A143" s="17" t="s">
        <v>69</v>
      </c>
      <c r="B143" s="47"/>
      <c r="C143" s="47"/>
      <c r="D143" s="47"/>
      <c r="E143" s="47"/>
      <c r="F143" s="47"/>
      <c r="G143" s="47"/>
      <c r="H143" s="47"/>
      <c r="I143" s="47"/>
    </row>
    <row r="144" spans="1:9" ht="26.25">
      <c r="A144" s="17" t="s">
        <v>70</v>
      </c>
      <c r="B144" s="16">
        <v>13</v>
      </c>
      <c r="C144" s="16">
        <v>130</v>
      </c>
      <c r="D144" s="16"/>
      <c r="E144" s="16" t="s">
        <v>56</v>
      </c>
      <c r="F144" s="16" t="s">
        <v>56</v>
      </c>
      <c r="G144" s="16" t="s">
        <v>56</v>
      </c>
      <c r="H144" s="16"/>
      <c r="I144" s="16"/>
    </row>
    <row r="145" spans="1:9" ht="26.25">
      <c r="A145" s="17" t="s">
        <v>71</v>
      </c>
      <c r="B145" s="16">
        <v>14</v>
      </c>
      <c r="C145" s="16">
        <v>130</v>
      </c>
      <c r="D145" s="16"/>
      <c r="E145" s="16" t="s">
        <v>56</v>
      </c>
      <c r="F145" s="16" t="s">
        <v>56</v>
      </c>
      <c r="G145" s="16" t="s">
        <v>56</v>
      </c>
      <c r="H145" s="16"/>
      <c r="I145" s="16"/>
    </row>
    <row r="146" spans="1:9" ht="26.25">
      <c r="A146" s="17" t="s">
        <v>72</v>
      </c>
      <c r="B146" s="16">
        <v>15</v>
      </c>
      <c r="C146" s="16">
        <v>130</v>
      </c>
      <c r="D146" s="16"/>
      <c r="E146" s="16" t="s">
        <v>56</v>
      </c>
      <c r="F146" s="16" t="s">
        <v>56</v>
      </c>
      <c r="G146" s="16" t="s">
        <v>56</v>
      </c>
      <c r="H146" s="16"/>
      <c r="I146" s="16"/>
    </row>
    <row r="147" spans="1:9" ht="26.25">
      <c r="A147" s="17" t="s">
        <v>73</v>
      </c>
      <c r="B147" s="16">
        <v>16</v>
      </c>
      <c r="C147" s="16">
        <v>130</v>
      </c>
      <c r="D147" s="16"/>
      <c r="E147" s="16" t="s">
        <v>56</v>
      </c>
      <c r="F147" s="16" t="s">
        <v>56</v>
      </c>
      <c r="G147" s="16" t="s">
        <v>56</v>
      </c>
      <c r="H147" s="16"/>
      <c r="I147" s="16"/>
    </row>
    <row r="148" spans="1:9" ht="12.75">
      <c r="A148" s="17" t="s">
        <v>41</v>
      </c>
      <c r="B148" s="47">
        <v>17</v>
      </c>
      <c r="C148" s="47">
        <v>130</v>
      </c>
      <c r="D148" s="47"/>
      <c r="E148" s="47" t="s">
        <v>56</v>
      </c>
      <c r="F148" s="47" t="s">
        <v>56</v>
      </c>
      <c r="G148" s="47" t="s">
        <v>56</v>
      </c>
      <c r="H148" s="47"/>
      <c r="I148" s="47"/>
    </row>
    <row r="149" spans="1:9" ht="26.25">
      <c r="A149" s="17" t="s">
        <v>74</v>
      </c>
      <c r="B149" s="47"/>
      <c r="C149" s="47"/>
      <c r="D149" s="47"/>
      <c r="E149" s="47"/>
      <c r="F149" s="47"/>
      <c r="G149" s="47"/>
      <c r="H149" s="47"/>
      <c r="I149" s="47"/>
    </row>
    <row r="150" spans="1:9" ht="26.25">
      <c r="A150" s="17" t="s">
        <v>75</v>
      </c>
      <c r="B150" s="16">
        <v>18</v>
      </c>
      <c r="C150" s="16">
        <v>130</v>
      </c>
      <c r="D150" s="16"/>
      <c r="E150" s="16" t="s">
        <v>56</v>
      </c>
      <c r="F150" s="16" t="s">
        <v>56</v>
      </c>
      <c r="G150" s="16" t="s">
        <v>56</v>
      </c>
      <c r="H150" s="16"/>
      <c r="I150" s="16"/>
    </row>
    <row r="151" spans="1:9" ht="12.75">
      <c r="A151" s="17" t="s">
        <v>76</v>
      </c>
      <c r="B151" s="16">
        <v>19</v>
      </c>
      <c r="C151" s="16">
        <v>130</v>
      </c>
      <c r="D151" s="16"/>
      <c r="E151" s="16" t="s">
        <v>56</v>
      </c>
      <c r="F151" s="16" t="s">
        <v>56</v>
      </c>
      <c r="G151" s="16" t="s">
        <v>56</v>
      </c>
      <c r="H151" s="16"/>
      <c r="I151" s="16"/>
    </row>
    <row r="152" spans="1:9" ht="26.25">
      <c r="A152" s="17" t="s">
        <v>77</v>
      </c>
      <c r="B152" s="16">
        <v>20</v>
      </c>
      <c r="C152" s="16">
        <v>140</v>
      </c>
      <c r="D152" s="16"/>
      <c r="E152" s="16" t="s">
        <v>56</v>
      </c>
      <c r="F152" s="16" t="s">
        <v>56</v>
      </c>
      <c r="G152" s="16" t="s">
        <v>56</v>
      </c>
      <c r="H152" s="16"/>
      <c r="I152" s="16" t="s">
        <v>56</v>
      </c>
    </row>
    <row r="153" spans="1:9" ht="26.25">
      <c r="A153" s="17" t="s">
        <v>78</v>
      </c>
      <c r="B153" s="16">
        <v>21</v>
      </c>
      <c r="C153" s="16">
        <v>180</v>
      </c>
      <c r="D153" s="28">
        <f>SUM(F153:G153)</f>
        <v>4957461.88</v>
      </c>
      <c r="E153" s="28" t="s">
        <v>56</v>
      </c>
      <c r="F153" s="28">
        <v>4957461.88</v>
      </c>
      <c r="G153" s="28"/>
      <c r="H153" s="16" t="s">
        <v>56</v>
      </c>
      <c r="I153" s="16" t="s">
        <v>56</v>
      </c>
    </row>
    <row r="154" spans="1:9" ht="12.75">
      <c r="A154" s="17" t="s">
        <v>79</v>
      </c>
      <c r="B154" s="22">
        <v>22</v>
      </c>
      <c r="C154" s="16" t="s">
        <v>56</v>
      </c>
      <c r="D154" s="16"/>
      <c r="E154" s="16" t="s">
        <v>56</v>
      </c>
      <c r="F154" s="16" t="s">
        <v>56</v>
      </c>
      <c r="G154" s="16" t="s">
        <v>56</v>
      </c>
      <c r="H154" s="16"/>
      <c r="I154" s="16" t="s">
        <v>56</v>
      </c>
    </row>
    <row r="155" spans="1:9" ht="12.75">
      <c r="A155" s="21" t="s">
        <v>24</v>
      </c>
      <c r="B155" s="51">
        <v>23</v>
      </c>
      <c r="C155" s="16"/>
      <c r="D155" s="47"/>
      <c r="E155" s="47" t="s">
        <v>56</v>
      </c>
      <c r="F155" s="47" t="s">
        <v>56</v>
      </c>
      <c r="G155" s="47" t="s">
        <v>56</v>
      </c>
      <c r="H155" s="47"/>
      <c r="I155" s="47" t="s">
        <v>56</v>
      </c>
    </row>
    <row r="156" spans="1:9" ht="26.25">
      <c r="A156" s="21" t="s">
        <v>80</v>
      </c>
      <c r="B156" s="51"/>
      <c r="C156" s="16">
        <v>410</v>
      </c>
      <c r="D156" s="47"/>
      <c r="E156" s="47"/>
      <c r="F156" s="47"/>
      <c r="G156" s="47"/>
      <c r="H156" s="47"/>
      <c r="I156" s="47"/>
    </row>
    <row r="157" spans="1:9" ht="12.75">
      <c r="A157" s="50" t="s">
        <v>81</v>
      </c>
      <c r="B157" s="51">
        <v>24</v>
      </c>
      <c r="C157" s="16"/>
      <c r="D157" s="47"/>
      <c r="E157" s="47" t="s">
        <v>56</v>
      </c>
      <c r="F157" s="47" t="s">
        <v>56</v>
      </c>
      <c r="G157" s="47" t="s">
        <v>56</v>
      </c>
      <c r="H157" s="47"/>
      <c r="I157" s="47" t="s">
        <v>56</v>
      </c>
    </row>
    <row r="158" spans="1:9" ht="12.75">
      <c r="A158" s="50"/>
      <c r="B158" s="51"/>
      <c r="C158" s="16">
        <v>420</v>
      </c>
      <c r="D158" s="47"/>
      <c r="E158" s="47"/>
      <c r="F158" s="47"/>
      <c r="G158" s="47"/>
      <c r="H158" s="47"/>
      <c r="I158" s="47"/>
    </row>
    <row r="159" spans="1:9" ht="12.75">
      <c r="A159" s="50" t="s">
        <v>82</v>
      </c>
      <c r="B159" s="51">
        <v>25</v>
      </c>
      <c r="C159" s="16"/>
      <c r="D159" s="47"/>
      <c r="E159" s="47" t="s">
        <v>56</v>
      </c>
      <c r="F159" s="47" t="s">
        <v>56</v>
      </c>
      <c r="G159" s="47" t="s">
        <v>56</v>
      </c>
      <c r="H159" s="47"/>
      <c r="I159" s="47" t="s">
        <v>56</v>
      </c>
    </row>
    <row r="160" spans="1:9" ht="12.75">
      <c r="A160" s="50"/>
      <c r="B160" s="51"/>
      <c r="C160" s="16">
        <v>440</v>
      </c>
      <c r="D160" s="47"/>
      <c r="E160" s="47"/>
      <c r="F160" s="47"/>
      <c r="G160" s="47"/>
      <c r="H160" s="47"/>
      <c r="I160" s="47"/>
    </row>
    <row r="161" spans="1:9" ht="26.25">
      <c r="A161" s="21" t="s">
        <v>83</v>
      </c>
      <c r="B161" s="22">
        <v>26</v>
      </c>
      <c r="C161" s="16">
        <v>620</v>
      </c>
      <c r="D161" s="16"/>
      <c r="E161" s="16" t="s">
        <v>56</v>
      </c>
      <c r="F161" s="16" t="s">
        <v>56</v>
      </c>
      <c r="G161" s="16" t="s">
        <v>56</v>
      </c>
      <c r="H161" s="16"/>
      <c r="I161" s="16" t="s">
        <v>56</v>
      </c>
    </row>
    <row r="162" spans="1:9" ht="12.75">
      <c r="A162" s="17" t="s">
        <v>84</v>
      </c>
      <c r="B162" s="22">
        <v>27</v>
      </c>
      <c r="C162" s="16">
        <v>180</v>
      </c>
      <c r="D162" s="16"/>
      <c r="E162" s="16" t="s">
        <v>56</v>
      </c>
      <c r="F162" s="16" t="s">
        <v>56</v>
      </c>
      <c r="G162" s="16" t="s">
        <v>56</v>
      </c>
      <c r="H162" s="16"/>
      <c r="I162" s="16"/>
    </row>
    <row r="163" spans="1:9" ht="12.75">
      <c r="A163" s="25" t="s">
        <v>85</v>
      </c>
      <c r="B163" s="22">
        <v>28</v>
      </c>
      <c r="C163" s="16" t="s">
        <v>56</v>
      </c>
      <c r="D163" s="28">
        <f>SUM(E163:I163)</f>
        <v>25569601.02</v>
      </c>
      <c r="E163" s="28">
        <f>E164+E178+E193+E205</f>
        <v>20612139.14</v>
      </c>
      <c r="F163" s="28">
        <f>F164+F178+F193+F205</f>
        <v>4957461.88</v>
      </c>
      <c r="G163" s="28">
        <f>G164+G178+G193+G205</f>
        <v>0</v>
      </c>
      <c r="H163" s="28">
        <f>H164+H178+H193+H205</f>
        <v>0</v>
      </c>
      <c r="I163" s="28">
        <f>I164+I178+I193+I205</f>
        <v>0</v>
      </c>
    </row>
    <row r="164" spans="1:9" ht="12.75">
      <c r="A164" s="17" t="s">
        <v>41</v>
      </c>
      <c r="B164" s="51">
        <v>29</v>
      </c>
      <c r="C164" s="16"/>
      <c r="D164" s="52">
        <f aca="true" t="shared" si="1" ref="D164:D184">SUM(E164:I164)</f>
        <v>19534685.44</v>
      </c>
      <c r="E164" s="54">
        <f>E166+E173+E174+E175</f>
        <v>19301523.560000002</v>
      </c>
      <c r="F164" s="54">
        <f>F166+F173+F174+F175</f>
        <v>233161.88</v>
      </c>
      <c r="G164" s="54">
        <f>G166+G173+G174+G175</f>
        <v>0</v>
      </c>
      <c r="H164" s="54">
        <f>H166+H173+H174+H175</f>
        <v>0</v>
      </c>
      <c r="I164" s="54">
        <f>I166+I173+I174+I175</f>
        <v>0</v>
      </c>
    </row>
    <row r="165" spans="1:9" ht="12.75">
      <c r="A165" s="17" t="s">
        <v>86</v>
      </c>
      <c r="B165" s="51"/>
      <c r="C165" s="16">
        <v>100</v>
      </c>
      <c r="D165" s="53"/>
      <c r="E165" s="54"/>
      <c r="F165" s="54"/>
      <c r="G165" s="54"/>
      <c r="H165" s="54"/>
      <c r="I165" s="54"/>
    </row>
    <row r="166" spans="1:9" ht="12.75">
      <c r="A166" s="21" t="s">
        <v>24</v>
      </c>
      <c r="B166" s="51">
        <v>30</v>
      </c>
      <c r="C166" s="16"/>
      <c r="D166" s="52">
        <f>SUM(E166:I166)</f>
        <v>14806035.760000002</v>
      </c>
      <c r="E166" s="54">
        <f>E168+E171+E172</f>
        <v>14806035.760000002</v>
      </c>
      <c r="F166" s="54">
        <f>F168+F171+F172</f>
        <v>0</v>
      </c>
      <c r="G166" s="54"/>
      <c r="H166" s="54"/>
      <c r="I166" s="54"/>
    </row>
    <row r="167" spans="1:9" ht="12.75">
      <c r="A167" s="21" t="s">
        <v>87</v>
      </c>
      <c r="B167" s="51"/>
      <c r="C167" s="16">
        <v>111</v>
      </c>
      <c r="D167" s="53"/>
      <c r="E167" s="54"/>
      <c r="F167" s="54"/>
      <c r="G167" s="54"/>
      <c r="H167" s="54"/>
      <c r="I167" s="54"/>
    </row>
    <row r="168" spans="1:9" ht="12.75">
      <c r="A168" s="17" t="s">
        <v>41</v>
      </c>
      <c r="B168" s="51">
        <v>31</v>
      </c>
      <c r="C168" s="16"/>
      <c r="D168" s="52">
        <f>SUM(E168:I168)</f>
        <v>9042991.99</v>
      </c>
      <c r="E168" s="54">
        <v>9042991.99</v>
      </c>
      <c r="F168" s="54"/>
      <c r="G168" s="54"/>
      <c r="H168" s="54"/>
      <c r="I168" s="54"/>
    </row>
    <row r="169" spans="1:9" ht="12.75">
      <c r="A169" s="17" t="s">
        <v>88</v>
      </c>
      <c r="B169" s="51"/>
      <c r="C169" s="16">
        <v>111</v>
      </c>
      <c r="D169" s="53"/>
      <c r="E169" s="54"/>
      <c r="F169" s="54"/>
      <c r="G169" s="54"/>
      <c r="H169" s="54"/>
      <c r="I169" s="54"/>
    </row>
    <row r="170" spans="1:9" ht="12.75">
      <c r="A170" s="17" t="s">
        <v>89</v>
      </c>
      <c r="B170" s="22">
        <v>32</v>
      </c>
      <c r="C170" s="16">
        <v>111</v>
      </c>
      <c r="D170" s="28">
        <f>SUM(E170:I170)</f>
        <v>0</v>
      </c>
      <c r="E170" s="28"/>
      <c r="F170" s="28"/>
      <c r="G170" s="28"/>
      <c r="H170" s="28"/>
      <c r="I170" s="28"/>
    </row>
    <row r="171" spans="1:9" ht="26.25">
      <c r="A171" s="17" t="s">
        <v>90</v>
      </c>
      <c r="B171" s="22">
        <v>33</v>
      </c>
      <c r="C171" s="16">
        <v>111</v>
      </c>
      <c r="D171" s="28">
        <f t="shared" si="1"/>
        <v>3186375.15</v>
      </c>
      <c r="E171" s="28">
        <v>3186375.15</v>
      </c>
      <c r="F171" s="28"/>
      <c r="G171" s="28"/>
      <c r="H171" s="28"/>
      <c r="I171" s="28"/>
    </row>
    <row r="172" spans="1:9" ht="12.75">
      <c r="A172" s="17" t="s">
        <v>91</v>
      </c>
      <c r="B172" s="22">
        <v>34</v>
      </c>
      <c r="C172" s="16">
        <v>111</v>
      </c>
      <c r="D172" s="28">
        <f>SUM(E172:I172)</f>
        <v>2576668.62</v>
      </c>
      <c r="E172" s="28">
        <v>2576668.62</v>
      </c>
      <c r="F172" s="28"/>
      <c r="G172" s="28"/>
      <c r="H172" s="28"/>
      <c r="I172" s="28"/>
    </row>
    <row r="173" spans="1:9" ht="26.25">
      <c r="A173" s="17" t="s">
        <v>92</v>
      </c>
      <c r="B173" s="22">
        <v>35</v>
      </c>
      <c r="C173" s="16">
        <v>112</v>
      </c>
      <c r="D173" s="28">
        <f t="shared" si="1"/>
        <v>231226.88</v>
      </c>
      <c r="E173" s="28">
        <v>24065</v>
      </c>
      <c r="F173" s="28">
        <v>207161.88</v>
      </c>
      <c r="G173" s="28"/>
      <c r="H173" s="28"/>
      <c r="I173" s="28"/>
    </row>
    <row r="174" spans="1:9" ht="52.5">
      <c r="A174" s="17" t="s">
        <v>93</v>
      </c>
      <c r="B174" s="22">
        <v>36</v>
      </c>
      <c r="C174" s="16">
        <v>113</v>
      </c>
      <c r="D174" s="28">
        <f t="shared" si="1"/>
        <v>26000</v>
      </c>
      <c r="E174" s="28"/>
      <c r="F174" s="28">
        <v>26000</v>
      </c>
      <c r="G174" s="28"/>
      <c r="H174" s="28"/>
      <c r="I174" s="28"/>
    </row>
    <row r="175" spans="1:9" ht="12.75">
      <c r="A175" s="42" t="s">
        <v>94</v>
      </c>
      <c r="B175" s="51">
        <v>37</v>
      </c>
      <c r="C175" s="16"/>
      <c r="D175" s="52">
        <f t="shared" si="1"/>
        <v>4471422.8</v>
      </c>
      <c r="E175" s="54">
        <v>4471422.8</v>
      </c>
      <c r="F175" s="54"/>
      <c r="G175" s="54"/>
      <c r="H175" s="54"/>
      <c r="I175" s="54"/>
    </row>
    <row r="176" spans="1:9" ht="12.75">
      <c r="A176" s="42"/>
      <c r="B176" s="51"/>
      <c r="C176" s="16"/>
      <c r="D176" s="62"/>
      <c r="E176" s="54"/>
      <c r="F176" s="54"/>
      <c r="G176" s="54"/>
      <c r="H176" s="54"/>
      <c r="I176" s="54"/>
    </row>
    <row r="177" spans="1:9" ht="12.75">
      <c r="A177" s="42"/>
      <c r="B177" s="51"/>
      <c r="C177" s="16">
        <v>119</v>
      </c>
      <c r="D177" s="53"/>
      <c r="E177" s="54"/>
      <c r="F177" s="54"/>
      <c r="G177" s="54"/>
      <c r="H177" s="54"/>
      <c r="I177" s="54"/>
    </row>
    <row r="178" spans="1:9" ht="12.75">
      <c r="A178" s="21" t="s">
        <v>95</v>
      </c>
      <c r="B178" s="22">
        <v>38</v>
      </c>
      <c r="C178" s="16">
        <v>300</v>
      </c>
      <c r="D178" s="28">
        <f t="shared" si="1"/>
        <v>448000</v>
      </c>
      <c r="E178" s="28">
        <f>SUM(E179:E187)</f>
        <v>0</v>
      </c>
      <c r="F178" s="28">
        <f>SUM(F179:F187)</f>
        <v>448000</v>
      </c>
      <c r="G178" s="28"/>
      <c r="H178" s="28"/>
      <c r="I178" s="28"/>
    </row>
    <row r="179" spans="1:9" ht="12.75">
      <c r="A179" s="21" t="s">
        <v>24</v>
      </c>
      <c r="B179" s="51">
        <v>39</v>
      </c>
      <c r="C179" s="47">
        <v>320</v>
      </c>
      <c r="D179" s="28">
        <f t="shared" si="1"/>
        <v>0</v>
      </c>
      <c r="E179" s="54"/>
      <c r="F179" s="54"/>
      <c r="G179" s="54"/>
      <c r="H179" s="54"/>
      <c r="I179" s="54"/>
    </row>
    <row r="180" spans="1:9" ht="39">
      <c r="A180" s="21" t="s">
        <v>96</v>
      </c>
      <c r="B180" s="51"/>
      <c r="C180" s="47"/>
      <c r="D180" s="28">
        <f t="shared" si="1"/>
        <v>0</v>
      </c>
      <c r="E180" s="54"/>
      <c r="F180" s="54"/>
      <c r="G180" s="54"/>
      <c r="H180" s="54"/>
      <c r="I180" s="54"/>
    </row>
    <row r="181" spans="1:9" ht="12.75">
      <c r="A181" s="21" t="s">
        <v>24</v>
      </c>
      <c r="B181" s="51">
        <v>40</v>
      </c>
      <c r="C181" s="16"/>
      <c r="D181" s="28">
        <f t="shared" si="1"/>
        <v>0</v>
      </c>
      <c r="E181" s="54"/>
      <c r="F181" s="54"/>
      <c r="G181" s="54"/>
      <c r="H181" s="54"/>
      <c r="I181" s="54"/>
    </row>
    <row r="182" spans="1:9" ht="39">
      <c r="A182" s="21" t="s">
        <v>97</v>
      </c>
      <c r="B182" s="51"/>
      <c r="C182" s="16"/>
      <c r="D182" s="28">
        <f t="shared" si="1"/>
        <v>0</v>
      </c>
      <c r="E182" s="54"/>
      <c r="F182" s="54"/>
      <c r="G182" s="54"/>
      <c r="H182" s="54"/>
      <c r="I182" s="54"/>
    </row>
    <row r="183" spans="1:9" ht="12.75">
      <c r="A183" s="19"/>
      <c r="B183" s="51"/>
      <c r="C183" s="16"/>
      <c r="D183" s="28">
        <f t="shared" si="1"/>
        <v>0</v>
      </c>
      <c r="E183" s="54"/>
      <c r="F183" s="54"/>
      <c r="G183" s="54"/>
      <c r="H183" s="54"/>
      <c r="I183" s="54"/>
    </row>
    <row r="184" spans="1:9" ht="12.75">
      <c r="A184" s="19"/>
      <c r="B184" s="51"/>
      <c r="C184" s="16">
        <v>321</v>
      </c>
      <c r="D184" s="28">
        <f t="shared" si="1"/>
        <v>0</v>
      </c>
      <c r="E184" s="54"/>
      <c r="F184" s="54"/>
      <c r="G184" s="54"/>
      <c r="H184" s="54"/>
      <c r="I184" s="54"/>
    </row>
    <row r="185" spans="1:9" ht="12.75">
      <c r="A185" s="21" t="s">
        <v>98</v>
      </c>
      <c r="B185" s="22">
        <v>41</v>
      </c>
      <c r="C185" s="16">
        <v>340</v>
      </c>
      <c r="D185" s="16"/>
      <c r="E185" s="16"/>
      <c r="F185" s="16"/>
      <c r="G185" s="16" t="s">
        <v>56</v>
      </c>
      <c r="H185" s="16"/>
      <c r="I185" s="16"/>
    </row>
    <row r="186" spans="1:9" ht="12.75">
      <c r="A186" s="21" t="s">
        <v>99</v>
      </c>
      <c r="B186" s="22">
        <v>42</v>
      </c>
      <c r="C186" s="16">
        <v>350</v>
      </c>
      <c r="D186" s="16">
        <f>SUM(E186:F186)</f>
        <v>448000</v>
      </c>
      <c r="E186" s="16"/>
      <c r="F186" s="16">
        <v>448000</v>
      </c>
      <c r="G186" s="16" t="s">
        <v>56</v>
      </c>
      <c r="H186" s="16"/>
      <c r="I186" s="16"/>
    </row>
    <row r="187" spans="1:9" ht="12.75">
      <c r="A187" s="21" t="s">
        <v>100</v>
      </c>
      <c r="B187" s="22">
        <v>43</v>
      </c>
      <c r="C187" s="16">
        <v>360</v>
      </c>
      <c r="D187" s="16"/>
      <c r="E187" s="16"/>
      <c r="F187" s="16"/>
      <c r="G187" s="16" t="s">
        <v>56</v>
      </c>
      <c r="H187" s="16"/>
      <c r="I187" s="16"/>
    </row>
    <row r="188" spans="1:9" ht="12.75">
      <c r="A188" s="21" t="s">
        <v>101</v>
      </c>
      <c r="B188" s="22">
        <v>44</v>
      </c>
      <c r="C188" s="16">
        <v>830</v>
      </c>
      <c r="D188" s="16"/>
      <c r="E188" s="16"/>
      <c r="F188" s="16"/>
      <c r="G188" s="16" t="s">
        <v>56</v>
      </c>
      <c r="H188" s="16"/>
      <c r="I188" s="16"/>
    </row>
    <row r="189" spans="1:9" ht="12.75">
      <c r="A189" s="21" t="s">
        <v>24</v>
      </c>
      <c r="B189" s="51">
        <v>45</v>
      </c>
      <c r="C189" s="16"/>
      <c r="D189" s="16"/>
      <c r="E189" s="47"/>
      <c r="F189" s="47"/>
      <c r="G189" s="47" t="s">
        <v>56</v>
      </c>
      <c r="H189" s="47"/>
      <c r="I189" s="47"/>
    </row>
    <row r="190" spans="1:9" ht="52.5">
      <c r="A190" s="21" t="s">
        <v>102</v>
      </c>
      <c r="B190" s="51"/>
      <c r="C190" s="16"/>
      <c r="D190" s="16"/>
      <c r="E190" s="47"/>
      <c r="F190" s="47"/>
      <c r="G190" s="47"/>
      <c r="H190" s="47"/>
      <c r="I190" s="47"/>
    </row>
    <row r="191" spans="1:9" ht="12.75">
      <c r="A191" s="19"/>
      <c r="B191" s="51"/>
      <c r="C191" s="16"/>
      <c r="D191" s="16"/>
      <c r="E191" s="47"/>
      <c r="F191" s="47"/>
      <c r="G191" s="47"/>
      <c r="H191" s="47"/>
      <c r="I191" s="47"/>
    </row>
    <row r="192" spans="1:9" ht="12.75">
      <c r="A192" s="19"/>
      <c r="B192" s="51"/>
      <c r="C192" s="16">
        <v>831</v>
      </c>
      <c r="D192" s="16"/>
      <c r="E192" s="47"/>
      <c r="F192" s="47"/>
      <c r="G192" s="47"/>
      <c r="H192" s="47"/>
      <c r="I192" s="47"/>
    </row>
    <row r="193" spans="1:9" ht="12.75">
      <c r="A193" s="21" t="s">
        <v>103</v>
      </c>
      <c r="B193" s="22">
        <v>46</v>
      </c>
      <c r="C193" s="16">
        <v>850</v>
      </c>
      <c r="D193" s="28">
        <f>SUM(E193:I193)</f>
        <v>317445.11</v>
      </c>
      <c r="E193" s="28">
        <f>SUM(E194:E197)</f>
        <v>317445.11</v>
      </c>
      <c r="F193" s="28"/>
      <c r="G193" s="16"/>
      <c r="H193" s="16"/>
      <c r="I193" s="16"/>
    </row>
    <row r="194" spans="1:9" ht="12.75">
      <c r="A194" s="21" t="s">
        <v>24</v>
      </c>
      <c r="B194" s="51">
        <v>47</v>
      </c>
      <c r="C194" s="16"/>
      <c r="D194" s="52">
        <f>SUM(E194:F195)</f>
        <v>317383.91</v>
      </c>
      <c r="E194" s="54">
        <v>317383.91</v>
      </c>
      <c r="F194" s="54"/>
      <c r="G194" s="47" t="s">
        <v>56</v>
      </c>
      <c r="H194" s="47"/>
      <c r="I194" s="47"/>
    </row>
    <row r="195" spans="1:9" ht="12.75">
      <c r="A195" s="21" t="s">
        <v>104</v>
      </c>
      <c r="B195" s="51"/>
      <c r="C195" s="16">
        <v>851</v>
      </c>
      <c r="D195" s="53"/>
      <c r="E195" s="54"/>
      <c r="F195" s="54"/>
      <c r="G195" s="47"/>
      <c r="H195" s="47"/>
      <c r="I195" s="47"/>
    </row>
    <row r="196" spans="1:9" ht="12.75">
      <c r="A196" s="21" t="s">
        <v>105</v>
      </c>
      <c r="B196" s="22">
        <v>48</v>
      </c>
      <c r="C196" s="16">
        <v>852</v>
      </c>
      <c r="D196" s="28">
        <f>SUM(E196:F196)</f>
        <v>61.2</v>
      </c>
      <c r="E196" s="28">
        <v>61.2</v>
      </c>
      <c r="F196" s="28"/>
      <c r="G196" s="16" t="s">
        <v>56</v>
      </c>
      <c r="H196" s="16"/>
      <c r="I196" s="16"/>
    </row>
    <row r="197" spans="1:9" ht="12.75">
      <c r="A197" s="17" t="s">
        <v>106</v>
      </c>
      <c r="B197" s="22">
        <v>49</v>
      </c>
      <c r="C197" s="16">
        <v>853</v>
      </c>
      <c r="D197" s="28">
        <f>SUM(E197:F197)</f>
        <v>0</v>
      </c>
      <c r="E197" s="28"/>
      <c r="F197" s="28"/>
      <c r="G197" s="16" t="s">
        <v>56</v>
      </c>
      <c r="H197" s="16"/>
      <c r="I197" s="16"/>
    </row>
    <row r="198" spans="1:9" ht="12.75">
      <c r="A198" s="50" t="s">
        <v>107</v>
      </c>
      <c r="B198" s="51">
        <v>50</v>
      </c>
      <c r="C198" s="16"/>
      <c r="D198" s="47"/>
      <c r="E198" s="47"/>
      <c r="F198" s="47"/>
      <c r="G198" s="47"/>
      <c r="H198" s="47"/>
      <c r="I198" s="47"/>
    </row>
    <row r="199" spans="1:9" ht="12.75">
      <c r="A199" s="50"/>
      <c r="B199" s="51"/>
      <c r="C199" s="16">
        <v>400</v>
      </c>
      <c r="D199" s="47"/>
      <c r="E199" s="47"/>
      <c r="F199" s="47"/>
      <c r="G199" s="47"/>
      <c r="H199" s="47"/>
      <c r="I199" s="47"/>
    </row>
    <row r="200" spans="1:9" ht="12.75">
      <c r="A200" s="21" t="s">
        <v>24</v>
      </c>
      <c r="B200" s="51">
        <v>51</v>
      </c>
      <c r="C200" s="16"/>
      <c r="D200" s="47"/>
      <c r="E200" s="47"/>
      <c r="F200" s="47"/>
      <c r="G200" s="47"/>
      <c r="H200" s="47"/>
      <c r="I200" s="47"/>
    </row>
    <row r="201" spans="1:9" ht="26.25">
      <c r="A201" s="21" t="s">
        <v>108</v>
      </c>
      <c r="B201" s="51"/>
      <c r="C201" s="16"/>
      <c r="D201" s="47"/>
      <c r="E201" s="47"/>
      <c r="F201" s="47"/>
      <c r="G201" s="47"/>
      <c r="H201" s="47"/>
      <c r="I201" s="47"/>
    </row>
    <row r="202" spans="1:9" ht="12.75">
      <c r="A202" s="21"/>
      <c r="B202" s="51"/>
      <c r="C202" s="16">
        <v>416</v>
      </c>
      <c r="D202" s="47"/>
      <c r="E202" s="47"/>
      <c r="F202" s="47"/>
      <c r="G202" s="47"/>
      <c r="H202" s="47"/>
      <c r="I202" s="47"/>
    </row>
    <row r="203" spans="1:9" ht="12.75">
      <c r="A203" s="42" t="s">
        <v>109</v>
      </c>
      <c r="B203" s="51">
        <v>52</v>
      </c>
      <c r="C203" s="16"/>
      <c r="D203" s="47"/>
      <c r="E203" s="47"/>
      <c r="F203" s="47"/>
      <c r="G203" s="47"/>
      <c r="H203" s="47"/>
      <c r="I203" s="47"/>
    </row>
    <row r="204" spans="1:9" ht="12.75">
      <c r="A204" s="42"/>
      <c r="B204" s="51"/>
      <c r="C204" s="16">
        <v>417</v>
      </c>
      <c r="D204" s="47"/>
      <c r="E204" s="47"/>
      <c r="F204" s="47"/>
      <c r="G204" s="47"/>
      <c r="H204" s="47"/>
      <c r="I204" s="47"/>
    </row>
    <row r="205" spans="1:9" ht="12.75">
      <c r="A205" s="21" t="s">
        <v>110</v>
      </c>
      <c r="B205" s="22">
        <v>53</v>
      </c>
      <c r="C205" s="16">
        <v>200</v>
      </c>
      <c r="D205" s="28">
        <f>SUM(E205:I205)</f>
        <v>5269470.47</v>
      </c>
      <c r="E205" s="28">
        <f>E209</f>
        <v>993170.47</v>
      </c>
      <c r="F205" s="28">
        <f>F209</f>
        <v>4276300</v>
      </c>
      <c r="G205" s="28">
        <f>G209</f>
        <v>0</v>
      </c>
      <c r="H205" s="28">
        <f>H209</f>
        <v>0</v>
      </c>
      <c r="I205" s="28">
        <f>I209</f>
        <v>0</v>
      </c>
    </row>
    <row r="206" spans="1:9" ht="12.75">
      <c r="A206" s="21" t="s">
        <v>24</v>
      </c>
      <c r="B206" s="51">
        <v>54</v>
      </c>
      <c r="C206" s="16"/>
      <c r="D206" s="54"/>
      <c r="E206" s="54"/>
      <c r="F206" s="54"/>
      <c r="G206" s="54"/>
      <c r="H206" s="54"/>
      <c r="I206" s="54"/>
    </row>
    <row r="207" spans="1:9" ht="26.25">
      <c r="A207" s="21" t="s">
        <v>111</v>
      </c>
      <c r="B207" s="51"/>
      <c r="C207" s="16"/>
      <c r="D207" s="54"/>
      <c r="E207" s="54"/>
      <c r="F207" s="54"/>
      <c r="G207" s="54"/>
      <c r="H207" s="54"/>
      <c r="I207" s="54"/>
    </row>
    <row r="208" spans="1:9" ht="12.75">
      <c r="A208" s="19"/>
      <c r="B208" s="51"/>
      <c r="C208" s="16">
        <v>243</v>
      </c>
      <c r="D208" s="54"/>
      <c r="E208" s="54"/>
      <c r="F208" s="54"/>
      <c r="G208" s="54"/>
      <c r="H208" s="54"/>
      <c r="I208" s="54"/>
    </row>
    <row r="209" spans="1:9" ht="12.75">
      <c r="A209" s="50" t="s">
        <v>112</v>
      </c>
      <c r="B209" s="51">
        <v>55</v>
      </c>
      <c r="C209" s="16"/>
      <c r="D209" s="54">
        <f aca="true" t="shared" si="2" ref="D209:I209">SUM(D211:D221)</f>
        <v>5269470.47</v>
      </c>
      <c r="E209" s="54">
        <f t="shared" si="2"/>
        <v>993170.47</v>
      </c>
      <c r="F209" s="54">
        <f t="shared" si="2"/>
        <v>4276300</v>
      </c>
      <c r="G209" s="54">
        <f t="shared" si="2"/>
        <v>0</v>
      </c>
      <c r="H209" s="54">
        <f t="shared" si="2"/>
        <v>0</v>
      </c>
      <c r="I209" s="54">
        <f t="shared" si="2"/>
        <v>0</v>
      </c>
    </row>
    <row r="210" spans="1:9" ht="12.75">
      <c r="A210" s="50"/>
      <c r="B210" s="51"/>
      <c r="C210" s="16">
        <v>244</v>
      </c>
      <c r="D210" s="54"/>
      <c r="E210" s="54"/>
      <c r="F210" s="54"/>
      <c r="G210" s="54"/>
      <c r="H210" s="54"/>
      <c r="I210" s="54"/>
    </row>
    <row r="211" spans="1:9" ht="12.75">
      <c r="A211" s="21" t="s">
        <v>24</v>
      </c>
      <c r="B211" s="51">
        <v>56</v>
      </c>
      <c r="C211" s="16"/>
      <c r="D211" s="54">
        <f>SUM(E211:F212)</f>
        <v>43809.28</v>
      </c>
      <c r="E211" s="54">
        <v>43809.28</v>
      </c>
      <c r="F211" s="54"/>
      <c r="G211" s="54" t="s">
        <v>56</v>
      </c>
      <c r="H211" s="54"/>
      <c r="I211" s="54"/>
    </row>
    <row r="212" spans="1:9" ht="12.75">
      <c r="A212" s="21" t="s">
        <v>113</v>
      </c>
      <c r="B212" s="51"/>
      <c r="C212" s="16">
        <v>244</v>
      </c>
      <c r="D212" s="54"/>
      <c r="E212" s="54"/>
      <c r="F212" s="54"/>
      <c r="G212" s="54"/>
      <c r="H212" s="54"/>
      <c r="I212" s="54"/>
    </row>
    <row r="213" spans="1:9" ht="12.75">
      <c r="A213" s="21" t="s">
        <v>114</v>
      </c>
      <c r="B213" s="22">
        <v>57</v>
      </c>
      <c r="C213" s="16">
        <v>244</v>
      </c>
      <c r="D213" s="28"/>
      <c r="E213" s="28"/>
      <c r="F213" s="28"/>
      <c r="G213" s="28"/>
      <c r="H213" s="28"/>
      <c r="I213" s="28"/>
    </row>
    <row r="214" spans="1:9" ht="12.75">
      <c r="A214" s="21" t="s">
        <v>115</v>
      </c>
      <c r="B214" s="22">
        <v>58</v>
      </c>
      <c r="C214" s="16">
        <v>244</v>
      </c>
      <c r="D214" s="28">
        <f>SUM(E214:F214)</f>
        <v>586112.2</v>
      </c>
      <c r="E214" s="28">
        <v>586112.2</v>
      </c>
      <c r="F214" s="28"/>
      <c r="G214" s="28"/>
      <c r="H214" s="28"/>
      <c r="I214" s="28"/>
    </row>
    <row r="215" spans="1:9" ht="26.25">
      <c r="A215" s="21" t="s">
        <v>116</v>
      </c>
      <c r="B215" s="22">
        <v>59</v>
      </c>
      <c r="C215" s="16">
        <v>244</v>
      </c>
      <c r="D215" s="28">
        <f>SUM(E215:F215)</f>
        <v>3200000</v>
      </c>
      <c r="E215" s="28"/>
      <c r="F215" s="28">
        <v>3200000</v>
      </c>
      <c r="G215" s="28" t="s">
        <v>56</v>
      </c>
      <c r="H215" s="28"/>
      <c r="I215" s="28"/>
    </row>
    <row r="216" spans="1:9" ht="26.25">
      <c r="A216" s="21" t="s">
        <v>117</v>
      </c>
      <c r="B216" s="22">
        <v>60</v>
      </c>
      <c r="C216" s="16">
        <v>244</v>
      </c>
      <c r="D216" s="28">
        <f>SUM(E216:F216)</f>
        <v>90427.39</v>
      </c>
      <c r="E216" s="28">
        <v>90427.39</v>
      </c>
      <c r="F216" s="28"/>
      <c r="G216" s="28"/>
      <c r="H216" s="28"/>
      <c r="I216" s="28"/>
    </row>
    <row r="217" spans="1:9" ht="12.75">
      <c r="A217" s="21" t="s">
        <v>118</v>
      </c>
      <c r="B217" s="22">
        <v>61</v>
      </c>
      <c r="C217" s="16">
        <v>244</v>
      </c>
      <c r="D217" s="28">
        <f>SUM(E217:F217)</f>
        <v>585921.6</v>
      </c>
      <c r="E217" s="28">
        <v>272821.6</v>
      </c>
      <c r="F217" s="28">
        <v>313100</v>
      </c>
      <c r="G217" s="28"/>
      <c r="H217" s="28"/>
      <c r="I217" s="28"/>
    </row>
    <row r="218" spans="1:9" ht="26.25">
      <c r="A218" s="21" t="s">
        <v>119</v>
      </c>
      <c r="B218" s="22">
        <v>62</v>
      </c>
      <c r="C218" s="16">
        <v>244</v>
      </c>
      <c r="D218" s="28">
        <f>SUM(E218:I218)</f>
        <v>723200</v>
      </c>
      <c r="E218" s="28"/>
      <c r="F218" s="28">
        <v>723200</v>
      </c>
      <c r="G218" s="28"/>
      <c r="H218" s="28"/>
      <c r="I218" s="28"/>
    </row>
    <row r="219" spans="1:9" ht="12.75">
      <c r="A219" s="50" t="s">
        <v>120</v>
      </c>
      <c r="B219" s="51">
        <v>63</v>
      </c>
      <c r="C219" s="16"/>
      <c r="D219" s="54"/>
      <c r="E219" s="54"/>
      <c r="F219" s="54"/>
      <c r="G219" s="54" t="s">
        <v>56</v>
      </c>
      <c r="H219" s="54"/>
      <c r="I219" s="54"/>
    </row>
    <row r="220" spans="1:9" ht="12.75">
      <c r="A220" s="50"/>
      <c r="B220" s="51"/>
      <c r="C220" s="16">
        <v>244</v>
      </c>
      <c r="D220" s="54"/>
      <c r="E220" s="54"/>
      <c r="F220" s="54"/>
      <c r="G220" s="54"/>
      <c r="H220" s="54"/>
      <c r="I220" s="54"/>
    </row>
    <row r="221" spans="1:9" ht="26.25">
      <c r="A221" s="17" t="s">
        <v>121</v>
      </c>
      <c r="B221" s="22">
        <v>64</v>
      </c>
      <c r="C221" s="16">
        <v>244</v>
      </c>
      <c r="D221" s="28">
        <f>SUM(E221:I221)</f>
        <v>40000</v>
      </c>
      <c r="E221" s="28"/>
      <c r="F221" s="28">
        <v>40000</v>
      </c>
      <c r="G221" s="28"/>
      <c r="H221" s="28"/>
      <c r="I221" s="28"/>
    </row>
    <row r="222" spans="1:9" ht="12.75">
      <c r="A222" s="17" t="s">
        <v>122</v>
      </c>
      <c r="B222" s="22">
        <v>65</v>
      </c>
      <c r="C222" s="16" t="s">
        <v>56</v>
      </c>
      <c r="D222" s="16"/>
      <c r="E222" s="16"/>
      <c r="F222" s="16"/>
      <c r="G222" s="16"/>
      <c r="H222" s="16"/>
      <c r="I222" s="16"/>
    </row>
    <row r="223" spans="1:9" ht="12.75">
      <c r="A223" s="17" t="s">
        <v>123</v>
      </c>
      <c r="B223" s="22">
        <v>66</v>
      </c>
      <c r="C223" s="16" t="s">
        <v>56</v>
      </c>
      <c r="D223" s="16"/>
      <c r="E223" s="16"/>
      <c r="F223" s="16"/>
      <c r="G223" s="16"/>
      <c r="H223" s="16"/>
      <c r="I223" s="16"/>
    </row>
    <row r="225" spans="1:9" ht="12.75">
      <c r="A225" s="58" t="s">
        <v>180</v>
      </c>
      <c r="B225" s="58"/>
      <c r="C225" s="58"/>
      <c r="D225" s="58"/>
      <c r="E225" s="58"/>
      <c r="F225" s="58"/>
      <c r="G225" s="58"/>
      <c r="H225" s="58"/>
      <c r="I225" s="58"/>
    </row>
    <row r="226" spans="1:9" ht="12.75">
      <c r="A226" s="46" t="s">
        <v>21</v>
      </c>
      <c r="B226" s="18" t="s">
        <v>45</v>
      </c>
      <c r="C226" s="56" t="s">
        <v>47</v>
      </c>
      <c r="D226" s="46" t="s">
        <v>48</v>
      </c>
      <c r="E226" s="46"/>
      <c r="F226" s="46"/>
      <c r="G226" s="46"/>
      <c r="H226" s="46"/>
      <c r="I226" s="46"/>
    </row>
    <row r="227" spans="1:9" ht="12.75">
      <c r="A227" s="46"/>
      <c r="B227" s="18" t="s">
        <v>46</v>
      </c>
      <c r="C227" s="56"/>
      <c r="D227" s="46" t="s">
        <v>49</v>
      </c>
      <c r="E227" s="47" t="s">
        <v>41</v>
      </c>
      <c r="F227" s="47"/>
      <c r="G227" s="47"/>
      <c r="H227" s="47"/>
      <c r="I227" s="47"/>
    </row>
    <row r="228" spans="1:9" ht="12.75">
      <c r="A228" s="46"/>
      <c r="B228" s="19"/>
      <c r="C228" s="56"/>
      <c r="D228" s="46"/>
      <c r="E228" s="47" t="s">
        <v>50</v>
      </c>
      <c r="F228" s="47" t="s">
        <v>51</v>
      </c>
      <c r="G228" s="47" t="s">
        <v>52</v>
      </c>
      <c r="H228" s="47" t="s">
        <v>53</v>
      </c>
      <c r="I228" s="47"/>
    </row>
    <row r="229" spans="1:9" ht="12.75">
      <c r="A229" s="46"/>
      <c r="B229" s="19"/>
      <c r="C229" s="56"/>
      <c r="D229" s="46"/>
      <c r="E229" s="47"/>
      <c r="F229" s="47"/>
      <c r="G229" s="47"/>
      <c r="H229" s="16" t="s">
        <v>49</v>
      </c>
      <c r="I229" s="16" t="s">
        <v>54</v>
      </c>
    </row>
    <row r="230" spans="1:9" ht="12.75">
      <c r="A230" s="16">
        <v>1</v>
      </c>
      <c r="B230" s="16">
        <v>2</v>
      </c>
      <c r="C230" s="16">
        <v>3</v>
      </c>
      <c r="D230" s="16">
        <v>4</v>
      </c>
      <c r="E230" s="16">
        <v>5</v>
      </c>
      <c r="F230" s="16">
        <v>6</v>
      </c>
      <c r="G230" s="16">
        <v>7</v>
      </c>
      <c r="H230" s="16">
        <v>8</v>
      </c>
      <c r="I230" s="16">
        <v>9</v>
      </c>
    </row>
    <row r="231" spans="1:9" ht="12.75">
      <c r="A231" s="42" t="s">
        <v>55</v>
      </c>
      <c r="B231" s="48">
        <v>1</v>
      </c>
      <c r="C231" s="20"/>
      <c r="D231" s="48"/>
      <c r="E231" s="48"/>
      <c r="F231" s="48"/>
      <c r="G231" s="48"/>
      <c r="H231" s="48"/>
      <c r="I231" s="48"/>
    </row>
    <row r="232" spans="1:9" ht="12.75">
      <c r="A232" s="42"/>
      <c r="B232" s="48"/>
      <c r="C232" s="20" t="s">
        <v>56</v>
      </c>
      <c r="D232" s="48"/>
      <c r="E232" s="48"/>
      <c r="F232" s="48"/>
      <c r="G232" s="48"/>
      <c r="H232" s="48"/>
      <c r="I232" s="48"/>
    </row>
    <row r="233" spans="1:9" ht="39">
      <c r="A233" s="17" t="s">
        <v>57</v>
      </c>
      <c r="B233" s="20">
        <v>2</v>
      </c>
      <c r="C233" s="20">
        <v>180</v>
      </c>
      <c r="D233" s="20"/>
      <c r="E233" s="20" t="s">
        <v>56</v>
      </c>
      <c r="F233" s="20"/>
      <c r="G233" s="20"/>
      <c r="H233" s="20" t="s">
        <v>56</v>
      </c>
      <c r="I233" s="20" t="s">
        <v>56</v>
      </c>
    </row>
    <row r="234" spans="1:9" ht="12.75">
      <c r="A234" s="42" t="s">
        <v>58</v>
      </c>
      <c r="B234" s="48">
        <v>3</v>
      </c>
      <c r="C234" s="20"/>
      <c r="D234" s="48"/>
      <c r="E234" s="48"/>
      <c r="F234" s="48" t="s">
        <v>56</v>
      </c>
      <c r="G234" s="48" t="s">
        <v>56</v>
      </c>
      <c r="H234" s="48" t="s">
        <v>56</v>
      </c>
      <c r="I234" s="48" t="s">
        <v>56</v>
      </c>
    </row>
    <row r="235" spans="1:9" ht="12.75">
      <c r="A235" s="42"/>
      <c r="B235" s="48"/>
      <c r="C235" s="20">
        <v>130</v>
      </c>
      <c r="D235" s="48"/>
      <c r="E235" s="48"/>
      <c r="F235" s="48"/>
      <c r="G235" s="48"/>
      <c r="H235" s="48"/>
      <c r="I235" s="48"/>
    </row>
    <row r="236" spans="1:9" ht="12.75">
      <c r="A236" s="57" t="s">
        <v>59</v>
      </c>
      <c r="B236" s="48">
        <v>4</v>
      </c>
      <c r="C236" s="20"/>
      <c r="D236" s="48">
        <f>SUM(E236:I237)</f>
        <v>25390704.369999997</v>
      </c>
      <c r="E236" s="48">
        <f>E243</f>
        <v>20714922.08</v>
      </c>
      <c r="F236" s="48">
        <f>F262</f>
        <v>4675782.29</v>
      </c>
      <c r="G236" s="48"/>
      <c r="H236" s="48"/>
      <c r="I236" s="48"/>
    </row>
    <row r="237" spans="1:9" ht="12.75">
      <c r="A237" s="57"/>
      <c r="B237" s="48"/>
      <c r="C237" s="20" t="s">
        <v>56</v>
      </c>
      <c r="D237" s="48"/>
      <c r="E237" s="48"/>
      <c r="F237" s="48"/>
      <c r="G237" s="48"/>
      <c r="H237" s="48"/>
      <c r="I237" s="48"/>
    </row>
    <row r="238" spans="1:9" ht="12.75">
      <c r="A238" s="17" t="s">
        <v>41</v>
      </c>
      <c r="B238" s="48">
        <v>5</v>
      </c>
      <c r="C238" s="20"/>
      <c r="D238" s="48"/>
      <c r="E238" s="48" t="s">
        <v>56</v>
      </c>
      <c r="F238" s="48" t="s">
        <v>56</v>
      </c>
      <c r="G238" s="48" t="s">
        <v>56</v>
      </c>
      <c r="H238" s="48"/>
      <c r="I238" s="48" t="s">
        <v>56</v>
      </c>
    </row>
    <row r="239" spans="1:9" ht="12.75">
      <c r="A239" s="17" t="s">
        <v>60</v>
      </c>
      <c r="B239" s="48"/>
      <c r="C239" s="20">
        <v>120</v>
      </c>
      <c r="D239" s="48"/>
      <c r="E239" s="48"/>
      <c r="F239" s="48"/>
      <c r="G239" s="48"/>
      <c r="H239" s="48"/>
      <c r="I239" s="48"/>
    </row>
    <row r="240" spans="1:9" ht="12.75">
      <c r="A240" s="21" t="s">
        <v>24</v>
      </c>
      <c r="B240" s="48">
        <v>6</v>
      </c>
      <c r="C240" s="48">
        <v>120</v>
      </c>
      <c r="D240" s="48"/>
      <c r="E240" s="48" t="s">
        <v>56</v>
      </c>
      <c r="F240" s="48" t="s">
        <v>56</v>
      </c>
      <c r="G240" s="48" t="s">
        <v>56</v>
      </c>
      <c r="H240" s="48"/>
      <c r="I240" s="48" t="s">
        <v>56</v>
      </c>
    </row>
    <row r="241" spans="1:9" ht="39">
      <c r="A241" s="21" t="s">
        <v>61</v>
      </c>
      <c r="B241" s="48"/>
      <c r="C241" s="48"/>
      <c r="D241" s="48"/>
      <c r="E241" s="48"/>
      <c r="F241" s="48"/>
      <c r="G241" s="48"/>
      <c r="H241" s="48"/>
      <c r="I241" s="48"/>
    </row>
    <row r="242" spans="1:9" ht="26.25">
      <c r="A242" s="21" t="s">
        <v>62</v>
      </c>
      <c r="B242" s="20">
        <v>7</v>
      </c>
      <c r="C242" s="20">
        <v>120</v>
      </c>
      <c r="D242" s="20"/>
      <c r="E242" s="20" t="s">
        <v>56</v>
      </c>
      <c r="F242" s="20" t="s">
        <v>56</v>
      </c>
      <c r="G242" s="20" t="s">
        <v>56</v>
      </c>
      <c r="H242" s="20"/>
      <c r="I242" s="20" t="s">
        <v>56</v>
      </c>
    </row>
    <row r="243" spans="1:9" ht="12.75">
      <c r="A243" s="17" t="s">
        <v>63</v>
      </c>
      <c r="B243" s="20">
        <v>8</v>
      </c>
      <c r="C243" s="20">
        <v>130</v>
      </c>
      <c r="D243" s="20">
        <f>E243+H243</f>
        <v>20714922.08</v>
      </c>
      <c r="E243" s="20">
        <v>20714922.08</v>
      </c>
      <c r="F243" s="20" t="s">
        <v>56</v>
      </c>
      <c r="G243" s="20" t="s">
        <v>56</v>
      </c>
      <c r="H243" s="20"/>
      <c r="I243" s="20"/>
    </row>
    <row r="244" spans="1:9" ht="12.75">
      <c r="A244" s="21" t="s">
        <v>64</v>
      </c>
      <c r="B244" s="47">
        <v>9</v>
      </c>
      <c r="C244" s="47">
        <v>130</v>
      </c>
      <c r="D244" s="47"/>
      <c r="E244" s="47" t="s">
        <v>56</v>
      </c>
      <c r="F244" s="47" t="s">
        <v>56</v>
      </c>
      <c r="G244" s="47" t="s">
        <v>56</v>
      </c>
      <c r="H244" s="47"/>
      <c r="I244" s="47"/>
    </row>
    <row r="245" spans="1:9" ht="26.25">
      <c r="A245" s="21" t="s">
        <v>65</v>
      </c>
      <c r="B245" s="47"/>
      <c r="C245" s="47"/>
      <c r="D245" s="47"/>
      <c r="E245" s="47"/>
      <c r="F245" s="47"/>
      <c r="G245" s="47"/>
      <c r="H245" s="47"/>
      <c r="I245" s="47"/>
    </row>
    <row r="246" spans="1:9" ht="12.75">
      <c r="A246" s="17" t="s">
        <v>41</v>
      </c>
      <c r="B246" s="47">
        <v>10</v>
      </c>
      <c r="C246" s="47">
        <v>130</v>
      </c>
      <c r="D246" s="47"/>
      <c r="E246" s="47" t="s">
        <v>56</v>
      </c>
      <c r="F246" s="47" t="s">
        <v>56</v>
      </c>
      <c r="G246" s="47" t="s">
        <v>56</v>
      </c>
      <c r="H246" s="47"/>
      <c r="I246" s="47"/>
    </row>
    <row r="247" spans="1:9" ht="12.75">
      <c r="A247" s="17" t="s">
        <v>66</v>
      </c>
      <c r="B247" s="47"/>
      <c r="C247" s="47"/>
      <c r="D247" s="47"/>
      <c r="E247" s="47"/>
      <c r="F247" s="47"/>
      <c r="G247" s="47"/>
      <c r="H247" s="47"/>
      <c r="I247" s="47"/>
    </row>
    <row r="248" spans="1:9" ht="12.75">
      <c r="A248" s="17" t="s">
        <v>41</v>
      </c>
      <c r="B248" s="47">
        <v>11</v>
      </c>
      <c r="C248" s="47">
        <v>130</v>
      </c>
      <c r="D248" s="47"/>
      <c r="E248" s="47" t="s">
        <v>56</v>
      </c>
      <c r="F248" s="47" t="s">
        <v>56</v>
      </c>
      <c r="G248" s="47" t="s">
        <v>56</v>
      </c>
      <c r="H248" s="47"/>
      <c r="I248" s="47"/>
    </row>
    <row r="249" spans="1:9" ht="12.75">
      <c r="A249" s="17" t="s">
        <v>67</v>
      </c>
      <c r="B249" s="47"/>
      <c r="C249" s="47"/>
      <c r="D249" s="47"/>
      <c r="E249" s="47"/>
      <c r="F249" s="47"/>
      <c r="G249" s="47"/>
      <c r="H249" s="47"/>
      <c r="I249" s="47"/>
    </row>
    <row r="250" spans="1:9" ht="12.75">
      <c r="A250" s="17" t="s">
        <v>68</v>
      </c>
      <c r="B250" s="47"/>
      <c r="C250" s="47"/>
      <c r="D250" s="47"/>
      <c r="E250" s="47"/>
      <c r="F250" s="47"/>
      <c r="G250" s="47"/>
      <c r="H250" s="47"/>
      <c r="I250" s="47"/>
    </row>
    <row r="251" spans="1:9" ht="12.75">
      <c r="A251" s="17" t="s">
        <v>41</v>
      </c>
      <c r="B251" s="47">
        <v>12</v>
      </c>
      <c r="C251" s="47">
        <v>130</v>
      </c>
      <c r="D251" s="47"/>
      <c r="E251" s="47" t="s">
        <v>56</v>
      </c>
      <c r="F251" s="47" t="s">
        <v>56</v>
      </c>
      <c r="G251" s="47" t="s">
        <v>56</v>
      </c>
      <c r="H251" s="47"/>
      <c r="I251" s="47"/>
    </row>
    <row r="252" spans="1:9" ht="26.25">
      <c r="A252" s="17" t="s">
        <v>69</v>
      </c>
      <c r="B252" s="47"/>
      <c r="C252" s="47"/>
      <c r="D252" s="47"/>
      <c r="E252" s="47"/>
      <c r="F252" s="47"/>
      <c r="G252" s="47"/>
      <c r="H252" s="47"/>
      <c r="I252" s="47"/>
    </row>
    <row r="253" spans="1:9" ht="26.25">
      <c r="A253" s="17" t="s">
        <v>70</v>
      </c>
      <c r="B253" s="16">
        <v>13</v>
      </c>
      <c r="C253" s="16">
        <v>130</v>
      </c>
      <c r="D253" s="16"/>
      <c r="E253" s="16" t="s">
        <v>56</v>
      </c>
      <c r="F253" s="16" t="s">
        <v>56</v>
      </c>
      <c r="G253" s="16" t="s">
        <v>56</v>
      </c>
      <c r="H253" s="16"/>
      <c r="I253" s="16"/>
    </row>
    <row r="254" spans="1:9" ht="26.25">
      <c r="A254" s="17" t="s">
        <v>71</v>
      </c>
      <c r="B254" s="16">
        <v>14</v>
      </c>
      <c r="C254" s="16">
        <v>130</v>
      </c>
      <c r="D254" s="16"/>
      <c r="E254" s="16" t="s">
        <v>56</v>
      </c>
      <c r="F254" s="16" t="s">
        <v>56</v>
      </c>
      <c r="G254" s="16" t="s">
        <v>56</v>
      </c>
      <c r="H254" s="16"/>
      <c r="I254" s="16"/>
    </row>
    <row r="255" spans="1:9" ht="26.25">
      <c r="A255" s="17" t="s">
        <v>72</v>
      </c>
      <c r="B255" s="16">
        <v>15</v>
      </c>
      <c r="C255" s="16">
        <v>130</v>
      </c>
      <c r="D255" s="16"/>
      <c r="E255" s="16" t="s">
        <v>56</v>
      </c>
      <c r="F255" s="16" t="s">
        <v>56</v>
      </c>
      <c r="G255" s="16" t="s">
        <v>56</v>
      </c>
      <c r="H255" s="16"/>
      <c r="I255" s="16"/>
    </row>
    <row r="256" spans="1:9" ht="26.25">
      <c r="A256" s="17" t="s">
        <v>73</v>
      </c>
      <c r="B256" s="16">
        <v>16</v>
      </c>
      <c r="C256" s="16">
        <v>130</v>
      </c>
      <c r="D256" s="16"/>
      <c r="E256" s="16" t="s">
        <v>56</v>
      </c>
      <c r="F256" s="16" t="s">
        <v>56</v>
      </c>
      <c r="G256" s="16" t="s">
        <v>56</v>
      </c>
      <c r="H256" s="16"/>
      <c r="I256" s="16"/>
    </row>
    <row r="257" spans="1:9" ht="12.75">
      <c r="A257" s="17" t="s">
        <v>41</v>
      </c>
      <c r="B257" s="47">
        <v>17</v>
      </c>
      <c r="C257" s="47">
        <v>130</v>
      </c>
      <c r="D257" s="47"/>
      <c r="E257" s="47" t="s">
        <v>56</v>
      </c>
      <c r="F257" s="47" t="s">
        <v>56</v>
      </c>
      <c r="G257" s="47" t="s">
        <v>56</v>
      </c>
      <c r="H257" s="47"/>
      <c r="I257" s="47"/>
    </row>
    <row r="258" spans="1:9" ht="26.25">
      <c r="A258" s="17" t="s">
        <v>74</v>
      </c>
      <c r="B258" s="47"/>
      <c r="C258" s="47"/>
      <c r="D258" s="47"/>
      <c r="E258" s="47"/>
      <c r="F258" s="47"/>
      <c r="G258" s="47"/>
      <c r="H258" s="47"/>
      <c r="I258" s="47"/>
    </row>
    <row r="259" spans="1:9" ht="26.25">
      <c r="A259" s="17" t="s">
        <v>75</v>
      </c>
      <c r="B259" s="16">
        <v>18</v>
      </c>
      <c r="C259" s="16">
        <v>130</v>
      </c>
      <c r="D259" s="16"/>
      <c r="E259" s="16" t="s">
        <v>56</v>
      </c>
      <c r="F259" s="16" t="s">
        <v>56</v>
      </c>
      <c r="G259" s="16" t="s">
        <v>56</v>
      </c>
      <c r="H259" s="16"/>
      <c r="I259" s="16"/>
    </row>
    <row r="260" spans="1:9" ht="12.75">
      <c r="A260" s="17" t="s">
        <v>76</v>
      </c>
      <c r="B260" s="16">
        <v>19</v>
      </c>
      <c r="C260" s="16">
        <v>130</v>
      </c>
      <c r="D260" s="16"/>
      <c r="E260" s="16" t="s">
        <v>56</v>
      </c>
      <c r="F260" s="16" t="s">
        <v>56</v>
      </c>
      <c r="G260" s="16" t="s">
        <v>56</v>
      </c>
      <c r="H260" s="16"/>
      <c r="I260" s="16"/>
    </row>
    <row r="261" spans="1:9" ht="26.25">
      <c r="A261" s="17" t="s">
        <v>77</v>
      </c>
      <c r="B261" s="16">
        <v>20</v>
      </c>
      <c r="C261" s="16">
        <v>140</v>
      </c>
      <c r="D261" s="16"/>
      <c r="E261" s="16" t="s">
        <v>56</v>
      </c>
      <c r="F261" s="16" t="s">
        <v>56</v>
      </c>
      <c r="G261" s="16" t="s">
        <v>56</v>
      </c>
      <c r="H261" s="16"/>
      <c r="I261" s="16" t="s">
        <v>56</v>
      </c>
    </row>
    <row r="262" spans="1:9" ht="26.25">
      <c r="A262" s="17" t="s">
        <v>78</v>
      </c>
      <c r="B262" s="16">
        <v>21</v>
      </c>
      <c r="C262" s="16">
        <v>180</v>
      </c>
      <c r="D262" s="16">
        <f>F262</f>
        <v>4675782.29</v>
      </c>
      <c r="E262" s="16" t="s">
        <v>56</v>
      </c>
      <c r="F262" s="16">
        <v>4675782.29</v>
      </c>
      <c r="G262" s="16"/>
      <c r="H262" s="16" t="s">
        <v>56</v>
      </c>
      <c r="I262" s="16" t="s">
        <v>56</v>
      </c>
    </row>
    <row r="263" spans="1:9" ht="12.75">
      <c r="A263" s="17" t="s">
        <v>79</v>
      </c>
      <c r="B263" s="22">
        <v>22</v>
      </c>
      <c r="C263" s="16" t="s">
        <v>56</v>
      </c>
      <c r="D263" s="16"/>
      <c r="E263" s="16" t="s">
        <v>56</v>
      </c>
      <c r="F263" s="16" t="s">
        <v>56</v>
      </c>
      <c r="G263" s="16" t="s">
        <v>56</v>
      </c>
      <c r="H263" s="16"/>
      <c r="I263" s="16" t="s">
        <v>56</v>
      </c>
    </row>
    <row r="264" spans="1:9" ht="12.75">
      <c r="A264" s="21" t="s">
        <v>24</v>
      </c>
      <c r="B264" s="51">
        <v>23</v>
      </c>
      <c r="C264" s="16"/>
      <c r="D264" s="47"/>
      <c r="E264" s="47" t="s">
        <v>56</v>
      </c>
      <c r="F264" s="47" t="s">
        <v>56</v>
      </c>
      <c r="G264" s="47" t="s">
        <v>56</v>
      </c>
      <c r="H264" s="47"/>
      <c r="I264" s="47" t="s">
        <v>56</v>
      </c>
    </row>
    <row r="265" spans="1:9" ht="26.25">
      <c r="A265" s="21" t="s">
        <v>80</v>
      </c>
      <c r="B265" s="51"/>
      <c r="C265" s="16">
        <v>410</v>
      </c>
      <c r="D265" s="47"/>
      <c r="E265" s="47"/>
      <c r="F265" s="47"/>
      <c r="G265" s="47"/>
      <c r="H265" s="47"/>
      <c r="I265" s="47"/>
    </row>
    <row r="266" spans="1:9" ht="12.75">
      <c r="A266" s="50" t="s">
        <v>81</v>
      </c>
      <c r="B266" s="51">
        <v>24</v>
      </c>
      <c r="C266" s="16"/>
      <c r="D266" s="47"/>
      <c r="E266" s="47" t="s">
        <v>56</v>
      </c>
      <c r="F266" s="47" t="s">
        <v>56</v>
      </c>
      <c r="G266" s="47" t="s">
        <v>56</v>
      </c>
      <c r="H266" s="47"/>
      <c r="I266" s="47" t="s">
        <v>56</v>
      </c>
    </row>
    <row r="267" spans="1:9" ht="12.75">
      <c r="A267" s="50"/>
      <c r="B267" s="51"/>
      <c r="C267" s="16">
        <v>420</v>
      </c>
      <c r="D267" s="47"/>
      <c r="E267" s="47"/>
      <c r="F267" s="47"/>
      <c r="G267" s="47"/>
      <c r="H267" s="47"/>
      <c r="I267" s="47"/>
    </row>
    <row r="268" spans="1:9" ht="12.75">
      <c r="A268" s="50" t="s">
        <v>82</v>
      </c>
      <c r="B268" s="51">
        <v>25</v>
      </c>
      <c r="C268" s="16"/>
      <c r="D268" s="47"/>
      <c r="E268" s="47" t="s">
        <v>56</v>
      </c>
      <c r="F268" s="47" t="s">
        <v>56</v>
      </c>
      <c r="G268" s="47" t="s">
        <v>56</v>
      </c>
      <c r="H268" s="47"/>
      <c r="I268" s="47" t="s">
        <v>56</v>
      </c>
    </row>
    <row r="269" spans="1:9" ht="12.75">
      <c r="A269" s="50"/>
      <c r="B269" s="51"/>
      <c r="C269" s="16">
        <v>440</v>
      </c>
      <c r="D269" s="47"/>
      <c r="E269" s="47"/>
      <c r="F269" s="47"/>
      <c r="G269" s="47"/>
      <c r="H269" s="47"/>
      <c r="I269" s="47"/>
    </row>
    <row r="270" spans="1:9" ht="26.25">
      <c r="A270" s="21" t="s">
        <v>83</v>
      </c>
      <c r="B270" s="22">
        <v>26</v>
      </c>
      <c r="C270" s="16">
        <v>620</v>
      </c>
      <c r="D270" s="16"/>
      <c r="E270" s="16" t="s">
        <v>56</v>
      </c>
      <c r="F270" s="16" t="s">
        <v>56</v>
      </c>
      <c r="G270" s="16" t="s">
        <v>56</v>
      </c>
      <c r="H270" s="16"/>
      <c r="I270" s="16" t="s">
        <v>56</v>
      </c>
    </row>
    <row r="271" spans="1:9" ht="12.75">
      <c r="A271" s="17" t="s">
        <v>84</v>
      </c>
      <c r="B271" s="22">
        <v>27</v>
      </c>
      <c r="C271" s="16">
        <v>180</v>
      </c>
      <c r="D271" s="16"/>
      <c r="E271" s="16" t="s">
        <v>56</v>
      </c>
      <c r="F271" s="16" t="s">
        <v>56</v>
      </c>
      <c r="G271" s="16" t="s">
        <v>56</v>
      </c>
      <c r="H271" s="16"/>
      <c r="I271" s="16"/>
    </row>
    <row r="272" spans="1:9" ht="12.75">
      <c r="A272" s="25" t="s">
        <v>85</v>
      </c>
      <c r="B272" s="22">
        <v>28</v>
      </c>
      <c r="C272" s="16" t="s">
        <v>56</v>
      </c>
      <c r="D272" s="16">
        <f>SUM(E272:I272)</f>
        <v>25390704.37</v>
      </c>
      <c r="E272" s="28">
        <f>E273+E287+E302+E314</f>
        <v>20714922.080000002</v>
      </c>
      <c r="F272" s="28">
        <f>F273+F287+F302+F314</f>
        <v>4675782.29</v>
      </c>
      <c r="G272" s="28">
        <f>G273+G287+G302+G314</f>
        <v>0</v>
      </c>
      <c r="H272" s="28">
        <f>H273+H287+H302+H314</f>
        <v>0</v>
      </c>
      <c r="I272" s="28">
        <f>I273+I287+I302+I314</f>
        <v>0</v>
      </c>
    </row>
    <row r="273" spans="1:9" ht="12.75">
      <c r="A273" s="17" t="s">
        <v>41</v>
      </c>
      <c r="B273" s="51">
        <v>29</v>
      </c>
      <c r="C273" s="16"/>
      <c r="D273" s="59">
        <f>SUM(E273:I273)</f>
        <v>19553005.85</v>
      </c>
      <c r="E273" s="47">
        <f>E275+E282+E283+E284</f>
        <v>19301523.560000002</v>
      </c>
      <c r="F273" s="47">
        <f>F275+F282+F283+F284</f>
        <v>251482.29</v>
      </c>
      <c r="G273" s="47">
        <f>G275+G282+G283+G284</f>
        <v>0</v>
      </c>
      <c r="H273" s="47">
        <f>H275+H282+H283+H284</f>
        <v>0</v>
      </c>
      <c r="I273" s="47">
        <f>I275+I282+I283+I284</f>
        <v>0</v>
      </c>
    </row>
    <row r="274" spans="1:9" ht="12.75">
      <c r="A274" s="17" t="s">
        <v>86</v>
      </c>
      <c r="B274" s="51"/>
      <c r="C274" s="16">
        <v>100</v>
      </c>
      <c r="D274" s="60"/>
      <c r="E274" s="47"/>
      <c r="F274" s="47"/>
      <c r="G274" s="47"/>
      <c r="H274" s="47"/>
      <c r="I274" s="47"/>
    </row>
    <row r="275" spans="1:9" ht="12.75">
      <c r="A275" s="21" t="s">
        <v>24</v>
      </c>
      <c r="B275" s="51">
        <v>30</v>
      </c>
      <c r="C275" s="16"/>
      <c r="D275" s="59">
        <f>SUM(E275:I275)</f>
        <v>14806035.760000002</v>
      </c>
      <c r="E275" s="47">
        <f>E279+E277+E280+E281</f>
        <v>14806035.760000002</v>
      </c>
      <c r="F275" s="47">
        <f>F279+F277+F280+F281</f>
        <v>0</v>
      </c>
      <c r="G275" s="47">
        <f>G279+G277+G280+G281</f>
        <v>0</v>
      </c>
      <c r="H275" s="47">
        <f>H279+H277+H280+H281</f>
        <v>0</v>
      </c>
      <c r="I275" s="47">
        <f>I279+I277+I280+I281</f>
        <v>0</v>
      </c>
    </row>
    <row r="276" spans="1:9" ht="12.75">
      <c r="A276" s="21" t="s">
        <v>87</v>
      </c>
      <c r="B276" s="51"/>
      <c r="C276" s="16">
        <v>111</v>
      </c>
      <c r="D276" s="60"/>
      <c r="E276" s="47"/>
      <c r="F276" s="47"/>
      <c r="G276" s="47"/>
      <c r="H276" s="47"/>
      <c r="I276" s="47"/>
    </row>
    <row r="277" spans="1:9" ht="12.75">
      <c r="A277" s="17" t="s">
        <v>41</v>
      </c>
      <c r="B277" s="51">
        <v>31</v>
      </c>
      <c r="C277" s="16"/>
      <c r="D277" s="59">
        <f>SUM(E277:I277)</f>
        <v>9042991.99</v>
      </c>
      <c r="E277" s="47">
        <v>9042991.99</v>
      </c>
      <c r="F277" s="47"/>
      <c r="G277" s="47"/>
      <c r="H277" s="47"/>
      <c r="I277" s="47"/>
    </row>
    <row r="278" spans="1:9" ht="12.75">
      <c r="A278" s="17" t="s">
        <v>88</v>
      </c>
      <c r="B278" s="51"/>
      <c r="C278" s="16">
        <v>111</v>
      </c>
      <c r="D278" s="60"/>
      <c r="E278" s="47"/>
      <c r="F278" s="47"/>
      <c r="G278" s="47"/>
      <c r="H278" s="47"/>
      <c r="I278" s="47"/>
    </row>
    <row r="279" spans="1:9" ht="12.75">
      <c r="A279" s="17" t="s">
        <v>89</v>
      </c>
      <c r="B279" s="22">
        <v>32</v>
      </c>
      <c r="C279" s="16">
        <v>111</v>
      </c>
      <c r="D279" s="16">
        <f aca="true" t="shared" si="3" ref="D279:D284">SUM(E279:I279)</f>
        <v>0</v>
      </c>
      <c r="E279" s="16"/>
      <c r="F279" s="16"/>
      <c r="G279" s="16"/>
      <c r="H279" s="16"/>
      <c r="I279" s="16"/>
    </row>
    <row r="280" spans="1:9" ht="26.25">
      <c r="A280" s="17" t="s">
        <v>90</v>
      </c>
      <c r="B280" s="22">
        <v>33</v>
      </c>
      <c r="C280" s="16">
        <v>111</v>
      </c>
      <c r="D280" s="16">
        <f t="shared" si="3"/>
        <v>3186375.15</v>
      </c>
      <c r="E280" s="16">
        <v>3186375.15</v>
      </c>
      <c r="F280" s="16"/>
      <c r="G280" s="16"/>
      <c r="H280" s="16"/>
      <c r="I280" s="16"/>
    </row>
    <row r="281" spans="1:9" ht="12.75">
      <c r="A281" s="17" t="s">
        <v>91</v>
      </c>
      <c r="B281" s="22">
        <v>34</v>
      </c>
      <c r="C281" s="16">
        <v>111</v>
      </c>
      <c r="D281" s="16">
        <f t="shared" si="3"/>
        <v>2576668.62</v>
      </c>
      <c r="E281" s="16">
        <v>2576668.62</v>
      </c>
      <c r="F281" s="16"/>
      <c r="G281" s="16"/>
      <c r="H281" s="16"/>
      <c r="I281" s="16"/>
    </row>
    <row r="282" spans="1:9" ht="26.25">
      <c r="A282" s="17" t="s">
        <v>92</v>
      </c>
      <c r="B282" s="22">
        <v>35</v>
      </c>
      <c r="C282" s="16">
        <v>112</v>
      </c>
      <c r="D282" s="16">
        <f t="shared" si="3"/>
        <v>249547.29</v>
      </c>
      <c r="E282" s="16">
        <v>24065</v>
      </c>
      <c r="F282" s="16">
        <v>225482.29</v>
      </c>
      <c r="G282" s="16"/>
      <c r="H282" s="16"/>
      <c r="I282" s="16"/>
    </row>
    <row r="283" spans="1:9" ht="52.5">
      <c r="A283" s="17" t="s">
        <v>93</v>
      </c>
      <c r="B283" s="22">
        <v>36</v>
      </c>
      <c r="C283" s="16">
        <v>113</v>
      </c>
      <c r="D283" s="16">
        <f t="shared" si="3"/>
        <v>26000</v>
      </c>
      <c r="E283" s="16"/>
      <c r="F283" s="16">
        <v>26000</v>
      </c>
      <c r="G283" s="16"/>
      <c r="H283" s="16"/>
      <c r="I283" s="16"/>
    </row>
    <row r="284" spans="1:9" ht="12.75">
      <c r="A284" s="42" t="s">
        <v>94</v>
      </c>
      <c r="B284" s="51">
        <v>37</v>
      </c>
      <c r="C284" s="16"/>
      <c r="D284" s="59">
        <f t="shared" si="3"/>
        <v>4471422.8</v>
      </c>
      <c r="E284" s="47">
        <v>4471422.8</v>
      </c>
      <c r="F284" s="47"/>
      <c r="G284" s="47"/>
      <c r="H284" s="47"/>
      <c r="I284" s="47"/>
    </row>
    <row r="285" spans="1:9" ht="12.75">
      <c r="A285" s="42"/>
      <c r="B285" s="51"/>
      <c r="C285" s="16"/>
      <c r="D285" s="61"/>
      <c r="E285" s="47"/>
      <c r="F285" s="47"/>
      <c r="G285" s="47"/>
      <c r="H285" s="47"/>
      <c r="I285" s="47"/>
    </row>
    <row r="286" spans="1:9" ht="12.75">
      <c r="A286" s="42"/>
      <c r="B286" s="51"/>
      <c r="C286" s="16">
        <v>119</v>
      </c>
      <c r="D286" s="60"/>
      <c r="E286" s="47"/>
      <c r="F286" s="47"/>
      <c r="G286" s="47"/>
      <c r="H286" s="47"/>
      <c r="I286" s="47"/>
    </row>
    <row r="287" spans="1:9" ht="12.75">
      <c r="A287" s="21" t="s">
        <v>95</v>
      </c>
      <c r="B287" s="22">
        <v>38</v>
      </c>
      <c r="C287" s="16">
        <v>300</v>
      </c>
      <c r="D287" s="28">
        <f>SUM(E287:I287)</f>
        <v>448000</v>
      </c>
      <c r="E287" s="28">
        <f>E295</f>
        <v>0</v>
      </c>
      <c r="F287" s="28">
        <f>F295</f>
        <v>448000</v>
      </c>
      <c r="G287" s="28"/>
      <c r="H287" s="28"/>
      <c r="I287" s="28"/>
    </row>
    <row r="288" spans="1:9" ht="12.75">
      <c r="A288" s="21" t="s">
        <v>24</v>
      </c>
      <c r="B288" s="51">
        <v>39</v>
      </c>
      <c r="C288" s="47">
        <v>320</v>
      </c>
      <c r="D288" s="54"/>
      <c r="E288" s="54"/>
      <c r="F288" s="54"/>
      <c r="G288" s="54"/>
      <c r="H288" s="54"/>
      <c r="I288" s="54"/>
    </row>
    <row r="289" spans="1:9" ht="39">
      <c r="A289" s="21" t="s">
        <v>96</v>
      </c>
      <c r="B289" s="51"/>
      <c r="C289" s="47"/>
      <c r="D289" s="54"/>
      <c r="E289" s="54"/>
      <c r="F289" s="54"/>
      <c r="G289" s="54"/>
      <c r="H289" s="54"/>
      <c r="I289" s="54"/>
    </row>
    <row r="290" spans="1:9" ht="12.75">
      <c r="A290" s="21" t="s">
        <v>24</v>
      </c>
      <c r="B290" s="51">
        <v>40</v>
      </c>
      <c r="C290" s="16"/>
      <c r="D290" s="54"/>
      <c r="E290" s="54"/>
      <c r="F290" s="54"/>
      <c r="G290" s="54"/>
      <c r="H290" s="54"/>
      <c r="I290" s="54"/>
    </row>
    <row r="291" spans="1:9" ht="39">
      <c r="A291" s="21" t="s">
        <v>97</v>
      </c>
      <c r="B291" s="51"/>
      <c r="C291" s="16"/>
      <c r="D291" s="54"/>
      <c r="E291" s="54"/>
      <c r="F291" s="54"/>
      <c r="G291" s="54"/>
      <c r="H291" s="54"/>
      <c r="I291" s="54"/>
    </row>
    <row r="292" spans="1:9" ht="12.75">
      <c r="A292" s="19"/>
      <c r="B292" s="51"/>
      <c r="C292" s="16"/>
      <c r="D292" s="54"/>
      <c r="E292" s="54"/>
      <c r="F292" s="54"/>
      <c r="G292" s="54"/>
      <c r="H292" s="54"/>
      <c r="I292" s="54"/>
    </row>
    <row r="293" spans="1:9" ht="12.75">
      <c r="A293" s="19"/>
      <c r="B293" s="51"/>
      <c r="C293" s="16">
        <v>321</v>
      </c>
      <c r="D293" s="54"/>
      <c r="E293" s="54"/>
      <c r="F293" s="54"/>
      <c r="G293" s="54"/>
      <c r="H293" s="54"/>
      <c r="I293" s="54"/>
    </row>
    <row r="294" spans="1:9" ht="12.75">
      <c r="A294" s="21" t="s">
        <v>98</v>
      </c>
      <c r="B294" s="22">
        <v>41</v>
      </c>
      <c r="C294" s="16">
        <v>340</v>
      </c>
      <c r="D294" s="28"/>
      <c r="E294" s="28"/>
      <c r="F294" s="28"/>
      <c r="G294" s="28" t="s">
        <v>56</v>
      </c>
      <c r="H294" s="28"/>
      <c r="I294" s="28"/>
    </row>
    <row r="295" spans="1:9" ht="12.75">
      <c r="A295" s="21" t="s">
        <v>99</v>
      </c>
      <c r="B295" s="22">
        <v>42</v>
      </c>
      <c r="C295" s="16">
        <v>350</v>
      </c>
      <c r="D295" s="28">
        <f>SUM(E295:F295)</f>
        <v>448000</v>
      </c>
      <c r="E295" s="28"/>
      <c r="F295" s="28">
        <v>448000</v>
      </c>
      <c r="G295" s="28" t="s">
        <v>56</v>
      </c>
      <c r="H295" s="28"/>
      <c r="I295" s="28"/>
    </row>
    <row r="296" spans="1:9" ht="12.75">
      <c r="A296" s="21" t="s">
        <v>100</v>
      </c>
      <c r="B296" s="22">
        <v>43</v>
      </c>
      <c r="C296" s="16">
        <v>360</v>
      </c>
      <c r="D296" s="16"/>
      <c r="E296" s="16"/>
      <c r="F296" s="16"/>
      <c r="G296" s="16" t="s">
        <v>56</v>
      </c>
      <c r="H296" s="16"/>
      <c r="I296" s="16"/>
    </row>
    <row r="297" spans="1:9" ht="12.75">
      <c r="A297" s="21" t="s">
        <v>101</v>
      </c>
      <c r="B297" s="22">
        <v>44</v>
      </c>
      <c r="C297" s="16">
        <v>830</v>
      </c>
      <c r="D297" s="16"/>
      <c r="E297" s="16"/>
      <c r="F297" s="16"/>
      <c r="G297" s="16" t="s">
        <v>56</v>
      </c>
      <c r="H297" s="16"/>
      <c r="I297" s="16"/>
    </row>
    <row r="298" spans="1:9" ht="12.75">
      <c r="A298" s="21" t="s">
        <v>24</v>
      </c>
      <c r="B298" s="51">
        <v>45</v>
      </c>
      <c r="C298" s="16"/>
      <c r="D298" s="47"/>
      <c r="E298" s="47"/>
      <c r="F298" s="47"/>
      <c r="G298" s="47" t="s">
        <v>56</v>
      </c>
      <c r="H298" s="47"/>
      <c r="I298" s="47"/>
    </row>
    <row r="299" spans="1:9" ht="52.5">
      <c r="A299" s="21" t="s">
        <v>102</v>
      </c>
      <c r="B299" s="51"/>
      <c r="C299" s="16"/>
      <c r="D299" s="47"/>
      <c r="E299" s="47"/>
      <c r="F299" s="47"/>
      <c r="G299" s="47"/>
      <c r="H299" s="47"/>
      <c r="I299" s="47"/>
    </row>
    <row r="300" spans="1:9" ht="12.75">
      <c r="A300" s="19"/>
      <c r="B300" s="51"/>
      <c r="C300" s="16"/>
      <c r="D300" s="47"/>
      <c r="E300" s="47"/>
      <c r="F300" s="47"/>
      <c r="G300" s="47"/>
      <c r="H300" s="47"/>
      <c r="I300" s="47"/>
    </row>
    <row r="301" spans="1:9" ht="12.75">
      <c r="A301" s="19"/>
      <c r="B301" s="51"/>
      <c r="C301" s="16">
        <v>831</v>
      </c>
      <c r="D301" s="47"/>
      <c r="E301" s="47"/>
      <c r="F301" s="47"/>
      <c r="G301" s="47"/>
      <c r="H301" s="47"/>
      <c r="I301" s="47"/>
    </row>
    <row r="302" spans="1:9" ht="12.75">
      <c r="A302" s="21" t="s">
        <v>103</v>
      </c>
      <c r="B302" s="22">
        <v>46</v>
      </c>
      <c r="C302" s="16">
        <v>850</v>
      </c>
      <c r="D302" s="16">
        <f>SUM(E302:I302)</f>
        <v>317445.11</v>
      </c>
      <c r="E302" s="28">
        <f>SUM(E303:E305)</f>
        <v>317445.11</v>
      </c>
      <c r="F302" s="16"/>
      <c r="G302" s="16"/>
      <c r="H302" s="16"/>
      <c r="I302" s="16"/>
    </row>
    <row r="303" spans="1:9" ht="12.75">
      <c r="A303" s="21" t="s">
        <v>24</v>
      </c>
      <c r="B303" s="51">
        <v>47</v>
      </c>
      <c r="C303" s="16"/>
      <c r="D303" s="47">
        <f>SUM(E303:F304)</f>
        <v>317383.91</v>
      </c>
      <c r="E303" s="54">
        <v>317383.91</v>
      </c>
      <c r="F303" s="47"/>
      <c r="G303" s="47" t="s">
        <v>56</v>
      </c>
      <c r="H303" s="47"/>
      <c r="I303" s="47"/>
    </row>
    <row r="304" spans="1:9" ht="12.75">
      <c r="A304" s="21" t="s">
        <v>104</v>
      </c>
      <c r="B304" s="51"/>
      <c r="C304" s="16">
        <v>851</v>
      </c>
      <c r="D304" s="47"/>
      <c r="E304" s="54"/>
      <c r="F304" s="47"/>
      <c r="G304" s="47"/>
      <c r="H304" s="47"/>
      <c r="I304" s="47"/>
    </row>
    <row r="305" spans="1:9" ht="12.75">
      <c r="A305" s="21" t="s">
        <v>105</v>
      </c>
      <c r="B305" s="22">
        <v>48</v>
      </c>
      <c r="C305" s="16">
        <v>852</v>
      </c>
      <c r="D305" s="16">
        <f>SUM(E305:F305)</f>
        <v>61.2</v>
      </c>
      <c r="E305" s="28">
        <v>61.2</v>
      </c>
      <c r="F305" s="16"/>
      <c r="G305" s="16" t="s">
        <v>56</v>
      </c>
      <c r="H305" s="16"/>
      <c r="I305" s="16"/>
    </row>
    <row r="306" spans="1:9" ht="12.75">
      <c r="A306" s="17" t="s">
        <v>106</v>
      </c>
      <c r="B306" s="22">
        <v>49</v>
      </c>
      <c r="C306" s="16">
        <v>853</v>
      </c>
      <c r="D306" s="16">
        <f>SUM(E306:F306)</f>
        <v>0</v>
      </c>
      <c r="E306" s="16"/>
      <c r="F306" s="16"/>
      <c r="G306" s="16" t="s">
        <v>56</v>
      </c>
      <c r="H306" s="16"/>
      <c r="I306" s="16"/>
    </row>
    <row r="307" spans="1:9" ht="12.75">
      <c r="A307" s="50" t="s">
        <v>107</v>
      </c>
      <c r="B307" s="51">
        <v>50</v>
      </c>
      <c r="C307" s="16"/>
      <c r="D307" s="47"/>
      <c r="E307" s="47"/>
      <c r="F307" s="47"/>
      <c r="G307" s="47"/>
      <c r="H307" s="47"/>
      <c r="I307" s="47"/>
    </row>
    <row r="308" spans="1:9" ht="12.75">
      <c r="A308" s="50"/>
      <c r="B308" s="51"/>
      <c r="C308" s="16">
        <v>400</v>
      </c>
      <c r="D308" s="47"/>
      <c r="E308" s="47"/>
      <c r="F308" s="47"/>
      <c r="G308" s="47"/>
      <c r="H308" s="47"/>
      <c r="I308" s="47"/>
    </row>
    <row r="309" spans="1:9" ht="12.75">
      <c r="A309" s="21" t="s">
        <v>24</v>
      </c>
      <c r="B309" s="51">
        <v>51</v>
      </c>
      <c r="C309" s="16"/>
      <c r="D309" s="47"/>
      <c r="E309" s="47"/>
      <c r="F309" s="47"/>
      <c r="G309" s="47"/>
      <c r="H309" s="47"/>
      <c r="I309" s="47"/>
    </row>
    <row r="310" spans="1:9" ht="26.25">
      <c r="A310" s="21" t="s">
        <v>108</v>
      </c>
      <c r="B310" s="51"/>
      <c r="C310" s="16"/>
      <c r="D310" s="47"/>
      <c r="E310" s="47"/>
      <c r="F310" s="47"/>
      <c r="G310" s="47"/>
      <c r="H310" s="47"/>
      <c r="I310" s="47"/>
    </row>
    <row r="311" spans="1:9" ht="12.75">
      <c r="A311" s="21"/>
      <c r="B311" s="51"/>
      <c r="C311" s="16">
        <v>416</v>
      </c>
      <c r="D311" s="47"/>
      <c r="E311" s="47"/>
      <c r="F311" s="47"/>
      <c r="G311" s="47"/>
      <c r="H311" s="47"/>
      <c r="I311" s="47"/>
    </row>
    <row r="312" spans="1:9" ht="12.75">
      <c r="A312" s="42" t="s">
        <v>109</v>
      </c>
      <c r="B312" s="51">
        <v>52</v>
      </c>
      <c r="C312" s="16"/>
      <c r="D312" s="47"/>
      <c r="E312" s="47"/>
      <c r="F312" s="47"/>
      <c r="G312" s="47"/>
      <c r="H312" s="47"/>
      <c r="I312" s="47"/>
    </row>
    <row r="313" spans="1:9" ht="12.75">
      <c r="A313" s="42"/>
      <c r="B313" s="51"/>
      <c r="C313" s="16">
        <v>417</v>
      </c>
      <c r="D313" s="47"/>
      <c r="E313" s="47"/>
      <c r="F313" s="47"/>
      <c r="G313" s="47"/>
      <c r="H313" s="47"/>
      <c r="I313" s="47"/>
    </row>
    <row r="314" spans="1:9" ht="12.75">
      <c r="A314" s="21" t="s">
        <v>110</v>
      </c>
      <c r="B314" s="22">
        <v>53</v>
      </c>
      <c r="C314" s="16">
        <v>200</v>
      </c>
      <c r="D314" s="28">
        <f>SUM(E314:I314)</f>
        <v>5072253.41</v>
      </c>
      <c r="E314" s="28">
        <f>E318</f>
        <v>1095953.4100000001</v>
      </c>
      <c r="F314" s="28">
        <f>F318</f>
        <v>3976300</v>
      </c>
      <c r="G314" s="28">
        <f>G318</f>
        <v>0</v>
      </c>
      <c r="H314" s="28">
        <f>H318</f>
        <v>0</v>
      </c>
      <c r="I314" s="28">
        <f>I318</f>
        <v>0</v>
      </c>
    </row>
    <row r="315" spans="1:9" ht="12.75">
      <c r="A315" s="21" t="s">
        <v>24</v>
      </c>
      <c r="B315" s="51">
        <v>54</v>
      </c>
      <c r="C315" s="16"/>
      <c r="D315" s="54"/>
      <c r="E315" s="54"/>
      <c r="F315" s="54"/>
      <c r="G315" s="54"/>
      <c r="H315" s="54"/>
      <c r="I315" s="54"/>
    </row>
    <row r="316" spans="1:9" ht="26.25">
      <c r="A316" s="21" t="s">
        <v>111</v>
      </c>
      <c r="B316" s="51"/>
      <c r="C316" s="16"/>
      <c r="D316" s="54"/>
      <c r="E316" s="54"/>
      <c r="F316" s="54"/>
      <c r="G316" s="54"/>
      <c r="H316" s="54"/>
      <c r="I316" s="54"/>
    </row>
    <row r="317" spans="1:9" ht="12.75">
      <c r="A317" s="19"/>
      <c r="B317" s="51"/>
      <c r="C317" s="16">
        <v>243</v>
      </c>
      <c r="D317" s="54"/>
      <c r="E317" s="54"/>
      <c r="F317" s="54"/>
      <c r="G317" s="54"/>
      <c r="H317" s="54"/>
      <c r="I317" s="54"/>
    </row>
    <row r="318" spans="1:9" ht="12.75">
      <c r="A318" s="50" t="s">
        <v>112</v>
      </c>
      <c r="B318" s="51">
        <v>55</v>
      </c>
      <c r="C318" s="16"/>
      <c r="D318" s="54">
        <f>SUM(E318:I319)</f>
        <v>5072253.41</v>
      </c>
      <c r="E318" s="54">
        <f>SUM(E320:E330)</f>
        <v>1095953.4100000001</v>
      </c>
      <c r="F318" s="54">
        <f>SUM(F320:F330)</f>
        <v>3976300</v>
      </c>
      <c r="G318" s="54">
        <f>SUM(G320:G330)</f>
        <v>0</v>
      </c>
      <c r="H318" s="54">
        <f>SUM(H320:H330)</f>
        <v>0</v>
      </c>
      <c r="I318" s="54">
        <f>SUM(I320:I330)</f>
        <v>0</v>
      </c>
    </row>
    <row r="319" spans="1:9" ht="12.75">
      <c r="A319" s="50"/>
      <c r="B319" s="51"/>
      <c r="C319" s="16">
        <v>244</v>
      </c>
      <c r="D319" s="54"/>
      <c r="E319" s="54"/>
      <c r="F319" s="54"/>
      <c r="G319" s="54"/>
      <c r="H319" s="54"/>
      <c r="I319" s="54"/>
    </row>
    <row r="320" spans="1:9" ht="12.75">
      <c r="A320" s="21" t="s">
        <v>24</v>
      </c>
      <c r="B320" s="51">
        <v>56</v>
      </c>
      <c r="C320" s="16"/>
      <c r="D320" s="54">
        <f>SUM(E320:F321)</f>
        <v>43809.28</v>
      </c>
      <c r="E320" s="54">
        <v>43809.28</v>
      </c>
      <c r="F320" s="54"/>
      <c r="G320" s="54" t="s">
        <v>56</v>
      </c>
      <c r="H320" s="54"/>
      <c r="I320" s="54"/>
    </row>
    <row r="321" spans="1:9" ht="12.75">
      <c r="A321" s="21" t="s">
        <v>113</v>
      </c>
      <c r="B321" s="51"/>
      <c r="C321" s="16">
        <v>244</v>
      </c>
      <c r="D321" s="54"/>
      <c r="E321" s="54"/>
      <c r="F321" s="54"/>
      <c r="G321" s="54"/>
      <c r="H321" s="54"/>
      <c r="I321" s="54"/>
    </row>
    <row r="322" spans="1:9" ht="12.75">
      <c r="A322" s="21" t="s">
        <v>114</v>
      </c>
      <c r="B322" s="22">
        <v>57</v>
      </c>
      <c r="C322" s="16">
        <v>244</v>
      </c>
      <c r="D322" s="28"/>
      <c r="E322" s="28"/>
      <c r="F322" s="28"/>
      <c r="G322" s="28"/>
      <c r="H322" s="28"/>
      <c r="I322" s="28"/>
    </row>
    <row r="323" spans="1:9" ht="12.75">
      <c r="A323" s="21" t="s">
        <v>115</v>
      </c>
      <c r="B323" s="22">
        <v>58</v>
      </c>
      <c r="C323" s="16">
        <v>244</v>
      </c>
      <c r="D323" s="28">
        <f>SUM(E323:F323)</f>
        <v>614991.14</v>
      </c>
      <c r="E323" s="28">
        <v>614991.14</v>
      </c>
      <c r="F323" s="28"/>
      <c r="G323" s="28"/>
      <c r="H323" s="28"/>
      <c r="I323" s="28"/>
    </row>
    <row r="324" spans="1:9" ht="26.25">
      <c r="A324" s="21" t="s">
        <v>116</v>
      </c>
      <c r="B324" s="22">
        <v>59</v>
      </c>
      <c r="C324" s="16">
        <v>244</v>
      </c>
      <c r="D324" s="28">
        <f>SUM(E324:F324)</f>
        <v>3200000</v>
      </c>
      <c r="E324" s="28"/>
      <c r="F324" s="28">
        <v>3200000</v>
      </c>
      <c r="G324" s="28" t="s">
        <v>56</v>
      </c>
      <c r="H324" s="28"/>
      <c r="I324" s="28"/>
    </row>
    <row r="325" spans="1:9" ht="26.25">
      <c r="A325" s="21" t="s">
        <v>117</v>
      </c>
      <c r="B325" s="22">
        <v>60</v>
      </c>
      <c r="C325" s="16">
        <v>244</v>
      </c>
      <c r="D325" s="28">
        <f>SUM(E325:I325)</f>
        <v>90427.39</v>
      </c>
      <c r="E325" s="28">
        <v>90427.39</v>
      </c>
      <c r="F325" s="28"/>
      <c r="G325" s="28"/>
      <c r="H325" s="28"/>
      <c r="I325" s="28"/>
    </row>
    <row r="326" spans="1:9" ht="12.75">
      <c r="A326" s="21" t="s">
        <v>118</v>
      </c>
      <c r="B326" s="22">
        <v>61</v>
      </c>
      <c r="C326" s="16">
        <v>244</v>
      </c>
      <c r="D326" s="28">
        <f>SUM(E326:I326)</f>
        <v>285921.6</v>
      </c>
      <c r="E326" s="28">
        <v>272821.6</v>
      </c>
      <c r="F326" s="28">
        <v>13100</v>
      </c>
      <c r="G326" s="28"/>
      <c r="H326" s="28"/>
      <c r="I326" s="28"/>
    </row>
    <row r="327" spans="1:9" ht="26.25">
      <c r="A327" s="21" t="s">
        <v>119</v>
      </c>
      <c r="B327" s="22">
        <v>62</v>
      </c>
      <c r="C327" s="16">
        <v>244</v>
      </c>
      <c r="D327" s="28">
        <f>SUM(E327:I327)</f>
        <v>723200</v>
      </c>
      <c r="E327" s="28"/>
      <c r="F327" s="28">
        <v>723200</v>
      </c>
      <c r="G327" s="28"/>
      <c r="H327" s="28"/>
      <c r="I327" s="28"/>
    </row>
    <row r="328" spans="1:9" ht="12.75">
      <c r="A328" s="50" t="s">
        <v>120</v>
      </c>
      <c r="B328" s="51">
        <v>63</v>
      </c>
      <c r="C328" s="16"/>
      <c r="D328" s="52">
        <f>SUM(E328:F328)</f>
        <v>0</v>
      </c>
      <c r="E328" s="54"/>
      <c r="F328" s="54"/>
      <c r="G328" s="54" t="s">
        <v>56</v>
      </c>
      <c r="H328" s="54"/>
      <c r="I328" s="54"/>
    </row>
    <row r="329" spans="1:9" ht="12.75">
      <c r="A329" s="50"/>
      <c r="B329" s="51"/>
      <c r="C329" s="16">
        <v>244</v>
      </c>
      <c r="D329" s="53"/>
      <c r="E329" s="54"/>
      <c r="F329" s="54"/>
      <c r="G329" s="54"/>
      <c r="H329" s="54"/>
      <c r="I329" s="54"/>
    </row>
    <row r="330" spans="1:9" ht="26.25">
      <c r="A330" s="17" t="s">
        <v>121</v>
      </c>
      <c r="B330" s="22">
        <v>64</v>
      </c>
      <c r="C330" s="16">
        <v>244</v>
      </c>
      <c r="D330" s="28">
        <f>SUM(E330:I330)</f>
        <v>113904</v>
      </c>
      <c r="E330" s="28">
        <v>73904</v>
      </c>
      <c r="F330" s="28">
        <v>40000</v>
      </c>
      <c r="G330" s="28"/>
      <c r="H330" s="28"/>
      <c r="I330" s="28"/>
    </row>
    <row r="331" spans="1:9" ht="12.75">
      <c r="A331" s="17" t="s">
        <v>122</v>
      </c>
      <c r="B331" s="22">
        <v>65</v>
      </c>
      <c r="C331" s="16" t="s">
        <v>56</v>
      </c>
      <c r="D331" s="16"/>
      <c r="E331" s="16"/>
      <c r="F331" s="16"/>
      <c r="G331" s="16"/>
      <c r="H331" s="16"/>
      <c r="I331" s="16"/>
    </row>
    <row r="332" spans="1:9" ht="12.75">
      <c r="A332" s="17" t="s">
        <v>123</v>
      </c>
      <c r="B332" s="22">
        <v>66</v>
      </c>
      <c r="C332" s="16" t="s">
        <v>56</v>
      </c>
      <c r="D332" s="16"/>
      <c r="E332" s="16"/>
      <c r="F332" s="16"/>
      <c r="G332" s="16"/>
      <c r="H332" s="16"/>
      <c r="I332" s="16"/>
    </row>
    <row r="1359" ht="12.75"/>
  </sheetData>
  <sheetProtection/>
  <mergeCells count="667">
    <mergeCell ref="D166:D167"/>
    <mergeCell ref="D168:D169"/>
    <mergeCell ref="D175:D177"/>
    <mergeCell ref="D194:D195"/>
    <mergeCell ref="A116:I116"/>
    <mergeCell ref="F194:F195"/>
    <mergeCell ref="G194:G195"/>
    <mergeCell ref="H194:H195"/>
    <mergeCell ref="I181:I184"/>
    <mergeCell ref="I189:I192"/>
    <mergeCell ref="A328:A329"/>
    <mergeCell ref="B328:B329"/>
    <mergeCell ref="D328:D329"/>
    <mergeCell ref="E328:E329"/>
    <mergeCell ref="I328:I329"/>
    <mergeCell ref="G318:G319"/>
    <mergeCell ref="H318:H319"/>
    <mergeCell ref="I318:I319"/>
    <mergeCell ref="I320:I321"/>
    <mergeCell ref="A318:A319"/>
    <mergeCell ref="B318:B319"/>
    <mergeCell ref="D318:D319"/>
    <mergeCell ref="E318:E319"/>
    <mergeCell ref="B320:B321"/>
    <mergeCell ref="D320:D321"/>
    <mergeCell ref="E320:E321"/>
    <mergeCell ref="F315:F317"/>
    <mergeCell ref="G315:G317"/>
    <mergeCell ref="H315:H317"/>
    <mergeCell ref="I315:I317"/>
    <mergeCell ref="F312:F313"/>
    <mergeCell ref="F328:F329"/>
    <mergeCell ref="G328:G329"/>
    <mergeCell ref="H328:H329"/>
    <mergeCell ref="H320:H321"/>
    <mergeCell ref="F318:F319"/>
    <mergeCell ref="I309:I311"/>
    <mergeCell ref="A312:A313"/>
    <mergeCell ref="B312:B313"/>
    <mergeCell ref="D312:D313"/>
    <mergeCell ref="E312:E313"/>
    <mergeCell ref="H312:H313"/>
    <mergeCell ref="I312:I313"/>
    <mergeCell ref="G312:G313"/>
    <mergeCell ref="B309:B311"/>
    <mergeCell ref="D309:D311"/>
    <mergeCell ref="E309:E311"/>
    <mergeCell ref="F309:F311"/>
    <mergeCell ref="G309:G311"/>
    <mergeCell ref="H309:H311"/>
    <mergeCell ref="I303:I304"/>
    <mergeCell ref="A307:A308"/>
    <mergeCell ref="B307:B308"/>
    <mergeCell ref="D307:D308"/>
    <mergeCell ref="E307:E308"/>
    <mergeCell ref="F307:F308"/>
    <mergeCell ref="B303:B304"/>
    <mergeCell ref="D303:D304"/>
    <mergeCell ref="E303:E304"/>
    <mergeCell ref="F303:F304"/>
    <mergeCell ref="G303:G304"/>
    <mergeCell ref="H303:H304"/>
    <mergeCell ref="E298:E301"/>
    <mergeCell ref="F298:F301"/>
    <mergeCell ref="G298:G301"/>
    <mergeCell ref="H298:H301"/>
    <mergeCell ref="I298:I301"/>
    <mergeCell ref="G307:G308"/>
    <mergeCell ref="H307:H308"/>
    <mergeCell ref="I307:I308"/>
    <mergeCell ref="F288:F289"/>
    <mergeCell ref="G288:G289"/>
    <mergeCell ref="H288:H289"/>
    <mergeCell ref="I288:I289"/>
    <mergeCell ref="G290:G293"/>
    <mergeCell ref="H290:H293"/>
    <mergeCell ref="I290:I293"/>
    <mergeCell ref="D273:D274"/>
    <mergeCell ref="B288:B289"/>
    <mergeCell ref="C288:C289"/>
    <mergeCell ref="D288:D289"/>
    <mergeCell ref="E288:E289"/>
    <mergeCell ref="B275:B276"/>
    <mergeCell ref="D275:D276"/>
    <mergeCell ref="E275:E276"/>
    <mergeCell ref="I257:I258"/>
    <mergeCell ref="G264:G265"/>
    <mergeCell ref="H264:H265"/>
    <mergeCell ref="I264:I265"/>
    <mergeCell ref="I273:I274"/>
    <mergeCell ref="A284:A286"/>
    <mergeCell ref="B284:B286"/>
    <mergeCell ref="D284:D286"/>
    <mergeCell ref="E284:E286"/>
    <mergeCell ref="F284:F286"/>
    <mergeCell ref="I244:I245"/>
    <mergeCell ref="D251:D252"/>
    <mergeCell ref="E251:E252"/>
    <mergeCell ref="F251:F252"/>
    <mergeCell ref="G251:G252"/>
    <mergeCell ref="E273:E274"/>
    <mergeCell ref="F273:F274"/>
    <mergeCell ref="G273:G274"/>
    <mergeCell ref="H273:H274"/>
    <mergeCell ref="H257:H258"/>
    <mergeCell ref="G246:G247"/>
    <mergeCell ref="H246:H247"/>
    <mergeCell ref="A266:A267"/>
    <mergeCell ref="B264:B265"/>
    <mergeCell ref="D264:D265"/>
    <mergeCell ref="E264:E265"/>
    <mergeCell ref="F264:F265"/>
    <mergeCell ref="B266:B267"/>
    <mergeCell ref="D266:D267"/>
    <mergeCell ref="E266:E267"/>
    <mergeCell ref="G244:G245"/>
    <mergeCell ref="H244:H245"/>
    <mergeCell ref="B240:B241"/>
    <mergeCell ref="B257:B258"/>
    <mergeCell ref="C257:C258"/>
    <mergeCell ref="D257:D258"/>
    <mergeCell ref="E257:E258"/>
    <mergeCell ref="F257:F258"/>
    <mergeCell ref="H248:H250"/>
    <mergeCell ref="F246:F247"/>
    <mergeCell ref="I234:I235"/>
    <mergeCell ref="H234:H235"/>
    <mergeCell ref="B231:B232"/>
    <mergeCell ref="C240:C241"/>
    <mergeCell ref="B244:B245"/>
    <mergeCell ref="C244:C245"/>
    <mergeCell ref="D244:D245"/>
    <mergeCell ref="E244:E245"/>
    <mergeCell ref="F244:F245"/>
    <mergeCell ref="D240:D241"/>
    <mergeCell ref="A234:A235"/>
    <mergeCell ref="B234:B235"/>
    <mergeCell ref="D234:D235"/>
    <mergeCell ref="E234:E235"/>
    <mergeCell ref="F234:F235"/>
    <mergeCell ref="G234:G235"/>
    <mergeCell ref="G231:G232"/>
    <mergeCell ref="H231:H232"/>
    <mergeCell ref="D227:D229"/>
    <mergeCell ref="E227:I227"/>
    <mergeCell ref="E228:E229"/>
    <mergeCell ref="F228:F229"/>
    <mergeCell ref="G228:G229"/>
    <mergeCell ref="I231:I232"/>
    <mergeCell ref="B290:B293"/>
    <mergeCell ref="D290:D293"/>
    <mergeCell ref="E290:E293"/>
    <mergeCell ref="F290:F293"/>
    <mergeCell ref="F320:F321"/>
    <mergeCell ref="G320:G321"/>
    <mergeCell ref="B315:B317"/>
    <mergeCell ref="D315:D317"/>
    <mergeCell ref="E315:E317"/>
    <mergeCell ref="D298:D301"/>
    <mergeCell ref="B298:B301"/>
    <mergeCell ref="I284:I286"/>
    <mergeCell ref="G275:G276"/>
    <mergeCell ref="H275:H276"/>
    <mergeCell ref="I275:I276"/>
    <mergeCell ref="G277:G278"/>
    <mergeCell ref="H277:H278"/>
    <mergeCell ref="I277:I278"/>
    <mergeCell ref="G284:G286"/>
    <mergeCell ref="H284:H286"/>
    <mergeCell ref="F275:F276"/>
    <mergeCell ref="B277:B278"/>
    <mergeCell ref="D277:D278"/>
    <mergeCell ref="E277:E278"/>
    <mergeCell ref="F277:F278"/>
    <mergeCell ref="A268:A269"/>
    <mergeCell ref="B268:B269"/>
    <mergeCell ref="D268:D269"/>
    <mergeCell ref="E268:E269"/>
    <mergeCell ref="B273:B274"/>
    <mergeCell ref="I268:I269"/>
    <mergeCell ref="G266:G267"/>
    <mergeCell ref="H266:H267"/>
    <mergeCell ref="I266:I267"/>
    <mergeCell ref="I248:I250"/>
    <mergeCell ref="F268:F269"/>
    <mergeCell ref="G268:G269"/>
    <mergeCell ref="H268:H269"/>
    <mergeCell ref="F266:F267"/>
    <mergeCell ref="G257:G258"/>
    <mergeCell ref="H251:H252"/>
    <mergeCell ref="I240:I241"/>
    <mergeCell ref="I251:I252"/>
    <mergeCell ref="B248:B250"/>
    <mergeCell ref="C248:C250"/>
    <mergeCell ref="D248:D250"/>
    <mergeCell ref="E248:E250"/>
    <mergeCell ref="B251:B252"/>
    <mergeCell ref="C251:C252"/>
    <mergeCell ref="F248:F250"/>
    <mergeCell ref="G248:G250"/>
    <mergeCell ref="B238:B239"/>
    <mergeCell ref="D238:D239"/>
    <mergeCell ref="E238:E239"/>
    <mergeCell ref="I246:I247"/>
    <mergeCell ref="B246:B247"/>
    <mergeCell ref="C246:C247"/>
    <mergeCell ref="D246:D247"/>
    <mergeCell ref="E246:E247"/>
    <mergeCell ref="H238:H239"/>
    <mergeCell ref="I238:I239"/>
    <mergeCell ref="F238:F239"/>
    <mergeCell ref="G238:G239"/>
    <mergeCell ref="G236:G237"/>
    <mergeCell ref="H236:H237"/>
    <mergeCell ref="I236:I237"/>
    <mergeCell ref="G240:G241"/>
    <mergeCell ref="H240:H241"/>
    <mergeCell ref="A236:A237"/>
    <mergeCell ref="B236:B237"/>
    <mergeCell ref="D236:D237"/>
    <mergeCell ref="E236:E237"/>
    <mergeCell ref="E240:E241"/>
    <mergeCell ref="F240:F241"/>
    <mergeCell ref="A231:A232"/>
    <mergeCell ref="A225:I225"/>
    <mergeCell ref="F236:F237"/>
    <mergeCell ref="A226:A229"/>
    <mergeCell ref="C226:C229"/>
    <mergeCell ref="D226:I226"/>
    <mergeCell ref="H228:I228"/>
    <mergeCell ref="D231:D232"/>
    <mergeCell ref="E231:E232"/>
    <mergeCell ref="F231:F232"/>
    <mergeCell ref="I211:I212"/>
    <mergeCell ref="F219:F220"/>
    <mergeCell ref="G219:G220"/>
    <mergeCell ref="H219:H220"/>
    <mergeCell ref="I219:I220"/>
    <mergeCell ref="A219:A220"/>
    <mergeCell ref="B219:B220"/>
    <mergeCell ref="D219:D220"/>
    <mergeCell ref="E219:E220"/>
    <mergeCell ref="H209:H210"/>
    <mergeCell ref="B206:B208"/>
    <mergeCell ref="D206:D208"/>
    <mergeCell ref="I209:I210"/>
    <mergeCell ref="B211:B212"/>
    <mergeCell ref="D211:D212"/>
    <mergeCell ref="E211:E212"/>
    <mergeCell ref="F211:F212"/>
    <mergeCell ref="G211:G212"/>
    <mergeCell ref="H211:H212"/>
    <mergeCell ref="A209:A210"/>
    <mergeCell ref="B209:B210"/>
    <mergeCell ref="D209:D210"/>
    <mergeCell ref="E209:E210"/>
    <mergeCell ref="F209:F210"/>
    <mergeCell ref="G209:G210"/>
    <mergeCell ref="E206:E208"/>
    <mergeCell ref="F206:F208"/>
    <mergeCell ref="G206:G208"/>
    <mergeCell ref="H206:H208"/>
    <mergeCell ref="I200:I202"/>
    <mergeCell ref="H203:H204"/>
    <mergeCell ref="I203:I204"/>
    <mergeCell ref="I206:I208"/>
    <mergeCell ref="A203:A204"/>
    <mergeCell ref="B203:B204"/>
    <mergeCell ref="D203:D204"/>
    <mergeCell ref="E203:E204"/>
    <mergeCell ref="F203:F204"/>
    <mergeCell ref="G203:G204"/>
    <mergeCell ref="H198:H199"/>
    <mergeCell ref="I198:I199"/>
    <mergeCell ref="B194:B195"/>
    <mergeCell ref="B200:B202"/>
    <mergeCell ref="D200:D202"/>
    <mergeCell ref="E200:E202"/>
    <mergeCell ref="F200:F202"/>
    <mergeCell ref="G200:G202"/>
    <mergeCell ref="H200:H202"/>
    <mergeCell ref="E194:E195"/>
    <mergeCell ref="A198:A199"/>
    <mergeCell ref="B198:B199"/>
    <mergeCell ref="D198:D199"/>
    <mergeCell ref="E198:E199"/>
    <mergeCell ref="F198:F199"/>
    <mergeCell ref="G198:G199"/>
    <mergeCell ref="I194:I195"/>
    <mergeCell ref="B189:B192"/>
    <mergeCell ref="E189:E192"/>
    <mergeCell ref="F189:F192"/>
    <mergeCell ref="G189:G192"/>
    <mergeCell ref="H189:H192"/>
    <mergeCell ref="B181:B184"/>
    <mergeCell ref="E181:E184"/>
    <mergeCell ref="F181:F184"/>
    <mergeCell ref="G181:G184"/>
    <mergeCell ref="H181:H184"/>
    <mergeCell ref="I175:I177"/>
    <mergeCell ref="B179:B180"/>
    <mergeCell ref="C179:C180"/>
    <mergeCell ref="E179:E180"/>
    <mergeCell ref="F179:F180"/>
    <mergeCell ref="G179:G180"/>
    <mergeCell ref="H179:H180"/>
    <mergeCell ref="I179:I180"/>
    <mergeCell ref="I168:I169"/>
    <mergeCell ref="B166:B167"/>
    <mergeCell ref="A175:A177"/>
    <mergeCell ref="B175:B177"/>
    <mergeCell ref="E175:E177"/>
    <mergeCell ref="F175:F177"/>
    <mergeCell ref="G175:G177"/>
    <mergeCell ref="H175:H177"/>
    <mergeCell ref="B168:B169"/>
    <mergeCell ref="E168:E169"/>
    <mergeCell ref="F168:F169"/>
    <mergeCell ref="G168:G169"/>
    <mergeCell ref="H168:H169"/>
    <mergeCell ref="E166:E167"/>
    <mergeCell ref="F166:F167"/>
    <mergeCell ref="G166:G167"/>
    <mergeCell ref="H166:H167"/>
    <mergeCell ref="H159:H160"/>
    <mergeCell ref="I159:I160"/>
    <mergeCell ref="I164:I165"/>
    <mergeCell ref="I166:I167"/>
    <mergeCell ref="B164:B165"/>
    <mergeCell ref="E164:E165"/>
    <mergeCell ref="F164:F165"/>
    <mergeCell ref="G164:G165"/>
    <mergeCell ref="H164:H165"/>
    <mergeCell ref="D164:D165"/>
    <mergeCell ref="A159:A160"/>
    <mergeCell ref="B159:B160"/>
    <mergeCell ref="D159:D160"/>
    <mergeCell ref="E159:E160"/>
    <mergeCell ref="F159:F160"/>
    <mergeCell ref="G159:G160"/>
    <mergeCell ref="I155:I156"/>
    <mergeCell ref="A157:A158"/>
    <mergeCell ref="B157:B158"/>
    <mergeCell ref="D157:D158"/>
    <mergeCell ref="E157:E158"/>
    <mergeCell ref="F157:F158"/>
    <mergeCell ref="G157:G158"/>
    <mergeCell ref="H157:H158"/>
    <mergeCell ref="I157:I158"/>
    <mergeCell ref="B155:B156"/>
    <mergeCell ref="D155:D156"/>
    <mergeCell ref="E155:E156"/>
    <mergeCell ref="F155:F156"/>
    <mergeCell ref="G155:G156"/>
    <mergeCell ref="H155:H156"/>
    <mergeCell ref="H142:H143"/>
    <mergeCell ref="I142:I143"/>
    <mergeCell ref="B148:B149"/>
    <mergeCell ref="C148:C149"/>
    <mergeCell ref="D148:D149"/>
    <mergeCell ref="E148:E149"/>
    <mergeCell ref="F148:F149"/>
    <mergeCell ref="G148:G149"/>
    <mergeCell ref="H148:H149"/>
    <mergeCell ref="I148:I149"/>
    <mergeCell ref="B142:B143"/>
    <mergeCell ref="C142:C143"/>
    <mergeCell ref="D142:D143"/>
    <mergeCell ref="E142:E143"/>
    <mergeCell ref="F142:F143"/>
    <mergeCell ref="G142:G143"/>
    <mergeCell ref="H137:H138"/>
    <mergeCell ref="C137:C138"/>
    <mergeCell ref="D137:D138"/>
    <mergeCell ref="E137:E138"/>
    <mergeCell ref="F137:F138"/>
    <mergeCell ref="I137:I138"/>
    <mergeCell ref="B139:B141"/>
    <mergeCell ref="C139:C141"/>
    <mergeCell ref="D139:D141"/>
    <mergeCell ref="E139:E141"/>
    <mergeCell ref="F139:F141"/>
    <mergeCell ref="G139:G141"/>
    <mergeCell ref="H139:H141"/>
    <mergeCell ref="I139:I141"/>
    <mergeCell ref="B137:B138"/>
    <mergeCell ref="G137:G138"/>
    <mergeCell ref="H131:H132"/>
    <mergeCell ref="I131:I132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B131:B132"/>
    <mergeCell ref="C131:C132"/>
    <mergeCell ref="D131:D132"/>
    <mergeCell ref="E131:E132"/>
    <mergeCell ref="F131:F132"/>
    <mergeCell ref="G131:G132"/>
    <mergeCell ref="H127:H128"/>
    <mergeCell ref="I127:I128"/>
    <mergeCell ref="B129:B130"/>
    <mergeCell ref="D129:D130"/>
    <mergeCell ref="E129:E130"/>
    <mergeCell ref="F129:F130"/>
    <mergeCell ref="G129:G130"/>
    <mergeCell ref="H129:H130"/>
    <mergeCell ref="I129:I130"/>
    <mergeCell ref="A127:A128"/>
    <mergeCell ref="B127:B128"/>
    <mergeCell ref="D127:D128"/>
    <mergeCell ref="E127:E128"/>
    <mergeCell ref="F127:F128"/>
    <mergeCell ref="G127:G128"/>
    <mergeCell ref="H122:H123"/>
    <mergeCell ref="I122:I123"/>
    <mergeCell ref="A125:A126"/>
    <mergeCell ref="B125:B126"/>
    <mergeCell ref="D125:D126"/>
    <mergeCell ref="E125:E126"/>
    <mergeCell ref="F125:F126"/>
    <mergeCell ref="G125:G126"/>
    <mergeCell ref="H125:H126"/>
    <mergeCell ref="I125:I126"/>
    <mergeCell ref="A122:A123"/>
    <mergeCell ref="B122:B123"/>
    <mergeCell ref="D122:D123"/>
    <mergeCell ref="E122:E123"/>
    <mergeCell ref="F122:F123"/>
    <mergeCell ref="G122:G123"/>
    <mergeCell ref="A117:A120"/>
    <mergeCell ref="C117:C120"/>
    <mergeCell ref="D117:I117"/>
    <mergeCell ref="D118:D120"/>
    <mergeCell ref="E118:I118"/>
    <mergeCell ref="E119:E120"/>
    <mergeCell ref="F119:F120"/>
    <mergeCell ref="G119:G120"/>
    <mergeCell ref="H119:I119"/>
    <mergeCell ref="A114:I114"/>
    <mergeCell ref="F108:F109"/>
    <mergeCell ref="G108:G109"/>
    <mergeCell ref="H108:H109"/>
    <mergeCell ref="I108:I109"/>
    <mergeCell ref="A108:A109"/>
    <mergeCell ref="B108:B109"/>
    <mergeCell ref="D108:D109"/>
    <mergeCell ref="E108:E109"/>
    <mergeCell ref="G100:G101"/>
    <mergeCell ref="H100:H101"/>
    <mergeCell ref="I100:I101"/>
    <mergeCell ref="A2:I2"/>
    <mergeCell ref="A3:I3"/>
    <mergeCell ref="A4:I4"/>
    <mergeCell ref="H98:H99"/>
    <mergeCell ref="B95:B97"/>
    <mergeCell ref="D95:D97"/>
    <mergeCell ref="I98:I99"/>
    <mergeCell ref="B100:B101"/>
    <mergeCell ref="D100:D101"/>
    <mergeCell ref="E100:E101"/>
    <mergeCell ref="F100:F101"/>
    <mergeCell ref="A98:A99"/>
    <mergeCell ref="B98:B99"/>
    <mergeCell ref="D98:D99"/>
    <mergeCell ref="E98:E99"/>
    <mergeCell ref="F98:F99"/>
    <mergeCell ref="G98:G99"/>
    <mergeCell ref="A92:A93"/>
    <mergeCell ref="B92:B93"/>
    <mergeCell ref="D92:D93"/>
    <mergeCell ref="E92:E93"/>
    <mergeCell ref="F92:F93"/>
    <mergeCell ref="G89:G91"/>
    <mergeCell ref="E95:E97"/>
    <mergeCell ref="F95:F97"/>
    <mergeCell ref="G95:G97"/>
    <mergeCell ref="H95:H97"/>
    <mergeCell ref="H87:H88"/>
    <mergeCell ref="E89:E91"/>
    <mergeCell ref="F89:F91"/>
    <mergeCell ref="G87:G88"/>
    <mergeCell ref="I87:I88"/>
    <mergeCell ref="I89:I91"/>
    <mergeCell ref="H89:H91"/>
    <mergeCell ref="I95:I97"/>
    <mergeCell ref="B83:B84"/>
    <mergeCell ref="G92:G93"/>
    <mergeCell ref="H92:H93"/>
    <mergeCell ref="I92:I93"/>
    <mergeCell ref="B89:B91"/>
    <mergeCell ref="D89:D91"/>
    <mergeCell ref="E83:E84"/>
    <mergeCell ref="F83:F84"/>
    <mergeCell ref="A87:A88"/>
    <mergeCell ref="B87:B88"/>
    <mergeCell ref="D87:D88"/>
    <mergeCell ref="E87:E88"/>
    <mergeCell ref="F87:F88"/>
    <mergeCell ref="G83:G84"/>
    <mergeCell ref="H83:H84"/>
    <mergeCell ref="I70:I73"/>
    <mergeCell ref="I78:I81"/>
    <mergeCell ref="I83:I84"/>
    <mergeCell ref="B78:B81"/>
    <mergeCell ref="D78:D81"/>
    <mergeCell ref="E78:E81"/>
    <mergeCell ref="F78:F81"/>
    <mergeCell ref="G78:G81"/>
    <mergeCell ref="H78:H81"/>
    <mergeCell ref="B70:B73"/>
    <mergeCell ref="D70:D73"/>
    <mergeCell ref="E70:E73"/>
    <mergeCell ref="F70:F73"/>
    <mergeCell ref="G70:G73"/>
    <mergeCell ref="H70:H73"/>
    <mergeCell ref="I64:I66"/>
    <mergeCell ref="B68:B69"/>
    <mergeCell ref="C68:C69"/>
    <mergeCell ref="D68:D69"/>
    <mergeCell ref="E68:E69"/>
    <mergeCell ref="F68:F69"/>
    <mergeCell ref="G68:G69"/>
    <mergeCell ref="H68:H69"/>
    <mergeCell ref="I68:I69"/>
    <mergeCell ref="I57:I58"/>
    <mergeCell ref="B55:B56"/>
    <mergeCell ref="D55:D56"/>
    <mergeCell ref="A64:A66"/>
    <mergeCell ref="B64:B66"/>
    <mergeCell ref="D64:D66"/>
    <mergeCell ref="E64:E66"/>
    <mergeCell ref="F64:F66"/>
    <mergeCell ref="G64:G66"/>
    <mergeCell ref="H64:H66"/>
    <mergeCell ref="B57:B58"/>
    <mergeCell ref="D57:D58"/>
    <mergeCell ref="E57:E58"/>
    <mergeCell ref="F57:F58"/>
    <mergeCell ref="G57:G58"/>
    <mergeCell ref="H57:H58"/>
    <mergeCell ref="E55:E56"/>
    <mergeCell ref="F55:F56"/>
    <mergeCell ref="G55:G56"/>
    <mergeCell ref="H55:H56"/>
    <mergeCell ref="H48:H49"/>
    <mergeCell ref="I48:I49"/>
    <mergeCell ref="I53:I54"/>
    <mergeCell ref="I55:I56"/>
    <mergeCell ref="B53:B54"/>
    <mergeCell ref="D53:D54"/>
    <mergeCell ref="E53:E54"/>
    <mergeCell ref="F53:F54"/>
    <mergeCell ref="G53:G54"/>
    <mergeCell ref="H53:H54"/>
    <mergeCell ref="A48:A49"/>
    <mergeCell ref="B48:B49"/>
    <mergeCell ref="D48:D49"/>
    <mergeCell ref="E48:E49"/>
    <mergeCell ref="F48:F49"/>
    <mergeCell ref="G48:G49"/>
    <mergeCell ref="I44:I45"/>
    <mergeCell ref="A46:A47"/>
    <mergeCell ref="B46:B47"/>
    <mergeCell ref="D46:D47"/>
    <mergeCell ref="E46:E47"/>
    <mergeCell ref="F46:F47"/>
    <mergeCell ref="G46:G47"/>
    <mergeCell ref="H46:H47"/>
    <mergeCell ref="I46:I47"/>
    <mergeCell ref="B44:B45"/>
    <mergeCell ref="D44:D45"/>
    <mergeCell ref="E44:E45"/>
    <mergeCell ref="F44:F45"/>
    <mergeCell ref="G44:G45"/>
    <mergeCell ref="H44:H45"/>
    <mergeCell ref="H31:H32"/>
    <mergeCell ref="I31:I32"/>
    <mergeCell ref="B37:B38"/>
    <mergeCell ref="C37:C38"/>
    <mergeCell ref="D37:D38"/>
    <mergeCell ref="E37:E38"/>
    <mergeCell ref="F37:F38"/>
    <mergeCell ref="G37:G38"/>
    <mergeCell ref="H37:H38"/>
    <mergeCell ref="I37:I38"/>
    <mergeCell ref="B31:B32"/>
    <mergeCell ref="C31:C32"/>
    <mergeCell ref="D31:D32"/>
    <mergeCell ref="E31:E32"/>
    <mergeCell ref="F31:F32"/>
    <mergeCell ref="G31:G32"/>
    <mergeCell ref="H26:H27"/>
    <mergeCell ref="C26:C27"/>
    <mergeCell ref="D26:D27"/>
    <mergeCell ref="E26:E27"/>
    <mergeCell ref="F26:F27"/>
    <mergeCell ref="I26:I27"/>
    <mergeCell ref="B28:B30"/>
    <mergeCell ref="C28:C30"/>
    <mergeCell ref="D28:D30"/>
    <mergeCell ref="E28:E30"/>
    <mergeCell ref="F28:F30"/>
    <mergeCell ref="G28:G30"/>
    <mergeCell ref="H28:H30"/>
    <mergeCell ref="I28:I30"/>
    <mergeCell ref="B26:B27"/>
    <mergeCell ref="G26:G27"/>
    <mergeCell ref="H20:H21"/>
    <mergeCell ref="I20:I21"/>
    <mergeCell ref="B24:B25"/>
    <mergeCell ref="C24:C25"/>
    <mergeCell ref="D24:D25"/>
    <mergeCell ref="E24:E25"/>
    <mergeCell ref="F24:F25"/>
    <mergeCell ref="G24:G25"/>
    <mergeCell ref="H24:H25"/>
    <mergeCell ref="I24:I25"/>
    <mergeCell ref="B20:B21"/>
    <mergeCell ref="C20:C21"/>
    <mergeCell ref="D20:D21"/>
    <mergeCell ref="E20:E21"/>
    <mergeCell ref="F20:F21"/>
    <mergeCell ref="G20:G21"/>
    <mergeCell ref="H16:H17"/>
    <mergeCell ref="I16:I17"/>
    <mergeCell ref="B18:B19"/>
    <mergeCell ref="D18:D19"/>
    <mergeCell ref="E18:E19"/>
    <mergeCell ref="F18:F19"/>
    <mergeCell ref="G18:G19"/>
    <mergeCell ref="H18:H19"/>
    <mergeCell ref="I18:I19"/>
    <mergeCell ref="B16:B17"/>
    <mergeCell ref="D16:D17"/>
    <mergeCell ref="E16:E17"/>
    <mergeCell ref="F14:F15"/>
    <mergeCell ref="F16:F17"/>
    <mergeCell ref="G16:G17"/>
    <mergeCell ref="H11:H12"/>
    <mergeCell ref="D11:D12"/>
    <mergeCell ref="E11:E12"/>
    <mergeCell ref="F11:F12"/>
    <mergeCell ref="G11:G12"/>
    <mergeCell ref="I11:I12"/>
    <mergeCell ref="G14:G15"/>
    <mergeCell ref="H14:H15"/>
    <mergeCell ref="I14:I15"/>
    <mergeCell ref="A14:A15"/>
    <mergeCell ref="B14:B15"/>
    <mergeCell ref="D14:D15"/>
    <mergeCell ref="E14:E15"/>
    <mergeCell ref="A11:A12"/>
    <mergeCell ref="B11:B12"/>
    <mergeCell ref="A6:A9"/>
    <mergeCell ref="C6:C9"/>
    <mergeCell ref="D6:I6"/>
    <mergeCell ref="D7:D9"/>
    <mergeCell ref="E7:I7"/>
    <mergeCell ref="E8:E9"/>
    <mergeCell ref="F8:F9"/>
    <mergeCell ref="G8:G9"/>
    <mergeCell ref="H8:I8"/>
  </mergeCells>
  <hyperlinks>
    <hyperlink ref="A16" location="P1359" display="P1359"/>
    <hyperlink ref="A127" location="P1359" display="P1359"/>
    <hyperlink ref="A236" location="P1359" display="P1359"/>
  </hyperlinks>
  <printOptions/>
  <pageMargins left="0.75" right="0.75" top="1" bottom="1" header="0.5" footer="0.5"/>
  <pageSetup horizontalDpi="600" verticalDpi="600" orientation="portrait" paperSize="9" scale="55" r:id="rId1"/>
  <rowBreaks count="3" manualBreakCount="3">
    <brk id="51" max="8" man="1"/>
    <brk id="112" max="255" man="1"/>
    <brk id="2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39"/>
  <sheetViews>
    <sheetView view="pageBreakPreview" zoomScale="60" zoomScalePageLayoutView="0" workbookViewId="0" topLeftCell="A1">
      <selection activeCell="A4" sqref="A4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1" spans="1:12" ht="15">
      <c r="A1" s="33" t="s">
        <v>124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5">
      <c r="A2" s="33" t="s">
        <v>125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2.75">
      <c r="A3" s="44" t="s">
        <v>212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ht="12.75">
      <c r="A4" s="4"/>
    </row>
    <row r="5" spans="1:12" ht="12.75">
      <c r="A5" s="47" t="s">
        <v>21</v>
      </c>
      <c r="B5" s="47" t="s">
        <v>126</v>
      </c>
      <c r="C5" s="47" t="s">
        <v>127</v>
      </c>
      <c r="D5" s="47" t="s">
        <v>128</v>
      </c>
      <c r="E5" s="47"/>
      <c r="F5" s="47"/>
      <c r="G5" s="47"/>
      <c r="H5" s="47"/>
      <c r="I5" s="47"/>
      <c r="J5" s="47"/>
      <c r="K5" s="47"/>
      <c r="L5" s="47"/>
    </row>
    <row r="6" spans="1:12" ht="12.75">
      <c r="A6" s="47"/>
      <c r="B6" s="47"/>
      <c r="C6" s="47"/>
      <c r="D6" s="47" t="s">
        <v>129</v>
      </c>
      <c r="E6" s="47"/>
      <c r="F6" s="47"/>
      <c r="G6" s="47"/>
      <c r="H6" s="47"/>
      <c r="I6" s="47"/>
      <c r="J6" s="47"/>
      <c r="K6" s="47"/>
      <c r="L6" s="47"/>
    </row>
    <row r="7" spans="1:12" ht="12.75">
      <c r="A7" s="47"/>
      <c r="B7" s="47"/>
      <c r="C7" s="47"/>
      <c r="D7" s="47" t="s">
        <v>130</v>
      </c>
      <c r="E7" s="47"/>
      <c r="F7" s="47"/>
      <c r="G7" s="47" t="s">
        <v>41</v>
      </c>
      <c r="H7" s="47"/>
      <c r="I7" s="47"/>
      <c r="J7" s="47"/>
      <c r="K7" s="47"/>
      <c r="L7" s="47"/>
    </row>
    <row r="8" spans="1:12" ht="78.75" customHeight="1">
      <c r="A8" s="47"/>
      <c r="B8" s="47"/>
      <c r="C8" s="47"/>
      <c r="D8" s="47"/>
      <c r="E8" s="47"/>
      <c r="F8" s="47"/>
      <c r="G8" s="76" t="s">
        <v>131</v>
      </c>
      <c r="H8" s="76"/>
      <c r="I8" s="76"/>
      <c r="J8" s="76" t="s">
        <v>132</v>
      </c>
      <c r="K8" s="76"/>
      <c r="L8" s="76"/>
    </row>
    <row r="9" spans="1:12" ht="66">
      <c r="A9" s="47"/>
      <c r="B9" s="47"/>
      <c r="C9" s="47"/>
      <c r="D9" s="16" t="s">
        <v>199</v>
      </c>
      <c r="E9" s="16" t="s">
        <v>200</v>
      </c>
      <c r="F9" s="16" t="s">
        <v>201</v>
      </c>
      <c r="G9" s="16" t="s">
        <v>199</v>
      </c>
      <c r="H9" s="16" t="s">
        <v>200</v>
      </c>
      <c r="I9" s="16" t="s">
        <v>201</v>
      </c>
      <c r="J9" s="16" t="s">
        <v>133</v>
      </c>
      <c r="K9" s="16" t="s">
        <v>134</v>
      </c>
      <c r="L9" s="16" t="s">
        <v>135</v>
      </c>
    </row>
    <row r="10" spans="1:12" ht="12.75">
      <c r="A10" s="16">
        <v>1</v>
      </c>
      <c r="B10" s="16">
        <v>2</v>
      </c>
      <c r="C10" s="16">
        <v>3</v>
      </c>
      <c r="D10" s="16">
        <v>4</v>
      </c>
      <c r="E10" s="16">
        <v>5</v>
      </c>
      <c r="F10" s="16">
        <v>6</v>
      </c>
      <c r="G10" s="16">
        <v>7</v>
      </c>
      <c r="H10" s="16">
        <v>8</v>
      </c>
      <c r="I10" s="16">
        <v>9</v>
      </c>
      <c r="J10" s="16">
        <v>10</v>
      </c>
      <c r="K10" s="16">
        <v>11</v>
      </c>
      <c r="L10" s="16">
        <v>12</v>
      </c>
    </row>
    <row r="11" spans="1:12" ht="54" customHeight="1">
      <c r="A11" s="17" t="s">
        <v>136</v>
      </c>
      <c r="B11" s="20">
        <v>1</v>
      </c>
      <c r="C11" s="20" t="s">
        <v>56</v>
      </c>
      <c r="D11" s="27">
        <f>стр2!D98</f>
        <v>4470489.75</v>
      </c>
      <c r="E11" s="27">
        <v>5269470.47</v>
      </c>
      <c r="F11" s="27">
        <v>5072253.41</v>
      </c>
      <c r="G11" s="27">
        <f>G14</f>
        <v>4470489.75</v>
      </c>
      <c r="H11" s="27">
        <v>5269470.47</v>
      </c>
      <c r="I11" s="27">
        <v>5079253.41</v>
      </c>
      <c r="J11" s="17"/>
      <c r="K11" s="17"/>
      <c r="L11" s="17"/>
    </row>
    <row r="12" spans="1:12" ht="66.75" customHeight="1">
      <c r="A12" s="17" t="s">
        <v>137</v>
      </c>
      <c r="B12" s="20">
        <v>1002</v>
      </c>
      <c r="C12" s="20" t="s">
        <v>56</v>
      </c>
      <c r="D12" s="27">
        <v>389722.8</v>
      </c>
      <c r="E12" s="27"/>
      <c r="F12" s="27"/>
      <c r="G12" s="27"/>
      <c r="H12" s="27"/>
      <c r="I12" s="27"/>
      <c r="J12" s="17"/>
      <c r="K12" s="17"/>
      <c r="L12" s="17"/>
    </row>
    <row r="13" spans="1:12" ht="12.75">
      <c r="A13" s="17"/>
      <c r="B13" s="20"/>
      <c r="C13" s="20"/>
      <c r="D13" s="27"/>
      <c r="E13" s="27"/>
      <c r="F13" s="27"/>
      <c r="G13" s="27"/>
      <c r="H13" s="27"/>
      <c r="I13" s="27"/>
      <c r="J13" s="17"/>
      <c r="K13" s="17"/>
      <c r="L13" s="17"/>
    </row>
    <row r="14" spans="1:12" ht="39.75" customHeight="1">
      <c r="A14" s="17" t="s">
        <v>138</v>
      </c>
      <c r="B14" s="20">
        <v>2003</v>
      </c>
      <c r="C14" s="20"/>
      <c r="D14" s="27">
        <f>D11-D12</f>
        <v>4080766.95</v>
      </c>
      <c r="E14" s="27">
        <f>E11</f>
        <v>5269470.47</v>
      </c>
      <c r="F14" s="27">
        <f>F11</f>
        <v>5072253.41</v>
      </c>
      <c r="G14" s="27">
        <f>D11</f>
        <v>4470489.75</v>
      </c>
      <c r="H14" s="27">
        <f>H11</f>
        <v>5269470.47</v>
      </c>
      <c r="I14" s="27">
        <f>I11</f>
        <v>5079253.41</v>
      </c>
      <c r="J14" s="17"/>
      <c r="K14" s="17"/>
      <c r="L14" s="17"/>
    </row>
    <row r="15" spans="1:12" ht="12.75">
      <c r="A15" s="17"/>
      <c r="B15" s="20"/>
      <c r="C15" s="20"/>
      <c r="D15" s="17"/>
      <c r="E15" s="17"/>
      <c r="F15" s="17"/>
      <c r="G15" s="17"/>
      <c r="H15" s="17"/>
      <c r="I15" s="17"/>
      <c r="J15" s="17"/>
      <c r="K15" s="17"/>
      <c r="L15" s="17"/>
    </row>
    <row r="17" spans="1:12" ht="15">
      <c r="A17" s="33" t="s">
        <v>209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35.25" customHeight="1">
      <c r="A18" s="75" t="s">
        <v>210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</row>
    <row r="19" spans="1:12" ht="15">
      <c r="A19" s="75" t="s">
        <v>139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</row>
    <row r="20" spans="1:12" ht="15">
      <c r="A20" s="33" t="s">
        <v>203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2.75">
      <c r="A21" s="44" t="s">
        <v>140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</row>
    <row r="22" ht="12.75">
      <c r="A22" s="3"/>
    </row>
    <row r="23" spans="1:12" ht="38.25" customHeight="1">
      <c r="A23" s="72" t="s">
        <v>21</v>
      </c>
      <c r="B23" s="72"/>
      <c r="C23" s="73"/>
      <c r="D23" s="47" t="s">
        <v>47</v>
      </c>
      <c r="E23" s="47"/>
      <c r="F23" s="47"/>
      <c r="G23" s="47" t="s">
        <v>141</v>
      </c>
      <c r="H23" s="47"/>
      <c r="I23" s="47"/>
      <c r="J23" s="47" t="s">
        <v>143</v>
      </c>
      <c r="K23" s="47"/>
      <c r="L23" s="47"/>
    </row>
    <row r="24" spans="1:12" ht="12.75" customHeight="1">
      <c r="A24" s="72"/>
      <c r="B24" s="72"/>
      <c r="C24" s="73"/>
      <c r="D24" s="47"/>
      <c r="E24" s="47"/>
      <c r="F24" s="47"/>
      <c r="G24" s="47" t="s">
        <v>142</v>
      </c>
      <c r="H24" s="47"/>
      <c r="I24" s="47"/>
      <c r="J24" s="47"/>
      <c r="K24" s="47"/>
      <c r="L24" s="47"/>
    </row>
    <row r="25" spans="1:12" ht="12.75">
      <c r="A25" s="47">
        <v>1</v>
      </c>
      <c r="B25" s="47"/>
      <c r="C25" s="74"/>
      <c r="D25" s="47">
        <v>2</v>
      </c>
      <c r="E25" s="47"/>
      <c r="F25" s="47"/>
      <c r="G25" s="47">
        <v>3</v>
      </c>
      <c r="H25" s="47"/>
      <c r="I25" s="47"/>
      <c r="J25" s="47">
        <v>4</v>
      </c>
      <c r="K25" s="47"/>
      <c r="L25" s="47"/>
    </row>
    <row r="26" spans="1:12" ht="51.75" customHeight="1">
      <c r="A26" s="70" t="s">
        <v>144</v>
      </c>
      <c r="B26" s="70"/>
      <c r="C26" s="71"/>
      <c r="D26" s="47" t="s">
        <v>56</v>
      </c>
      <c r="E26" s="47"/>
      <c r="F26" s="47"/>
      <c r="G26" s="47"/>
      <c r="H26" s="47"/>
      <c r="I26" s="47"/>
      <c r="J26" s="47"/>
      <c r="K26" s="47"/>
      <c r="L26" s="47"/>
    </row>
    <row r="27" spans="1:12" ht="12.75">
      <c r="A27" s="70" t="s">
        <v>145</v>
      </c>
      <c r="B27" s="70"/>
      <c r="C27" s="71"/>
      <c r="D27" s="47" t="s">
        <v>56</v>
      </c>
      <c r="E27" s="47"/>
      <c r="F27" s="47"/>
      <c r="G27" s="69">
        <f>G29+G30</f>
        <v>10321.64</v>
      </c>
      <c r="H27" s="47"/>
      <c r="I27" s="47"/>
      <c r="J27" s="47"/>
      <c r="K27" s="47"/>
      <c r="L27" s="47"/>
    </row>
    <row r="28" spans="1:12" ht="12.75">
      <c r="A28" s="70" t="s">
        <v>41</v>
      </c>
      <c r="B28" s="70"/>
      <c r="C28" s="71"/>
      <c r="D28" s="47" t="s">
        <v>56</v>
      </c>
      <c r="E28" s="47"/>
      <c r="F28" s="47"/>
      <c r="G28" s="47" t="s">
        <v>56</v>
      </c>
      <c r="H28" s="47"/>
      <c r="I28" s="47"/>
      <c r="J28" s="47" t="s">
        <v>56</v>
      </c>
      <c r="K28" s="47"/>
      <c r="L28" s="47"/>
    </row>
    <row r="29" spans="1:12" ht="79.5" customHeight="1">
      <c r="A29" s="70" t="s">
        <v>63</v>
      </c>
      <c r="B29" s="70"/>
      <c r="C29" s="71"/>
      <c r="D29" s="47">
        <v>130</v>
      </c>
      <c r="E29" s="47"/>
      <c r="F29" s="47"/>
      <c r="G29" s="54">
        <v>10321.64</v>
      </c>
      <c r="H29" s="54"/>
      <c r="I29" s="54"/>
      <c r="J29" s="47" t="s">
        <v>211</v>
      </c>
      <c r="K29" s="47"/>
      <c r="L29" s="47"/>
    </row>
    <row r="30" spans="1:12" ht="30" customHeight="1">
      <c r="A30" s="70"/>
      <c r="B30" s="70"/>
      <c r="C30" s="71"/>
      <c r="D30" s="47"/>
      <c r="E30" s="47"/>
      <c r="F30" s="47"/>
      <c r="G30" s="54"/>
      <c r="H30" s="54"/>
      <c r="I30" s="54"/>
      <c r="J30" s="47"/>
      <c r="K30" s="47"/>
      <c r="L30" s="47"/>
    </row>
    <row r="31" spans="1:12" ht="12.75">
      <c r="A31" s="70" t="s">
        <v>146</v>
      </c>
      <c r="B31" s="70"/>
      <c r="C31" s="71"/>
      <c r="D31" s="47"/>
      <c r="E31" s="47"/>
      <c r="F31" s="47"/>
      <c r="G31" s="69">
        <f>G33+G34+G35</f>
        <v>10321.64</v>
      </c>
      <c r="H31" s="47"/>
      <c r="I31" s="47"/>
      <c r="J31" s="47"/>
      <c r="K31" s="47"/>
      <c r="L31" s="47"/>
    </row>
    <row r="32" spans="1:12" ht="12.75">
      <c r="A32" s="70" t="s">
        <v>41</v>
      </c>
      <c r="B32" s="70"/>
      <c r="C32" s="71"/>
      <c r="D32" s="47" t="s">
        <v>56</v>
      </c>
      <c r="E32" s="47"/>
      <c r="F32" s="47"/>
      <c r="G32" s="47" t="s">
        <v>56</v>
      </c>
      <c r="H32" s="47"/>
      <c r="I32" s="47"/>
      <c r="J32" s="47" t="s">
        <v>56</v>
      </c>
      <c r="K32" s="47"/>
      <c r="L32" s="47"/>
    </row>
    <row r="33" spans="1:12" ht="35.25" customHeight="1">
      <c r="A33" s="71" t="s">
        <v>87</v>
      </c>
      <c r="B33" s="77"/>
      <c r="C33" s="78"/>
      <c r="D33" s="74">
        <v>111</v>
      </c>
      <c r="E33" s="79"/>
      <c r="F33" s="80"/>
      <c r="G33" s="69">
        <v>7927.52</v>
      </c>
      <c r="H33" s="69"/>
      <c r="I33" s="69"/>
      <c r="J33" s="63" t="s">
        <v>211</v>
      </c>
      <c r="K33" s="64"/>
      <c r="L33" s="65"/>
    </row>
    <row r="34" spans="1:12" ht="47.25" customHeight="1">
      <c r="A34" s="71" t="s">
        <v>94</v>
      </c>
      <c r="B34" s="77"/>
      <c r="C34" s="78"/>
      <c r="D34" s="47">
        <v>119</v>
      </c>
      <c r="E34" s="47"/>
      <c r="F34" s="47"/>
      <c r="G34" s="69">
        <v>2394.12</v>
      </c>
      <c r="H34" s="69"/>
      <c r="I34" s="69"/>
      <c r="J34" s="66"/>
      <c r="K34" s="67"/>
      <c r="L34" s="68"/>
    </row>
    <row r="35" spans="1:12" ht="18" customHeight="1">
      <c r="A35" s="71"/>
      <c r="B35" s="77"/>
      <c r="C35" s="78"/>
      <c r="D35" s="74"/>
      <c r="E35" s="79"/>
      <c r="F35" s="80"/>
      <c r="G35" s="69"/>
      <c r="H35" s="69"/>
      <c r="I35" s="69"/>
      <c r="J35" s="47"/>
      <c r="K35" s="47"/>
      <c r="L35" s="47"/>
    </row>
    <row r="36" spans="1:12" ht="51.75" customHeight="1">
      <c r="A36" s="70" t="s">
        <v>147</v>
      </c>
      <c r="B36" s="70"/>
      <c r="C36" s="71"/>
      <c r="D36" s="47" t="s">
        <v>56</v>
      </c>
      <c r="E36" s="47"/>
      <c r="F36" s="47"/>
      <c r="G36" s="47"/>
      <c r="H36" s="47"/>
      <c r="I36" s="47"/>
      <c r="J36" s="47"/>
      <c r="K36" s="47"/>
      <c r="L36" s="47"/>
    </row>
    <row r="38" spans="1:12" ht="12.75">
      <c r="A38" s="81" t="s">
        <v>148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  <c r="L38" s="81"/>
    </row>
    <row r="39" spans="1:12" ht="12.75">
      <c r="A39" s="81" t="s">
        <v>149</v>
      </c>
      <c r="B39" s="81"/>
      <c r="C39" s="81"/>
      <c r="D39" s="81"/>
      <c r="E39" s="81"/>
      <c r="F39" s="81"/>
      <c r="G39" s="81"/>
      <c r="H39" s="81"/>
      <c r="I39" s="81"/>
      <c r="J39" s="81"/>
      <c r="K39" s="81"/>
      <c r="L39" s="81"/>
    </row>
  </sheetData>
  <sheetProtection/>
  <mergeCells count="71">
    <mergeCell ref="J35:L35"/>
    <mergeCell ref="J33:L34"/>
    <mergeCell ref="J36:L36"/>
    <mergeCell ref="A38:L38"/>
    <mergeCell ref="A39:L39"/>
    <mergeCell ref="G36:I36"/>
    <mergeCell ref="G23:I23"/>
    <mergeCell ref="G24:I24"/>
    <mergeCell ref="G25:I25"/>
    <mergeCell ref="J23:L24"/>
    <mergeCell ref="J25:L25"/>
    <mergeCell ref="D23:F24"/>
    <mergeCell ref="D25:F25"/>
    <mergeCell ref="D26:F26"/>
    <mergeCell ref="D27:F27"/>
    <mergeCell ref="D28:F28"/>
    <mergeCell ref="D29:F29"/>
    <mergeCell ref="D34:F34"/>
    <mergeCell ref="A33:C33"/>
    <mergeCell ref="D33:F33"/>
    <mergeCell ref="D36:F36"/>
    <mergeCell ref="A32:C32"/>
    <mergeCell ref="A34:C34"/>
    <mergeCell ref="A36:C36"/>
    <mergeCell ref="A35:C35"/>
    <mergeCell ref="D35:F35"/>
    <mergeCell ref="A28:C28"/>
    <mergeCell ref="A29:C29"/>
    <mergeCell ref="A30:C30"/>
    <mergeCell ref="A31:C31"/>
    <mergeCell ref="D32:F32"/>
    <mergeCell ref="D30:F30"/>
    <mergeCell ref="D31:F31"/>
    <mergeCell ref="G30:I30"/>
    <mergeCell ref="G31:I31"/>
    <mergeCell ref="G32:I32"/>
    <mergeCell ref="G34:I34"/>
    <mergeCell ref="G26:I26"/>
    <mergeCell ref="G27:I27"/>
    <mergeCell ref="G28:I28"/>
    <mergeCell ref="G29:I29"/>
    <mergeCell ref="G33:I33"/>
    <mergeCell ref="A1:L1"/>
    <mergeCell ref="A2:L2"/>
    <mergeCell ref="A3:L3"/>
    <mergeCell ref="A17:L17"/>
    <mergeCell ref="G8:I8"/>
    <mergeCell ref="J8:L8"/>
    <mergeCell ref="A5:A9"/>
    <mergeCell ref="B5:B9"/>
    <mergeCell ref="C5:C9"/>
    <mergeCell ref="D5:L5"/>
    <mergeCell ref="A19:L19"/>
    <mergeCell ref="A20:L20"/>
    <mergeCell ref="J26:L26"/>
    <mergeCell ref="J31:L31"/>
    <mergeCell ref="J32:L32"/>
    <mergeCell ref="J29:L29"/>
    <mergeCell ref="J27:L27"/>
    <mergeCell ref="J28:L28"/>
    <mergeCell ref="A21:L21"/>
    <mergeCell ref="J30:L30"/>
    <mergeCell ref="G35:I35"/>
    <mergeCell ref="A27:C27"/>
    <mergeCell ref="D6:L6"/>
    <mergeCell ref="D7:F8"/>
    <mergeCell ref="G7:L7"/>
    <mergeCell ref="A23:C24"/>
    <mergeCell ref="A25:C25"/>
    <mergeCell ref="A26:C26"/>
    <mergeCell ref="A18:L18"/>
  </mergeCells>
  <hyperlinks>
    <hyperlink ref="G8" r:id="rId1" display="consultantplus://offline/ref=0B187905BB5D28C44B04B68DBB551EB6778C2A3935B7BAA05F97F6DAAFT6m8G"/>
    <hyperlink ref="J8" r:id="rId2" display="consultantplus://offline/ref=0B187905BB5D28C44B04B68DBB551EB6778C2A3E32B1BAA05F97F6DAAFT6m8G"/>
  </hyperlinks>
  <printOptions/>
  <pageMargins left="0.75" right="0.75" top="1" bottom="1" header="0.5" footer="0.5"/>
  <pageSetup horizontalDpi="600" verticalDpi="600" orientation="portrait" paperSize="9" scale="63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4"/>
  <sheetViews>
    <sheetView view="pageBreakPreview" zoomScale="60" zoomScalePageLayoutView="0" workbookViewId="0" topLeftCell="A1">
      <selection activeCell="P14" sqref="P14"/>
    </sheetView>
  </sheetViews>
  <sheetFormatPr defaultColWidth="9.00390625" defaultRowHeight="12.75"/>
  <cols>
    <col min="1" max="1" width="25.50390625" style="0" customWidth="1"/>
    <col min="2" max="2" width="6.00390625" style="0" customWidth="1"/>
    <col min="3" max="3" width="7.00390625" style="0" customWidth="1"/>
    <col min="4" max="4" width="11.125" style="0" customWidth="1"/>
    <col min="5" max="5" width="12.50390625" style="0" customWidth="1"/>
    <col min="6" max="6" width="11.50390625" style="0" customWidth="1"/>
    <col min="7" max="7" width="11.875" style="0" customWidth="1"/>
    <col min="8" max="8" width="12.875" style="0" customWidth="1"/>
    <col min="9" max="9" width="12.625" style="0" customWidth="1"/>
  </cols>
  <sheetData>
    <row r="2" spans="1:12" ht="15">
      <c r="A2" s="33" t="s">
        <v>204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">
      <c r="A3" s="33" t="s">
        <v>205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">
      <c r="A4" s="75" t="s">
        <v>139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</row>
    <row r="5" spans="1:12" ht="15">
      <c r="A5" s="33" t="s">
        <v>206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12" ht="12.75">
      <c r="A6" s="44" t="s">
        <v>140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</row>
    <row r="7" ht="12.75">
      <c r="A7" s="3"/>
    </row>
    <row r="8" spans="1:12" ht="38.25" customHeight="1">
      <c r="A8" s="72" t="s">
        <v>21</v>
      </c>
      <c r="B8" s="72"/>
      <c r="C8" s="73"/>
      <c r="D8" s="47" t="s">
        <v>47</v>
      </c>
      <c r="E8" s="47"/>
      <c r="F8" s="47"/>
      <c r="G8" s="47" t="s">
        <v>141</v>
      </c>
      <c r="H8" s="47"/>
      <c r="I8" s="47"/>
      <c r="J8" s="47" t="s">
        <v>143</v>
      </c>
      <c r="K8" s="47"/>
      <c r="L8" s="47"/>
    </row>
    <row r="9" spans="1:12" ht="12.75" customHeight="1">
      <c r="A9" s="72"/>
      <c r="B9" s="72"/>
      <c r="C9" s="73"/>
      <c r="D9" s="47"/>
      <c r="E9" s="47"/>
      <c r="F9" s="47"/>
      <c r="G9" s="47" t="s">
        <v>142</v>
      </c>
      <c r="H9" s="47"/>
      <c r="I9" s="47"/>
      <c r="J9" s="47"/>
      <c r="K9" s="47"/>
      <c r="L9" s="47"/>
    </row>
    <row r="10" spans="1:12" ht="12.75">
      <c r="A10" s="47">
        <v>1</v>
      </c>
      <c r="B10" s="47"/>
      <c r="C10" s="74"/>
      <c r="D10" s="47">
        <v>2</v>
      </c>
      <c r="E10" s="47"/>
      <c r="F10" s="47"/>
      <c r="G10" s="47">
        <v>3</v>
      </c>
      <c r="H10" s="47"/>
      <c r="I10" s="47"/>
      <c r="J10" s="47">
        <v>4</v>
      </c>
      <c r="K10" s="47"/>
      <c r="L10" s="47"/>
    </row>
    <row r="11" spans="1:12" ht="51.75" customHeight="1">
      <c r="A11" s="70" t="s">
        <v>144</v>
      </c>
      <c r="B11" s="70"/>
      <c r="C11" s="71"/>
      <c r="D11" s="47" t="s">
        <v>56</v>
      </c>
      <c r="E11" s="47"/>
      <c r="F11" s="47"/>
      <c r="G11" s="47"/>
      <c r="H11" s="47"/>
      <c r="I11" s="47"/>
      <c r="J11" s="47"/>
      <c r="K11" s="47"/>
      <c r="L11" s="47"/>
    </row>
    <row r="12" spans="1:12" ht="12.75">
      <c r="A12" s="70" t="s">
        <v>145</v>
      </c>
      <c r="B12" s="70"/>
      <c r="C12" s="71"/>
      <c r="D12" s="47" t="s">
        <v>56</v>
      </c>
      <c r="E12" s="47"/>
      <c r="F12" s="47"/>
      <c r="G12" s="85"/>
      <c r="H12" s="85"/>
      <c r="I12" s="85"/>
      <c r="J12" s="47"/>
      <c r="K12" s="47"/>
      <c r="L12" s="47"/>
    </row>
    <row r="13" spans="1:12" ht="12.75">
      <c r="A13" s="70" t="s">
        <v>41</v>
      </c>
      <c r="B13" s="70"/>
      <c r="C13" s="71"/>
      <c r="D13" s="47" t="s">
        <v>56</v>
      </c>
      <c r="E13" s="47"/>
      <c r="F13" s="47"/>
      <c r="G13" s="47" t="s">
        <v>56</v>
      </c>
      <c r="H13" s="47"/>
      <c r="I13" s="47"/>
      <c r="J13" s="47" t="s">
        <v>56</v>
      </c>
      <c r="K13" s="47"/>
      <c r="L13" s="47"/>
    </row>
    <row r="14" spans="1:12" ht="12.75">
      <c r="A14" s="70"/>
      <c r="B14" s="70"/>
      <c r="C14" s="71"/>
      <c r="D14" s="47"/>
      <c r="E14" s="47"/>
      <c r="F14" s="47"/>
      <c r="G14" s="85"/>
      <c r="H14" s="85"/>
      <c r="I14" s="85"/>
      <c r="J14" s="47"/>
      <c r="K14" s="47"/>
      <c r="L14" s="47"/>
    </row>
    <row r="15" spans="1:12" ht="12.75">
      <c r="A15" s="70"/>
      <c r="B15" s="70"/>
      <c r="C15" s="71"/>
      <c r="D15" s="47"/>
      <c r="E15" s="47"/>
      <c r="F15" s="47"/>
      <c r="G15" s="47"/>
      <c r="H15" s="47"/>
      <c r="I15" s="47"/>
      <c r="J15" s="47"/>
      <c r="K15" s="47"/>
      <c r="L15" s="47"/>
    </row>
    <row r="16" spans="1:12" ht="12.75">
      <c r="A16" s="70" t="s">
        <v>146</v>
      </c>
      <c r="B16" s="70"/>
      <c r="C16" s="71"/>
      <c r="D16" s="47"/>
      <c r="E16" s="47"/>
      <c r="F16" s="47"/>
      <c r="G16" s="54">
        <f>G18+G19+G20+G21</f>
        <v>0</v>
      </c>
      <c r="H16" s="54"/>
      <c r="I16" s="54"/>
      <c r="J16" s="47"/>
      <c r="K16" s="47"/>
      <c r="L16" s="47"/>
    </row>
    <row r="17" spans="1:12" ht="12.75">
      <c r="A17" s="70" t="s">
        <v>41</v>
      </c>
      <c r="B17" s="70"/>
      <c r="C17" s="71"/>
      <c r="D17" s="47" t="s">
        <v>56</v>
      </c>
      <c r="E17" s="47"/>
      <c r="F17" s="47"/>
      <c r="G17" s="47" t="s">
        <v>56</v>
      </c>
      <c r="H17" s="47"/>
      <c r="I17" s="47"/>
      <c r="J17" s="47" t="s">
        <v>56</v>
      </c>
      <c r="K17" s="47"/>
      <c r="L17" s="47"/>
    </row>
    <row r="18" spans="1:12" ht="12.75">
      <c r="A18" s="71"/>
      <c r="B18" s="77"/>
      <c r="C18" s="78"/>
      <c r="D18" s="74"/>
      <c r="E18" s="79"/>
      <c r="F18" s="80"/>
      <c r="G18" s="82"/>
      <c r="H18" s="83"/>
      <c r="I18" s="84"/>
      <c r="J18" s="63"/>
      <c r="K18" s="64"/>
      <c r="L18" s="65"/>
    </row>
    <row r="19" spans="1:12" ht="19.5" customHeight="1">
      <c r="A19" s="70"/>
      <c r="B19" s="70"/>
      <c r="C19" s="71"/>
      <c r="D19" s="47"/>
      <c r="E19" s="47"/>
      <c r="F19" s="47"/>
      <c r="G19" s="54"/>
      <c r="H19" s="54"/>
      <c r="I19" s="54"/>
      <c r="J19" s="47"/>
      <c r="K19" s="47"/>
      <c r="L19" s="47"/>
    </row>
    <row r="20" spans="1:12" ht="17.25" customHeight="1">
      <c r="A20" s="70"/>
      <c r="B20" s="70"/>
      <c r="C20" s="71"/>
      <c r="D20" s="47"/>
      <c r="E20" s="47"/>
      <c r="F20" s="47"/>
      <c r="G20" s="54"/>
      <c r="H20" s="54"/>
      <c r="I20" s="54"/>
      <c r="J20" s="47"/>
      <c r="K20" s="47"/>
      <c r="L20" s="47"/>
    </row>
    <row r="21" spans="1:12" ht="17.25" customHeight="1">
      <c r="A21" s="70"/>
      <c r="B21" s="70"/>
      <c r="C21" s="71"/>
      <c r="D21" s="47"/>
      <c r="E21" s="47"/>
      <c r="F21" s="47"/>
      <c r="G21" s="54"/>
      <c r="H21" s="54"/>
      <c r="I21" s="54"/>
      <c r="J21" s="66"/>
      <c r="K21" s="67"/>
      <c r="L21" s="68"/>
    </row>
    <row r="23" spans="1:12" ht="12.75">
      <c r="A23" s="81" t="s">
        <v>148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</row>
    <row r="24" spans="1:12" ht="12.75">
      <c r="A24" s="81" t="s">
        <v>149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</row>
  </sheetData>
  <sheetProtection/>
  <mergeCells count="60">
    <mergeCell ref="A2:L2"/>
    <mergeCell ref="A3:L3"/>
    <mergeCell ref="A4:L4"/>
    <mergeCell ref="A5:L5"/>
    <mergeCell ref="A6:L6"/>
    <mergeCell ref="A8:C9"/>
    <mergeCell ref="D8:F9"/>
    <mergeCell ref="G8:I8"/>
    <mergeCell ref="J8:L9"/>
    <mergeCell ref="G9:I9"/>
    <mergeCell ref="A10:C10"/>
    <mergeCell ref="D10:F10"/>
    <mergeCell ref="G10:I10"/>
    <mergeCell ref="J10:L10"/>
    <mergeCell ref="A11:C11"/>
    <mergeCell ref="D11:F11"/>
    <mergeCell ref="G11:I11"/>
    <mergeCell ref="J11:L11"/>
    <mergeCell ref="A12:C12"/>
    <mergeCell ref="D12:F12"/>
    <mergeCell ref="G12:I12"/>
    <mergeCell ref="J12:L12"/>
    <mergeCell ref="A13:C13"/>
    <mergeCell ref="D13:F13"/>
    <mergeCell ref="G13:I13"/>
    <mergeCell ref="J13:L13"/>
    <mergeCell ref="A14:C14"/>
    <mergeCell ref="D14:F14"/>
    <mergeCell ref="G14:I14"/>
    <mergeCell ref="J14:L14"/>
    <mergeCell ref="A15:C15"/>
    <mergeCell ref="D15:F15"/>
    <mergeCell ref="G15:I15"/>
    <mergeCell ref="J15:L15"/>
    <mergeCell ref="J18:L18"/>
    <mergeCell ref="A16:C16"/>
    <mergeCell ref="D16:F16"/>
    <mergeCell ref="G16:I16"/>
    <mergeCell ref="J16:L16"/>
    <mergeCell ref="A17:C17"/>
    <mergeCell ref="D17:F17"/>
    <mergeCell ref="G17:I17"/>
    <mergeCell ref="J17:L17"/>
    <mergeCell ref="A18:C18"/>
    <mergeCell ref="D18:F18"/>
    <mergeCell ref="G18:I18"/>
    <mergeCell ref="A20:C20"/>
    <mergeCell ref="D20:F20"/>
    <mergeCell ref="A19:C19"/>
    <mergeCell ref="D19:F19"/>
    <mergeCell ref="G19:I19"/>
    <mergeCell ref="J19:L19"/>
    <mergeCell ref="J20:L20"/>
    <mergeCell ref="J21:L21"/>
    <mergeCell ref="A24:L24"/>
    <mergeCell ref="A21:C21"/>
    <mergeCell ref="D21:F21"/>
    <mergeCell ref="G21:I21"/>
    <mergeCell ref="A23:L23"/>
    <mergeCell ref="G20:I20"/>
  </mergeCells>
  <printOptions/>
  <pageMargins left="0.75" right="0.75" top="1" bottom="1" header="0.5" footer="0.5"/>
  <pageSetup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="60" zoomScalePageLayoutView="0" workbookViewId="0" topLeftCell="A1">
      <selection activeCell="F15" sqref="F15"/>
    </sheetView>
  </sheetViews>
  <sheetFormatPr defaultColWidth="9.00390625" defaultRowHeight="12.75"/>
  <cols>
    <col min="2" max="3" width="11.625" style="0" customWidth="1"/>
    <col min="4" max="4" width="13.50390625" style="0" customWidth="1"/>
  </cols>
  <sheetData>
    <row r="1" spans="1:10" ht="15">
      <c r="A1" s="33" t="s">
        <v>150</v>
      </c>
      <c r="B1" s="33"/>
      <c r="C1" s="33"/>
      <c r="D1" s="33"/>
      <c r="E1" s="33"/>
      <c r="F1" s="33"/>
      <c r="G1" s="33"/>
      <c r="H1" s="33"/>
      <c r="I1" s="33"/>
      <c r="J1" s="33"/>
    </row>
    <row r="2" ht="12.75">
      <c r="A2" s="4"/>
    </row>
    <row r="3" spans="1:10" ht="66">
      <c r="A3" s="16" t="s">
        <v>20</v>
      </c>
      <c r="B3" s="16" t="s">
        <v>151</v>
      </c>
      <c r="C3" s="16" t="s">
        <v>152</v>
      </c>
      <c r="D3" s="16" t="s">
        <v>153</v>
      </c>
      <c r="E3" s="16" t="s">
        <v>154</v>
      </c>
      <c r="F3" s="16" t="s">
        <v>155</v>
      </c>
      <c r="G3" s="16" t="s">
        <v>156</v>
      </c>
      <c r="H3" s="16" t="s">
        <v>157</v>
      </c>
      <c r="I3" s="16" t="s">
        <v>158</v>
      </c>
      <c r="J3" s="16" t="s">
        <v>159</v>
      </c>
    </row>
    <row r="4" spans="1:10" ht="12.75">
      <c r="A4" s="16">
        <v>1</v>
      </c>
      <c r="B4" s="16">
        <v>2</v>
      </c>
      <c r="C4" s="16">
        <v>3</v>
      </c>
      <c r="D4" s="16">
        <v>4</v>
      </c>
      <c r="E4" s="16">
        <v>5</v>
      </c>
      <c r="F4" s="16">
        <v>6</v>
      </c>
      <c r="G4" s="16">
        <v>7</v>
      </c>
      <c r="H4" s="16">
        <v>8</v>
      </c>
      <c r="I4" s="16">
        <v>9</v>
      </c>
      <c r="J4" s="16">
        <v>10</v>
      </c>
    </row>
    <row r="5" spans="1:10" ht="12.75">
      <c r="A5" s="17"/>
      <c r="B5" s="17"/>
      <c r="C5" s="17"/>
      <c r="D5" s="17"/>
      <c r="E5" s="17"/>
      <c r="F5" s="17"/>
      <c r="G5" s="17"/>
      <c r="H5" s="17"/>
      <c r="I5" s="17"/>
      <c r="J5" s="17"/>
    </row>
    <row r="6" spans="1:10" ht="12.75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2.75">
      <c r="A7" s="17"/>
      <c r="B7" s="17"/>
      <c r="C7" s="17"/>
      <c r="D7" s="17"/>
      <c r="E7" s="17"/>
      <c r="F7" s="17"/>
      <c r="G7" s="17"/>
      <c r="H7" s="17"/>
      <c r="I7" s="17"/>
      <c r="J7" s="17"/>
    </row>
    <row r="8" spans="1:10" ht="12.75">
      <c r="A8" s="17"/>
      <c r="B8" s="17"/>
      <c r="C8" s="17"/>
      <c r="D8" s="17"/>
      <c r="E8" s="17"/>
      <c r="F8" s="17"/>
      <c r="G8" s="17"/>
      <c r="H8" s="17"/>
      <c r="I8" s="17"/>
      <c r="J8" s="17"/>
    </row>
    <row r="9" ht="12.75">
      <c r="A9" s="8"/>
    </row>
    <row r="10" spans="1:10" ht="15">
      <c r="A10" s="33" t="s">
        <v>160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>
      <c r="A11" s="33" t="s">
        <v>161</v>
      </c>
      <c r="B11" s="33"/>
      <c r="C11" s="33"/>
      <c r="D11" s="33"/>
      <c r="E11" s="33"/>
      <c r="F11" s="33"/>
      <c r="G11" s="33"/>
      <c r="H11" s="33"/>
      <c r="I11" s="33"/>
      <c r="J11" s="33"/>
    </row>
    <row r="12" ht="15">
      <c r="A12" s="5"/>
    </row>
    <row r="13" spans="1:10" ht="66">
      <c r="A13" s="16" t="s">
        <v>20</v>
      </c>
      <c r="B13" s="16" t="s">
        <v>151</v>
      </c>
      <c r="C13" s="16" t="s">
        <v>152</v>
      </c>
      <c r="D13" s="16" t="s">
        <v>153</v>
      </c>
      <c r="E13" s="16" t="s">
        <v>154</v>
      </c>
      <c r="F13" s="16" t="s">
        <v>155</v>
      </c>
      <c r="G13" s="16" t="s">
        <v>156</v>
      </c>
      <c r="H13" s="16" t="s">
        <v>157</v>
      </c>
      <c r="I13" s="16" t="s">
        <v>158</v>
      </c>
      <c r="J13" s="16" t="s">
        <v>159</v>
      </c>
    </row>
    <row r="14" spans="1:10" ht="12.75">
      <c r="A14" s="16">
        <v>1</v>
      </c>
      <c r="B14" s="16">
        <v>2</v>
      </c>
      <c r="C14" s="16">
        <v>3</v>
      </c>
      <c r="D14" s="16">
        <v>4</v>
      </c>
      <c r="E14" s="16">
        <v>5</v>
      </c>
      <c r="F14" s="16">
        <v>6</v>
      </c>
      <c r="G14" s="16">
        <v>7</v>
      </c>
      <c r="H14" s="16">
        <v>8</v>
      </c>
      <c r="I14" s="16">
        <v>9</v>
      </c>
      <c r="J14" s="16">
        <v>10</v>
      </c>
    </row>
    <row r="15" spans="1:10" ht="12.75">
      <c r="A15" s="17" t="s">
        <v>198</v>
      </c>
      <c r="B15" s="17"/>
      <c r="C15" s="17"/>
      <c r="D15" s="17"/>
      <c r="E15" s="17"/>
      <c r="F15" s="17"/>
      <c r="G15" s="17"/>
      <c r="H15" s="17"/>
      <c r="I15" s="17"/>
      <c r="J15" s="17"/>
    </row>
    <row r="16" spans="1:10" ht="12.75">
      <c r="A16" s="17"/>
      <c r="B16" s="17"/>
      <c r="C16" s="17"/>
      <c r="D16" s="17"/>
      <c r="E16" s="17"/>
      <c r="F16" s="17"/>
      <c r="G16" s="17"/>
      <c r="H16" s="17"/>
      <c r="I16" s="17"/>
      <c r="J16" s="17"/>
    </row>
    <row r="17" spans="1:10" ht="12.75">
      <c r="A17" s="17"/>
      <c r="B17" s="17"/>
      <c r="C17" s="17"/>
      <c r="D17" s="17"/>
      <c r="E17" s="17"/>
      <c r="F17" s="17"/>
      <c r="G17" s="17"/>
      <c r="H17" s="17"/>
      <c r="I17" s="17"/>
      <c r="J17" s="17"/>
    </row>
  </sheetData>
  <sheetProtection/>
  <mergeCells count="3">
    <mergeCell ref="A1:J1"/>
    <mergeCell ref="A10:J10"/>
    <mergeCell ref="A11:J11"/>
  </mergeCells>
  <printOptions/>
  <pageMargins left="0.75" right="0.75" top="1" bottom="1" header="0.5" footer="0.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3"/>
  <sheetViews>
    <sheetView tabSelected="1" view="pageBreakPreview" zoomScale="60" zoomScalePageLayoutView="0" workbookViewId="0" topLeftCell="A1">
      <selection activeCell="P36" sqref="P36"/>
    </sheetView>
  </sheetViews>
  <sheetFormatPr defaultColWidth="9.00390625" defaultRowHeight="12.75"/>
  <cols>
    <col min="1" max="1" width="30.50390625" style="0" customWidth="1"/>
    <col min="2" max="2" width="35.375" style="0" customWidth="1"/>
    <col min="3" max="3" width="37.625" style="0" customWidth="1"/>
  </cols>
  <sheetData>
    <row r="1" spans="1:3" ht="15">
      <c r="A1" s="33" t="s">
        <v>162</v>
      </c>
      <c r="B1" s="33"/>
      <c r="C1" s="33"/>
    </row>
    <row r="2" spans="1:3" ht="15">
      <c r="A2" s="33" t="s">
        <v>163</v>
      </c>
      <c r="B2" s="33"/>
      <c r="C2" s="33"/>
    </row>
    <row r="3" spans="1:3" ht="15">
      <c r="A3" s="86" t="s">
        <v>212</v>
      </c>
      <c r="B3" s="86"/>
      <c r="C3" s="86"/>
    </row>
    <row r="4" spans="1:3" ht="12.75">
      <c r="A4" s="44" t="s">
        <v>164</v>
      </c>
      <c r="B4" s="44"/>
      <c r="C4" s="44"/>
    </row>
    <row r="5" ht="12.75">
      <c r="A5" s="4"/>
    </row>
    <row r="6" spans="1:3" ht="12.75">
      <c r="A6" s="47" t="s">
        <v>21</v>
      </c>
      <c r="B6" s="47" t="s">
        <v>126</v>
      </c>
      <c r="C6" s="16" t="s">
        <v>165</v>
      </c>
    </row>
    <row r="7" spans="1:3" ht="26.25">
      <c r="A7" s="47"/>
      <c r="B7" s="47"/>
      <c r="C7" s="16" t="s">
        <v>166</v>
      </c>
    </row>
    <row r="8" spans="1:3" ht="12.75">
      <c r="A8" s="16">
        <v>1</v>
      </c>
      <c r="B8" s="16">
        <v>2</v>
      </c>
      <c r="C8" s="16">
        <v>3</v>
      </c>
    </row>
    <row r="9" spans="1:3" ht="12.75">
      <c r="A9" s="17" t="s">
        <v>55</v>
      </c>
      <c r="B9" s="16">
        <v>10</v>
      </c>
      <c r="C9" s="17"/>
    </row>
    <row r="10" spans="1:3" ht="12.75">
      <c r="A10" s="17" t="s">
        <v>123</v>
      </c>
      <c r="B10" s="16">
        <v>20</v>
      </c>
      <c r="C10" s="17"/>
    </row>
    <row r="11" spans="1:3" ht="12.75">
      <c r="A11" s="17" t="s">
        <v>167</v>
      </c>
      <c r="B11" s="16">
        <v>30</v>
      </c>
      <c r="C11" s="17"/>
    </row>
    <row r="12" spans="1:3" ht="12.75">
      <c r="A12" s="17"/>
      <c r="B12" s="17"/>
      <c r="C12" s="17"/>
    </row>
    <row r="13" spans="1:3" ht="12.75">
      <c r="A13" s="17" t="s">
        <v>168</v>
      </c>
      <c r="B13" s="16">
        <v>40</v>
      </c>
      <c r="C13" s="17"/>
    </row>
    <row r="14" spans="1:3" ht="12.75">
      <c r="A14" s="17"/>
      <c r="B14" s="17"/>
      <c r="C14" s="17"/>
    </row>
    <row r="15" ht="12.75">
      <c r="A15" s="4"/>
    </row>
    <row r="16" ht="12.75">
      <c r="A16" s="4"/>
    </row>
    <row r="17" spans="1:3" ht="15">
      <c r="A17" s="33" t="s">
        <v>169</v>
      </c>
      <c r="B17" s="33"/>
      <c r="C17" s="33"/>
    </row>
    <row r="18" ht="12.75">
      <c r="A18" s="4"/>
    </row>
    <row r="19" spans="1:3" ht="12.75">
      <c r="A19" s="47" t="s">
        <v>21</v>
      </c>
      <c r="B19" s="47" t="s">
        <v>126</v>
      </c>
      <c r="C19" s="16" t="s">
        <v>165</v>
      </c>
    </row>
    <row r="20" spans="1:3" ht="26.25">
      <c r="A20" s="47"/>
      <c r="B20" s="47"/>
      <c r="C20" s="16" t="s">
        <v>166</v>
      </c>
    </row>
    <row r="21" spans="1:3" ht="12.75">
      <c r="A21" s="16">
        <v>1</v>
      </c>
      <c r="B21" s="16">
        <v>2</v>
      </c>
      <c r="C21" s="16">
        <v>3</v>
      </c>
    </row>
    <row r="22" spans="1:3" ht="40.5" customHeight="1">
      <c r="A22" s="17" t="s">
        <v>170</v>
      </c>
      <c r="B22" s="16">
        <v>10</v>
      </c>
      <c r="C22" s="17"/>
    </row>
    <row r="23" ht="12.75">
      <c r="A23" s="4"/>
    </row>
    <row r="24" spans="1:3" ht="12.75">
      <c r="A24" s="4" t="s">
        <v>171</v>
      </c>
      <c r="B24" s="3" t="s">
        <v>181</v>
      </c>
      <c r="C24" s="26" t="s">
        <v>196</v>
      </c>
    </row>
    <row r="25" spans="1:3" ht="12.75">
      <c r="A25" s="4" t="s">
        <v>172</v>
      </c>
      <c r="B25" s="3" t="s">
        <v>173</v>
      </c>
      <c r="C25" s="3" t="s">
        <v>174</v>
      </c>
    </row>
    <row r="26" ht="12.75">
      <c r="A26" s="4"/>
    </row>
    <row r="27" spans="1:3" ht="12.75">
      <c r="A27" s="4" t="s">
        <v>175</v>
      </c>
      <c r="B27" s="3" t="s">
        <v>181</v>
      </c>
      <c r="C27" s="26" t="s">
        <v>202</v>
      </c>
    </row>
    <row r="28" spans="1:3" ht="12.75">
      <c r="A28" s="4" t="s">
        <v>172</v>
      </c>
      <c r="B28" s="3" t="s">
        <v>173</v>
      </c>
      <c r="C28" s="3" t="s">
        <v>174</v>
      </c>
    </row>
    <row r="29" ht="12.75">
      <c r="A29" s="4" t="s">
        <v>176</v>
      </c>
    </row>
    <row r="30" ht="12.75">
      <c r="A30" s="4" t="s">
        <v>177</v>
      </c>
    </row>
    <row r="31" spans="1:3" ht="12.75">
      <c r="A31" s="4" t="s">
        <v>182</v>
      </c>
      <c r="B31" s="3" t="s">
        <v>181</v>
      </c>
      <c r="C31" s="26" t="s">
        <v>202</v>
      </c>
    </row>
    <row r="32" spans="1:3" ht="12.75">
      <c r="A32" s="4" t="s">
        <v>178</v>
      </c>
      <c r="B32" s="3" t="s">
        <v>173</v>
      </c>
      <c r="C32" s="3" t="s">
        <v>174</v>
      </c>
    </row>
    <row r="33" ht="12.75">
      <c r="A33" t="s">
        <v>197</v>
      </c>
    </row>
  </sheetData>
  <sheetProtection/>
  <mergeCells count="9">
    <mergeCell ref="A6:A7"/>
    <mergeCell ref="B6:B7"/>
    <mergeCell ref="A19:A20"/>
    <mergeCell ref="B19:B20"/>
    <mergeCell ref="A17:C17"/>
    <mergeCell ref="A1:C1"/>
    <mergeCell ref="A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shepureva</dc:creator>
  <cp:keywords/>
  <dc:description/>
  <cp:lastModifiedBy>Buh1</cp:lastModifiedBy>
  <cp:lastPrinted>2017-11-16T13:23:09Z</cp:lastPrinted>
  <dcterms:created xsi:type="dcterms:W3CDTF">2017-01-13T07:54:43Z</dcterms:created>
  <dcterms:modified xsi:type="dcterms:W3CDTF">2017-11-16T13:23:15Z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