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/>
  </bookViews>
  <sheets>
    <sheet name="зима-весна_3_7  2023 г " sheetId="8" r:id="rId1"/>
    <sheet name="зима-весна_1_3  2023 г" sheetId="10" r:id="rId2"/>
    <sheet name="Лист1" sheetId="9" r:id="rId3"/>
  </sheets>
  <calcPr calcId="124519" refMode="R1C1"/>
</workbook>
</file>

<file path=xl/calcChain.xml><?xml version="1.0" encoding="utf-8"?>
<calcChain xmlns="http://schemas.openxmlformats.org/spreadsheetml/2006/main">
  <c r="G239" i="8"/>
  <c r="H239"/>
  <c r="F290"/>
  <c r="G290" s="1"/>
  <c r="F289"/>
  <c r="F288"/>
  <c r="F287"/>
  <c r="F286"/>
  <c r="G286" s="1"/>
  <c r="F285"/>
  <c r="F284"/>
  <c r="F283"/>
  <c r="F282"/>
  <c r="G282" s="1"/>
  <c r="H282" s="1"/>
  <c r="F281"/>
  <c r="F280"/>
  <c r="F279"/>
  <c r="F278"/>
  <c r="G278" s="1"/>
  <c r="H278" s="1"/>
  <c r="F277"/>
  <c r="F276"/>
  <c r="F275"/>
  <c r="F274"/>
  <c r="F273"/>
  <c r="G273" s="1"/>
  <c r="H273" s="1"/>
  <c r="F272"/>
  <c r="G272" s="1"/>
  <c r="H272" s="1"/>
  <c r="F271"/>
  <c r="F270"/>
  <c r="F269"/>
  <c r="G269" s="1"/>
  <c r="H269" s="1"/>
  <c r="F268"/>
  <c r="G268" s="1"/>
  <c r="H268" s="1"/>
  <c r="F267"/>
  <c r="F266"/>
  <c r="F265"/>
  <c r="G265" s="1"/>
  <c r="H265" s="1"/>
  <c r="F264"/>
  <c r="G264" s="1"/>
  <c r="H264" s="1"/>
  <c r="F263"/>
  <c r="F262"/>
  <c r="F261"/>
  <c r="G261" s="1"/>
  <c r="H261" s="1"/>
  <c r="F260"/>
  <c r="G260" s="1"/>
  <c r="H260" s="1"/>
  <c r="F259"/>
  <c r="F258"/>
  <c r="F257"/>
  <c r="G257" s="1"/>
  <c r="H257" s="1"/>
  <c r="F256"/>
  <c r="G256" s="1"/>
  <c r="H256" s="1"/>
  <c r="F255"/>
  <c r="F254"/>
  <c r="F253"/>
  <c r="F252"/>
  <c r="G252" s="1"/>
  <c r="H252" s="1"/>
  <c r="F251"/>
  <c r="F250"/>
  <c r="F249"/>
  <c r="F248"/>
  <c r="G248" s="1"/>
  <c r="H248" s="1"/>
  <c r="F247"/>
  <c r="F246"/>
  <c r="F245"/>
  <c r="F244"/>
  <c r="G244" s="1"/>
  <c r="H244" s="1"/>
  <c r="F243"/>
  <c r="F242"/>
  <c r="F241"/>
  <c r="F240"/>
  <c r="G240" s="1"/>
  <c r="H240" s="1"/>
  <c r="F239"/>
  <c r="H259"/>
  <c r="H263"/>
  <c r="H267"/>
  <c r="H271"/>
  <c r="H275"/>
  <c r="H279"/>
  <c r="H283"/>
  <c r="G289"/>
  <c r="G288"/>
  <c r="G287"/>
  <c r="G285"/>
  <c r="H285" s="1"/>
  <c r="G284"/>
  <c r="H284" s="1"/>
  <c r="G283"/>
  <c r="G281"/>
  <c r="H281" s="1"/>
  <c r="G280"/>
  <c r="H280" s="1"/>
  <c r="G279"/>
  <c r="G277"/>
  <c r="H277" s="1"/>
  <c r="G276"/>
  <c r="H276" s="1"/>
  <c r="G275"/>
  <c r="G274"/>
  <c r="H274" s="1"/>
  <c r="G271"/>
  <c r="G270"/>
  <c r="H270" s="1"/>
  <c r="G267"/>
  <c r="G266"/>
  <c r="H266" s="1"/>
  <c r="G263"/>
  <c r="G262"/>
  <c r="H262" s="1"/>
  <c r="G259"/>
  <c r="G258"/>
  <c r="H258" s="1"/>
  <c r="G255"/>
  <c r="H255" s="1"/>
  <c r="G254"/>
  <c r="H254" s="1"/>
  <c r="G253"/>
  <c r="H253" s="1"/>
  <c r="G251"/>
  <c r="H251" s="1"/>
  <c r="G250"/>
  <c r="H250" s="1"/>
  <c r="G249"/>
  <c r="H249" s="1"/>
  <c r="G247"/>
  <c r="H247" s="1"/>
  <c r="G246"/>
  <c r="H246" s="1"/>
  <c r="G245"/>
  <c r="H245" s="1"/>
  <c r="G243"/>
  <c r="H243" s="1"/>
  <c r="G242"/>
  <c r="H242" s="1"/>
  <c r="G241"/>
  <c r="H241" s="1"/>
  <c r="H286" l="1"/>
  <c r="H287"/>
  <c r="H288"/>
  <c r="H289"/>
  <c r="H290"/>
  <c r="F243" i="10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42"/>
  <c r="C204" i="8"/>
  <c r="C212"/>
  <c r="C167"/>
  <c r="C147"/>
  <c r="C124"/>
  <c r="C103"/>
  <c r="D79"/>
  <c r="C79"/>
  <c r="D80" i="10"/>
  <c r="C68" i="8"/>
  <c r="G58"/>
  <c r="D58"/>
  <c r="C58"/>
  <c r="C36"/>
  <c r="G14"/>
  <c r="C14"/>
  <c r="D213" i="10"/>
  <c r="H168"/>
  <c r="D168"/>
  <c r="D125"/>
  <c r="D104"/>
  <c r="H59"/>
  <c r="E59"/>
  <c r="D59"/>
  <c r="D37"/>
  <c r="H15"/>
  <c r="D15"/>
  <c r="H160"/>
  <c r="H157"/>
  <c r="H148"/>
  <c r="H182"/>
  <c r="H178"/>
  <c r="D148"/>
  <c r="D69"/>
  <c r="D47"/>
  <c r="H229"/>
  <c r="G229"/>
  <c r="F229"/>
  <c r="E229"/>
  <c r="H227"/>
  <c r="G227"/>
  <c r="F227"/>
  <c r="E227"/>
  <c r="D227"/>
  <c r="H223"/>
  <c r="G223"/>
  <c r="F223"/>
  <c r="E223"/>
  <c r="D223"/>
  <c r="H215"/>
  <c r="G215"/>
  <c r="F215"/>
  <c r="E215"/>
  <c r="H213"/>
  <c r="G213"/>
  <c r="F213"/>
  <c r="E213"/>
  <c r="H207"/>
  <c r="G207"/>
  <c r="F207"/>
  <c r="E207"/>
  <c r="H205"/>
  <c r="G205"/>
  <c r="F205"/>
  <c r="E205"/>
  <c r="H202"/>
  <c r="G202"/>
  <c r="F202"/>
  <c r="E202"/>
  <c r="D202"/>
  <c r="H193"/>
  <c r="G193"/>
  <c r="F193"/>
  <c r="E193"/>
  <c r="H191"/>
  <c r="G191"/>
  <c r="F191"/>
  <c r="E191"/>
  <c r="D191"/>
  <c r="D182"/>
  <c r="D178"/>
  <c r="G160"/>
  <c r="F160"/>
  <c r="E160"/>
  <c r="D160"/>
  <c r="G157"/>
  <c r="F157"/>
  <c r="E157"/>
  <c r="D157"/>
  <c r="H150"/>
  <c r="G150"/>
  <c r="F150"/>
  <c r="E150"/>
  <c r="G148"/>
  <c r="F148"/>
  <c r="E148"/>
  <c r="H142"/>
  <c r="G142"/>
  <c r="F142"/>
  <c r="E142"/>
  <c r="D142"/>
  <c r="H140"/>
  <c r="G140"/>
  <c r="F140"/>
  <c r="E140"/>
  <c r="D140"/>
  <c r="H136"/>
  <c r="G136"/>
  <c r="F136"/>
  <c r="E136"/>
  <c r="D136"/>
  <c r="H127"/>
  <c r="G127"/>
  <c r="F127"/>
  <c r="E127"/>
  <c r="D127"/>
  <c r="H125"/>
  <c r="G125"/>
  <c r="F125"/>
  <c r="E125"/>
  <c r="H117"/>
  <c r="D117"/>
  <c r="H114"/>
  <c r="D114"/>
  <c r="H106"/>
  <c r="G106"/>
  <c r="F106"/>
  <c r="E106"/>
  <c r="G104"/>
  <c r="F104"/>
  <c r="E104"/>
  <c r="H97"/>
  <c r="G97"/>
  <c r="F97"/>
  <c r="E97"/>
  <c r="H95"/>
  <c r="G95"/>
  <c r="F95"/>
  <c r="E95"/>
  <c r="D95"/>
  <c r="H91"/>
  <c r="G91"/>
  <c r="F91"/>
  <c r="E91"/>
  <c r="D91"/>
  <c r="H82"/>
  <c r="G82"/>
  <c r="F82"/>
  <c r="E82"/>
  <c r="D82"/>
  <c r="H80"/>
  <c r="G80"/>
  <c r="F80"/>
  <c r="E80"/>
  <c r="H74"/>
  <c r="G74"/>
  <c r="F74"/>
  <c r="E74"/>
  <c r="H72"/>
  <c r="G72"/>
  <c r="F72"/>
  <c r="E72"/>
  <c r="G69"/>
  <c r="H69" s="1"/>
  <c r="F69"/>
  <c r="E69"/>
  <c r="H61"/>
  <c r="G61"/>
  <c r="F61"/>
  <c r="E61"/>
  <c r="G59"/>
  <c r="F59"/>
  <c r="H53"/>
  <c r="G53"/>
  <c r="F53"/>
  <c r="E53"/>
  <c r="D53"/>
  <c r="H51"/>
  <c r="G51"/>
  <c r="F51"/>
  <c r="E51"/>
  <c r="D51"/>
  <c r="H47"/>
  <c r="G47"/>
  <c r="F47"/>
  <c r="E47"/>
  <c r="H39"/>
  <c r="G39"/>
  <c r="F39"/>
  <c r="E39"/>
  <c r="D39"/>
  <c r="H37"/>
  <c r="G37"/>
  <c r="F37"/>
  <c r="E37"/>
  <c r="H31"/>
  <c r="G31"/>
  <c r="F31"/>
  <c r="H29"/>
  <c r="G29"/>
  <c r="F29"/>
  <c r="E29"/>
  <c r="D29"/>
  <c r="H26"/>
  <c r="G26"/>
  <c r="F26"/>
  <c r="E26"/>
  <c r="D26"/>
  <c r="H17"/>
  <c r="G17"/>
  <c r="F17"/>
  <c r="E17"/>
  <c r="D17"/>
  <c r="G15"/>
  <c r="F15"/>
  <c r="E15"/>
  <c r="C201" i="8"/>
  <c r="C135"/>
  <c r="C90"/>
  <c r="C25"/>
  <c r="C16"/>
  <c r="C46"/>
  <c r="G228"/>
  <c r="G226"/>
  <c r="G222"/>
  <c r="G214"/>
  <c r="G212"/>
  <c r="F228"/>
  <c r="F226"/>
  <c r="F222"/>
  <c r="F214"/>
  <c r="F212"/>
  <c r="E228"/>
  <c r="E226"/>
  <c r="E222"/>
  <c r="E214"/>
  <c r="E212"/>
  <c r="D228"/>
  <c r="D226"/>
  <c r="D222"/>
  <c r="D214"/>
  <c r="D212"/>
  <c r="C226"/>
  <c r="C222"/>
  <c r="G206"/>
  <c r="G204"/>
  <c r="G201"/>
  <c r="G192"/>
  <c r="G190"/>
  <c r="F206"/>
  <c r="F204"/>
  <c r="F201"/>
  <c r="F192"/>
  <c r="F190"/>
  <c r="E206"/>
  <c r="E204"/>
  <c r="E201"/>
  <c r="E192"/>
  <c r="E190"/>
  <c r="D206"/>
  <c r="D204"/>
  <c r="D201"/>
  <c r="D192"/>
  <c r="D190"/>
  <c r="C190"/>
  <c r="C181"/>
  <c r="C177"/>
  <c r="G159"/>
  <c r="F159"/>
  <c r="E159"/>
  <c r="D159"/>
  <c r="G156"/>
  <c r="F156"/>
  <c r="E156"/>
  <c r="D156"/>
  <c r="G149"/>
  <c r="F149"/>
  <c r="E149"/>
  <c r="D149"/>
  <c r="G147"/>
  <c r="G162" s="1"/>
  <c r="F147"/>
  <c r="E147"/>
  <c r="D147"/>
  <c r="C159"/>
  <c r="C156"/>
  <c r="G141"/>
  <c r="G139"/>
  <c r="G135"/>
  <c r="G126"/>
  <c r="G124"/>
  <c r="F141"/>
  <c r="F139"/>
  <c r="F135"/>
  <c r="F126"/>
  <c r="F124"/>
  <c r="E141"/>
  <c r="E139"/>
  <c r="E135"/>
  <c r="E126"/>
  <c r="E124"/>
  <c r="D141"/>
  <c r="D139"/>
  <c r="D135"/>
  <c r="D126"/>
  <c r="D124"/>
  <c r="C141"/>
  <c r="C139"/>
  <c r="C126"/>
  <c r="G116"/>
  <c r="G113"/>
  <c r="G105"/>
  <c r="F105"/>
  <c r="E105"/>
  <c r="D105"/>
  <c r="F103"/>
  <c r="E103"/>
  <c r="D103"/>
  <c r="C116"/>
  <c r="C113"/>
  <c r="G96"/>
  <c r="F96"/>
  <c r="E96"/>
  <c r="D96"/>
  <c r="G94"/>
  <c r="F94"/>
  <c r="E94"/>
  <c r="D94"/>
  <c r="C94"/>
  <c r="G90"/>
  <c r="F90"/>
  <c r="E90"/>
  <c r="D90"/>
  <c r="D81"/>
  <c r="G81"/>
  <c r="F81"/>
  <c r="E81"/>
  <c r="G79"/>
  <c r="F79"/>
  <c r="E79"/>
  <c r="C81"/>
  <c r="G73"/>
  <c r="G71"/>
  <c r="G60"/>
  <c r="F73"/>
  <c r="F71"/>
  <c r="F68"/>
  <c r="G68" s="1"/>
  <c r="F60"/>
  <c r="F58"/>
  <c r="E73"/>
  <c r="E71"/>
  <c r="E68"/>
  <c r="E60"/>
  <c r="E58"/>
  <c r="D73"/>
  <c r="D71"/>
  <c r="D68"/>
  <c r="D60"/>
  <c r="G52"/>
  <c r="G50"/>
  <c r="G46"/>
  <c r="G38"/>
  <c r="G36"/>
  <c r="F52"/>
  <c r="F50"/>
  <c r="F46"/>
  <c r="F38"/>
  <c r="F36"/>
  <c r="E52"/>
  <c r="E50"/>
  <c r="E46"/>
  <c r="E38"/>
  <c r="E36"/>
  <c r="D52"/>
  <c r="D50"/>
  <c r="D46"/>
  <c r="D38"/>
  <c r="D36"/>
  <c r="C52"/>
  <c r="C50"/>
  <c r="C38"/>
  <c r="G30"/>
  <c r="F30"/>
  <c r="E30"/>
  <c r="G28"/>
  <c r="F28"/>
  <c r="E28"/>
  <c r="D28"/>
  <c r="C28"/>
  <c r="G25"/>
  <c r="F25"/>
  <c r="E25"/>
  <c r="D25"/>
  <c r="G16"/>
  <c r="F16"/>
  <c r="E16"/>
  <c r="D16"/>
  <c r="F14"/>
  <c r="E14"/>
  <c r="D14"/>
  <c r="D120" i="10" l="1"/>
  <c r="H120"/>
  <c r="E162" i="8"/>
  <c r="C74"/>
  <c r="G119"/>
  <c r="H32" i="10"/>
  <c r="H208"/>
  <c r="H98"/>
  <c r="H143"/>
  <c r="D208"/>
  <c r="H230"/>
  <c r="D98"/>
  <c r="H185"/>
  <c r="H163"/>
  <c r="D32"/>
  <c r="D143"/>
  <c r="D54"/>
  <c r="F54"/>
  <c r="H54"/>
  <c r="F230"/>
  <c r="D230"/>
  <c r="E230"/>
  <c r="G230"/>
  <c r="F208"/>
  <c r="G208"/>
  <c r="E208"/>
  <c r="D185"/>
  <c r="G163"/>
  <c r="E163"/>
  <c r="F163"/>
  <c r="D163"/>
  <c r="F143"/>
  <c r="G143"/>
  <c r="E143"/>
  <c r="E98"/>
  <c r="G98"/>
  <c r="F98"/>
  <c r="F75"/>
  <c r="E75"/>
  <c r="G75"/>
  <c r="H75"/>
  <c r="D75"/>
  <c r="E54"/>
  <c r="G54"/>
  <c r="F32"/>
  <c r="G32"/>
  <c r="E32"/>
  <c r="C119" i="8"/>
  <c r="E207"/>
  <c r="G207"/>
  <c r="C31"/>
  <c r="D207"/>
  <c r="F207"/>
  <c r="C207"/>
  <c r="C97"/>
  <c r="D229"/>
  <c r="F229"/>
  <c r="C229"/>
  <c r="E229"/>
  <c r="G229"/>
  <c r="F162"/>
  <c r="D162"/>
  <c r="C184"/>
  <c r="C162"/>
  <c r="F97"/>
  <c r="D97"/>
  <c r="C142"/>
  <c r="E142"/>
  <c r="G74"/>
  <c r="E97"/>
  <c r="G97"/>
  <c r="D142"/>
  <c r="F142"/>
  <c r="G142"/>
  <c r="E74"/>
  <c r="D53"/>
  <c r="E53"/>
  <c r="D74"/>
  <c r="F74"/>
  <c r="E31"/>
  <c r="F53"/>
  <c r="C53"/>
  <c r="G53"/>
  <c r="D31"/>
  <c r="F31"/>
  <c r="C230" l="1"/>
  <c r="C231" s="1"/>
  <c r="H231" i="10"/>
  <c r="H232" s="1"/>
  <c r="D231"/>
  <c r="D232" s="1"/>
  <c r="F231"/>
  <c r="F232" s="1"/>
  <c r="G231"/>
  <c r="G232" s="1"/>
  <c r="E231"/>
  <c r="E232" s="1"/>
  <c r="F230" i="8"/>
  <c r="F231" s="1"/>
  <c r="E230"/>
  <c r="E231" s="1"/>
  <c r="D230"/>
  <c r="D231" s="1"/>
  <c r="G31"/>
  <c r="G230" s="1"/>
  <c r="G231" s="1"/>
</calcChain>
</file>

<file path=xl/sharedStrings.xml><?xml version="1.0" encoding="utf-8"?>
<sst xmlns="http://schemas.openxmlformats.org/spreadsheetml/2006/main" count="1157" uniqueCount="259">
  <si>
    <t>Прием пищи</t>
  </si>
  <si>
    <t>Наименование блюда</t>
  </si>
  <si>
    <t>№ рецептуры</t>
  </si>
  <si>
    <t>Вес блюда</t>
  </si>
  <si>
    <t>Возрастная категория:</t>
  </si>
  <si>
    <t>Пищевые вещества</t>
  </si>
  <si>
    <t>Энергетическая ценность</t>
  </si>
  <si>
    <t>Белки</t>
  </si>
  <si>
    <t>Жиры</t>
  </si>
  <si>
    <t>Углеводы</t>
  </si>
  <si>
    <t>ПН - 1 неделя</t>
  </si>
  <si>
    <t>ЗАВТРАК</t>
  </si>
  <si>
    <t>Кофейный напиток с молоком</t>
  </si>
  <si>
    <t>Батон нарезной</t>
  </si>
  <si>
    <t>Каша манная молочная жидкая</t>
  </si>
  <si>
    <t>ИТОГО ЗА ЗАВТРАК</t>
  </si>
  <si>
    <t>ЗАВТРАК 2</t>
  </si>
  <si>
    <t>118/Прм</t>
  </si>
  <si>
    <t>Банан (плоды свежие)</t>
  </si>
  <si>
    <t>100</t>
  </si>
  <si>
    <t>ИТОГО ЗА ЗАВТРАК 2</t>
  </si>
  <si>
    <t>ОБЕД</t>
  </si>
  <si>
    <t>116/Прм</t>
  </si>
  <si>
    <t>Хлеб ржано-пшеничный</t>
  </si>
  <si>
    <t>114/Прм</t>
  </si>
  <si>
    <t>Хлеб пшеничный</t>
  </si>
  <si>
    <t>50</t>
  </si>
  <si>
    <t>200</t>
  </si>
  <si>
    <t>Гуляш из говядины</t>
  </si>
  <si>
    <t>Каша гречневая рассыпчатая</t>
  </si>
  <si>
    <t>Чай с лимоном и сахаром</t>
  </si>
  <si>
    <t>180</t>
  </si>
  <si>
    <t>ИТОГО ЗА ОБЕД</t>
  </si>
  <si>
    <t>ПОЛДНИК</t>
  </si>
  <si>
    <t>Булочка молочная</t>
  </si>
  <si>
    <t>ИТОГО ЗА ПОЛДНИК</t>
  </si>
  <si>
    <t>Соль дополнительно</t>
  </si>
  <si>
    <t>Вне сбор-в</t>
  </si>
  <si>
    <t>Соль йодированная на весь день</t>
  </si>
  <si>
    <t>ИТОГО ЗА СОЛЬ ДОПОЛНИТЕЛЬНО</t>
  </si>
  <si>
    <t>ИТОГО ЗА ДЕНЬ:</t>
  </si>
  <si>
    <t>ВТ - 1 неделя</t>
  </si>
  <si>
    <t>Омлет натуральный</t>
  </si>
  <si>
    <t>Чай с сахаром</t>
  </si>
  <si>
    <t>537/Прм</t>
  </si>
  <si>
    <t>Сок  фруктовый</t>
  </si>
  <si>
    <t>Капуста тушеная</t>
  </si>
  <si>
    <t>Яблоки (плоды свежие)</t>
  </si>
  <si>
    <t>535/Прм</t>
  </si>
  <si>
    <t>Ряженка</t>
  </si>
  <si>
    <t>Печенье</t>
  </si>
  <si>
    <t>СР - 1 неделя</t>
  </si>
  <si>
    <t>Каша "Дружба"</t>
  </si>
  <si>
    <t>Какао с молоком</t>
  </si>
  <si>
    <t>Салат из горошка зеленого консервированного</t>
  </si>
  <si>
    <t>Суп картофельный с мясными фрикадельками</t>
  </si>
  <si>
    <t>431/Прм</t>
  </si>
  <si>
    <t>Картофель отварной</t>
  </si>
  <si>
    <t>ЧТ - 1 неделя</t>
  </si>
  <si>
    <t>Сок фруктовый</t>
  </si>
  <si>
    <t>Салат из свеклы отварной</t>
  </si>
  <si>
    <t>Птица отварная</t>
  </si>
  <si>
    <t>Макаронные изделия отварные</t>
  </si>
  <si>
    <t>ПТ - 1 неделя</t>
  </si>
  <si>
    <t>Апельсин (плоды свежие)</t>
  </si>
  <si>
    <t>Картофельное пюре</t>
  </si>
  <si>
    <t>Щи из свежей капусты с картофелем</t>
  </si>
  <si>
    <t>Тефтели из печени с рисом</t>
  </si>
  <si>
    <t>Пирожки печеные из сдобного теста с овощным фаршем</t>
  </si>
  <si>
    <t>ПН - 2 неделя</t>
  </si>
  <si>
    <t>Каша рисовая молочная жидкая</t>
  </si>
  <si>
    <t>Рыба, запеченная в омлете</t>
  </si>
  <si>
    <t>70</t>
  </si>
  <si>
    <t>ВТ - 2 неделя</t>
  </si>
  <si>
    <t>Булочка домашняя</t>
  </si>
  <si>
    <t>СР - 2 неделя</t>
  </si>
  <si>
    <t>Рис отварной</t>
  </si>
  <si>
    <t>ЧТ - 2 неделя</t>
  </si>
  <si>
    <t>Макаронные изделия отварные с сыром</t>
  </si>
  <si>
    <t>ПТ - 2 неделя</t>
  </si>
  <si>
    <t>Икра кабачковая (промышленного производства)</t>
  </si>
  <si>
    <t>ИТОГО ЗА ВЕСЬ ПЕРИОД:</t>
  </si>
  <si>
    <t>СРЕДНЕЕ ЗНАЧЕНИЕ ЗА ПЕРИОД:</t>
  </si>
  <si>
    <t>3</t>
  </si>
  <si>
    <t>Примерное меню приготавливаемых блюд</t>
  </si>
  <si>
    <t>(зима - весна)</t>
  </si>
  <si>
    <t>от 1 года до 3 лет</t>
  </si>
  <si>
    <t>от 3 до 7 лет</t>
  </si>
  <si>
    <t xml:space="preserve">51/84 Урц п </t>
  </si>
  <si>
    <t>Суп картофельный с клецками</t>
  </si>
  <si>
    <t>151/89;178/101/Урцп</t>
  </si>
  <si>
    <t xml:space="preserve"> </t>
  </si>
  <si>
    <t>Свекольник со сметаной</t>
  </si>
  <si>
    <t>136/91 Урцп</t>
  </si>
  <si>
    <t>428/16 Урцп</t>
  </si>
  <si>
    <t>508/69Урцп</t>
  </si>
  <si>
    <t>268/59 Урцп</t>
  </si>
  <si>
    <t>Салат из  моркови</t>
  </si>
  <si>
    <t>19/83 Урцп</t>
  </si>
  <si>
    <t>266/54 Урцп</t>
  </si>
  <si>
    <t>Оладьи  с повидлом</t>
  </si>
  <si>
    <t>556/52 Урцп</t>
  </si>
  <si>
    <t>154/90 Урцп</t>
  </si>
  <si>
    <t>503/74 Урцп</t>
  </si>
  <si>
    <t>Котлеты или биточки  рыбные</t>
  </si>
  <si>
    <t>351/28  Урцп</t>
  </si>
  <si>
    <t>Сырники из творога со сгущенным молоком</t>
  </si>
  <si>
    <t>326 (490)/34  Урцп</t>
  </si>
  <si>
    <t>133/94 Урцп</t>
  </si>
  <si>
    <t>Борщ с капустой и картофелем со сметанной</t>
  </si>
  <si>
    <t>417/20 Урцп</t>
  </si>
  <si>
    <t>297/14  Урцп</t>
  </si>
  <si>
    <t>434/12 Урцп</t>
  </si>
  <si>
    <t>149 /96 Урцп</t>
  </si>
  <si>
    <t>343/26 Урцп</t>
  </si>
  <si>
    <t>274/3 Урцп</t>
  </si>
  <si>
    <t>139/93  Урцп</t>
  </si>
  <si>
    <t>Плов из  отварной говядины</t>
  </si>
  <si>
    <t>375/29Урцп</t>
  </si>
  <si>
    <t>583/49 Урцп</t>
  </si>
  <si>
    <t>Котлеты ,биточки,шнецель из говядины</t>
  </si>
  <si>
    <t>386/22 Урцп</t>
  </si>
  <si>
    <t>419/11 Урцп</t>
  </si>
  <si>
    <t>331/35  Урцп</t>
  </si>
  <si>
    <t>Яйцо вареное</t>
  </si>
  <si>
    <t>Яйцо варенное</t>
  </si>
  <si>
    <t xml:space="preserve">Запеканка из творога со сгущенным молоком </t>
  </si>
  <si>
    <t>609/42 Урцп</t>
  </si>
  <si>
    <t>Рассольник  ленинградский</t>
  </si>
  <si>
    <t>Напиток витаминный "Витошка" (к/к)</t>
  </si>
  <si>
    <t>2/253 Урцп</t>
  </si>
  <si>
    <t>/313 Сборник рецептур 2011г.</t>
  </si>
  <si>
    <t>/378Сборник рецептур 2011г.</t>
  </si>
  <si>
    <t>117/3 Урцп</t>
  </si>
  <si>
    <t>35/152Урцп</t>
  </si>
  <si>
    <t>585/Урцп</t>
  </si>
  <si>
    <t>409  Урцп</t>
  </si>
  <si>
    <t>10/Сборник рецептур 2011г.</t>
  </si>
  <si>
    <t>537/64 Урцп</t>
  </si>
  <si>
    <t>115/8Урцп</t>
  </si>
  <si>
    <t>114/7 Урцп</t>
  </si>
  <si>
    <t>535/76 Урцп</t>
  </si>
  <si>
    <t>118/1/9Урцп</t>
  </si>
  <si>
    <t>434/12Урцп</t>
  </si>
  <si>
    <t>504/1/68 Урцп</t>
  </si>
  <si>
    <t>537/64Урцп</t>
  </si>
  <si>
    <t>146/Урцп</t>
  </si>
  <si>
    <t>306/10Урцп</t>
  </si>
  <si>
    <t>507/Урцп</t>
  </si>
  <si>
    <t>307/56 Урцп</t>
  </si>
  <si>
    <t>147/92Урцп</t>
  </si>
  <si>
    <t>284 Сборник рецептур/М.П.Могильный</t>
  </si>
  <si>
    <t>535/1/76 Урцп</t>
  </si>
  <si>
    <t>562/1 Урцп</t>
  </si>
  <si>
    <t>319 /490 /48Урцп</t>
  </si>
  <si>
    <t>508/1/69Урцп</t>
  </si>
  <si>
    <t>504/68 Урцп</t>
  </si>
  <si>
    <t>118/2/9/Урцп</t>
  </si>
  <si>
    <t>118/1/9 Урцп</t>
  </si>
  <si>
    <t>297/1/14Урцп</t>
  </si>
  <si>
    <t>503/1/75 Урцп</t>
  </si>
  <si>
    <t>146/Урцп2004г.</t>
  </si>
  <si>
    <t>Вареники ленивые смаслом сливочным</t>
  </si>
  <si>
    <t>267  Сборник рецептур 2011г.</t>
  </si>
  <si>
    <t xml:space="preserve">Биточки рубленые из птицы   </t>
  </si>
  <si>
    <t>535/76Прм</t>
  </si>
  <si>
    <t>434 Урцп</t>
  </si>
  <si>
    <t>Бутерброд с маслом сливочным</t>
  </si>
  <si>
    <t>16/1 ДеЛи принт ,2005г</t>
  </si>
  <si>
    <t>Кисель из яблок с витамином С</t>
  </si>
  <si>
    <t>Бутерброд ссыром</t>
  </si>
  <si>
    <t>Овоши натуральные соленные ( помидор)</t>
  </si>
  <si>
    <t>70 /70 ДеЛи принт ,20015г</t>
  </si>
  <si>
    <t>Компот из смеси сухофруктов с витамином С</t>
  </si>
  <si>
    <t>Салат из квашенной капусты</t>
  </si>
  <si>
    <t>47 /47ДеЛи принт ,20015г</t>
  </si>
  <si>
    <t>Бутерброд с сыром</t>
  </si>
  <si>
    <t xml:space="preserve">3 /3 ДеЛи принт ,2011г </t>
  </si>
  <si>
    <t>3 /3 ДеЛи принт ,2011г</t>
  </si>
  <si>
    <t>16/2 ДеЛи принт ,2005г</t>
  </si>
  <si>
    <t>Блинчики с джемом</t>
  </si>
  <si>
    <t>514/1 /66Урцп</t>
  </si>
  <si>
    <t>514/1/66 Урцп</t>
  </si>
  <si>
    <t xml:space="preserve">Суп картофельный с бобовыми </t>
  </si>
  <si>
    <t>3 /1/3 ДеЛи принт ,2011г</t>
  </si>
  <si>
    <t>16/2/1 ДеЛи принт ,2005г</t>
  </si>
  <si>
    <t>17/874 Организ. Пит. в ДОУ г.Мос.2006г.</t>
  </si>
  <si>
    <t>13/40Организ. Пит. в ДОУ г.Мос.2006г.</t>
  </si>
  <si>
    <t>14/40 Орган.питан.в ДОУ г.Москва 2006г.</t>
  </si>
  <si>
    <t xml:space="preserve">18/874Орган.питан.в ДОУ г.Москва 2006г </t>
  </si>
  <si>
    <t>Овощи  натуральные соленные  (огурецы)</t>
  </si>
  <si>
    <t>Наименование продуктов</t>
  </si>
  <si>
    <t>Брутто: (кг)</t>
  </si>
  <si>
    <t>апельсины</t>
  </si>
  <si>
    <t>бананы</t>
  </si>
  <si>
    <t>батон</t>
  </si>
  <si>
    <t>говядина,отруб на кости</t>
  </si>
  <si>
    <t>дрожжи</t>
  </si>
  <si>
    <t>икра кабачковая</t>
  </si>
  <si>
    <t>какао - порошок</t>
  </si>
  <si>
    <t>капуста</t>
  </si>
  <si>
    <t>картофель</t>
  </si>
  <si>
    <t>кофейный напиток</t>
  </si>
  <si>
    <t>крахмал картофельный</t>
  </si>
  <si>
    <t>крупа горох</t>
  </si>
  <si>
    <t>крупа гречневая</t>
  </si>
  <si>
    <t>крупа манная</t>
  </si>
  <si>
    <t>крупа пшенна</t>
  </si>
  <si>
    <t>крупа рисовя</t>
  </si>
  <si>
    <t>лимоны</t>
  </si>
  <si>
    <t>лук</t>
  </si>
  <si>
    <t>макароны</t>
  </si>
  <si>
    <t>масло растительное</t>
  </si>
  <si>
    <t>масло сливочное</t>
  </si>
  <si>
    <t>молоко</t>
  </si>
  <si>
    <t>морковь</t>
  </si>
  <si>
    <t>мука пшеничная</t>
  </si>
  <si>
    <t>Овощи натуральные соленые (огурцы)</t>
  </si>
  <si>
    <t>печень говяжья</t>
  </si>
  <si>
    <t>печенье</t>
  </si>
  <si>
    <t>ряженка</t>
  </si>
  <si>
    <t>сахар-песок</t>
  </si>
  <si>
    <t xml:space="preserve">свекла </t>
  </si>
  <si>
    <t>сметана</t>
  </si>
  <si>
    <t>сок фруктовый</t>
  </si>
  <si>
    <t>соль пишевая</t>
  </si>
  <si>
    <t>сухари панировачные</t>
  </si>
  <si>
    <t>сухафрукты</t>
  </si>
  <si>
    <t>сыр твердый</t>
  </si>
  <si>
    <t>творог</t>
  </si>
  <si>
    <t>томатная паста</t>
  </si>
  <si>
    <t>тушка ц/б</t>
  </si>
  <si>
    <t>Филе куринное</t>
  </si>
  <si>
    <t>филе минтая</t>
  </si>
  <si>
    <t>хлеб ароматный рж-пен.</t>
  </si>
  <si>
    <t>хлеб пшеничный</t>
  </si>
  <si>
    <t>чай</t>
  </si>
  <si>
    <t xml:space="preserve">яблоки </t>
  </si>
  <si>
    <t>яйцо</t>
  </si>
  <si>
    <t>Витамин "С"</t>
  </si>
  <si>
    <t>Сухая смесь "Витошка"</t>
  </si>
  <si>
    <t>Овощи натуральные соленые (помидоры)</t>
  </si>
  <si>
    <t>Повидло , джем</t>
  </si>
  <si>
    <t>Капуста квашенная</t>
  </si>
  <si>
    <t>Молоко сгущенное</t>
  </si>
  <si>
    <t>на 1-го ребенка</t>
  </si>
  <si>
    <t>в 10 дней</t>
  </si>
  <si>
    <t>отот</t>
  </si>
  <si>
    <t>от 1-3 лет</t>
  </si>
  <si>
    <t>Нетто: (кг)</t>
  </si>
  <si>
    <t>от 3-7лет</t>
  </si>
  <si>
    <t>от 3-7 лет</t>
  </si>
  <si>
    <t xml:space="preserve">Плановый обьем продуктов питания на 10 дней на 1ребенка от 3-7 лет             зима - весна </t>
  </si>
  <si>
    <t xml:space="preserve">Плановый обьем продуктов питания на 10 дней на 1ребенка от 1-3 лет                                           зима - весна </t>
  </si>
  <si>
    <t xml:space="preserve">Единица </t>
  </si>
  <si>
    <t xml:space="preserve">измерения </t>
  </si>
  <si>
    <t>кг.</t>
  </si>
  <si>
    <t>лит.</t>
  </si>
  <si>
    <t>шт.</t>
  </si>
</sst>
</file>

<file path=xl/styles.xml><?xml version="1.0" encoding="utf-8"?>
<styleSheet xmlns="http://schemas.openxmlformats.org/spreadsheetml/2006/main">
  <numFmts count="1">
    <numFmt numFmtId="164" formatCode="0.000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left" vertical="top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4" xfId="0" applyFont="1" applyBorder="1"/>
    <xf numFmtId="0" fontId="1" fillId="0" borderId="0" xfId="0" applyFont="1"/>
    <xf numFmtId="0" fontId="5" fillId="0" borderId="0" xfId="0" applyFont="1" applyAlignment="1">
      <alignment horizontal="center" wrapText="1"/>
    </xf>
    <xf numFmtId="2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4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0" xfId="0" applyFont="1" applyFill="1"/>
    <xf numFmtId="0" fontId="5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5" fillId="2" borderId="6" xfId="0" applyFont="1" applyFill="1" applyBorder="1"/>
    <xf numFmtId="0" fontId="5" fillId="2" borderId="14" xfId="0" applyFont="1" applyFill="1" applyBorder="1"/>
    <xf numFmtId="0" fontId="5" fillId="2" borderId="13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5" fillId="2" borderId="18" xfId="0" applyFont="1" applyFill="1" applyBorder="1"/>
    <xf numFmtId="0" fontId="7" fillId="2" borderId="14" xfId="0" applyFont="1" applyFill="1" applyBorder="1"/>
    <xf numFmtId="2" fontId="5" fillId="2" borderId="6" xfId="0" applyNumberFormat="1" applyFont="1" applyFill="1" applyBorder="1"/>
    <xf numFmtId="0" fontId="5" fillId="2" borderId="3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2" xfId="0" applyFont="1" applyFill="1" applyBorder="1"/>
    <xf numFmtId="0" fontId="5" fillId="2" borderId="1" xfId="0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6" xfId="0" applyFont="1" applyFill="1" applyBorder="1"/>
    <xf numFmtId="1" fontId="1" fillId="0" borderId="0" xfId="0" applyNumberFormat="1" applyFont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/>
    </xf>
    <xf numFmtId="16" fontId="1" fillId="2" borderId="14" xfId="0" applyNumberFormat="1" applyFont="1" applyFill="1" applyBorder="1"/>
    <xf numFmtId="0" fontId="7" fillId="0" borderId="0" xfId="0" applyFont="1"/>
    <xf numFmtId="0" fontId="1" fillId="2" borderId="19" xfId="0" applyFont="1" applyFill="1" applyBorder="1"/>
    <xf numFmtId="0" fontId="1" fillId="2" borderId="18" xfId="0" applyFont="1" applyFill="1" applyBorder="1"/>
    <xf numFmtId="0" fontId="1" fillId="2" borderId="20" xfId="0" applyFont="1" applyFill="1" applyBorder="1"/>
    <xf numFmtId="0" fontId="7" fillId="2" borderId="6" xfId="0" applyFont="1" applyFill="1" applyBorder="1"/>
    <xf numFmtId="0" fontId="8" fillId="0" borderId="21" xfId="0" applyFont="1" applyBorder="1"/>
    <xf numFmtId="0" fontId="9" fillId="0" borderId="22" xfId="0" applyFont="1" applyBorder="1"/>
    <xf numFmtId="0" fontId="11" fillId="0" borderId="22" xfId="0" applyFont="1" applyBorder="1"/>
    <xf numFmtId="0" fontId="12" fillId="0" borderId="22" xfId="0" applyFont="1" applyBorder="1" applyAlignment="1">
      <alignment horizontal="center" wrapText="1"/>
    </xf>
    <xf numFmtId="0" fontId="5" fillId="2" borderId="6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11" fillId="0" borderId="22" xfId="0" applyFont="1" applyBorder="1" applyAlignment="1">
      <alignment wrapText="1"/>
    </xf>
    <xf numFmtId="164" fontId="10" fillId="0" borderId="22" xfId="0" applyNumberFormat="1" applyFont="1" applyBorder="1"/>
    <xf numFmtId="0" fontId="13" fillId="0" borderId="0" xfId="0" applyFont="1" applyAlignment="1">
      <alignment wrapText="1"/>
    </xf>
    <xf numFmtId="0" fontId="15" fillId="0" borderId="22" xfId="0" applyFont="1" applyBorder="1"/>
    <xf numFmtId="0" fontId="15" fillId="0" borderId="25" xfId="0" applyFont="1" applyBorder="1"/>
    <xf numFmtId="164" fontId="11" fillId="0" borderId="22" xfId="0" applyNumberFormat="1" applyFont="1" applyBorder="1" applyAlignment="1">
      <alignment horizontal="center"/>
    </xf>
    <xf numFmtId="2" fontId="1" fillId="0" borderId="0" xfId="0" applyNumberFormat="1" applyFont="1"/>
    <xf numFmtId="0" fontId="8" fillId="0" borderId="26" xfId="0" applyFont="1" applyBorder="1"/>
    <xf numFmtId="0" fontId="9" fillId="0" borderId="27" xfId="0" applyFont="1" applyBorder="1"/>
    <xf numFmtId="0" fontId="11" fillId="0" borderId="27" xfId="0" applyFont="1" applyBorder="1"/>
    <xf numFmtId="164" fontId="10" fillId="0" borderId="27" xfId="0" applyNumberFormat="1" applyFont="1" applyBorder="1"/>
    <xf numFmtId="2" fontId="1" fillId="0" borderId="6" xfId="0" applyNumberFormat="1" applyFont="1" applyBorder="1"/>
    <xf numFmtId="0" fontId="5" fillId="0" borderId="0" xfId="0" applyFont="1" applyAlignment="1">
      <alignment horizontal="left" vertical="top" wrapText="1"/>
    </xf>
    <xf numFmtId="0" fontId="5" fillId="2" borderId="13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11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2" borderId="15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2" xfId="0" applyFont="1" applyFill="1" applyBorder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9" fillId="0" borderId="23" xfId="0" applyFont="1" applyBorder="1" applyAlignment="1">
      <alignment wrapText="1"/>
    </xf>
    <xf numFmtId="0" fontId="9" fillId="0" borderId="24" xfId="0" applyFont="1" applyBorder="1" applyAlignment="1">
      <alignment wrapText="1"/>
    </xf>
    <xf numFmtId="2" fontId="1" fillId="0" borderId="0" xfId="0" applyNumberFormat="1" applyFont="1" applyBorder="1" applyAlignment="1">
      <alignment horizontal="right"/>
    </xf>
    <xf numFmtId="2" fontId="6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top" wrapText="1"/>
    </xf>
    <xf numFmtId="0" fontId="5" fillId="0" borderId="11" xfId="0" applyFont="1" applyBorder="1"/>
    <xf numFmtId="0" fontId="5" fillId="0" borderId="3" xfId="0" applyFont="1" applyBorder="1"/>
    <xf numFmtId="0" fontId="5" fillId="0" borderId="12" xfId="0" applyFont="1" applyBorder="1"/>
    <xf numFmtId="1" fontId="5" fillId="0" borderId="4" xfId="0" applyNumberFormat="1" applyFont="1" applyBorder="1" applyAlignment="1">
      <alignment horizontal="left" vertical="top" wrapText="1"/>
    </xf>
    <xf numFmtId="1" fontId="5" fillId="0" borderId="8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0"/>
  <sheetViews>
    <sheetView tabSelected="1" topLeftCell="A224" workbookViewId="0">
      <selection activeCell="F239" sqref="F239"/>
    </sheetView>
  </sheetViews>
  <sheetFormatPr defaultColWidth="8.85546875" defaultRowHeight="12.75"/>
  <cols>
    <col min="1" max="1" width="11" style="25" customWidth="1"/>
    <col min="2" max="2" width="41.7109375" style="26" customWidth="1"/>
    <col min="3" max="3" width="15.28515625" style="27" customWidth="1"/>
    <col min="4" max="4" width="14.140625" style="28" customWidth="1"/>
    <col min="5" max="5" width="14.28515625" style="28" customWidth="1"/>
    <col min="6" max="6" width="10.7109375" style="28" customWidth="1"/>
    <col min="7" max="7" width="17" style="21" customWidth="1"/>
    <col min="8" max="8" width="32.140625" style="21" customWidth="1"/>
    <col min="9" max="11" width="7.7109375" style="21" customWidth="1"/>
    <col min="12" max="16384" width="8.85546875" style="21"/>
  </cols>
  <sheetData>
    <row r="1" spans="1:8" s="5" customFormat="1">
      <c r="A1" s="1"/>
      <c r="B1" s="2"/>
      <c r="C1" s="3"/>
      <c r="D1" s="4"/>
      <c r="E1" s="4"/>
      <c r="F1" s="98"/>
      <c r="G1" s="98"/>
      <c r="H1" s="98"/>
    </row>
    <row r="2" spans="1:8" s="5" customFormat="1">
      <c r="A2" s="1"/>
      <c r="B2" s="6"/>
      <c r="C2" s="3"/>
      <c r="D2" s="4"/>
      <c r="E2" s="4"/>
      <c r="F2" s="98"/>
      <c r="G2" s="98"/>
      <c r="H2" s="98"/>
    </row>
    <row r="3" spans="1:8" s="5" customFormat="1">
      <c r="A3" s="1"/>
      <c r="B3" s="7"/>
      <c r="C3" s="3"/>
      <c r="D3" s="4"/>
      <c r="E3" s="4"/>
      <c r="F3" s="98"/>
      <c r="G3" s="98"/>
      <c r="H3" s="98"/>
    </row>
    <row r="4" spans="1:8" s="5" customFormat="1">
      <c r="A4" s="1"/>
      <c r="B4" s="7"/>
      <c r="C4" s="3"/>
      <c r="D4" s="4"/>
      <c r="E4" s="4"/>
      <c r="F4" s="99"/>
      <c r="G4" s="99"/>
      <c r="H4" s="99"/>
    </row>
    <row r="5" spans="1:8" s="8" customFormat="1">
      <c r="A5" s="100" t="s">
        <v>84</v>
      </c>
      <c r="B5" s="101"/>
      <c r="C5" s="101"/>
      <c r="D5" s="101"/>
      <c r="E5" s="101"/>
      <c r="F5" s="101"/>
      <c r="G5" s="101"/>
      <c r="H5" s="101"/>
    </row>
    <row r="6" spans="1:8" s="8" customFormat="1">
      <c r="A6" s="102" t="s">
        <v>85</v>
      </c>
      <c r="B6" s="102"/>
      <c r="C6" s="102"/>
      <c r="D6" s="102"/>
      <c r="E6" s="102"/>
      <c r="F6" s="102"/>
      <c r="G6" s="102"/>
      <c r="H6" s="102"/>
    </row>
    <row r="7" spans="1:8" s="8" customFormat="1" ht="21.75" thickBot="1">
      <c r="A7" s="9" t="s">
        <v>4</v>
      </c>
      <c r="B7" s="8" t="s">
        <v>87</v>
      </c>
      <c r="C7" s="29"/>
      <c r="D7" s="10"/>
      <c r="E7" s="10"/>
      <c r="F7" s="10"/>
      <c r="G7" s="11"/>
      <c r="H7" s="11"/>
    </row>
    <row r="8" spans="1:8" s="12" customFormat="1" ht="33" customHeight="1">
      <c r="A8" s="106" t="s">
        <v>0</v>
      </c>
      <c r="B8" s="108" t="s">
        <v>1</v>
      </c>
      <c r="C8" s="110" t="s">
        <v>3</v>
      </c>
      <c r="D8" s="112" t="s">
        <v>5</v>
      </c>
      <c r="E8" s="112"/>
      <c r="F8" s="112"/>
      <c r="G8" s="113" t="s">
        <v>6</v>
      </c>
      <c r="H8" s="115" t="s">
        <v>2</v>
      </c>
    </row>
    <row r="9" spans="1:8" s="14" customFormat="1" ht="13.5" thickBot="1">
      <c r="A9" s="107"/>
      <c r="B9" s="109"/>
      <c r="C9" s="111"/>
      <c r="D9" s="13" t="s">
        <v>7</v>
      </c>
      <c r="E9" s="13" t="s">
        <v>8</v>
      </c>
      <c r="F9" s="13" t="s">
        <v>9</v>
      </c>
      <c r="G9" s="114"/>
      <c r="H9" s="116"/>
    </row>
    <row r="10" spans="1:8" s="15" customFormat="1">
      <c r="A10" s="103" t="s">
        <v>10</v>
      </c>
      <c r="B10" s="104"/>
      <c r="C10" s="104"/>
      <c r="D10" s="104"/>
      <c r="E10" s="104"/>
      <c r="F10" s="104"/>
      <c r="G10" s="104"/>
      <c r="H10" s="105"/>
    </row>
    <row r="11" spans="1:8">
      <c r="A11" s="86" t="s">
        <v>11</v>
      </c>
      <c r="B11" s="33" t="s">
        <v>70</v>
      </c>
      <c r="C11" s="36" t="s">
        <v>27</v>
      </c>
      <c r="D11" s="30">
        <v>5.5</v>
      </c>
      <c r="E11" s="30">
        <v>8.6</v>
      </c>
      <c r="F11" s="30">
        <v>32.4</v>
      </c>
      <c r="G11" s="31">
        <v>229.4</v>
      </c>
      <c r="H11" s="32" t="s">
        <v>115</v>
      </c>
    </row>
    <row r="12" spans="1:8">
      <c r="A12" s="86"/>
      <c r="B12" s="33" t="s">
        <v>43</v>
      </c>
      <c r="C12" s="36" t="s">
        <v>31</v>
      </c>
      <c r="D12" s="30">
        <v>0.1</v>
      </c>
      <c r="E12" s="30">
        <v>0</v>
      </c>
      <c r="F12" s="30">
        <v>13.5</v>
      </c>
      <c r="G12" s="31">
        <v>54</v>
      </c>
      <c r="H12" s="32" t="s">
        <v>103</v>
      </c>
    </row>
    <row r="13" spans="1:8">
      <c r="A13" s="86"/>
      <c r="B13" s="33" t="s">
        <v>167</v>
      </c>
      <c r="C13" s="36">
        <v>29</v>
      </c>
      <c r="D13" s="30">
        <v>1.96</v>
      </c>
      <c r="E13" s="30">
        <v>3.02</v>
      </c>
      <c r="F13" s="30">
        <v>12.46</v>
      </c>
      <c r="G13" s="31">
        <v>86.14</v>
      </c>
      <c r="H13" s="32" t="s">
        <v>168</v>
      </c>
    </row>
    <row r="14" spans="1:8" s="15" customFormat="1">
      <c r="A14" s="86" t="s">
        <v>15</v>
      </c>
      <c r="B14" s="87"/>
      <c r="C14" s="35">
        <f>C11+C12+C13</f>
        <v>409</v>
      </c>
      <c r="D14" s="37">
        <f>SUM(D11:D13)</f>
        <v>7.56</v>
      </c>
      <c r="E14" s="37">
        <f>SUM(E11:E13)</f>
        <v>11.62</v>
      </c>
      <c r="F14" s="37">
        <f>SUM(F11:F13)</f>
        <v>58.36</v>
      </c>
      <c r="G14" s="38">
        <f>SUM(G11:G13)</f>
        <v>369.53999999999996</v>
      </c>
      <c r="H14" s="39"/>
    </row>
    <row r="15" spans="1:8">
      <c r="A15" s="40" t="s">
        <v>16</v>
      </c>
      <c r="B15" s="16" t="s">
        <v>18</v>
      </c>
      <c r="C15" s="17" t="s">
        <v>19</v>
      </c>
      <c r="D15" s="18">
        <v>1.5</v>
      </c>
      <c r="E15" s="18">
        <v>0.5</v>
      </c>
      <c r="F15" s="18">
        <v>21</v>
      </c>
      <c r="G15" s="19">
        <v>96</v>
      </c>
      <c r="H15" s="20" t="s">
        <v>17</v>
      </c>
    </row>
    <row r="16" spans="1:8" s="15" customFormat="1">
      <c r="A16" s="86" t="s">
        <v>20</v>
      </c>
      <c r="B16" s="87"/>
      <c r="C16" s="35" t="str">
        <f>C15</f>
        <v>100</v>
      </c>
      <c r="D16" s="37">
        <f>SUM(D15)</f>
        <v>1.5</v>
      </c>
      <c r="E16" s="37">
        <f>SUM(E15)</f>
        <v>0.5</v>
      </c>
      <c r="F16" s="37">
        <f>F15</f>
        <v>21</v>
      </c>
      <c r="G16" s="38">
        <f>SUM(G15)</f>
        <v>96</v>
      </c>
      <c r="H16" s="39"/>
    </row>
    <row r="17" spans="1:9">
      <c r="A17" s="86" t="s">
        <v>21</v>
      </c>
      <c r="B17" s="33" t="s">
        <v>60</v>
      </c>
      <c r="C17" s="36">
        <v>50</v>
      </c>
      <c r="D17" s="30">
        <v>0.8</v>
      </c>
      <c r="E17" s="30">
        <v>2.8</v>
      </c>
      <c r="F17" s="30">
        <v>4.2</v>
      </c>
      <c r="G17" s="31">
        <v>44.5</v>
      </c>
      <c r="H17" s="32" t="s">
        <v>88</v>
      </c>
    </row>
    <row r="18" spans="1:9">
      <c r="A18" s="86"/>
      <c r="B18" s="33" t="s">
        <v>89</v>
      </c>
      <c r="C18" s="36">
        <v>200</v>
      </c>
      <c r="D18" s="30">
        <v>1.91</v>
      </c>
      <c r="E18" s="30">
        <v>2.86</v>
      </c>
      <c r="F18" s="30">
        <v>10.63</v>
      </c>
      <c r="G18" s="31">
        <v>75.92</v>
      </c>
      <c r="H18" s="32" t="s">
        <v>90</v>
      </c>
    </row>
    <row r="19" spans="1:9">
      <c r="A19" s="86"/>
      <c r="B19" s="33" t="s">
        <v>28</v>
      </c>
      <c r="C19" s="36" t="s">
        <v>72</v>
      </c>
      <c r="D19" s="30">
        <v>6.75</v>
      </c>
      <c r="E19" s="30">
        <v>8.5500000000000007</v>
      </c>
      <c r="F19" s="30">
        <v>2.78</v>
      </c>
      <c r="G19" s="31">
        <v>185.4</v>
      </c>
      <c r="H19" s="32" t="s">
        <v>134</v>
      </c>
    </row>
    <row r="20" spans="1:9">
      <c r="A20" s="86"/>
      <c r="B20" s="33" t="s">
        <v>29</v>
      </c>
      <c r="C20" s="36">
        <v>130</v>
      </c>
      <c r="D20" s="30">
        <v>7.44</v>
      </c>
      <c r="E20" s="30">
        <v>5.28</v>
      </c>
      <c r="F20" s="30">
        <v>33.49</v>
      </c>
      <c r="G20" s="31">
        <v>210.6</v>
      </c>
      <c r="H20" s="32" t="s">
        <v>131</v>
      </c>
    </row>
    <row r="21" spans="1:9">
      <c r="A21" s="86"/>
      <c r="B21" s="33" t="s">
        <v>23</v>
      </c>
      <c r="C21" s="36">
        <v>25</v>
      </c>
      <c r="D21" s="30">
        <v>1.64</v>
      </c>
      <c r="E21" s="30">
        <v>0.33</v>
      </c>
      <c r="F21" s="30">
        <v>8.36</v>
      </c>
      <c r="G21" s="31">
        <v>43.47</v>
      </c>
      <c r="H21" s="32" t="s">
        <v>139</v>
      </c>
    </row>
    <row r="22" spans="1:9">
      <c r="A22" s="86"/>
      <c r="B22" s="33" t="s">
        <v>25</v>
      </c>
      <c r="C22" s="36">
        <v>25</v>
      </c>
      <c r="D22" s="30">
        <v>1.92</v>
      </c>
      <c r="E22" s="30">
        <v>0.21</v>
      </c>
      <c r="F22" s="30">
        <v>12.29</v>
      </c>
      <c r="G22" s="31">
        <v>70.5</v>
      </c>
      <c r="H22" s="60" t="s">
        <v>140</v>
      </c>
    </row>
    <row r="23" spans="1:9">
      <c r="A23" s="86"/>
      <c r="B23" s="33" t="s">
        <v>129</v>
      </c>
      <c r="C23" s="36">
        <v>180</v>
      </c>
      <c r="D23" s="30">
        <v>0</v>
      </c>
      <c r="E23" s="30">
        <v>0</v>
      </c>
      <c r="F23" s="30">
        <v>17</v>
      </c>
      <c r="G23" s="59">
        <v>72</v>
      </c>
      <c r="H23" s="62" t="s">
        <v>189</v>
      </c>
      <c r="I23" s="58"/>
    </row>
    <row r="24" spans="1:9">
      <c r="A24" s="86"/>
      <c r="B24" s="33" t="s">
        <v>169</v>
      </c>
      <c r="C24" s="36">
        <v>0</v>
      </c>
      <c r="D24" s="30">
        <v>0</v>
      </c>
      <c r="E24" s="30">
        <v>0</v>
      </c>
      <c r="F24" s="30">
        <v>0</v>
      </c>
      <c r="G24" s="31">
        <v>0</v>
      </c>
      <c r="H24" s="61" t="s">
        <v>132</v>
      </c>
    </row>
    <row r="25" spans="1:9" s="15" customFormat="1">
      <c r="A25" s="86" t="s">
        <v>32</v>
      </c>
      <c r="B25" s="87"/>
      <c r="C25" s="35">
        <f>C17+C18+C19+C20+C21+C22+C23+C24</f>
        <v>680</v>
      </c>
      <c r="D25" s="37">
        <f>SUM(D17:D24)</f>
        <v>20.46</v>
      </c>
      <c r="E25" s="37">
        <f>SUM(E17:E24)</f>
        <v>20.03</v>
      </c>
      <c r="F25" s="37">
        <f>SUM(F17:F24)</f>
        <v>88.75</v>
      </c>
      <c r="G25" s="38">
        <f>SUM(G17:G24)</f>
        <v>702.39</v>
      </c>
      <c r="H25" s="39"/>
    </row>
    <row r="26" spans="1:9">
      <c r="A26" s="86" t="s">
        <v>33</v>
      </c>
      <c r="B26" s="33" t="s">
        <v>34</v>
      </c>
      <c r="C26" s="36" t="s">
        <v>26</v>
      </c>
      <c r="D26" s="30">
        <v>4.8</v>
      </c>
      <c r="E26" s="30">
        <v>1.1000000000000001</v>
      </c>
      <c r="F26" s="30">
        <v>28.1</v>
      </c>
      <c r="G26" s="31">
        <v>142</v>
      </c>
      <c r="H26" s="32" t="s">
        <v>135</v>
      </c>
    </row>
    <row r="27" spans="1:9">
      <c r="A27" s="86"/>
      <c r="B27" s="33" t="s">
        <v>49</v>
      </c>
      <c r="C27" s="36" t="s">
        <v>27</v>
      </c>
      <c r="D27" s="30">
        <v>5.8</v>
      </c>
      <c r="E27" s="30">
        <v>5</v>
      </c>
      <c r="F27" s="30">
        <v>8</v>
      </c>
      <c r="G27" s="31">
        <v>100</v>
      </c>
      <c r="H27" s="32" t="s">
        <v>48</v>
      </c>
    </row>
    <row r="28" spans="1:9" s="15" customFormat="1">
      <c r="A28" s="86" t="s">
        <v>35</v>
      </c>
      <c r="B28" s="87"/>
      <c r="C28" s="35">
        <f>C26+C27</f>
        <v>250</v>
      </c>
      <c r="D28" s="37">
        <f>SUM(D26:D27)</f>
        <v>10.6</v>
      </c>
      <c r="E28" s="37">
        <f>SUM(E26:E27)</f>
        <v>6.1</v>
      </c>
      <c r="F28" s="37">
        <f>SUM(F26:F27)</f>
        <v>36.1</v>
      </c>
      <c r="G28" s="38">
        <f>SUM(G26:G27)</f>
        <v>242</v>
      </c>
      <c r="H28" s="39"/>
    </row>
    <row r="29" spans="1:9">
      <c r="A29" s="40" t="s">
        <v>36</v>
      </c>
      <c r="B29" s="33" t="s">
        <v>38</v>
      </c>
      <c r="C29" s="36" t="s">
        <v>83</v>
      </c>
      <c r="D29" s="30">
        <v>0</v>
      </c>
      <c r="E29" s="30">
        <v>0</v>
      </c>
      <c r="F29" s="30">
        <v>0</v>
      </c>
      <c r="G29" s="31">
        <v>0</v>
      </c>
      <c r="H29" s="32" t="s">
        <v>37</v>
      </c>
    </row>
    <row r="30" spans="1:9" s="15" customFormat="1">
      <c r="A30" s="86" t="s">
        <v>39</v>
      </c>
      <c r="B30" s="87"/>
      <c r="C30" s="35">
        <v>3</v>
      </c>
      <c r="D30" s="37">
        <v>0</v>
      </c>
      <c r="E30" s="37">
        <f>SUM(E29)</f>
        <v>0</v>
      </c>
      <c r="F30" s="37">
        <f>SUM(F29)</f>
        <v>0</v>
      </c>
      <c r="G30" s="38">
        <f>SUM(G29)</f>
        <v>0</v>
      </c>
      <c r="H30" s="39"/>
    </row>
    <row r="31" spans="1:9" s="15" customFormat="1" ht="13.5" thickBot="1">
      <c r="A31" s="88" t="s">
        <v>40</v>
      </c>
      <c r="B31" s="89"/>
      <c r="C31" s="41">
        <f>C14+C16+C25+C28</f>
        <v>1439</v>
      </c>
      <c r="D31" s="42">
        <f>D14+D16+D25+D28+D30</f>
        <v>40.119999999999997</v>
      </c>
      <c r="E31" s="42">
        <f>E14+E16+E25+E28+E30</f>
        <v>38.25</v>
      </c>
      <c r="F31" s="42">
        <f>F14+F16+F25+F28+F30</f>
        <v>204.21</v>
      </c>
      <c r="G31" s="43">
        <f>G14+G16+G25+G28+G30</f>
        <v>1409.9299999999998</v>
      </c>
      <c r="H31" s="44"/>
    </row>
    <row r="32" spans="1:9" s="15" customFormat="1">
      <c r="A32" s="90" t="s">
        <v>41</v>
      </c>
      <c r="B32" s="91"/>
      <c r="C32" s="91"/>
      <c r="D32" s="91"/>
      <c r="E32" s="91"/>
      <c r="F32" s="91"/>
      <c r="G32" s="91"/>
      <c r="H32" s="94"/>
    </row>
    <row r="33" spans="1:8">
      <c r="A33" s="86" t="s">
        <v>11</v>
      </c>
      <c r="B33" s="33" t="s">
        <v>42</v>
      </c>
      <c r="C33" s="36" t="s">
        <v>31</v>
      </c>
      <c r="D33" s="30">
        <v>16.22</v>
      </c>
      <c r="E33" s="30">
        <v>21.98</v>
      </c>
      <c r="F33" s="30">
        <v>4.2300000000000004</v>
      </c>
      <c r="G33" s="31">
        <v>280.13</v>
      </c>
      <c r="H33" s="45" t="s">
        <v>149</v>
      </c>
    </row>
    <row r="34" spans="1:8">
      <c r="A34" s="86"/>
      <c r="B34" s="33" t="s">
        <v>12</v>
      </c>
      <c r="C34" s="36">
        <v>180</v>
      </c>
      <c r="D34" s="30">
        <v>1.54</v>
      </c>
      <c r="E34" s="30">
        <v>5.78</v>
      </c>
      <c r="F34" s="30">
        <v>5.99</v>
      </c>
      <c r="G34" s="31">
        <v>82.2</v>
      </c>
      <c r="H34" s="32" t="s">
        <v>150</v>
      </c>
    </row>
    <row r="35" spans="1:8">
      <c r="A35" s="86"/>
      <c r="B35" s="33" t="s">
        <v>170</v>
      </c>
      <c r="C35" s="36">
        <v>40</v>
      </c>
      <c r="D35" s="30">
        <v>5.34</v>
      </c>
      <c r="E35" s="30">
        <v>6.76</v>
      </c>
      <c r="F35" s="30">
        <v>15.5</v>
      </c>
      <c r="G35" s="31">
        <v>114</v>
      </c>
      <c r="H35" s="57" t="s">
        <v>184</v>
      </c>
    </row>
    <row r="36" spans="1:8" s="15" customFormat="1">
      <c r="A36" s="86" t="s">
        <v>15</v>
      </c>
      <c r="B36" s="87"/>
      <c r="C36" s="35">
        <f>C33+C34+C35</f>
        <v>400</v>
      </c>
      <c r="D36" s="37">
        <f>SUM(D33:D35)</f>
        <v>23.099999999999998</v>
      </c>
      <c r="E36" s="37">
        <f>SUM(E33:E35)</f>
        <v>34.520000000000003</v>
      </c>
      <c r="F36" s="37">
        <f>SUM(F33:F35)</f>
        <v>25.72</v>
      </c>
      <c r="G36" s="38">
        <f>SUM(G33:G35)</f>
        <v>476.33</v>
      </c>
      <c r="H36" s="39"/>
    </row>
    <row r="37" spans="1:8">
      <c r="A37" s="40" t="s">
        <v>16</v>
      </c>
      <c r="B37" s="33" t="s">
        <v>45</v>
      </c>
      <c r="C37" s="36">
        <v>100</v>
      </c>
      <c r="D37" s="30">
        <v>0.5</v>
      </c>
      <c r="E37" s="30">
        <v>0.1</v>
      </c>
      <c r="F37" s="30">
        <v>10.1</v>
      </c>
      <c r="G37" s="31">
        <v>46</v>
      </c>
      <c r="H37" s="32" t="s">
        <v>138</v>
      </c>
    </row>
    <row r="38" spans="1:8" s="15" customFormat="1">
      <c r="A38" s="86" t="s">
        <v>20</v>
      </c>
      <c r="B38" s="87"/>
      <c r="C38" s="35">
        <f>SUM(C37)</f>
        <v>100</v>
      </c>
      <c r="D38" s="37">
        <f>SUM(D37)</f>
        <v>0.5</v>
      </c>
      <c r="E38" s="37">
        <f>SUM(E37)</f>
        <v>0.1</v>
      </c>
      <c r="F38" s="37">
        <f>SUM(F37)</f>
        <v>10.1</v>
      </c>
      <c r="G38" s="38">
        <f>SUM(G37)</f>
        <v>46</v>
      </c>
      <c r="H38" s="39"/>
    </row>
    <row r="39" spans="1:8">
      <c r="A39" s="86" t="s">
        <v>21</v>
      </c>
      <c r="B39" s="33" t="s">
        <v>171</v>
      </c>
      <c r="C39" s="36">
        <v>50</v>
      </c>
      <c r="D39" s="30">
        <v>0.55000000000000004</v>
      </c>
      <c r="E39" s="30">
        <v>0.1</v>
      </c>
      <c r="F39" s="30">
        <v>1.9</v>
      </c>
      <c r="G39" s="31">
        <v>11</v>
      </c>
      <c r="H39" s="32" t="s">
        <v>172</v>
      </c>
    </row>
    <row r="40" spans="1:8">
      <c r="A40" s="86"/>
      <c r="B40" s="33" t="s">
        <v>92</v>
      </c>
      <c r="C40" s="36">
        <v>180</v>
      </c>
      <c r="D40" s="30">
        <v>1.57</v>
      </c>
      <c r="E40" s="30">
        <v>3.2</v>
      </c>
      <c r="F40" s="30">
        <v>8.66</v>
      </c>
      <c r="G40" s="31">
        <v>69.84</v>
      </c>
      <c r="H40" s="32" t="s">
        <v>93</v>
      </c>
    </row>
    <row r="41" spans="1:8">
      <c r="A41" s="86"/>
      <c r="B41" s="33" t="s">
        <v>46</v>
      </c>
      <c r="C41" s="36">
        <v>130</v>
      </c>
      <c r="D41" s="30">
        <v>4.8</v>
      </c>
      <c r="E41" s="30">
        <v>4.7</v>
      </c>
      <c r="F41" s="30">
        <v>5.0999999999999996</v>
      </c>
      <c r="G41" s="31">
        <v>81.900000000000006</v>
      </c>
      <c r="H41" s="32" t="s">
        <v>94</v>
      </c>
    </row>
    <row r="42" spans="1:8">
      <c r="A42" s="86"/>
      <c r="B42" s="33" t="s">
        <v>61</v>
      </c>
      <c r="C42" s="36">
        <v>70</v>
      </c>
      <c r="D42" s="30">
        <v>16.5</v>
      </c>
      <c r="E42" s="30">
        <v>11.4</v>
      </c>
      <c r="F42" s="30">
        <v>0.4</v>
      </c>
      <c r="G42" s="31">
        <v>170</v>
      </c>
      <c r="H42" s="32" t="s">
        <v>136</v>
      </c>
    </row>
    <row r="43" spans="1:8">
      <c r="A43" s="86"/>
      <c r="B43" s="33" t="s">
        <v>23</v>
      </c>
      <c r="C43" s="36">
        <v>25</v>
      </c>
      <c r="D43" s="30">
        <v>1.64</v>
      </c>
      <c r="E43" s="30">
        <v>0.33</v>
      </c>
      <c r="F43" s="30">
        <v>8.36</v>
      </c>
      <c r="G43" s="31">
        <v>43.47</v>
      </c>
      <c r="H43" s="32" t="s">
        <v>139</v>
      </c>
    </row>
    <row r="44" spans="1:8">
      <c r="A44" s="86"/>
      <c r="B44" s="33" t="s">
        <v>25</v>
      </c>
      <c r="C44" s="36">
        <v>25</v>
      </c>
      <c r="D44" s="30">
        <v>1.92</v>
      </c>
      <c r="E44" s="30">
        <v>0.21</v>
      </c>
      <c r="F44" s="30">
        <v>12.29</v>
      </c>
      <c r="G44" s="31">
        <v>70.5</v>
      </c>
      <c r="H44" s="32" t="s">
        <v>140</v>
      </c>
    </row>
    <row r="45" spans="1:8">
      <c r="A45" s="86"/>
      <c r="B45" s="33" t="s">
        <v>173</v>
      </c>
      <c r="C45" s="36">
        <v>180</v>
      </c>
      <c r="D45" s="30">
        <v>0.28000000000000003</v>
      </c>
      <c r="E45" s="30">
        <v>8.9999999999999993E-3</v>
      </c>
      <c r="F45" s="30">
        <v>21.93</v>
      </c>
      <c r="G45" s="31">
        <v>87.08</v>
      </c>
      <c r="H45" s="45" t="s">
        <v>188</v>
      </c>
    </row>
    <row r="46" spans="1:8" s="15" customFormat="1">
      <c r="A46" s="86" t="s">
        <v>32</v>
      </c>
      <c r="B46" s="87"/>
      <c r="C46" s="35">
        <f>C39+C40+C41+C42+C43+C44+C45</f>
        <v>660</v>
      </c>
      <c r="D46" s="37">
        <f>SUM(D39:D45)</f>
        <v>27.260000000000005</v>
      </c>
      <c r="E46" s="37">
        <f>SUM(E39:E45)</f>
        <v>19.948999999999998</v>
      </c>
      <c r="F46" s="37">
        <f>SUM(F39:F45)</f>
        <v>58.639999999999993</v>
      </c>
      <c r="G46" s="38">
        <f>SUM(G39:G45)</f>
        <v>533.79000000000008</v>
      </c>
      <c r="H46" s="39"/>
    </row>
    <row r="47" spans="1:8">
      <c r="A47" s="86" t="s">
        <v>33</v>
      </c>
      <c r="B47" s="33" t="s">
        <v>47</v>
      </c>
      <c r="C47" s="36" t="s">
        <v>26</v>
      </c>
      <c r="D47" s="30">
        <v>0.2</v>
      </c>
      <c r="E47" s="30">
        <v>0.2</v>
      </c>
      <c r="F47" s="30">
        <v>4.9000000000000004</v>
      </c>
      <c r="G47" s="31">
        <v>23.5</v>
      </c>
      <c r="H47" s="32" t="s">
        <v>157</v>
      </c>
    </row>
    <row r="48" spans="1:8">
      <c r="A48" s="86"/>
      <c r="B48" s="33" t="s">
        <v>49</v>
      </c>
      <c r="C48" s="36">
        <v>180</v>
      </c>
      <c r="D48" s="30">
        <v>5.22</v>
      </c>
      <c r="E48" s="30">
        <v>4.5</v>
      </c>
      <c r="F48" s="30">
        <v>7.2</v>
      </c>
      <c r="G48" s="31">
        <v>90</v>
      </c>
      <c r="H48" s="32" t="s">
        <v>141</v>
      </c>
    </row>
    <row r="49" spans="1:10">
      <c r="A49" s="86"/>
      <c r="B49" s="33" t="s">
        <v>50</v>
      </c>
      <c r="C49" s="36">
        <v>20</v>
      </c>
      <c r="D49" s="30">
        <v>1.52</v>
      </c>
      <c r="E49" s="30">
        <v>1.96</v>
      </c>
      <c r="F49" s="30">
        <v>14.88</v>
      </c>
      <c r="G49" s="31">
        <v>83.4</v>
      </c>
      <c r="H49" s="32" t="s">
        <v>127</v>
      </c>
    </row>
    <row r="50" spans="1:10" s="15" customFormat="1">
      <c r="A50" s="86" t="s">
        <v>35</v>
      </c>
      <c r="B50" s="87"/>
      <c r="C50" s="35">
        <f>C47+C48+C49</f>
        <v>250</v>
      </c>
      <c r="D50" s="37">
        <f>SUM(D47:D49)</f>
        <v>6.9399999999999995</v>
      </c>
      <c r="E50" s="37">
        <f>SUM(E47:E49)</f>
        <v>6.66</v>
      </c>
      <c r="F50" s="37">
        <f>SUM(F47:F49)</f>
        <v>26.980000000000004</v>
      </c>
      <c r="G50" s="38">
        <f>SUM(G47:G49)</f>
        <v>196.9</v>
      </c>
      <c r="H50" s="39"/>
    </row>
    <row r="51" spans="1:10">
      <c r="A51" s="40" t="s">
        <v>36</v>
      </c>
      <c r="B51" s="33" t="s">
        <v>38</v>
      </c>
      <c r="C51" s="36">
        <v>3</v>
      </c>
      <c r="D51" s="30">
        <v>0</v>
      </c>
      <c r="E51" s="30">
        <v>0</v>
      </c>
      <c r="F51" s="30">
        <v>0</v>
      </c>
      <c r="G51" s="31">
        <v>0</v>
      </c>
      <c r="H51" s="32" t="s">
        <v>37</v>
      </c>
    </row>
    <row r="52" spans="1:10" s="15" customFormat="1">
      <c r="A52" s="86" t="s">
        <v>39</v>
      </c>
      <c r="B52" s="87"/>
      <c r="C52" s="35">
        <f>SUM(C51)</f>
        <v>3</v>
      </c>
      <c r="D52" s="37">
        <f>D51</f>
        <v>0</v>
      </c>
      <c r="E52" s="37">
        <f>SUM(E51)</f>
        <v>0</v>
      </c>
      <c r="F52" s="37">
        <f>SUM(F51)</f>
        <v>0</v>
      </c>
      <c r="G52" s="38">
        <f>SUM(G51)</f>
        <v>0</v>
      </c>
      <c r="H52" s="39"/>
    </row>
    <row r="53" spans="1:10" s="15" customFormat="1" ht="13.5" thickBot="1">
      <c r="A53" s="88" t="s">
        <v>40</v>
      </c>
      <c r="B53" s="89"/>
      <c r="C53" s="41">
        <f>C36+C38+C46+C50+C52</f>
        <v>1413</v>
      </c>
      <c r="D53" s="42">
        <f>D36+D38+D46+D50+D52</f>
        <v>57.8</v>
      </c>
      <c r="E53" s="42">
        <f>E36+E38+E46+E50+E52</f>
        <v>61.228999999999999</v>
      </c>
      <c r="F53" s="42">
        <f>F36+F38+F46+F50+F52</f>
        <v>121.44</v>
      </c>
      <c r="G53" s="43">
        <f>G36+G38+G46+G50+G52</f>
        <v>1253.02</v>
      </c>
      <c r="H53" s="44"/>
    </row>
    <row r="54" spans="1:10" s="15" customFormat="1">
      <c r="A54" s="90" t="s">
        <v>51</v>
      </c>
      <c r="B54" s="91"/>
      <c r="C54" s="91"/>
      <c r="D54" s="91"/>
      <c r="E54" s="91"/>
      <c r="F54" s="91"/>
      <c r="G54" s="91"/>
      <c r="H54" s="94"/>
    </row>
    <row r="55" spans="1:10">
      <c r="A55" s="86" t="s">
        <v>11</v>
      </c>
      <c r="B55" s="33" t="s">
        <v>52</v>
      </c>
      <c r="C55" s="36">
        <v>200</v>
      </c>
      <c r="D55" s="30">
        <v>5.3</v>
      </c>
      <c r="E55" s="30">
        <v>11.7</v>
      </c>
      <c r="F55" s="30">
        <v>25.1</v>
      </c>
      <c r="G55" s="31">
        <v>226.2</v>
      </c>
      <c r="H55" s="32" t="s">
        <v>99</v>
      </c>
    </row>
    <row r="56" spans="1:10">
      <c r="A56" s="86"/>
      <c r="B56" s="33" t="s">
        <v>167</v>
      </c>
      <c r="C56" s="36">
        <v>29</v>
      </c>
      <c r="D56" s="30">
        <v>1.96</v>
      </c>
      <c r="E56" s="30">
        <v>3.02</v>
      </c>
      <c r="F56" s="30">
        <v>12.46</v>
      </c>
      <c r="G56" s="31">
        <v>86.14</v>
      </c>
      <c r="H56" s="32" t="s">
        <v>168</v>
      </c>
    </row>
    <row r="57" spans="1:10">
      <c r="A57" s="86"/>
      <c r="B57" s="33" t="s">
        <v>30</v>
      </c>
      <c r="C57" s="36">
        <v>180</v>
      </c>
      <c r="D57" s="30">
        <v>0.09</v>
      </c>
      <c r="E57" s="30">
        <v>0</v>
      </c>
      <c r="F57" s="30">
        <v>13.68</v>
      </c>
      <c r="G57" s="31">
        <v>54.9</v>
      </c>
      <c r="H57" s="32" t="s">
        <v>144</v>
      </c>
      <c r="J57" s="21" t="s">
        <v>91</v>
      </c>
    </row>
    <row r="58" spans="1:10" s="15" customFormat="1">
      <c r="A58" s="86" t="s">
        <v>15</v>
      </c>
      <c r="B58" s="87"/>
      <c r="C58" s="35">
        <f>C55+C56+C57</f>
        <v>409</v>
      </c>
      <c r="D58" s="37">
        <f>SUM(D55:D57)</f>
        <v>7.35</v>
      </c>
      <c r="E58" s="37">
        <f>SUM(E55:E57)</f>
        <v>14.719999999999999</v>
      </c>
      <c r="F58" s="37">
        <f>SUM(F55:F57)</f>
        <v>51.24</v>
      </c>
      <c r="G58" s="38">
        <f>SUM(G55:G57)</f>
        <v>367.23999999999995</v>
      </c>
      <c r="H58" s="39"/>
    </row>
    <row r="59" spans="1:10">
      <c r="A59" s="40" t="s">
        <v>16</v>
      </c>
      <c r="B59" s="33" t="s">
        <v>47</v>
      </c>
      <c r="C59" s="36" t="s">
        <v>19</v>
      </c>
      <c r="D59" s="30">
        <v>0.4</v>
      </c>
      <c r="E59" s="30">
        <v>0.4</v>
      </c>
      <c r="F59" s="30">
        <v>9.8000000000000007</v>
      </c>
      <c r="G59" s="31">
        <v>47</v>
      </c>
      <c r="H59" s="32" t="s">
        <v>142</v>
      </c>
    </row>
    <row r="60" spans="1:10" s="15" customFormat="1">
      <c r="A60" s="86" t="s">
        <v>20</v>
      </c>
      <c r="B60" s="87"/>
      <c r="C60" s="35">
        <v>100</v>
      </c>
      <c r="D60" s="37">
        <f>SUM(D59)</f>
        <v>0.4</v>
      </c>
      <c r="E60" s="37">
        <f>SUM(E59)</f>
        <v>0.4</v>
      </c>
      <c r="F60" s="37">
        <f>SUM(F59)</f>
        <v>9.8000000000000007</v>
      </c>
      <c r="G60" s="38">
        <f>SUM(G59)</f>
        <v>47</v>
      </c>
      <c r="H60" s="39"/>
    </row>
    <row r="61" spans="1:10">
      <c r="A61" s="86" t="s">
        <v>21</v>
      </c>
      <c r="B61" s="33" t="s">
        <v>80</v>
      </c>
      <c r="C61" s="36">
        <v>50</v>
      </c>
      <c r="D61" s="30">
        <v>0.72</v>
      </c>
      <c r="E61" s="30">
        <v>2.83</v>
      </c>
      <c r="F61" s="30">
        <v>4.63</v>
      </c>
      <c r="G61" s="31">
        <v>46.8</v>
      </c>
      <c r="H61" s="32" t="s">
        <v>146</v>
      </c>
    </row>
    <row r="62" spans="1:10">
      <c r="A62" s="86"/>
      <c r="B62" s="33" t="s">
        <v>55</v>
      </c>
      <c r="C62" s="36">
        <v>200</v>
      </c>
      <c r="D62" s="30">
        <v>5.2</v>
      </c>
      <c r="E62" s="30">
        <v>4.71</v>
      </c>
      <c r="F62" s="30">
        <v>10.73</v>
      </c>
      <c r="G62" s="31">
        <v>106.27</v>
      </c>
      <c r="H62" s="32" t="s">
        <v>102</v>
      </c>
    </row>
    <row r="63" spans="1:10">
      <c r="A63" s="86"/>
      <c r="B63" s="33" t="s">
        <v>57</v>
      </c>
      <c r="C63" s="36">
        <v>130</v>
      </c>
      <c r="D63" s="30">
        <v>2.7</v>
      </c>
      <c r="E63" s="30">
        <v>5.7</v>
      </c>
      <c r="F63" s="30">
        <v>14.2</v>
      </c>
      <c r="G63" s="31">
        <v>119.6</v>
      </c>
      <c r="H63" s="32" t="s">
        <v>143</v>
      </c>
    </row>
    <row r="64" spans="1:10">
      <c r="A64" s="86"/>
      <c r="B64" s="33" t="s">
        <v>104</v>
      </c>
      <c r="C64" s="36">
        <v>70</v>
      </c>
      <c r="D64" s="30">
        <v>9.6999999999999993</v>
      </c>
      <c r="E64" s="30">
        <v>1.5</v>
      </c>
      <c r="F64" s="30">
        <v>6.7</v>
      </c>
      <c r="G64" s="31">
        <v>79.099999999999994</v>
      </c>
      <c r="H64" s="32" t="s">
        <v>105</v>
      </c>
    </row>
    <row r="65" spans="1:13">
      <c r="A65" s="86"/>
      <c r="B65" s="33" t="s">
        <v>169</v>
      </c>
      <c r="C65" s="36">
        <v>180</v>
      </c>
      <c r="D65" s="30">
        <v>0.28000000000000003</v>
      </c>
      <c r="E65" s="30">
        <v>8.9999999999999993E-3</v>
      </c>
      <c r="F65" s="30">
        <v>21.93</v>
      </c>
      <c r="G65" s="31">
        <v>87.08</v>
      </c>
      <c r="H65" s="62" t="s">
        <v>189</v>
      </c>
    </row>
    <row r="66" spans="1:13">
      <c r="A66" s="86"/>
      <c r="B66" s="33" t="s">
        <v>23</v>
      </c>
      <c r="C66" s="36">
        <v>25</v>
      </c>
      <c r="D66" s="30">
        <v>1.64</v>
      </c>
      <c r="E66" s="30">
        <v>0.33</v>
      </c>
      <c r="F66" s="30">
        <v>8.36</v>
      </c>
      <c r="G66" s="31">
        <v>43.47</v>
      </c>
      <c r="H66" s="32" t="s">
        <v>139</v>
      </c>
    </row>
    <row r="67" spans="1:13">
      <c r="A67" s="86"/>
      <c r="B67" s="33" t="s">
        <v>25</v>
      </c>
      <c r="C67" s="36">
        <v>25</v>
      </c>
      <c r="D67" s="30">
        <v>1.92</v>
      </c>
      <c r="E67" s="30">
        <v>0.21</v>
      </c>
      <c r="F67" s="30">
        <v>12.29</v>
      </c>
      <c r="G67" s="31">
        <v>70.5</v>
      </c>
      <c r="H67" s="32" t="s">
        <v>140</v>
      </c>
    </row>
    <row r="68" spans="1:13" s="15" customFormat="1">
      <c r="A68" s="86" t="s">
        <v>32</v>
      </c>
      <c r="B68" s="87"/>
      <c r="C68" s="35">
        <f>C61+C62+C63+C64+C65+C66+C67</f>
        <v>680</v>
      </c>
      <c r="D68" s="37">
        <f>SUM(D61:D67)</f>
        <v>22.160000000000004</v>
      </c>
      <c r="E68" s="37">
        <f>SUM(E61:E67)</f>
        <v>15.289000000000001</v>
      </c>
      <c r="F68" s="37">
        <f>SUM(F61:F67)</f>
        <v>78.84</v>
      </c>
      <c r="G68" s="46">
        <f>G61+G62+G63++F68+G64+G65+G66+G67</f>
        <v>631.66000000000008</v>
      </c>
      <c r="H68" s="39"/>
    </row>
    <row r="69" spans="1:13">
      <c r="A69" s="86" t="s">
        <v>33</v>
      </c>
      <c r="B69" s="33" t="s">
        <v>100</v>
      </c>
      <c r="C69" s="36">
        <v>60</v>
      </c>
      <c r="D69" s="30">
        <v>4.7</v>
      </c>
      <c r="E69" s="30">
        <v>4.8</v>
      </c>
      <c r="F69" s="30">
        <v>28.3</v>
      </c>
      <c r="G69" s="31">
        <v>175.3</v>
      </c>
      <c r="H69" s="32" t="s">
        <v>101</v>
      </c>
    </row>
    <row r="70" spans="1:13">
      <c r="A70" s="86"/>
      <c r="B70" s="33" t="s">
        <v>49</v>
      </c>
      <c r="C70" s="36">
        <v>190</v>
      </c>
      <c r="D70" s="30">
        <v>5.51</v>
      </c>
      <c r="E70" s="30">
        <v>4.75</v>
      </c>
      <c r="F70" s="30">
        <v>7.6</v>
      </c>
      <c r="G70" s="31">
        <v>95</v>
      </c>
      <c r="H70" s="32" t="s">
        <v>141</v>
      </c>
    </row>
    <row r="71" spans="1:13" s="15" customFormat="1">
      <c r="A71" s="86" t="s">
        <v>35</v>
      </c>
      <c r="B71" s="87"/>
      <c r="C71" s="35">
        <v>250</v>
      </c>
      <c r="D71" s="37">
        <f>SUM(D69:D70)</f>
        <v>10.210000000000001</v>
      </c>
      <c r="E71" s="37">
        <f>SUM(E69:E70)</f>
        <v>9.5500000000000007</v>
      </c>
      <c r="F71" s="37">
        <f>SUM(F69:F70)</f>
        <v>35.9</v>
      </c>
      <c r="G71" s="38">
        <f>SUM(G69:G70)</f>
        <v>270.3</v>
      </c>
      <c r="H71" s="39"/>
    </row>
    <row r="72" spans="1:13">
      <c r="A72" s="40" t="s">
        <v>36</v>
      </c>
      <c r="B72" s="33" t="s">
        <v>38</v>
      </c>
      <c r="C72" s="36" t="s">
        <v>83</v>
      </c>
      <c r="D72" s="30">
        <v>0</v>
      </c>
      <c r="E72" s="30">
        <v>0</v>
      </c>
      <c r="F72" s="30">
        <v>0</v>
      </c>
      <c r="G72" s="31">
        <v>0</v>
      </c>
      <c r="H72" s="32" t="s">
        <v>37</v>
      </c>
    </row>
    <row r="73" spans="1:13" s="15" customFormat="1">
      <c r="A73" s="86" t="s">
        <v>39</v>
      </c>
      <c r="B73" s="87"/>
      <c r="C73" s="35">
        <v>3</v>
      </c>
      <c r="D73" s="37">
        <f>SUM(D72)</f>
        <v>0</v>
      </c>
      <c r="E73" s="37">
        <f>SUM(E72)</f>
        <v>0</v>
      </c>
      <c r="F73" s="37">
        <f>SUM(F72)</f>
        <v>0</v>
      </c>
      <c r="G73" s="38">
        <f>SUM(G72)</f>
        <v>0</v>
      </c>
      <c r="H73" s="39"/>
    </row>
    <row r="74" spans="1:13" s="15" customFormat="1" ht="13.5" thickBot="1">
      <c r="A74" s="88" t="s">
        <v>40</v>
      </c>
      <c r="B74" s="89"/>
      <c r="C74" s="41">
        <f>C58+C60+C68+C71+C73</f>
        <v>1442</v>
      </c>
      <c r="D74" s="42">
        <f>D58+D60+D68+D71+D73</f>
        <v>40.120000000000005</v>
      </c>
      <c r="E74" s="42">
        <f>E58+E60+E68+E71+E73</f>
        <v>39.959000000000003</v>
      </c>
      <c r="F74" s="42">
        <f>F58+F60+F68+F71+F73</f>
        <v>175.78</v>
      </c>
      <c r="G74" s="43">
        <f>G58+G60+G68+G71+G73</f>
        <v>1316.2</v>
      </c>
      <c r="H74" s="44"/>
    </row>
    <row r="75" spans="1:13" s="15" customFormat="1">
      <c r="A75" s="90" t="s">
        <v>58</v>
      </c>
      <c r="B75" s="91"/>
      <c r="C75" s="91"/>
      <c r="D75" s="91"/>
      <c r="E75" s="91"/>
      <c r="F75" s="91"/>
      <c r="G75" s="91"/>
      <c r="H75" s="94"/>
    </row>
    <row r="76" spans="1:13">
      <c r="A76" s="86" t="s">
        <v>11</v>
      </c>
      <c r="B76" s="33" t="s">
        <v>106</v>
      </c>
      <c r="C76" s="36">
        <v>170</v>
      </c>
      <c r="D76" s="30">
        <v>27.9</v>
      </c>
      <c r="E76" s="30">
        <v>27</v>
      </c>
      <c r="F76" s="30">
        <v>63.3</v>
      </c>
      <c r="G76" s="31">
        <v>607.79999999999995</v>
      </c>
      <c r="H76" s="32" t="s">
        <v>107</v>
      </c>
    </row>
    <row r="77" spans="1:13">
      <c r="A77" s="86"/>
      <c r="B77" s="33" t="s">
        <v>167</v>
      </c>
      <c r="C77" s="36">
        <v>34</v>
      </c>
      <c r="D77" s="30">
        <v>2.2999999999999998</v>
      </c>
      <c r="E77" s="30">
        <v>3.5</v>
      </c>
      <c r="F77" s="30">
        <v>14.59</v>
      </c>
      <c r="G77" s="31">
        <v>101</v>
      </c>
      <c r="H77" s="32" t="s">
        <v>185</v>
      </c>
    </row>
    <row r="78" spans="1:13">
      <c r="A78" s="86"/>
      <c r="B78" s="33" t="s">
        <v>53</v>
      </c>
      <c r="C78" s="36">
        <v>200</v>
      </c>
      <c r="D78" s="30">
        <v>3.55</v>
      </c>
      <c r="E78" s="30">
        <v>3.33</v>
      </c>
      <c r="F78" s="30">
        <v>25</v>
      </c>
      <c r="G78" s="31">
        <v>144</v>
      </c>
      <c r="H78" s="32" t="s">
        <v>95</v>
      </c>
      <c r="M78" s="21" t="s">
        <v>91</v>
      </c>
    </row>
    <row r="79" spans="1:13" s="15" customFormat="1">
      <c r="A79" s="86" t="s">
        <v>15</v>
      </c>
      <c r="B79" s="87"/>
      <c r="C79" s="35">
        <f>C76+C77+C78</f>
        <v>404</v>
      </c>
      <c r="D79" s="37">
        <f>SUM(D76:D78)</f>
        <v>33.75</v>
      </c>
      <c r="E79" s="37">
        <f>SUM(E76:E78)</f>
        <v>33.83</v>
      </c>
      <c r="F79" s="37">
        <f>SUM(F76:F78)</f>
        <v>102.89</v>
      </c>
      <c r="G79" s="38">
        <f>SUM(G76:G78)</f>
        <v>852.8</v>
      </c>
      <c r="H79" s="39"/>
    </row>
    <row r="80" spans="1:13">
      <c r="A80" s="40" t="s">
        <v>16</v>
      </c>
      <c r="B80" s="33" t="s">
        <v>59</v>
      </c>
      <c r="C80" s="36">
        <v>100</v>
      </c>
      <c r="D80" s="30">
        <v>0.5</v>
      </c>
      <c r="E80" s="30">
        <v>0.1</v>
      </c>
      <c r="F80" s="30">
        <v>10.1</v>
      </c>
      <c r="G80" s="31">
        <v>46</v>
      </c>
      <c r="H80" s="32" t="s">
        <v>145</v>
      </c>
    </row>
    <row r="81" spans="1:8" s="15" customFormat="1">
      <c r="A81" s="86" t="s">
        <v>20</v>
      </c>
      <c r="B81" s="87"/>
      <c r="C81" s="35">
        <f>SUM(C80)</f>
        <v>100</v>
      </c>
      <c r="D81" s="37">
        <f>SUM(D80)</f>
        <v>0.5</v>
      </c>
      <c r="E81" s="37">
        <f>SUM(E80)</f>
        <v>0.1</v>
      </c>
      <c r="F81" s="37">
        <f>SUM(F80)</f>
        <v>10.1</v>
      </c>
      <c r="G81" s="38">
        <f>SUM(G80)</f>
        <v>46</v>
      </c>
      <c r="H81" s="39"/>
    </row>
    <row r="82" spans="1:8">
      <c r="A82" s="86" t="s">
        <v>21</v>
      </c>
      <c r="B82" s="33" t="s">
        <v>174</v>
      </c>
      <c r="C82" s="36">
        <v>50</v>
      </c>
      <c r="D82" s="30">
        <v>0.85</v>
      </c>
      <c r="E82" s="30">
        <v>2.5</v>
      </c>
      <c r="F82" s="30">
        <v>4.2300000000000004</v>
      </c>
      <c r="G82" s="31">
        <v>42.85</v>
      </c>
      <c r="H82" s="32" t="s">
        <v>175</v>
      </c>
    </row>
    <row r="83" spans="1:8">
      <c r="A83" s="86"/>
      <c r="B83" s="33" t="s">
        <v>109</v>
      </c>
      <c r="C83" s="36">
        <v>180</v>
      </c>
      <c r="D83" s="30">
        <v>1.59</v>
      </c>
      <c r="E83" s="30">
        <v>5.8</v>
      </c>
      <c r="F83" s="30">
        <v>8.06</v>
      </c>
      <c r="G83" s="31">
        <v>90.84</v>
      </c>
      <c r="H83" s="32" t="s">
        <v>108</v>
      </c>
    </row>
    <row r="84" spans="1:8">
      <c r="A84" s="86"/>
      <c r="B84" s="33" t="s">
        <v>164</v>
      </c>
      <c r="C84" s="36">
        <v>70</v>
      </c>
      <c r="D84" s="30">
        <v>10.44</v>
      </c>
      <c r="E84" s="30">
        <v>11.04</v>
      </c>
      <c r="F84" s="30">
        <v>7.08</v>
      </c>
      <c r="G84" s="31">
        <v>169.75</v>
      </c>
      <c r="H84" s="32" t="s">
        <v>110</v>
      </c>
    </row>
    <row r="85" spans="1:8">
      <c r="A85" s="86"/>
      <c r="B85" s="33" t="s">
        <v>62</v>
      </c>
      <c r="C85" s="36">
        <v>130</v>
      </c>
      <c r="D85" s="30">
        <v>4.9000000000000004</v>
      </c>
      <c r="E85" s="30">
        <v>0.6</v>
      </c>
      <c r="F85" s="30">
        <v>25.2</v>
      </c>
      <c r="G85" s="31">
        <v>125.6</v>
      </c>
      <c r="H85" s="32" t="s">
        <v>111</v>
      </c>
    </row>
    <row r="86" spans="1:8">
      <c r="A86" s="86"/>
      <c r="B86" s="33" t="s">
        <v>129</v>
      </c>
      <c r="C86" s="36">
        <v>180</v>
      </c>
      <c r="D86" s="30">
        <v>0</v>
      </c>
      <c r="E86" s="30">
        <v>0</v>
      </c>
      <c r="F86" s="30">
        <v>17</v>
      </c>
      <c r="G86" s="31">
        <v>72</v>
      </c>
      <c r="H86" s="32" t="s">
        <v>148</v>
      </c>
    </row>
    <row r="87" spans="1:8">
      <c r="A87" s="86"/>
      <c r="B87" s="33" t="s">
        <v>173</v>
      </c>
      <c r="C87" s="36">
        <v>0</v>
      </c>
      <c r="D87" s="30">
        <v>0</v>
      </c>
      <c r="E87" s="30">
        <v>0</v>
      </c>
      <c r="F87" s="30">
        <v>0</v>
      </c>
      <c r="G87" s="31">
        <v>0</v>
      </c>
      <c r="H87" s="45" t="s">
        <v>188</v>
      </c>
    </row>
    <row r="88" spans="1:8">
      <c r="A88" s="86"/>
      <c r="B88" s="33" t="s">
        <v>23</v>
      </c>
      <c r="C88" s="36">
        <v>25</v>
      </c>
      <c r="D88" s="30">
        <v>1.64</v>
      </c>
      <c r="E88" s="30">
        <v>0.33</v>
      </c>
      <c r="F88" s="30">
        <v>8.36</v>
      </c>
      <c r="G88" s="31">
        <v>43.47</v>
      </c>
      <c r="H88" s="32" t="s">
        <v>139</v>
      </c>
    </row>
    <row r="89" spans="1:8">
      <c r="A89" s="86"/>
      <c r="B89" s="33" t="s">
        <v>25</v>
      </c>
      <c r="C89" s="36">
        <v>25</v>
      </c>
      <c r="D89" s="30">
        <v>1.92</v>
      </c>
      <c r="E89" s="30">
        <v>0.21</v>
      </c>
      <c r="F89" s="30">
        <v>12.29</v>
      </c>
      <c r="G89" s="31">
        <v>70.5</v>
      </c>
      <c r="H89" s="32" t="s">
        <v>140</v>
      </c>
    </row>
    <row r="90" spans="1:8" s="15" customFormat="1">
      <c r="A90" s="86" t="s">
        <v>32</v>
      </c>
      <c r="B90" s="87"/>
      <c r="C90" s="35">
        <f>C82+C83+C84+C85+C86+C87+C88+C89</f>
        <v>660</v>
      </c>
      <c r="D90" s="37">
        <f>SUM(D82:D89)</f>
        <v>21.340000000000003</v>
      </c>
      <c r="E90" s="37">
        <f>SUM(E82:E89)</f>
        <v>20.48</v>
      </c>
      <c r="F90" s="37">
        <f>SUM(F82:F89)</f>
        <v>82.22</v>
      </c>
      <c r="G90" s="38">
        <f>SUM(G82:G89)</f>
        <v>615.01</v>
      </c>
      <c r="H90" s="39"/>
    </row>
    <row r="91" spans="1:8">
      <c r="A91" s="86" t="s">
        <v>33</v>
      </c>
      <c r="B91" s="33" t="s">
        <v>49</v>
      </c>
      <c r="C91" s="36">
        <v>180</v>
      </c>
      <c r="D91" s="30">
        <v>5.22</v>
      </c>
      <c r="E91" s="30">
        <v>4.5</v>
      </c>
      <c r="F91" s="30">
        <v>7.2</v>
      </c>
      <c r="G91" s="31">
        <v>90</v>
      </c>
      <c r="H91" s="32" t="s">
        <v>141</v>
      </c>
    </row>
    <row r="92" spans="1:8">
      <c r="A92" s="86"/>
      <c r="B92" s="33" t="s">
        <v>50</v>
      </c>
      <c r="C92" s="36">
        <v>20</v>
      </c>
      <c r="D92" s="30">
        <v>1.52</v>
      </c>
      <c r="E92" s="30">
        <v>1.96</v>
      </c>
      <c r="F92" s="30">
        <v>14.88</v>
      </c>
      <c r="G92" s="31">
        <v>83.4</v>
      </c>
      <c r="H92" s="32" t="s">
        <v>127</v>
      </c>
    </row>
    <row r="93" spans="1:8">
      <c r="A93" s="86"/>
      <c r="B93" s="33" t="s">
        <v>47</v>
      </c>
      <c r="C93" s="36" t="s">
        <v>26</v>
      </c>
      <c r="D93" s="30">
        <v>0.2</v>
      </c>
      <c r="E93" s="30">
        <v>0.2</v>
      </c>
      <c r="F93" s="30">
        <v>4.9000000000000004</v>
      </c>
      <c r="G93" s="31">
        <v>23.5</v>
      </c>
      <c r="H93" s="32" t="s">
        <v>157</v>
      </c>
    </row>
    <row r="94" spans="1:8" s="15" customFormat="1">
      <c r="A94" s="86" t="s">
        <v>35</v>
      </c>
      <c r="B94" s="87"/>
      <c r="C94" s="35">
        <f>C91+C92+C93</f>
        <v>250</v>
      </c>
      <c r="D94" s="37">
        <f>SUM(D91:D93)</f>
        <v>6.94</v>
      </c>
      <c r="E94" s="37">
        <f>SUM(E91:E93)</f>
        <v>6.66</v>
      </c>
      <c r="F94" s="37">
        <f>SUM(F91:F93)</f>
        <v>26.980000000000004</v>
      </c>
      <c r="G94" s="38">
        <f>SUM(G91:G93)</f>
        <v>196.9</v>
      </c>
      <c r="H94" s="39"/>
    </row>
    <row r="95" spans="1:8">
      <c r="A95" s="40" t="s">
        <v>36</v>
      </c>
      <c r="B95" s="33" t="s">
        <v>38</v>
      </c>
      <c r="C95" s="36" t="s">
        <v>83</v>
      </c>
      <c r="D95" s="30">
        <v>0</v>
      </c>
      <c r="E95" s="30">
        <v>0</v>
      </c>
      <c r="F95" s="30">
        <v>0</v>
      </c>
      <c r="G95" s="31">
        <v>0</v>
      </c>
      <c r="H95" s="32" t="s">
        <v>37</v>
      </c>
    </row>
    <row r="96" spans="1:8" s="15" customFormat="1">
      <c r="A96" s="86" t="s">
        <v>39</v>
      </c>
      <c r="B96" s="87"/>
      <c r="C96" s="35">
        <v>3</v>
      </c>
      <c r="D96" s="37">
        <f>SUM(D95)</f>
        <v>0</v>
      </c>
      <c r="E96" s="37">
        <f>SUM(E95)</f>
        <v>0</v>
      </c>
      <c r="F96" s="37">
        <f>SUM(F95)</f>
        <v>0</v>
      </c>
      <c r="G96" s="38">
        <f>SUM(G95)</f>
        <v>0</v>
      </c>
      <c r="H96" s="39"/>
    </row>
    <row r="97" spans="1:8" s="15" customFormat="1" ht="13.5" thickBot="1">
      <c r="A97" s="88" t="s">
        <v>40</v>
      </c>
      <c r="B97" s="89"/>
      <c r="C97" s="41">
        <f>C79+C81+C90+C94+C96</f>
        <v>1417</v>
      </c>
      <c r="D97" s="42">
        <f>D79+D81+D90+D94+D96</f>
        <v>62.53</v>
      </c>
      <c r="E97" s="42">
        <f>E79+E81+E90+E94+E96</f>
        <v>61.069999999999993</v>
      </c>
      <c r="F97" s="42">
        <f>F79+F81+F90+F94+F96</f>
        <v>222.19</v>
      </c>
      <c r="G97" s="43">
        <f>G79+G81+G90+G94+G96</f>
        <v>1710.71</v>
      </c>
      <c r="H97" s="44"/>
    </row>
    <row r="98" spans="1:8" s="15" customFormat="1">
      <c r="A98" s="90" t="s">
        <v>63</v>
      </c>
      <c r="B98" s="91"/>
      <c r="C98" s="91"/>
      <c r="D98" s="91"/>
      <c r="E98" s="91"/>
      <c r="F98" s="91"/>
      <c r="G98" s="91"/>
      <c r="H98" s="94"/>
    </row>
    <row r="99" spans="1:8">
      <c r="A99" s="86" t="s">
        <v>11</v>
      </c>
      <c r="B99" s="33" t="s">
        <v>14</v>
      </c>
      <c r="C99" s="36">
        <v>200</v>
      </c>
      <c r="D99" s="30">
        <v>6.2</v>
      </c>
      <c r="E99" s="30">
        <v>7.5</v>
      </c>
      <c r="F99" s="30">
        <v>30.9</v>
      </c>
      <c r="G99" s="31">
        <v>215.4</v>
      </c>
      <c r="H99" s="32" t="s">
        <v>96</v>
      </c>
    </row>
    <row r="100" spans="1:8">
      <c r="A100" s="86"/>
      <c r="B100" s="33" t="s">
        <v>124</v>
      </c>
      <c r="C100" s="36">
        <v>20</v>
      </c>
      <c r="D100" s="30">
        <v>2.5499999999999998</v>
      </c>
      <c r="E100" s="30">
        <v>2.2999999999999998</v>
      </c>
      <c r="F100" s="30">
        <v>0.15</v>
      </c>
      <c r="G100" s="31">
        <v>31.5</v>
      </c>
      <c r="H100" s="32" t="s">
        <v>147</v>
      </c>
    </row>
    <row r="101" spans="1:8">
      <c r="A101" s="86"/>
      <c r="B101" s="33" t="s">
        <v>167</v>
      </c>
      <c r="C101" s="36">
        <v>29</v>
      </c>
      <c r="D101" s="30">
        <v>1.96</v>
      </c>
      <c r="E101" s="30">
        <v>3.02</v>
      </c>
      <c r="F101" s="30">
        <v>12.46</v>
      </c>
      <c r="G101" s="31">
        <v>86.14</v>
      </c>
      <c r="H101" s="32" t="s">
        <v>168</v>
      </c>
    </row>
    <row r="102" spans="1:8">
      <c r="A102" s="86"/>
      <c r="B102" s="33" t="s">
        <v>43</v>
      </c>
      <c r="C102" s="36" t="s">
        <v>31</v>
      </c>
      <c r="D102" s="30">
        <v>0.1</v>
      </c>
      <c r="E102" s="30">
        <v>0</v>
      </c>
      <c r="F102" s="30">
        <v>13.5</v>
      </c>
      <c r="G102" s="31">
        <v>54</v>
      </c>
      <c r="H102" s="32" t="s">
        <v>103</v>
      </c>
    </row>
    <row r="103" spans="1:8" s="15" customFormat="1">
      <c r="A103" s="86" t="s">
        <v>15</v>
      </c>
      <c r="B103" s="87"/>
      <c r="C103" s="35">
        <f>C99+C100+C101+C102</f>
        <v>429</v>
      </c>
      <c r="D103" s="37">
        <f>SUM(D99:D102)</f>
        <v>10.81</v>
      </c>
      <c r="E103" s="37">
        <f>SUM(E99:E102)</f>
        <v>12.82</v>
      </c>
      <c r="F103" s="37">
        <f>SUM(F99:F102)</f>
        <v>57.01</v>
      </c>
      <c r="G103" s="38">
        <v>450.67999999999995</v>
      </c>
      <c r="H103" s="39"/>
    </row>
    <row r="104" spans="1:8">
      <c r="A104" s="40" t="s">
        <v>16</v>
      </c>
      <c r="B104" s="33" t="s">
        <v>64</v>
      </c>
      <c r="C104" s="36" t="s">
        <v>19</v>
      </c>
      <c r="D104" s="30">
        <v>0.9</v>
      </c>
      <c r="E104" s="30">
        <v>0.2</v>
      </c>
      <c r="F104" s="30">
        <v>8.1</v>
      </c>
      <c r="G104" s="31">
        <v>43</v>
      </c>
      <c r="H104" s="32" t="s">
        <v>142</v>
      </c>
    </row>
    <row r="105" spans="1:8" s="15" customFormat="1">
      <c r="A105" s="86" t="s">
        <v>20</v>
      </c>
      <c r="B105" s="87"/>
      <c r="C105" s="35">
        <v>100</v>
      </c>
      <c r="D105" s="37">
        <f>SUM(D104)</f>
        <v>0.9</v>
      </c>
      <c r="E105" s="37">
        <f>SUM(E104)</f>
        <v>0.2</v>
      </c>
      <c r="F105" s="37">
        <f>SUM(F106)</f>
        <v>4.5999999999999996</v>
      </c>
      <c r="G105" s="38">
        <f>SUM(G104)</f>
        <v>43</v>
      </c>
      <c r="H105" s="39"/>
    </row>
    <row r="106" spans="1:8">
      <c r="A106" s="86" t="s">
        <v>21</v>
      </c>
      <c r="B106" s="33" t="s">
        <v>97</v>
      </c>
      <c r="C106" s="36">
        <v>50</v>
      </c>
      <c r="D106" s="30">
        <v>0.6</v>
      </c>
      <c r="E106" s="30">
        <v>5.0999999999999996</v>
      </c>
      <c r="F106" s="30">
        <v>4.5999999999999996</v>
      </c>
      <c r="G106" s="31">
        <v>66</v>
      </c>
      <c r="H106" s="32" t="s">
        <v>98</v>
      </c>
    </row>
    <row r="107" spans="1:8">
      <c r="A107" s="86"/>
      <c r="B107" s="33" t="s">
        <v>66</v>
      </c>
      <c r="C107" s="36">
        <v>180</v>
      </c>
      <c r="D107" s="30">
        <v>1.54</v>
      </c>
      <c r="E107" s="30">
        <v>5.78</v>
      </c>
      <c r="F107" s="30">
        <v>5.99</v>
      </c>
      <c r="G107" s="31">
        <v>82.2</v>
      </c>
      <c r="H107" s="32" t="s">
        <v>150</v>
      </c>
    </row>
    <row r="108" spans="1:8">
      <c r="A108" s="86"/>
      <c r="B108" s="33" t="s">
        <v>65</v>
      </c>
      <c r="C108" s="36">
        <v>130</v>
      </c>
      <c r="D108" s="30">
        <v>2.7</v>
      </c>
      <c r="E108" s="30">
        <v>5.7</v>
      </c>
      <c r="F108" s="30">
        <v>14.2</v>
      </c>
      <c r="G108" s="31">
        <v>119.6</v>
      </c>
      <c r="H108" s="32" t="s">
        <v>112</v>
      </c>
    </row>
    <row r="109" spans="1:8">
      <c r="A109" s="86"/>
      <c r="B109" s="33" t="s">
        <v>67</v>
      </c>
      <c r="C109" s="36" t="s">
        <v>72</v>
      </c>
      <c r="D109" s="30">
        <v>4.49</v>
      </c>
      <c r="E109" s="30">
        <v>5.18</v>
      </c>
      <c r="F109" s="30">
        <v>7.64</v>
      </c>
      <c r="G109" s="31">
        <v>94.93</v>
      </c>
      <c r="H109" s="32" t="s">
        <v>151</v>
      </c>
    </row>
    <row r="110" spans="1:8">
      <c r="A110" s="86"/>
      <c r="B110" s="33" t="s">
        <v>169</v>
      </c>
      <c r="C110" s="36">
        <v>180</v>
      </c>
      <c r="D110" s="30">
        <v>0.28000000000000003</v>
      </c>
      <c r="E110" s="30">
        <v>8.9999999999999993E-3</v>
      </c>
      <c r="F110" s="30">
        <v>21.93</v>
      </c>
      <c r="G110" s="31">
        <v>87.08</v>
      </c>
      <c r="H110" s="62" t="s">
        <v>189</v>
      </c>
    </row>
    <row r="111" spans="1:8">
      <c r="A111" s="86"/>
      <c r="B111" s="33" t="s">
        <v>23</v>
      </c>
      <c r="C111" s="36">
        <v>25</v>
      </c>
      <c r="D111" s="30">
        <v>1.64</v>
      </c>
      <c r="E111" s="30">
        <v>0.33</v>
      </c>
      <c r="F111" s="30">
        <v>8.36</v>
      </c>
      <c r="G111" s="31">
        <v>43.47</v>
      </c>
      <c r="H111" s="32" t="s">
        <v>139</v>
      </c>
    </row>
    <row r="112" spans="1:8">
      <c r="A112" s="86"/>
      <c r="B112" s="33" t="s">
        <v>25</v>
      </c>
      <c r="C112" s="36">
        <v>25</v>
      </c>
      <c r="D112" s="30">
        <v>1.92</v>
      </c>
      <c r="E112" s="30">
        <v>0.21</v>
      </c>
      <c r="F112" s="30">
        <v>12.29</v>
      </c>
      <c r="G112" s="31">
        <v>70.5</v>
      </c>
      <c r="H112" s="32" t="s">
        <v>140</v>
      </c>
    </row>
    <row r="113" spans="1:8" s="15" customFormat="1">
      <c r="A113" s="86" t="s">
        <v>32</v>
      </c>
      <c r="B113" s="87"/>
      <c r="C113" s="35">
        <f>C106+C107+C108+C109+C110+C111+C112</f>
        <v>660</v>
      </c>
      <c r="D113" s="37">
        <v>22.62</v>
      </c>
      <c r="E113" s="37">
        <v>23.51</v>
      </c>
      <c r="F113" s="37">
        <v>73.25</v>
      </c>
      <c r="G113" s="38">
        <f>SUM(G108:G112)</f>
        <v>415.58000000000004</v>
      </c>
      <c r="H113" s="39"/>
    </row>
    <row r="114" spans="1:8">
      <c r="A114" s="86" t="s">
        <v>33</v>
      </c>
      <c r="B114" s="33" t="s">
        <v>49</v>
      </c>
      <c r="C114" s="36">
        <v>200</v>
      </c>
      <c r="D114" s="30">
        <v>5.8</v>
      </c>
      <c r="E114" s="30">
        <v>5</v>
      </c>
      <c r="F114" s="30">
        <v>8</v>
      </c>
      <c r="G114" s="31">
        <v>100</v>
      </c>
      <c r="H114" s="32" t="s">
        <v>152</v>
      </c>
    </row>
    <row r="115" spans="1:8" ht="25.5">
      <c r="A115" s="86"/>
      <c r="B115" s="33" t="s">
        <v>68</v>
      </c>
      <c r="C115" s="36">
        <v>50</v>
      </c>
      <c r="D115" s="30">
        <v>2.92</v>
      </c>
      <c r="E115" s="30">
        <v>3.08</v>
      </c>
      <c r="F115" s="30">
        <v>17.5</v>
      </c>
      <c r="G115" s="31">
        <v>109.17</v>
      </c>
      <c r="H115" s="32" t="s">
        <v>153</v>
      </c>
    </row>
    <row r="116" spans="1:8" s="15" customFormat="1">
      <c r="A116" s="86" t="s">
        <v>35</v>
      </c>
      <c r="B116" s="87"/>
      <c r="C116" s="35">
        <f>C114+C115</f>
        <v>250</v>
      </c>
      <c r="D116" s="37">
        <v>14.45</v>
      </c>
      <c r="E116" s="37">
        <v>11.600000000000001</v>
      </c>
      <c r="F116" s="37">
        <v>40.92</v>
      </c>
      <c r="G116" s="38">
        <f>SUM(G114:G115)</f>
        <v>209.17000000000002</v>
      </c>
      <c r="H116" s="39"/>
    </row>
    <row r="117" spans="1:8">
      <c r="A117" s="40" t="s">
        <v>36</v>
      </c>
      <c r="B117" s="33" t="s">
        <v>38</v>
      </c>
      <c r="C117" s="36" t="s">
        <v>83</v>
      </c>
      <c r="D117" s="30">
        <v>0</v>
      </c>
      <c r="E117" s="30">
        <v>0</v>
      </c>
      <c r="F117" s="30">
        <v>0</v>
      </c>
      <c r="G117" s="31">
        <v>0</v>
      </c>
      <c r="H117" s="32" t="s">
        <v>37</v>
      </c>
    </row>
    <row r="118" spans="1:8" s="15" customFormat="1">
      <c r="A118" s="86" t="s">
        <v>39</v>
      </c>
      <c r="B118" s="87"/>
      <c r="C118" s="35">
        <v>3</v>
      </c>
      <c r="D118" s="37">
        <v>0</v>
      </c>
      <c r="E118" s="37">
        <v>0</v>
      </c>
      <c r="F118" s="37">
        <v>0</v>
      </c>
      <c r="G118" s="38">
        <v>0</v>
      </c>
      <c r="H118" s="39"/>
    </row>
    <row r="119" spans="1:8" s="15" customFormat="1" ht="13.5" thickBot="1">
      <c r="A119" s="88" t="s">
        <v>40</v>
      </c>
      <c r="B119" s="89"/>
      <c r="C119" s="41">
        <f>C103+C105+C113+C116</f>
        <v>1439</v>
      </c>
      <c r="D119" s="42">
        <v>53.480000000000004</v>
      </c>
      <c r="E119" s="42">
        <v>50.550000000000004</v>
      </c>
      <c r="F119" s="42">
        <v>185.17000000000002</v>
      </c>
      <c r="G119" s="43">
        <f>G103+G105+G113+G116</f>
        <v>1118.43</v>
      </c>
      <c r="H119" s="44"/>
    </row>
    <row r="120" spans="1:8" s="15" customFormat="1">
      <c r="A120" s="90" t="s">
        <v>69</v>
      </c>
      <c r="B120" s="91"/>
      <c r="C120" s="91"/>
      <c r="D120" s="91"/>
      <c r="E120" s="91"/>
      <c r="F120" s="91"/>
      <c r="G120" s="91"/>
      <c r="H120" s="94"/>
    </row>
    <row r="121" spans="1:8">
      <c r="A121" s="86" t="s">
        <v>11</v>
      </c>
      <c r="B121" s="33" t="s">
        <v>126</v>
      </c>
      <c r="C121" s="36">
        <v>170</v>
      </c>
      <c r="D121" s="30">
        <v>26.16</v>
      </c>
      <c r="E121" s="30">
        <v>27.75</v>
      </c>
      <c r="F121" s="30">
        <v>40.5</v>
      </c>
      <c r="G121" s="31">
        <v>584.1</v>
      </c>
      <c r="H121" s="32" t="s">
        <v>154</v>
      </c>
    </row>
    <row r="122" spans="1:8">
      <c r="A122" s="86"/>
      <c r="B122" s="33" t="s">
        <v>170</v>
      </c>
      <c r="C122" s="36">
        <v>30</v>
      </c>
      <c r="D122" s="30">
        <v>5.34</v>
      </c>
      <c r="E122" s="30">
        <v>6.76</v>
      </c>
      <c r="F122" s="30">
        <v>15.5</v>
      </c>
      <c r="G122" s="31">
        <v>114</v>
      </c>
      <c r="H122" s="57" t="s">
        <v>184</v>
      </c>
    </row>
    <row r="123" spans="1:8">
      <c r="A123" s="86"/>
      <c r="B123" s="33" t="s">
        <v>12</v>
      </c>
      <c r="C123" s="36">
        <v>200</v>
      </c>
      <c r="D123" s="30">
        <v>1.66</v>
      </c>
      <c r="E123" s="30">
        <v>1.66</v>
      </c>
      <c r="F123" s="30">
        <v>13.88</v>
      </c>
      <c r="G123" s="31">
        <v>64.44</v>
      </c>
      <c r="H123" s="32" t="s">
        <v>130</v>
      </c>
    </row>
    <row r="124" spans="1:8" s="15" customFormat="1">
      <c r="A124" s="86" t="s">
        <v>15</v>
      </c>
      <c r="B124" s="87"/>
      <c r="C124" s="35">
        <f>C121+C122+C123</f>
        <v>400</v>
      </c>
      <c r="D124" s="37">
        <f>SUM(D121:D123)</f>
        <v>33.159999999999997</v>
      </c>
      <c r="E124" s="37">
        <f>SUM(E121:E123)</f>
        <v>36.169999999999995</v>
      </c>
      <c r="F124" s="37">
        <f>SUM(F121:F123)</f>
        <v>69.88</v>
      </c>
      <c r="G124" s="38">
        <f>SUM(G121:G123)</f>
        <v>762.54</v>
      </c>
      <c r="H124" s="39"/>
    </row>
    <row r="125" spans="1:8">
      <c r="A125" s="40" t="s">
        <v>16</v>
      </c>
      <c r="B125" s="33" t="s">
        <v>45</v>
      </c>
      <c r="C125" s="36">
        <v>100</v>
      </c>
      <c r="D125" s="30">
        <v>0.5</v>
      </c>
      <c r="E125" s="30">
        <v>0.1</v>
      </c>
      <c r="F125" s="30">
        <v>10.1</v>
      </c>
      <c r="G125" s="31">
        <v>46</v>
      </c>
      <c r="H125" s="32" t="s">
        <v>145</v>
      </c>
    </row>
    <row r="126" spans="1:8" s="15" customFormat="1">
      <c r="A126" s="86" t="s">
        <v>20</v>
      </c>
      <c r="B126" s="87"/>
      <c r="C126" s="35">
        <f>SUM(C125)</f>
        <v>100</v>
      </c>
      <c r="D126" s="37">
        <f>SUM(D125)</f>
        <v>0.5</v>
      </c>
      <c r="E126" s="37">
        <f>SUM(E125)</f>
        <v>0.1</v>
      </c>
      <c r="F126" s="37">
        <f>SUM(F125)</f>
        <v>10.1</v>
      </c>
      <c r="G126" s="38">
        <f>SUM(G125)</f>
        <v>46</v>
      </c>
      <c r="H126" s="39"/>
    </row>
    <row r="127" spans="1:8">
      <c r="A127" s="86" t="s">
        <v>21</v>
      </c>
      <c r="B127" s="33" t="s">
        <v>190</v>
      </c>
      <c r="C127" s="36">
        <v>50</v>
      </c>
      <c r="D127" s="30">
        <v>0.55000000000000004</v>
      </c>
      <c r="E127" s="30">
        <v>0.1</v>
      </c>
      <c r="F127" s="30">
        <v>1.9</v>
      </c>
      <c r="G127" s="31">
        <v>11</v>
      </c>
      <c r="H127" s="32" t="s">
        <v>172</v>
      </c>
    </row>
    <row r="128" spans="1:8">
      <c r="A128" s="86"/>
      <c r="B128" s="33" t="s">
        <v>183</v>
      </c>
      <c r="C128" s="36">
        <v>180</v>
      </c>
      <c r="D128" s="30">
        <v>1.66</v>
      </c>
      <c r="E128" s="30">
        <v>3.06</v>
      </c>
      <c r="F128" s="30">
        <v>10.89</v>
      </c>
      <c r="G128" s="31">
        <v>77.760000000000005</v>
      </c>
      <c r="H128" s="32" t="s">
        <v>113</v>
      </c>
    </row>
    <row r="129" spans="1:8">
      <c r="A129" s="86"/>
      <c r="B129" s="33" t="s">
        <v>71</v>
      </c>
      <c r="C129" s="36">
        <v>70</v>
      </c>
      <c r="D129" s="30">
        <v>11.1</v>
      </c>
      <c r="E129" s="30">
        <v>5.5</v>
      </c>
      <c r="F129" s="30">
        <v>2.2000000000000002</v>
      </c>
      <c r="G129" s="31">
        <v>102.29</v>
      </c>
      <c r="H129" s="32" t="s">
        <v>114</v>
      </c>
    </row>
    <row r="130" spans="1:8">
      <c r="A130" s="86"/>
      <c r="B130" s="33" t="s">
        <v>57</v>
      </c>
      <c r="C130" s="36">
        <v>130</v>
      </c>
      <c r="D130" s="30">
        <v>2.46</v>
      </c>
      <c r="E130" s="30">
        <v>6.37</v>
      </c>
      <c r="F130" s="30">
        <v>16.510000000000002</v>
      </c>
      <c r="G130" s="31">
        <v>132.6</v>
      </c>
      <c r="H130" s="32" t="s">
        <v>56</v>
      </c>
    </row>
    <row r="131" spans="1:8">
      <c r="A131" s="86"/>
      <c r="B131" s="33" t="s">
        <v>129</v>
      </c>
      <c r="C131" s="36">
        <v>180</v>
      </c>
      <c r="D131" s="30">
        <v>0</v>
      </c>
      <c r="E131" s="30">
        <v>0</v>
      </c>
      <c r="F131" s="30">
        <v>17</v>
      </c>
      <c r="G131" s="31">
        <v>72</v>
      </c>
      <c r="H131" s="32" t="s">
        <v>148</v>
      </c>
    </row>
    <row r="132" spans="1:8">
      <c r="A132" s="86"/>
      <c r="B132" s="33" t="s">
        <v>173</v>
      </c>
      <c r="C132" s="36">
        <v>0</v>
      </c>
      <c r="D132" s="30">
        <v>0</v>
      </c>
      <c r="E132" s="30">
        <v>0</v>
      </c>
      <c r="F132" s="30">
        <v>0</v>
      </c>
      <c r="G132" s="31">
        <v>0</v>
      </c>
      <c r="H132" s="45" t="s">
        <v>188</v>
      </c>
    </row>
    <row r="133" spans="1:8">
      <c r="A133" s="86"/>
      <c r="B133" s="33" t="s">
        <v>23</v>
      </c>
      <c r="C133" s="36">
        <v>25</v>
      </c>
      <c r="D133" s="30">
        <v>1.64</v>
      </c>
      <c r="E133" s="30">
        <v>0.33</v>
      </c>
      <c r="F133" s="30">
        <v>8.36</v>
      </c>
      <c r="G133" s="31">
        <v>43.47</v>
      </c>
      <c r="H133" s="32" t="s">
        <v>139</v>
      </c>
    </row>
    <row r="134" spans="1:8">
      <c r="A134" s="86"/>
      <c r="B134" s="33" t="s">
        <v>25</v>
      </c>
      <c r="C134" s="36">
        <v>25</v>
      </c>
      <c r="D134" s="30">
        <v>1.92</v>
      </c>
      <c r="E134" s="30">
        <v>0.21</v>
      </c>
      <c r="F134" s="30">
        <v>12.29</v>
      </c>
      <c r="G134" s="31">
        <v>70.5</v>
      </c>
      <c r="H134" s="32" t="s">
        <v>140</v>
      </c>
    </row>
    <row r="135" spans="1:8" s="15" customFormat="1">
      <c r="A135" s="86" t="s">
        <v>32</v>
      </c>
      <c r="B135" s="87"/>
      <c r="C135" s="35">
        <f>C127+C128+C129+C130+C131+C132+C133+C134</f>
        <v>660</v>
      </c>
      <c r="D135" s="37">
        <f>SUM(D127:D134)</f>
        <v>19.329999999999998</v>
      </c>
      <c r="E135" s="37">
        <f>SUM(E127:E134)</f>
        <v>15.570000000000002</v>
      </c>
      <c r="F135" s="37">
        <f>SUM(F127:F134)</f>
        <v>69.150000000000006</v>
      </c>
      <c r="G135" s="38">
        <f>SUM(G127:G134)</f>
        <v>509.62</v>
      </c>
      <c r="H135" s="39"/>
    </row>
    <row r="136" spans="1:8">
      <c r="A136" s="86" t="s">
        <v>33</v>
      </c>
      <c r="B136" s="33" t="s">
        <v>49</v>
      </c>
      <c r="C136" s="36">
        <v>180</v>
      </c>
      <c r="D136" s="30">
        <v>5.22</v>
      </c>
      <c r="E136" s="30">
        <v>4.5</v>
      </c>
      <c r="F136" s="30">
        <v>7.2</v>
      </c>
      <c r="G136" s="31">
        <v>90</v>
      </c>
      <c r="H136" s="32" t="s">
        <v>141</v>
      </c>
    </row>
    <row r="137" spans="1:8">
      <c r="A137" s="86"/>
      <c r="B137" s="33" t="s">
        <v>50</v>
      </c>
      <c r="C137" s="36">
        <v>20</v>
      </c>
      <c r="D137" s="30">
        <v>1.52</v>
      </c>
      <c r="E137" s="30">
        <v>1.96</v>
      </c>
      <c r="F137" s="30">
        <v>14.88</v>
      </c>
      <c r="G137" s="31">
        <v>83.4</v>
      </c>
      <c r="H137" s="32" t="s">
        <v>127</v>
      </c>
    </row>
    <row r="138" spans="1:8">
      <c r="A138" s="86"/>
      <c r="B138" s="33" t="s">
        <v>47</v>
      </c>
      <c r="C138" s="36" t="s">
        <v>26</v>
      </c>
      <c r="D138" s="30">
        <v>0.2</v>
      </c>
      <c r="E138" s="30">
        <v>0.2</v>
      </c>
      <c r="F138" s="30">
        <v>4.9000000000000004</v>
      </c>
      <c r="G138" s="31">
        <v>23.5</v>
      </c>
      <c r="H138" s="32" t="s">
        <v>157</v>
      </c>
    </row>
    <row r="139" spans="1:8" s="15" customFormat="1">
      <c r="A139" s="86" t="s">
        <v>35</v>
      </c>
      <c r="B139" s="87"/>
      <c r="C139" s="35">
        <f>C136+C137+C138</f>
        <v>250</v>
      </c>
      <c r="D139" s="37">
        <f>SUM(D136:D138)</f>
        <v>6.94</v>
      </c>
      <c r="E139" s="37">
        <f>SUM(E136:E138)</f>
        <v>6.66</v>
      </c>
      <c r="F139" s="37">
        <f>SUM(F136:F138)</f>
        <v>26.980000000000004</v>
      </c>
      <c r="G139" s="38">
        <f>SUM(G136:G138)</f>
        <v>196.9</v>
      </c>
      <c r="H139" s="39"/>
    </row>
    <row r="140" spans="1:8">
      <c r="A140" s="40" t="s">
        <v>36</v>
      </c>
      <c r="B140" s="33" t="s">
        <v>38</v>
      </c>
      <c r="C140" s="36" t="s">
        <v>83</v>
      </c>
      <c r="D140" s="30">
        <v>0</v>
      </c>
      <c r="E140" s="30">
        <v>0</v>
      </c>
      <c r="F140" s="30">
        <v>0</v>
      </c>
      <c r="G140" s="31">
        <v>0</v>
      </c>
      <c r="H140" s="32" t="s">
        <v>37</v>
      </c>
    </row>
    <row r="141" spans="1:8" s="15" customFormat="1">
      <c r="A141" s="86" t="s">
        <v>39</v>
      </c>
      <c r="B141" s="87"/>
      <c r="C141" s="35" t="str">
        <f>C140</f>
        <v>3</v>
      </c>
      <c r="D141" s="37">
        <f>SUM(D140)</f>
        <v>0</v>
      </c>
      <c r="E141" s="37">
        <f>SUM(E140)</f>
        <v>0</v>
      </c>
      <c r="F141" s="37">
        <f>SUM(F140)</f>
        <v>0</v>
      </c>
      <c r="G141" s="38">
        <f>SUM(G140)</f>
        <v>0</v>
      </c>
      <c r="H141" s="39"/>
    </row>
    <row r="142" spans="1:8" s="15" customFormat="1" ht="13.5" thickBot="1">
      <c r="A142" s="88" t="s">
        <v>40</v>
      </c>
      <c r="B142" s="89"/>
      <c r="C142" s="41">
        <f>C124+C126+C135+C139+C141</f>
        <v>1413</v>
      </c>
      <c r="D142" s="42">
        <f>D124+D126+D135+D139+D141</f>
        <v>59.929999999999993</v>
      </c>
      <c r="E142" s="42">
        <f>E124+E126+E135+E139+E141</f>
        <v>58.5</v>
      </c>
      <c r="F142" s="42">
        <f>F124+F126+F135+F139+F141</f>
        <v>176.11</v>
      </c>
      <c r="G142" s="43">
        <f>G124+G126+G135+G139+G141</f>
        <v>1515.06</v>
      </c>
      <c r="H142" s="44"/>
    </row>
    <row r="143" spans="1:8" s="15" customFormat="1">
      <c r="A143" s="90" t="s">
        <v>73</v>
      </c>
      <c r="B143" s="91"/>
      <c r="C143" s="91"/>
      <c r="D143" s="91"/>
      <c r="E143" s="91"/>
      <c r="F143" s="91"/>
      <c r="G143" s="91"/>
      <c r="H143" s="94"/>
    </row>
    <row r="144" spans="1:8">
      <c r="A144" s="86" t="s">
        <v>11</v>
      </c>
      <c r="B144" s="33" t="s">
        <v>70</v>
      </c>
      <c r="C144" s="36">
        <v>180</v>
      </c>
      <c r="D144" s="30">
        <v>4.95</v>
      </c>
      <c r="E144" s="30">
        <v>7.74</v>
      </c>
      <c r="F144" s="30">
        <v>29.16</v>
      </c>
      <c r="G144" s="31">
        <v>206.46</v>
      </c>
      <c r="H144" s="32" t="s">
        <v>115</v>
      </c>
    </row>
    <row r="145" spans="1:9">
      <c r="A145" s="86"/>
      <c r="B145" s="33" t="s">
        <v>13</v>
      </c>
      <c r="C145" s="36">
        <v>30</v>
      </c>
      <c r="D145" s="30">
        <v>2.2400000000000002</v>
      </c>
      <c r="E145" s="30">
        <v>0.87</v>
      </c>
      <c r="F145" s="30">
        <v>15.42</v>
      </c>
      <c r="G145" s="31">
        <v>78.599999999999994</v>
      </c>
      <c r="H145" s="32" t="s">
        <v>133</v>
      </c>
    </row>
    <row r="146" spans="1:9">
      <c r="A146" s="86"/>
      <c r="B146" s="33" t="s">
        <v>30</v>
      </c>
      <c r="C146" s="36">
        <v>190</v>
      </c>
      <c r="D146" s="30">
        <v>9.5000000000000001E-2</v>
      </c>
      <c r="E146" s="30">
        <v>0</v>
      </c>
      <c r="F146" s="30">
        <v>14.44</v>
      </c>
      <c r="G146" s="31">
        <v>57.95</v>
      </c>
      <c r="H146" s="32" t="s">
        <v>156</v>
      </c>
    </row>
    <row r="147" spans="1:9" s="15" customFormat="1">
      <c r="A147" s="86" t="s">
        <v>15</v>
      </c>
      <c r="B147" s="87"/>
      <c r="C147" s="35">
        <f>C144+C145+C146</f>
        <v>400</v>
      </c>
      <c r="D147" s="37">
        <f>D144+D145+D146</f>
        <v>7.2850000000000001</v>
      </c>
      <c r="E147" s="37">
        <f>SUM(E144:E146)</f>
        <v>8.61</v>
      </c>
      <c r="F147" s="37">
        <f>SUM(F144:F146)</f>
        <v>59.019999999999996</v>
      </c>
      <c r="G147" s="38">
        <f>SUM(G144:G146)</f>
        <v>343.01</v>
      </c>
      <c r="H147" s="39"/>
    </row>
    <row r="148" spans="1:9">
      <c r="A148" s="40" t="s">
        <v>16</v>
      </c>
      <c r="B148" s="33" t="s">
        <v>47</v>
      </c>
      <c r="C148" s="36" t="s">
        <v>19</v>
      </c>
      <c r="D148" s="30">
        <v>0.4</v>
      </c>
      <c r="E148" s="30">
        <v>0.4</v>
      </c>
      <c r="F148" s="30">
        <v>9.8000000000000007</v>
      </c>
      <c r="G148" s="31">
        <v>47</v>
      </c>
      <c r="H148" s="32" t="s">
        <v>142</v>
      </c>
    </row>
    <row r="149" spans="1:9" s="15" customFormat="1">
      <c r="A149" s="86" t="s">
        <v>20</v>
      </c>
      <c r="B149" s="87"/>
      <c r="C149" s="35">
        <v>100</v>
      </c>
      <c r="D149" s="37">
        <f>SUM(D148)</f>
        <v>0.4</v>
      </c>
      <c r="E149" s="37">
        <f>SUM(E148)</f>
        <v>0.4</v>
      </c>
      <c r="F149" s="37">
        <f>SUM(F148)</f>
        <v>9.8000000000000007</v>
      </c>
      <c r="G149" s="38">
        <f>SUM(G148)</f>
        <v>47</v>
      </c>
      <c r="H149" s="39"/>
    </row>
    <row r="150" spans="1:9">
      <c r="A150" s="86" t="s">
        <v>21</v>
      </c>
      <c r="B150" s="33" t="s">
        <v>54</v>
      </c>
      <c r="C150" s="36">
        <v>50</v>
      </c>
      <c r="D150" s="30">
        <v>1.48</v>
      </c>
      <c r="E150" s="30">
        <v>2.59</v>
      </c>
      <c r="F150" s="30">
        <v>1.59</v>
      </c>
      <c r="G150" s="31">
        <v>41.67</v>
      </c>
      <c r="H150" s="32" t="s">
        <v>137</v>
      </c>
      <c r="I150" s="34"/>
    </row>
    <row r="151" spans="1:9">
      <c r="A151" s="86"/>
      <c r="B151" s="33" t="s">
        <v>128</v>
      </c>
      <c r="C151" s="36">
        <v>180</v>
      </c>
      <c r="D151" s="30">
        <v>1.76</v>
      </c>
      <c r="E151" s="30">
        <v>5.98</v>
      </c>
      <c r="F151" s="30">
        <v>12.09</v>
      </c>
      <c r="G151" s="31">
        <v>109.74</v>
      </c>
      <c r="H151" s="32" t="s">
        <v>116</v>
      </c>
    </row>
    <row r="152" spans="1:9">
      <c r="A152" s="86"/>
      <c r="B152" s="33" t="s">
        <v>117</v>
      </c>
      <c r="C152" s="36">
        <v>130</v>
      </c>
      <c r="D152" s="30">
        <v>9.82</v>
      </c>
      <c r="E152" s="30">
        <v>9.69</v>
      </c>
      <c r="F152" s="30">
        <v>25.61</v>
      </c>
      <c r="G152" s="31">
        <v>228.8</v>
      </c>
      <c r="H152" s="32" t="s">
        <v>118</v>
      </c>
    </row>
    <row r="153" spans="1:9">
      <c r="A153" s="86"/>
      <c r="B153" s="33" t="s">
        <v>169</v>
      </c>
      <c r="C153" s="36">
        <v>180</v>
      </c>
      <c r="D153" s="30">
        <v>0.28000000000000003</v>
      </c>
      <c r="E153" s="30">
        <v>1E-3</v>
      </c>
      <c r="F153" s="30">
        <v>21.93</v>
      </c>
      <c r="G153" s="31">
        <v>87.08</v>
      </c>
      <c r="H153" s="62" t="s">
        <v>189</v>
      </c>
    </row>
    <row r="154" spans="1:9">
      <c r="A154" s="86"/>
      <c r="B154" s="33" t="s">
        <v>23</v>
      </c>
      <c r="C154" s="36">
        <v>30</v>
      </c>
      <c r="D154" s="30">
        <v>2.2999999999999998</v>
      </c>
      <c r="E154" s="30">
        <v>0.46</v>
      </c>
      <c r="F154" s="30">
        <v>11.7</v>
      </c>
      <c r="G154" s="31">
        <v>60.86</v>
      </c>
      <c r="H154" s="32" t="s">
        <v>22</v>
      </c>
    </row>
    <row r="155" spans="1:9">
      <c r="A155" s="86"/>
      <c r="B155" s="33" t="s">
        <v>25</v>
      </c>
      <c r="C155" s="36">
        <v>30</v>
      </c>
      <c r="D155" s="30">
        <v>2.69</v>
      </c>
      <c r="E155" s="30">
        <v>0.28999999999999998</v>
      </c>
      <c r="F155" s="30">
        <v>17.21</v>
      </c>
      <c r="G155" s="31">
        <v>82.25</v>
      </c>
      <c r="H155" s="32" t="s">
        <v>24</v>
      </c>
    </row>
    <row r="156" spans="1:9" s="15" customFormat="1">
      <c r="A156" s="86" t="s">
        <v>32</v>
      </c>
      <c r="B156" s="87"/>
      <c r="C156" s="35">
        <f>C150+C151+C152+C153+C154+C155</f>
        <v>600</v>
      </c>
      <c r="D156" s="37">
        <f>SUM(D150:D155)</f>
        <v>18.330000000000002</v>
      </c>
      <c r="E156" s="37">
        <f>SUM(E150:E155)</f>
        <v>19.010999999999999</v>
      </c>
      <c r="F156" s="37">
        <f>SUM(F150:F155)</f>
        <v>90.13</v>
      </c>
      <c r="G156" s="38">
        <f>SUM(G150:G155)</f>
        <v>610.4</v>
      </c>
      <c r="H156" s="39"/>
    </row>
    <row r="157" spans="1:9">
      <c r="A157" s="86" t="s">
        <v>33</v>
      </c>
      <c r="B157" s="33" t="s">
        <v>49</v>
      </c>
      <c r="C157" s="36">
        <v>200</v>
      </c>
      <c r="D157" s="30">
        <v>5.8</v>
      </c>
      <c r="E157" s="30">
        <v>5</v>
      </c>
      <c r="F157" s="30">
        <v>8</v>
      </c>
      <c r="G157" s="31">
        <v>100</v>
      </c>
      <c r="H157" s="32" t="s">
        <v>152</v>
      </c>
    </row>
    <row r="158" spans="1:9">
      <c r="A158" s="86"/>
      <c r="B158" s="33" t="s">
        <v>74</v>
      </c>
      <c r="C158" s="36">
        <v>50</v>
      </c>
      <c r="D158" s="30">
        <v>3.7</v>
      </c>
      <c r="E158" s="30">
        <v>6.5</v>
      </c>
      <c r="F158" s="30">
        <v>30.2</v>
      </c>
      <c r="G158" s="31">
        <v>194.2</v>
      </c>
      <c r="H158" s="32" t="s">
        <v>119</v>
      </c>
    </row>
    <row r="159" spans="1:9" s="15" customFormat="1">
      <c r="A159" s="86" t="s">
        <v>35</v>
      </c>
      <c r="B159" s="87"/>
      <c r="C159" s="35">
        <f>C157+C158</f>
        <v>250</v>
      </c>
      <c r="D159" s="37">
        <f>SUM(D157:D158)</f>
        <v>9.5</v>
      </c>
      <c r="E159" s="37">
        <f>SUM(E157:E158)</f>
        <v>11.5</v>
      </c>
      <c r="F159" s="37">
        <f>SUM(F157:F158)</f>
        <v>38.200000000000003</v>
      </c>
      <c r="G159" s="38">
        <f>SUM(G157:G158)</f>
        <v>294.2</v>
      </c>
      <c r="H159" s="39"/>
    </row>
    <row r="160" spans="1:9">
      <c r="A160" s="40" t="s">
        <v>36</v>
      </c>
      <c r="B160" s="33" t="s">
        <v>38</v>
      </c>
      <c r="C160" s="36" t="s">
        <v>83</v>
      </c>
      <c r="D160" s="30">
        <v>0</v>
      </c>
      <c r="E160" s="30">
        <v>0</v>
      </c>
      <c r="F160" s="30">
        <v>0</v>
      </c>
      <c r="G160" s="31">
        <v>0</v>
      </c>
      <c r="H160" s="32" t="s">
        <v>37</v>
      </c>
    </row>
    <row r="161" spans="1:12" s="15" customFormat="1">
      <c r="A161" s="86" t="s">
        <v>39</v>
      </c>
      <c r="B161" s="87"/>
      <c r="C161" s="35">
        <v>3</v>
      </c>
      <c r="D161" s="37">
        <v>0</v>
      </c>
      <c r="E161" s="37">
        <v>0</v>
      </c>
      <c r="F161" s="37">
        <v>0</v>
      </c>
      <c r="G161" s="38">
        <v>0</v>
      </c>
      <c r="H161" s="39"/>
    </row>
    <row r="162" spans="1:12" s="15" customFormat="1" ht="13.5" thickBot="1">
      <c r="A162" s="88" t="s">
        <v>40</v>
      </c>
      <c r="B162" s="89"/>
      <c r="C162" s="41">
        <f>C147+C149+C156+C159+C161</f>
        <v>1353</v>
      </c>
      <c r="D162" s="42">
        <f>D147+D149+D156+D159+D161</f>
        <v>35.515000000000001</v>
      </c>
      <c r="E162" s="42">
        <f>E147+E149+E156+E159+E161</f>
        <v>39.521000000000001</v>
      </c>
      <c r="F162" s="42">
        <f>F147+F149+F156+F159+F161</f>
        <v>197.14999999999998</v>
      </c>
      <c r="G162" s="43">
        <f>G147+G149+G156+G159+G161</f>
        <v>1294.6099999999999</v>
      </c>
      <c r="H162" s="44"/>
    </row>
    <row r="163" spans="1:12" s="15" customFormat="1">
      <c r="A163" s="90" t="s">
        <v>75</v>
      </c>
      <c r="B163" s="91"/>
      <c r="C163" s="91"/>
      <c r="D163" s="91"/>
      <c r="E163" s="91"/>
      <c r="F163" s="91"/>
      <c r="G163" s="91"/>
      <c r="H163" s="94"/>
    </row>
    <row r="164" spans="1:12">
      <c r="A164" s="86" t="s">
        <v>11</v>
      </c>
      <c r="B164" s="33" t="s">
        <v>42</v>
      </c>
      <c r="C164" s="36" t="s">
        <v>31</v>
      </c>
      <c r="D164" s="30">
        <v>15.52</v>
      </c>
      <c r="E164" s="30">
        <v>24.08</v>
      </c>
      <c r="F164" s="30">
        <v>4.16</v>
      </c>
      <c r="G164" s="31">
        <v>293.54000000000002</v>
      </c>
      <c r="H164" s="32" t="s">
        <v>149</v>
      </c>
    </row>
    <row r="165" spans="1:12">
      <c r="A165" s="86"/>
      <c r="B165" s="33" t="s">
        <v>167</v>
      </c>
      <c r="C165" s="36">
        <v>30</v>
      </c>
      <c r="D165" s="30">
        <v>2.0299999999999998</v>
      </c>
      <c r="E165" s="30">
        <v>3.12</v>
      </c>
      <c r="F165" s="30">
        <v>12.88</v>
      </c>
      <c r="G165" s="31">
        <v>89</v>
      </c>
      <c r="H165" s="32" t="s">
        <v>168</v>
      </c>
    </row>
    <row r="166" spans="1:12">
      <c r="A166" s="86"/>
      <c r="B166" s="33" t="s">
        <v>53</v>
      </c>
      <c r="C166" s="36">
        <v>190</v>
      </c>
      <c r="D166" s="30">
        <v>1.58</v>
      </c>
      <c r="E166" s="30">
        <v>1.58</v>
      </c>
      <c r="F166" s="30">
        <v>13.19</v>
      </c>
      <c r="G166" s="31">
        <v>61.22</v>
      </c>
      <c r="H166" s="32" t="s">
        <v>130</v>
      </c>
    </row>
    <row r="167" spans="1:12" s="15" customFormat="1">
      <c r="A167" s="86" t="s">
        <v>15</v>
      </c>
      <c r="B167" s="87"/>
      <c r="C167" s="35">
        <f>C164+C165+C166</f>
        <v>400</v>
      </c>
      <c r="D167" s="37">
        <v>18.670000000000002</v>
      </c>
      <c r="E167" s="37">
        <v>25.75</v>
      </c>
      <c r="F167" s="37">
        <v>20.57</v>
      </c>
      <c r="G167" s="38">
        <v>390.91</v>
      </c>
      <c r="H167" s="39"/>
    </row>
    <row r="168" spans="1:12">
      <c r="A168" s="40" t="s">
        <v>16</v>
      </c>
      <c r="B168" s="33" t="s">
        <v>45</v>
      </c>
      <c r="C168" s="36">
        <v>100</v>
      </c>
      <c r="D168" s="30">
        <v>0.95</v>
      </c>
      <c r="E168" s="30">
        <v>0.19</v>
      </c>
      <c r="F168" s="30">
        <v>19.190000000000001</v>
      </c>
      <c r="G168" s="31">
        <v>87.4</v>
      </c>
      <c r="H168" s="32" t="s">
        <v>44</v>
      </c>
    </row>
    <row r="169" spans="1:12" s="15" customFormat="1">
      <c r="A169" s="86" t="s">
        <v>20</v>
      </c>
      <c r="B169" s="87"/>
      <c r="C169" s="35">
        <v>100</v>
      </c>
      <c r="D169" s="37">
        <v>0.95</v>
      </c>
      <c r="E169" s="37">
        <v>0.19</v>
      </c>
      <c r="F169" s="37">
        <v>19.190000000000001</v>
      </c>
      <c r="G169" s="38">
        <v>87.4</v>
      </c>
      <c r="H169" s="39"/>
    </row>
    <row r="170" spans="1:12">
      <c r="A170" s="86" t="s">
        <v>21</v>
      </c>
      <c r="B170" s="33" t="s">
        <v>171</v>
      </c>
      <c r="C170" s="36">
        <v>50</v>
      </c>
      <c r="D170" s="30">
        <v>0.55000000000000004</v>
      </c>
      <c r="E170" s="30">
        <v>0.1</v>
      </c>
      <c r="F170" s="30">
        <v>1.9</v>
      </c>
      <c r="G170" s="31">
        <v>11</v>
      </c>
      <c r="H170" s="32" t="s">
        <v>172</v>
      </c>
    </row>
    <row r="171" spans="1:12">
      <c r="A171" s="86"/>
      <c r="B171" s="33" t="s">
        <v>89</v>
      </c>
      <c r="C171" s="36">
        <v>180</v>
      </c>
      <c r="D171" s="30">
        <v>1.91</v>
      </c>
      <c r="E171" s="30">
        <v>2.86</v>
      </c>
      <c r="F171" s="30">
        <v>10.63</v>
      </c>
      <c r="G171" s="31">
        <v>75.92</v>
      </c>
      <c r="H171" s="32" t="s">
        <v>90</v>
      </c>
    </row>
    <row r="172" spans="1:12">
      <c r="A172" s="86"/>
      <c r="B172" s="33" t="s">
        <v>120</v>
      </c>
      <c r="C172" s="36">
        <v>70</v>
      </c>
      <c r="D172" s="30">
        <v>12.5</v>
      </c>
      <c r="E172" s="30">
        <v>12.2</v>
      </c>
      <c r="F172" s="30">
        <v>10</v>
      </c>
      <c r="G172" s="31">
        <v>200.2</v>
      </c>
      <c r="H172" s="32" t="s">
        <v>121</v>
      </c>
    </row>
    <row r="173" spans="1:12">
      <c r="A173" s="86"/>
      <c r="B173" s="33" t="s">
        <v>76</v>
      </c>
      <c r="C173" s="36">
        <v>130</v>
      </c>
      <c r="D173" s="30">
        <v>3.2</v>
      </c>
      <c r="E173" s="30">
        <v>5.3</v>
      </c>
      <c r="F173" s="30">
        <v>29.3</v>
      </c>
      <c r="G173" s="31">
        <v>177.3</v>
      </c>
      <c r="H173" s="32" t="s">
        <v>122</v>
      </c>
      <c r="L173" s="21" t="s">
        <v>91</v>
      </c>
    </row>
    <row r="174" spans="1:12">
      <c r="A174" s="86"/>
      <c r="B174" s="33" t="s">
        <v>173</v>
      </c>
      <c r="C174" s="36">
        <v>180</v>
      </c>
      <c r="D174" s="30">
        <v>0.28000000000000003</v>
      </c>
      <c r="E174" s="30">
        <v>8.9999999999999993E-3</v>
      </c>
      <c r="F174" s="30">
        <v>21.93</v>
      </c>
      <c r="G174" s="31">
        <v>87.08</v>
      </c>
      <c r="H174" s="45" t="s">
        <v>188</v>
      </c>
    </row>
    <row r="175" spans="1:12">
      <c r="A175" s="86"/>
      <c r="B175" s="33" t="s">
        <v>23</v>
      </c>
      <c r="C175" s="36">
        <v>25</v>
      </c>
      <c r="D175" s="30">
        <v>1.64</v>
      </c>
      <c r="E175" s="30">
        <v>0.33</v>
      </c>
      <c r="F175" s="30">
        <v>8.36</v>
      </c>
      <c r="G175" s="31">
        <v>43.47</v>
      </c>
      <c r="H175" s="32" t="s">
        <v>139</v>
      </c>
    </row>
    <row r="176" spans="1:12">
      <c r="A176" s="86"/>
      <c r="B176" s="33" t="s">
        <v>25</v>
      </c>
      <c r="C176" s="36">
        <v>25</v>
      </c>
      <c r="D176" s="30">
        <v>1.92</v>
      </c>
      <c r="E176" s="30">
        <v>0.21</v>
      </c>
      <c r="F176" s="30">
        <v>12.29</v>
      </c>
      <c r="G176" s="31">
        <v>70.5</v>
      </c>
      <c r="H176" s="32" t="s">
        <v>140</v>
      </c>
    </row>
    <row r="177" spans="1:8" s="15" customFormat="1">
      <c r="A177" s="86" t="s">
        <v>32</v>
      </c>
      <c r="B177" s="87"/>
      <c r="C177" s="35">
        <f>C170+C171+C172+C173+C174+C175+C176</f>
        <v>660</v>
      </c>
      <c r="D177" s="37">
        <v>30.180000000000003</v>
      </c>
      <c r="E177" s="37">
        <v>20.67</v>
      </c>
      <c r="F177" s="37">
        <v>117.88000000000001</v>
      </c>
      <c r="G177" s="38">
        <v>778.86</v>
      </c>
      <c r="H177" s="39"/>
    </row>
    <row r="178" spans="1:8">
      <c r="A178" s="86" t="s">
        <v>33</v>
      </c>
      <c r="B178" s="33" t="s">
        <v>49</v>
      </c>
      <c r="C178" s="36">
        <v>180</v>
      </c>
      <c r="D178" s="30">
        <v>5.8</v>
      </c>
      <c r="E178" s="30">
        <v>5</v>
      </c>
      <c r="F178" s="30">
        <v>8</v>
      </c>
      <c r="G178" s="31">
        <v>100</v>
      </c>
      <c r="H178" s="32" t="s">
        <v>48</v>
      </c>
    </row>
    <row r="179" spans="1:8">
      <c r="A179" s="86"/>
      <c r="B179" s="33" t="s">
        <v>50</v>
      </c>
      <c r="C179" s="36">
        <v>20</v>
      </c>
      <c r="D179" s="30">
        <v>1.52</v>
      </c>
      <c r="E179" s="30">
        <v>1.96</v>
      </c>
      <c r="F179" s="30">
        <v>14.88</v>
      </c>
      <c r="G179" s="31">
        <v>83.4</v>
      </c>
      <c r="H179" s="32" t="s">
        <v>127</v>
      </c>
    </row>
    <row r="180" spans="1:8">
      <c r="A180" s="86"/>
      <c r="B180" s="33" t="s">
        <v>47</v>
      </c>
      <c r="C180" s="36" t="s">
        <v>26</v>
      </c>
      <c r="D180" s="30">
        <v>0.2</v>
      </c>
      <c r="E180" s="30">
        <v>0.2</v>
      </c>
      <c r="F180" s="30">
        <v>4.9000000000000004</v>
      </c>
      <c r="G180" s="31">
        <v>23.5</v>
      </c>
      <c r="H180" s="32" t="s">
        <v>157</v>
      </c>
    </row>
    <row r="181" spans="1:8" s="15" customFormat="1">
      <c r="A181" s="86" t="s">
        <v>35</v>
      </c>
      <c r="B181" s="87"/>
      <c r="C181" s="35">
        <f>C178+C179+C180</f>
        <v>250</v>
      </c>
      <c r="D181" s="37">
        <v>8.0699999999999985</v>
      </c>
      <c r="E181" s="37">
        <v>6.84</v>
      </c>
      <c r="F181" s="37">
        <v>39.15</v>
      </c>
      <c r="G181" s="38">
        <v>251.6</v>
      </c>
      <c r="H181" s="39"/>
    </row>
    <row r="182" spans="1:8">
      <c r="A182" s="40" t="s">
        <v>36</v>
      </c>
      <c r="B182" s="33" t="s">
        <v>38</v>
      </c>
      <c r="C182" s="36" t="s">
        <v>83</v>
      </c>
      <c r="D182" s="30">
        <v>0</v>
      </c>
      <c r="E182" s="30">
        <v>0</v>
      </c>
      <c r="F182" s="30">
        <v>0</v>
      </c>
      <c r="G182" s="31">
        <v>0</v>
      </c>
      <c r="H182" s="32" t="s">
        <v>37</v>
      </c>
    </row>
    <row r="183" spans="1:8" s="15" customFormat="1">
      <c r="A183" s="86" t="s">
        <v>39</v>
      </c>
      <c r="B183" s="87"/>
      <c r="C183" s="35">
        <v>3</v>
      </c>
      <c r="D183" s="37">
        <v>0</v>
      </c>
      <c r="E183" s="37">
        <v>0</v>
      </c>
      <c r="F183" s="37">
        <v>0</v>
      </c>
      <c r="G183" s="38">
        <v>0</v>
      </c>
      <c r="H183" s="39"/>
    </row>
    <row r="184" spans="1:8" s="15" customFormat="1" ht="13.5" thickBot="1">
      <c r="A184" s="88" t="s">
        <v>40</v>
      </c>
      <c r="B184" s="89"/>
      <c r="C184" s="41">
        <f>C167+C169+C177+C181+C183</f>
        <v>1413</v>
      </c>
      <c r="D184" s="42">
        <v>57.870000000000005</v>
      </c>
      <c r="E184" s="42">
        <v>53.449999999999989</v>
      </c>
      <c r="F184" s="42">
        <v>196.79</v>
      </c>
      <c r="G184" s="43">
        <v>1508.7700000000002</v>
      </c>
      <c r="H184" s="44"/>
    </row>
    <row r="185" spans="1:8" s="15" customFormat="1">
      <c r="A185" s="90" t="s">
        <v>77</v>
      </c>
      <c r="B185" s="91"/>
      <c r="C185" s="91"/>
      <c r="D185" s="91"/>
      <c r="E185" s="91"/>
      <c r="F185" s="91"/>
      <c r="G185" s="91"/>
      <c r="H185" s="94"/>
    </row>
    <row r="186" spans="1:8">
      <c r="A186" s="86" t="s">
        <v>11</v>
      </c>
      <c r="B186" s="33" t="s">
        <v>52</v>
      </c>
      <c r="C186" s="36">
        <v>200</v>
      </c>
      <c r="D186" s="30">
        <v>5.3</v>
      </c>
      <c r="E186" s="30">
        <v>11.7</v>
      </c>
      <c r="F186" s="30">
        <v>25.1</v>
      </c>
      <c r="G186" s="31">
        <v>226.2</v>
      </c>
      <c r="H186" s="32" t="s">
        <v>99</v>
      </c>
    </row>
    <row r="187" spans="1:8">
      <c r="A187" s="86"/>
      <c r="B187" s="33" t="s">
        <v>125</v>
      </c>
      <c r="C187" s="36">
        <v>20</v>
      </c>
      <c r="D187" s="30">
        <v>2.5499999999999998</v>
      </c>
      <c r="E187" s="30">
        <v>2.2999999999999998</v>
      </c>
      <c r="F187" s="30">
        <v>0.15</v>
      </c>
      <c r="G187" s="31">
        <v>31.5</v>
      </c>
      <c r="H187" s="32" t="s">
        <v>147</v>
      </c>
    </row>
    <row r="188" spans="1:8">
      <c r="A188" s="86"/>
      <c r="B188" s="33" t="s">
        <v>13</v>
      </c>
      <c r="C188" s="36">
        <v>25</v>
      </c>
      <c r="D188" s="30">
        <v>1.87</v>
      </c>
      <c r="E188" s="30">
        <v>0.73</v>
      </c>
      <c r="F188" s="30">
        <v>12.85</v>
      </c>
      <c r="G188" s="31">
        <v>65.5</v>
      </c>
      <c r="H188" s="32" t="s">
        <v>133</v>
      </c>
    </row>
    <row r="189" spans="1:8">
      <c r="A189" s="86"/>
      <c r="B189" s="33" t="s">
        <v>43</v>
      </c>
      <c r="C189" s="36">
        <v>180</v>
      </c>
      <c r="D189" s="30">
        <v>0.1</v>
      </c>
      <c r="E189" s="30">
        <v>0</v>
      </c>
      <c r="F189" s="30">
        <v>15</v>
      </c>
      <c r="G189" s="31">
        <v>60</v>
      </c>
      <c r="H189" s="32" t="s">
        <v>160</v>
      </c>
    </row>
    <row r="190" spans="1:8" s="15" customFormat="1">
      <c r="A190" s="86" t="s">
        <v>15</v>
      </c>
      <c r="B190" s="87"/>
      <c r="C190" s="35">
        <f>C186+C187+C188+C189</f>
        <v>425</v>
      </c>
      <c r="D190" s="37">
        <f>SUM(D186:D189)</f>
        <v>9.8199999999999985</v>
      </c>
      <c r="E190" s="37">
        <f>SUM(E186:E189)</f>
        <v>14.73</v>
      </c>
      <c r="F190" s="37">
        <f>SUM(F186:F189)</f>
        <v>53.1</v>
      </c>
      <c r="G190" s="38">
        <f>SUM(G186:G189)</f>
        <v>383.2</v>
      </c>
      <c r="H190" s="39"/>
    </row>
    <row r="191" spans="1:8">
      <c r="A191" s="40" t="s">
        <v>16</v>
      </c>
      <c r="B191" s="33" t="s">
        <v>64</v>
      </c>
      <c r="C191" s="36" t="s">
        <v>19</v>
      </c>
      <c r="D191" s="30">
        <v>0.9</v>
      </c>
      <c r="E191" s="30">
        <v>0.2</v>
      </c>
      <c r="F191" s="30">
        <v>8.1</v>
      </c>
      <c r="G191" s="31">
        <v>43</v>
      </c>
      <c r="H191" s="32" t="s">
        <v>158</v>
      </c>
    </row>
    <row r="192" spans="1:8" s="15" customFormat="1">
      <c r="A192" s="86" t="s">
        <v>20</v>
      </c>
      <c r="B192" s="87"/>
      <c r="C192" s="35">
        <v>100</v>
      </c>
      <c r="D192" s="37">
        <f>SUM(D191)</f>
        <v>0.9</v>
      </c>
      <c r="E192" s="37">
        <f>SUM(E191)</f>
        <v>0.2</v>
      </c>
      <c r="F192" s="37">
        <f>SUM(F191)</f>
        <v>8.1</v>
      </c>
      <c r="G192" s="38">
        <f>SUM(G191)</f>
        <v>43</v>
      </c>
      <c r="H192" s="39"/>
    </row>
    <row r="193" spans="1:8">
      <c r="A193" s="86" t="s">
        <v>21</v>
      </c>
      <c r="B193" s="33" t="s">
        <v>80</v>
      </c>
      <c r="C193" s="36">
        <v>50</v>
      </c>
      <c r="D193" s="30">
        <v>1.23</v>
      </c>
      <c r="E193" s="30">
        <v>5.78</v>
      </c>
      <c r="F193" s="30">
        <v>5</v>
      </c>
      <c r="G193" s="31">
        <v>77.349999999999994</v>
      </c>
      <c r="H193" s="32" t="s">
        <v>161</v>
      </c>
    </row>
    <row r="194" spans="1:8">
      <c r="A194" s="86"/>
      <c r="B194" s="33" t="s">
        <v>55</v>
      </c>
      <c r="C194" s="36">
        <v>200</v>
      </c>
      <c r="D194" s="30">
        <v>5.2</v>
      </c>
      <c r="E194" s="30">
        <v>4.71</v>
      </c>
      <c r="F194" s="30">
        <v>10.73</v>
      </c>
      <c r="G194" s="31">
        <v>106.27</v>
      </c>
      <c r="H194" s="32" t="s">
        <v>102</v>
      </c>
    </row>
    <row r="195" spans="1:8">
      <c r="A195" s="86"/>
      <c r="B195" s="33" t="s">
        <v>78</v>
      </c>
      <c r="C195" s="36">
        <v>140</v>
      </c>
      <c r="D195" s="30">
        <v>4.9000000000000004</v>
      </c>
      <c r="E195" s="30">
        <v>0.6</v>
      </c>
      <c r="F195" s="30">
        <v>25.2</v>
      </c>
      <c r="G195" s="31">
        <v>125.6</v>
      </c>
      <c r="H195" s="32" t="s">
        <v>159</v>
      </c>
    </row>
    <row r="196" spans="1:8">
      <c r="A196" s="86"/>
      <c r="B196" s="33" t="s">
        <v>67</v>
      </c>
      <c r="C196" s="36" t="s">
        <v>72</v>
      </c>
      <c r="D196" s="30">
        <v>4.49</v>
      </c>
      <c r="E196" s="30">
        <v>5.18</v>
      </c>
      <c r="F196" s="30">
        <v>7.64</v>
      </c>
      <c r="G196" s="31">
        <v>94.93</v>
      </c>
      <c r="H196" s="32" t="s">
        <v>151</v>
      </c>
    </row>
    <row r="197" spans="1:8">
      <c r="A197" s="86"/>
      <c r="B197" s="33" t="s">
        <v>129</v>
      </c>
      <c r="C197" s="36">
        <v>180</v>
      </c>
      <c r="D197" s="30">
        <v>0</v>
      </c>
      <c r="E197" s="30">
        <v>0</v>
      </c>
      <c r="F197" s="30">
        <v>17</v>
      </c>
      <c r="G197" s="31">
        <v>72</v>
      </c>
      <c r="H197" s="32" t="s">
        <v>148</v>
      </c>
    </row>
    <row r="198" spans="1:8">
      <c r="A198" s="86"/>
      <c r="B198" s="33" t="s">
        <v>169</v>
      </c>
      <c r="C198" s="36">
        <v>0</v>
      </c>
      <c r="D198" s="30">
        <v>0</v>
      </c>
      <c r="E198" s="30">
        <v>0</v>
      </c>
      <c r="F198" s="30">
        <v>0</v>
      </c>
      <c r="G198" s="31">
        <v>0</v>
      </c>
      <c r="H198" s="62" t="s">
        <v>189</v>
      </c>
    </row>
    <row r="199" spans="1:8">
      <c r="A199" s="86"/>
      <c r="B199" s="33" t="s">
        <v>23</v>
      </c>
      <c r="C199" s="36">
        <v>25</v>
      </c>
      <c r="D199" s="30">
        <v>1.64</v>
      </c>
      <c r="E199" s="30">
        <v>0.33</v>
      </c>
      <c r="F199" s="30">
        <v>8.36</v>
      </c>
      <c r="G199" s="31">
        <v>43.47</v>
      </c>
      <c r="H199" s="32" t="s">
        <v>139</v>
      </c>
    </row>
    <row r="200" spans="1:8">
      <c r="A200" s="86"/>
      <c r="B200" s="33" t="s">
        <v>25</v>
      </c>
      <c r="C200" s="36">
        <v>25</v>
      </c>
      <c r="D200" s="30">
        <v>1.92</v>
      </c>
      <c r="E200" s="30">
        <v>0.21</v>
      </c>
      <c r="F200" s="30">
        <v>12.29</v>
      </c>
      <c r="G200" s="31">
        <v>70.5</v>
      </c>
      <c r="H200" s="32" t="s">
        <v>140</v>
      </c>
    </row>
    <row r="201" spans="1:8" s="15" customFormat="1">
      <c r="A201" s="86" t="s">
        <v>32</v>
      </c>
      <c r="B201" s="87"/>
      <c r="C201" s="35">
        <f>C193+C194+C195+C196+C197+C198+C199+C200</f>
        <v>690</v>
      </c>
      <c r="D201" s="37">
        <f>SUM(D193:D200)</f>
        <v>19.380000000000003</v>
      </c>
      <c r="E201" s="37">
        <f>SUM(E193:E200)</f>
        <v>16.809999999999999</v>
      </c>
      <c r="F201" s="37">
        <f>SUM(F193:F200)</f>
        <v>86.22</v>
      </c>
      <c r="G201" s="38">
        <f>SUM(G193:G200)</f>
        <v>590.12</v>
      </c>
      <c r="H201" s="39"/>
    </row>
    <row r="202" spans="1:8">
      <c r="A202" s="86" t="s">
        <v>33</v>
      </c>
      <c r="B202" s="33" t="s">
        <v>49</v>
      </c>
      <c r="C202" s="36">
        <v>190</v>
      </c>
      <c r="D202" s="30">
        <v>5.51</v>
      </c>
      <c r="E202" s="30">
        <v>4.75</v>
      </c>
      <c r="F202" s="30">
        <v>7.6</v>
      </c>
      <c r="G202" s="31">
        <v>95</v>
      </c>
      <c r="H202" s="32" t="s">
        <v>141</v>
      </c>
    </row>
    <row r="203" spans="1:8">
      <c r="A203" s="86"/>
      <c r="B203" s="33" t="s">
        <v>180</v>
      </c>
      <c r="C203" s="36">
        <v>60</v>
      </c>
      <c r="D203" s="30">
        <v>4.17</v>
      </c>
      <c r="E203" s="30">
        <v>3.68</v>
      </c>
      <c r="F203" s="30">
        <v>25.73</v>
      </c>
      <c r="G203" s="31">
        <v>153.18</v>
      </c>
      <c r="H203" s="32" t="s">
        <v>163</v>
      </c>
    </row>
    <row r="204" spans="1:8" s="15" customFormat="1">
      <c r="A204" s="86" t="s">
        <v>35</v>
      </c>
      <c r="B204" s="87"/>
      <c r="C204" s="35">
        <f>C202+C203</f>
        <v>250</v>
      </c>
      <c r="D204" s="37">
        <f>SUM(D202:D203)</f>
        <v>9.68</v>
      </c>
      <c r="E204" s="37">
        <f>SUM(E202:E203)</f>
        <v>8.43</v>
      </c>
      <c r="F204" s="37">
        <f>SUM(F202:F203)</f>
        <v>33.33</v>
      </c>
      <c r="G204" s="38">
        <f>SUM(G202:G203)</f>
        <v>248.18</v>
      </c>
      <c r="H204" s="39"/>
    </row>
    <row r="205" spans="1:8">
      <c r="A205" s="40" t="s">
        <v>36</v>
      </c>
      <c r="B205" s="33" t="s">
        <v>38</v>
      </c>
      <c r="C205" s="36" t="s">
        <v>83</v>
      </c>
      <c r="D205" s="30">
        <v>0</v>
      </c>
      <c r="E205" s="30">
        <v>0</v>
      </c>
      <c r="F205" s="30">
        <v>0</v>
      </c>
      <c r="G205" s="31">
        <v>0</v>
      </c>
      <c r="H205" s="32" t="s">
        <v>37</v>
      </c>
    </row>
    <row r="206" spans="1:8" s="15" customFormat="1">
      <c r="A206" s="86" t="s">
        <v>39</v>
      </c>
      <c r="B206" s="87"/>
      <c r="C206" s="35">
        <v>3</v>
      </c>
      <c r="D206" s="37">
        <f>SUM(D205)</f>
        <v>0</v>
      </c>
      <c r="E206" s="37">
        <f>SUM(E205)</f>
        <v>0</v>
      </c>
      <c r="F206" s="37">
        <f>SUM(F205)</f>
        <v>0</v>
      </c>
      <c r="G206" s="38">
        <f>SUM(G205)</f>
        <v>0</v>
      </c>
      <c r="H206" s="39"/>
    </row>
    <row r="207" spans="1:8" s="15" customFormat="1" ht="13.5" thickBot="1">
      <c r="A207" s="88" t="s">
        <v>40</v>
      </c>
      <c r="B207" s="89"/>
      <c r="C207" s="41">
        <f>C190+C192+C201+C204+C206</f>
        <v>1468</v>
      </c>
      <c r="D207" s="42">
        <f>D190+D192+D201+D204+D206</f>
        <v>39.78</v>
      </c>
      <c r="E207" s="42">
        <f>E190+E192+E201+E204+E206</f>
        <v>40.17</v>
      </c>
      <c r="F207" s="42">
        <f>F190+F192+F201+F204+F206</f>
        <v>180.75</v>
      </c>
      <c r="G207" s="43">
        <f>G190+G192+G201+G204+G206</f>
        <v>1264.5</v>
      </c>
      <c r="H207" s="44"/>
    </row>
    <row r="208" spans="1:8" s="15" customFormat="1">
      <c r="A208" s="90" t="s">
        <v>79</v>
      </c>
      <c r="B208" s="91"/>
      <c r="C208" s="91"/>
      <c r="D208" s="91"/>
      <c r="E208" s="91"/>
      <c r="F208" s="91"/>
      <c r="G208" s="91"/>
      <c r="H208" s="94"/>
    </row>
    <row r="209" spans="1:14">
      <c r="A209" s="86" t="s">
        <v>11</v>
      </c>
      <c r="B209" s="33" t="s">
        <v>162</v>
      </c>
      <c r="C209" s="36">
        <v>170</v>
      </c>
      <c r="D209" s="30">
        <v>18.309999999999999</v>
      </c>
      <c r="E209" s="30">
        <v>14.68</v>
      </c>
      <c r="F209" s="30">
        <v>29.1</v>
      </c>
      <c r="G209" s="31">
        <v>321.27999999999997</v>
      </c>
      <c r="H209" s="32" t="s">
        <v>123</v>
      </c>
    </row>
    <row r="210" spans="1:14">
      <c r="A210" s="86"/>
      <c r="B210" s="33" t="s">
        <v>12</v>
      </c>
      <c r="C210" s="36">
        <v>200</v>
      </c>
      <c r="D210" s="30">
        <v>1.58</v>
      </c>
      <c r="E210" s="30">
        <v>1.58</v>
      </c>
      <c r="F210" s="30">
        <v>13.19</v>
      </c>
      <c r="G210" s="31">
        <v>61.22</v>
      </c>
      <c r="H210" s="32" t="s">
        <v>130</v>
      </c>
    </row>
    <row r="211" spans="1:14">
      <c r="A211" s="86"/>
      <c r="B211" s="33" t="s">
        <v>170</v>
      </c>
      <c r="C211" s="36">
        <v>30</v>
      </c>
      <c r="D211" s="30">
        <v>4.01</v>
      </c>
      <c r="E211" s="30">
        <v>5.07</v>
      </c>
      <c r="F211" s="30">
        <v>11.63</v>
      </c>
      <c r="G211" s="31">
        <v>108</v>
      </c>
      <c r="H211" s="57" t="s">
        <v>184</v>
      </c>
    </row>
    <row r="212" spans="1:14" s="15" customFormat="1">
      <c r="A212" s="86" t="s">
        <v>15</v>
      </c>
      <c r="B212" s="87"/>
      <c r="C212" s="35">
        <f>C209+C210+C211</f>
        <v>400</v>
      </c>
      <c r="D212" s="37">
        <f>SUM(D209:D211)</f>
        <v>23.9</v>
      </c>
      <c r="E212" s="37">
        <f>SUM(E209:E211)</f>
        <v>21.33</v>
      </c>
      <c r="F212" s="37">
        <f>SUM(F209:F211)</f>
        <v>53.92</v>
      </c>
      <c r="G212" s="38">
        <f>SUM(G209:G211)</f>
        <v>490.5</v>
      </c>
      <c r="H212" s="39"/>
    </row>
    <row r="213" spans="1:14">
      <c r="A213" s="40"/>
      <c r="B213" s="33" t="s">
        <v>45</v>
      </c>
      <c r="C213" s="36">
        <v>100</v>
      </c>
      <c r="D213" s="30">
        <v>0.95</v>
      </c>
      <c r="E213" s="30">
        <v>0.19</v>
      </c>
      <c r="F213" s="30">
        <v>19.190000000000001</v>
      </c>
      <c r="G213" s="31">
        <v>87.4</v>
      </c>
      <c r="H213" s="32" t="s">
        <v>44</v>
      </c>
    </row>
    <row r="214" spans="1:14" s="15" customFormat="1">
      <c r="A214" s="86" t="s">
        <v>20</v>
      </c>
      <c r="B214" s="87"/>
      <c r="C214" s="35">
        <v>100</v>
      </c>
      <c r="D214" s="37">
        <f>SUM(D213)</f>
        <v>0.95</v>
      </c>
      <c r="E214" s="37">
        <f>SUM(E213)</f>
        <v>0.19</v>
      </c>
      <c r="F214" s="37">
        <f>SUM(F213)</f>
        <v>19.190000000000001</v>
      </c>
      <c r="G214" s="38">
        <f>SUM(G213)</f>
        <v>87.4</v>
      </c>
      <c r="H214" s="39"/>
    </row>
    <row r="215" spans="1:14">
      <c r="A215" s="86" t="s">
        <v>21</v>
      </c>
      <c r="B215" s="33" t="s">
        <v>174</v>
      </c>
      <c r="C215" s="36">
        <v>50</v>
      </c>
      <c r="D215" s="30">
        <v>0.85</v>
      </c>
      <c r="E215" s="30">
        <v>2.5</v>
      </c>
      <c r="F215" s="30">
        <v>4.2300000000000004</v>
      </c>
      <c r="G215" s="31">
        <v>42.85</v>
      </c>
      <c r="H215" s="32" t="s">
        <v>175</v>
      </c>
    </row>
    <row r="216" spans="1:14">
      <c r="A216" s="86"/>
      <c r="B216" s="33" t="s">
        <v>109</v>
      </c>
      <c r="C216" s="36">
        <v>180</v>
      </c>
      <c r="D216" s="30">
        <v>1.59</v>
      </c>
      <c r="E216" s="30">
        <v>5.8</v>
      </c>
      <c r="F216" s="30">
        <v>8.06</v>
      </c>
      <c r="G216" s="31">
        <v>90.84</v>
      </c>
      <c r="H216" s="32" t="s">
        <v>108</v>
      </c>
    </row>
    <row r="217" spans="1:14">
      <c r="A217" s="86"/>
      <c r="B217" s="33" t="s">
        <v>65</v>
      </c>
      <c r="C217" s="36">
        <v>130</v>
      </c>
      <c r="D217" s="30">
        <v>2.7</v>
      </c>
      <c r="E217" s="30">
        <v>5.7</v>
      </c>
      <c r="F217" s="30">
        <v>14.2</v>
      </c>
      <c r="G217" s="31">
        <v>119.6</v>
      </c>
      <c r="H217" s="32" t="s">
        <v>112</v>
      </c>
    </row>
    <row r="218" spans="1:14">
      <c r="A218" s="86"/>
      <c r="B218" s="33" t="s">
        <v>104</v>
      </c>
      <c r="C218" s="36">
        <v>70</v>
      </c>
      <c r="D218" s="30">
        <v>9.6999999999999993</v>
      </c>
      <c r="E218" s="30">
        <v>1.5</v>
      </c>
      <c r="F218" s="30">
        <v>6.7</v>
      </c>
      <c r="G218" s="31">
        <v>79.099999999999994</v>
      </c>
      <c r="H218" s="32" t="s">
        <v>105</v>
      </c>
    </row>
    <row r="219" spans="1:14">
      <c r="A219" s="86"/>
      <c r="B219" s="33" t="s">
        <v>173</v>
      </c>
      <c r="C219" s="36">
        <v>180</v>
      </c>
      <c r="D219" s="30">
        <v>0.28000000000000003</v>
      </c>
      <c r="E219" s="30">
        <v>8.9999999999999993E-3</v>
      </c>
      <c r="F219" s="30">
        <v>21.93</v>
      </c>
      <c r="G219" s="31">
        <v>87.08</v>
      </c>
      <c r="H219" s="45" t="s">
        <v>188</v>
      </c>
      <c r="N219" s="21" t="s">
        <v>91</v>
      </c>
    </row>
    <row r="220" spans="1:14">
      <c r="A220" s="86"/>
      <c r="B220" s="33" t="s">
        <v>23</v>
      </c>
      <c r="C220" s="36">
        <v>25</v>
      </c>
      <c r="D220" s="30">
        <v>1.64</v>
      </c>
      <c r="E220" s="30">
        <v>0.33</v>
      </c>
      <c r="F220" s="30">
        <v>8.36</v>
      </c>
      <c r="G220" s="31">
        <v>43.47</v>
      </c>
      <c r="H220" s="32" t="s">
        <v>139</v>
      </c>
    </row>
    <row r="221" spans="1:14">
      <c r="A221" s="86"/>
      <c r="B221" s="33" t="s">
        <v>25</v>
      </c>
      <c r="C221" s="36">
        <v>25</v>
      </c>
      <c r="D221" s="30">
        <v>1.92</v>
      </c>
      <c r="E221" s="30">
        <v>0.21</v>
      </c>
      <c r="F221" s="30">
        <v>12.29</v>
      </c>
      <c r="G221" s="31">
        <v>70.5</v>
      </c>
      <c r="H221" s="32" t="s">
        <v>140</v>
      </c>
    </row>
    <row r="222" spans="1:14" s="15" customFormat="1">
      <c r="A222" s="86" t="s">
        <v>32</v>
      </c>
      <c r="B222" s="87"/>
      <c r="C222" s="35">
        <f>C215+C216+C217+C218+C219+C220+C221</f>
        <v>660</v>
      </c>
      <c r="D222" s="37">
        <f>SUM(D215:D221)</f>
        <v>18.68</v>
      </c>
      <c r="E222" s="37">
        <f>SUM(E215:E221)</f>
        <v>16.048999999999999</v>
      </c>
      <c r="F222" s="37">
        <f>SUM(F215:F221)</f>
        <v>75.77000000000001</v>
      </c>
      <c r="G222" s="38">
        <f>SUM(G215:G221)</f>
        <v>533.43999999999994</v>
      </c>
      <c r="H222" s="39"/>
    </row>
    <row r="223" spans="1:14">
      <c r="A223" s="86" t="s">
        <v>33</v>
      </c>
      <c r="B223" s="33" t="s">
        <v>50</v>
      </c>
      <c r="C223" s="36">
        <v>20</v>
      </c>
      <c r="D223" s="30">
        <v>1.52</v>
      </c>
      <c r="E223" s="30">
        <v>1.96</v>
      </c>
      <c r="F223" s="30">
        <v>14.88</v>
      </c>
      <c r="G223" s="31">
        <v>83.4</v>
      </c>
      <c r="H223" s="32" t="s">
        <v>127</v>
      </c>
    </row>
    <row r="224" spans="1:14">
      <c r="A224" s="86"/>
      <c r="B224" s="33" t="s">
        <v>47</v>
      </c>
      <c r="C224" s="36" t="s">
        <v>26</v>
      </c>
      <c r="D224" s="30">
        <v>0.2</v>
      </c>
      <c r="E224" s="30">
        <v>0.2</v>
      </c>
      <c r="F224" s="30">
        <v>4.9000000000000004</v>
      </c>
      <c r="G224" s="31">
        <v>23.5</v>
      </c>
      <c r="H224" s="32" t="s">
        <v>157</v>
      </c>
    </row>
    <row r="225" spans="1:9">
      <c r="A225" s="86"/>
      <c r="B225" s="33" t="s">
        <v>49</v>
      </c>
      <c r="C225" s="36">
        <v>180</v>
      </c>
      <c r="D225" s="30">
        <v>5.8</v>
      </c>
      <c r="E225" s="30">
        <v>5</v>
      </c>
      <c r="F225" s="30">
        <v>8</v>
      </c>
      <c r="G225" s="31">
        <v>100</v>
      </c>
      <c r="H225" s="32" t="s">
        <v>48</v>
      </c>
    </row>
    <row r="226" spans="1:9" s="15" customFormat="1">
      <c r="A226" s="86" t="s">
        <v>35</v>
      </c>
      <c r="B226" s="87"/>
      <c r="C226" s="35">
        <f>C223+C224+C225</f>
        <v>250</v>
      </c>
      <c r="D226" s="37">
        <f>SUM(D223:D225)</f>
        <v>7.52</v>
      </c>
      <c r="E226" s="37">
        <f>SUM(E223:E225)</f>
        <v>7.16</v>
      </c>
      <c r="F226" s="37">
        <f>SUM(F223:F225)</f>
        <v>27.78</v>
      </c>
      <c r="G226" s="38">
        <f>SUM(G223:G225)</f>
        <v>206.9</v>
      </c>
      <c r="H226" s="39"/>
    </row>
    <row r="227" spans="1:9">
      <c r="A227" s="40" t="s">
        <v>36</v>
      </c>
      <c r="B227" s="33" t="s">
        <v>38</v>
      </c>
      <c r="C227" s="36" t="s">
        <v>83</v>
      </c>
      <c r="D227" s="30">
        <v>0</v>
      </c>
      <c r="E227" s="30">
        <v>0</v>
      </c>
      <c r="F227" s="30">
        <v>0</v>
      </c>
      <c r="G227" s="31">
        <v>0</v>
      </c>
      <c r="H227" s="32" t="s">
        <v>37</v>
      </c>
    </row>
    <row r="228" spans="1:9" s="15" customFormat="1" ht="13.5" thickBot="1">
      <c r="A228" s="88" t="s">
        <v>39</v>
      </c>
      <c r="B228" s="89"/>
      <c r="C228" s="41">
        <v>3</v>
      </c>
      <c r="D228" s="42">
        <f>SUM(D227)</f>
        <v>0</v>
      </c>
      <c r="E228" s="42">
        <f>SUM(E227)</f>
        <v>0</v>
      </c>
      <c r="F228" s="42">
        <f>SUM(F227)</f>
        <v>0</v>
      </c>
      <c r="G228" s="43">
        <f>SUM(G227)</f>
        <v>0</v>
      </c>
      <c r="H228" s="44"/>
    </row>
    <row r="229" spans="1:9" s="15" customFormat="1">
      <c r="A229" s="90" t="s">
        <v>40</v>
      </c>
      <c r="B229" s="91"/>
      <c r="C229" s="47">
        <f>C212+C214+C222+C226+C228</f>
        <v>1413</v>
      </c>
      <c r="D229" s="48">
        <f>D212+D214+D222+D226+D228</f>
        <v>51.05</v>
      </c>
      <c r="E229" s="48">
        <f>E212+E214+E222+E226+E228</f>
        <v>44.728999999999999</v>
      </c>
      <c r="F229" s="48">
        <f>F212+F214+F222+F226+F228</f>
        <v>176.66</v>
      </c>
      <c r="G229" s="49">
        <f>G212+G214+G222+G226+G228</f>
        <v>1318.24</v>
      </c>
      <c r="H229" s="50"/>
    </row>
    <row r="230" spans="1:9" s="15" customFormat="1">
      <c r="A230" s="86" t="s">
        <v>81</v>
      </c>
      <c r="B230" s="87"/>
      <c r="C230" s="35">
        <f>C31+C53+C74+C97+C119+C142+C162+C184+C207+C229</f>
        <v>14210</v>
      </c>
      <c r="D230" s="37">
        <f>D31+D53+D74+D97+D119+D142+D162+D184+D207+D229</f>
        <v>498.19499999999999</v>
      </c>
      <c r="E230" s="37">
        <f>E31+E53+E74+E97+E119+E142+E162+E184+E207+E229</f>
        <v>487.428</v>
      </c>
      <c r="F230" s="37">
        <f>F31+F53+F74+F97+F119+F142+F162+F184+F207+F229</f>
        <v>1836.2500000000002</v>
      </c>
      <c r="G230" s="38">
        <f>G31+G53+G74+G97+G119+G142+G162+G184+G207+G229</f>
        <v>13709.470000000001</v>
      </c>
      <c r="H230" s="39"/>
    </row>
    <row r="231" spans="1:9" s="15" customFormat="1" ht="13.5" thickBot="1">
      <c r="A231" s="92" t="s">
        <v>82</v>
      </c>
      <c r="B231" s="93"/>
      <c r="C231" s="51">
        <f>C230/H231</f>
        <v>1421</v>
      </c>
      <c r="D231" s="52">
        <f>D230/H231</f>
        <v>49.819499999999998</v>
      </c>
      <c r="E231" s="52">
        <f>E230/H231</f>
        <v>48.742800000000003</v>
      </c>
      <c r="F231" s="52">
        <f>F230/H231</f>
        <v>183.62500000000003</v>
      </c>
      <c r="G231" s="53">
        <f>G230/H231</f>
        <v>1370.9470000000001</v>
      </c>
      <c r="H231" s="54">
        <v>10</v>
      </c>
    </row>
    <row r="232" spans="1:9" s="24" customFormat="1" ht="30" customHeight="1">
      <c r="A232" s="85"/>
      <c r="B232" s="85"/>
      <c r="C232" s="22"/>
      <c r="D232" s="23"/>
      <c r="E232" s="23"/>
      <c r="F232" s="23"/>
    </row>
    <row r="233" spans="1:9" ht="89.25" customHeight="1" thickBot="1">
      <c r="B233" s="95" t="s">
        <v>252</v>
      </c>
      <c r="C233" s="85"/>
    </row>
    <row r="234" spans="1:9" ht="13.5" hidden="1" thickBot="1"/>
    <row r="235" spans="1:9" ht="15" customHeight="1" thickBot="1">
      <c r="B235" s="96" t="s">
        <v>191</v>
      </c>
      <c r="C235" s="63"/>
      <c r="D235" s="63" t="s">
        <v>250</v>
      </c>
      <c r="E235" s="80" t="s">
        <v>251</v>
      </c>
      <c r="F235" s="18"/>
      <c r="G235" s="19"/>
      <c r="H235" s="19"/>
    </row>
    <row r="236" spans="1:9" ht="33.75" customHeight="1" thickBot="1">
      <c r="B236" s="97"/>
      <c r="C236" s="77" t="s">
        <v>254</v>
      </c>
      <c r="D236" s="64" t="s">
        <v>192</v>
      </c>
      <c r="E236" s="81" t="s">
        <v>249</v>
      </c>
      <c r="F236" s="18" t="s">
        <v>91</v>
      </c>
      <c r="G236" s="19"/>
      <c r="H236" s="19"/>
    </row>
    <row r="237" spans="1:9" ht="13.5" thickBot="1">
      <c r="B237" s="66" t="s">
        <v>247</v>
      </c>
      <c r="C237" s="76" t="s">
        <v>255</v>
      </c>
      <c r="D237" s="65" t="s">
        <v>245</v>
      </c>
      <c r="E237" s="82" t="s">
        <v>245</v>
      </c>
      <c r="F237" s="18"/>
      <c r="G237" s="19"/>
      <c r="H237" s="19"/>
    </row>
    <row r="238" spans="1:9" ht="13.5" thickBot="1">
      <c r="B238" s="66"/>
      <c r="C238" s="65"/>
      <c r="D238" s="65" t="s">
        <v>246</v>
      </c>
      <c r="E238" s="82" t="s">
        <v>246</v>
      </c>
      <c r="F238" s="18"/>
      <c r="G238" s="19">
        <v>10</v>
      </c>
      <c r="H238" s="19"/>
    </row>
    <row r="239" spans="1:9" ht="13.5" thickBot="1">
      <c r="B239" s="73" t="s">
        <v>193</v>
      </c>
      <c r="C239" s="78" t="s">
        <v>256</v>
      </c>
      <c r="D239" s="74">
        <v>0.224</v>
      </c>
      <c r="E239" s="83">
        <v>0.2</v>
      </c>
      <c r="F239" s="18">
        <f>PRODUCT(D239,10)</f>
        <v>2.2400000000000002</v>
      </c>
      <c r="G239" s="19">
        <f>PRODUCT(F239,10)</f>
        <v>22.400000000000002</v>
      </c>
      <c r="H239" s="84">
        <f>SUM('зима-весна_1_3  2023 г'!F242,G239)</f>
        <v>23.864000000000001</v>
      </c>
      <c r="I239" s="21">
        <v>125</v>
      </c>
    </row>
    <row r="240" spans="1:9" ht="13.5" thickBot="1">
      <c r="B240" s="73" t="s">
        <v>194</v>
      </c>
      <c r="C240" s="78" t="s">
        <v>256</v>
      </c>
      <c r="D240" s="74">
        <v>0.112</v>
      </c>
      <c r="E240" s="83">
        <v>0.1</v>
      </c>
      <c r="F240" s="18">
        <f t="shared" ref="F240:F290" si="0">PRODUCT(D240,10)</f>
        <v>1.1200000000000001</v>
      </c>
      <c r="G240" s="19">
        <f>PRODUCT(F240,10)</f>
        <v>11.200000000000001</v>
      </c>
      <c r="H240" s="84">
        <f>SUM('зима-весна_1_3  2023 г'!F243,G240)</f>
        <v>11.872000000000002</v>
      </c>
      <c r="I240" s="21">
        <v>115</v>
      </c>
    </row>
    <row r="241" spans="2:8" ht="13.5" thickBot="1">
      <c r="B241" s="73" t="s">
        <v>195</v>
      </c>
      <c r="C241" s="78" t="s">
        <v>256</v>
      </c>
      <c r="D241" s="74">
        <v>0.26500000000000001</v>
      </c>
      <c r="E241" s="83">
        <v>0.26500000000000001</v>
      </c>
      <c r="F241" s="18">
        <f t="shared" si="0"/>
        <v>2.6500000000000004</v>
      </c>
      <c r="G241" s="19">
        <f>PRODUCT(F241,10)</f>
        <v>26.500000000000004</v>
      </c>
      <c r="H241" s="84">
        <f>SUM('зима-весна_1_3  2023 г'!F244,G241)</f>
        <v>27.730000000000004</v>
      </c>
    </row>
    <row r="242" spans="2:8" ht="13.5" thickBot="1">
      <c r="B242" s="65" t="s">
        <v>239</v>
      </c>
      <c r="C242" s="78" t="s">
        <v>256</v>
      </c>
      <c r="D242" s="74">
        <v>0.03</v>
      </c>
      <c r="E242" s="83">
        <v>0.03</v>
      </c>
      <c r="F242" s="18">
        <f t="shared" si="0"/>
        <v>0.3</v>
      </c>
      <c r="G242" s="19">
        <f>PRODUCT(F242,10)</f>
        <v>3</v>
      </c>
      <c r="H242" s="84">
        <f>SUM('зима-весна_1_3  2023 г'!F245,G242)</f>
        <v>3.21</v>
      </c>
    </row>
    <row r="243" spans="2:8" ht="13.5" thickBot="1">
      <c r="B243" s="73" t="s">
        <v>196</v>
      </c>
      <c r="C243" s="78" t="s">
        <v>256</v>
      </c>
      <c r="D243" s="74">
        <v>0.39410000000000001</v>
      </c>
      <c r="E243" s="83">
        <v>0.32600000000000001</v>
      </c>
      <c r="F243" s="18">
        <f t="shared" si="0"/>
        <v>3.9409999999999998</v>
      </c>
      <c r="G243" s="19">
        <f>PRODUCT(F243,10)</f>
        <v>39.409999999999997</v>
      </c>
      <c r="H243" s="84">
        <f>SUM('зима-весна_1_3  2023 г'!F246,G243)</f>
        <v>41.2286</v>
      </c>
    </row>
    <row r="244" spans="2:8" ht="13.5" thickBot="1">
      <c r="B244" s="73" t="s">
        <v>197</v>
      </c>
      <c r="C244" s="78" t="s">
        <v>256</v>
      </c>
      <c r="D244" s="74">
        <v>2.8999999999999998E-3</v>
      </c>
      <c r="E244" s="83">
        <v>2.8999999999999998E-3</v>
      </c>
      <c r="F244" s="18">
        <f t="shared" si="0"/>
        <v>2.8999999999999998E-2</v>
      </c>
      <c r="G244" s="19">
        <f t="shared" ref="G244:G289" si="1">PRODUCT(F244,10)</f>
        <v>0.28999999999999998</v>
      </c>
      <c r="H244" s="84">
        <f>SUM('зима-весна_1_3  2023 г'!F247,G244)</f>
        <v>0.30619999999999997</v>
      </c>
    </row>
    <row r="245" spans="2:8" ht="13.5" thickBot="1">
      <c r="B245" s="73" t="s">
        <v>198</v>
      </c>
      <c r="C245" s="78" t="s">
        <v>256</v>
      </c>
      <c r="D245" s="74">
        <v>0.1</v>
      </c>
      <c r="E245" s="83">
        <v>0.1</v>
      </c>
      <c r="F245" s="18">
        <f t="shared" si="0"/>
        <v>1</v>
      </c>
      <c r="G245" s="19">
        <f t="shared" si="1"/>
        <v>10</v>
      </c>
      <c r="H245" s="84">
        <f>SUM('зима-весна_1_3  2023 г'!F248,G245)</f>
        <v>10.36</v>
      </c>
    </row>
    <row r="246" spans="2:8" ht="13.5" thickBot="1">
      <c r="B246" s="73" t="s">
        <v>199</v>
      </c>
      <c r="C246" s="78" t="s">
        <v>256</v>
      </c>
      <c r="D246" s="74">
        <v>4.3E-3</v>
      </c>
      <c r="E246" s="83">
        <v>4.3E-3</v>
      </c>
      <c r="F246" s="18">
        <f t="shared" si="0"/>
        <v>4.2999999999999997E-2</v>
      </c>
      <c r="G246" s="19">
        <f t="shared" si="1"/>
        <v>0.42999999999999994</v>
      </c>
      <c r="H246" s="84">
        <f>SUM('зима-весна_1_3  2023 г'!F249,G246)</f>
        <v>0.45399999999999996</v>
      </c>
    </row>
    <row r="247" spans="2:8" ht="13.5" thickBot="1">
      <c r="B247" s="73" t="s">
        <v>200</v>
      </c>
      <c r="C247" s="78" t="s">
        <v>256</v>
      </c>
      <c r="D247" s="74">
        <v>0.252</v>
      </c>
      <c r="E247" s="83">
        <v>0.20100000000000001</v>
      </c>
      <c r="F247" s="18">
        <f t="shared" si="0"/>
        <v>2.52</v>
      </c>
      <c r="G247" s="19">
        <f t="shared" si="1"/>
        <v>25.2</v>
      </c>
      <c r="H247" s="84">
        <f>SUM('зима-весна_1_3  2023 г'!F250,G247)</f>
        <v>26.468999999999998</v>
      </c>
    </row>
    <row r="248" spans="2:8" ht="13.5" thickBot="1">
      <c r="B248" s="65" t="s">
        <v>243</v>
      </c>
      <c r="C248" s="78" t="s">
        <v>256</v>
      </c>
      <c r="D248" s="74">
        <v>0.1158</v>
      </c>
      <c r="E248" s="83">
        <v>8.1000000000000003E-2</v>
      </c>
      <c r="F248" s="18">
        <f t="shared" si="0"/>
        <v>1.1579999999999999</v>
      </c>
      <c r="G248" s="19">
        <f t="shared" si="1"/>
        <v>11.579999999999998</v>
      </c>
      <c r="H248" s="84">
        <f>SUM('зима-весна_1_3  2023 г'!F251,G248)</f>
        <v>12.051599999999999</v>
      </c>
    </row>
    <row r="249" spans="2:8" ht="13.5" thickBot="1">
      <c r="B249" s="73" t="s">
        <v>201</v>
      </c>
      <c r="C249" s="78" t="s">
        <v>256</v>
      </c>
      <c r="D249" s="74">
        <v>1.1832</v>
      </c>
      <c r="E249" s="83">
        <v>0.89759999999999995</v>
      </c>
      <c r="F249" s="18">
        <f t="shared" si="0"/>
        <v>11.832000000000001</v>
      </c>
      <c r="G249" s="19">
        <f t="shared" si="1"/>
        <v>118.32000000000001</v>
      </c>
      <c r="H249" s="84">
        <f>SUM('зима-весна_1_3  2023 г'!F252,G249)</f>
        <v>124.19820000000001</v>
      </c>
    </row>
    <row r="250" spans="2:8" ht="13.5" thickBot="1">
      <c r="B250" s="73" t="s">
        <v>202</v>
      </c>
      <c r="C250" s="78" t="s">
        <v>256</v>
      </c>
      <c r="D250" s="74">
        <v>5.7999999999999996E-3</v>
      </c>
      <c r="E250" s="83">
        <v>5.7999999999999996E-3</v>
      </c>
      <c r="F250" s="18">
        <f t="shared" si="0"/>
        <v>5.7999999999999996E-2</v>
      </c>
      <c r="G250" s="19">
        <f t="shared" si="1"/>
        <v>0.57999999999999996</v>
      </c>
      <c r="H250" s="84">
        <f>SUM('зима-весна_1_3  2023 г'!F253,G250)</f>
        <v>0.61180000000000001</v>
      </c>
    </row>
    <row r="251" spans="2:8" ht="13.5" thickBot="1">
      <c r="B251" s="73" t="s">
        <v>203</v>
      </c>
      <c r="C251" s="78" t="s">
        <v>256</v>
      </c>
      <c r="D251" s="74">
        <v>1.4999999999999999E-2</v>
      </c>
      <c r="E251" s="83">
        <v>1.4999999999999999E-2</v>
      </c>
      <c r="F251" s="18">
        <f t="shared" si="0"/>
        <v>0.15</v>
      </c>
      <c r="G251" s="19">
        <f t="shared" si="1"/>
        <v>1.5</v>
      </c>
      <c r="H251" s="84">
        <f>SUM('зима-весна_1_3  2023 г'!F254,G251)</f>
        <v>1.59</v>
      </c>
    </row>
    <row r="252" spans="2:8" ht="13.5" thickBot="1">
      <c r="B252" s="73" t="s">
        <v>204</v>
      </c>
      <c r="C252" s="78" t="s">
        <v>256</v>
      </c>
      <c r="D252" s="74">
        <v>1.46E-2</v>
      </c>
      <c r="E252" s="83">
        <v>1.46E-2</v>
      </c>
      <c r="F252" s="18">
        <f t="shared" si="0"/>
        <v>0.14599999999999999</v>
      </c>
      <c r="G252" s="19">
        <f t="shared" si="1"/>
        <v>1.46</v>
      </c>
      <c r="H252" s="84">
        <f>SUM('зима-весна_1_3  2023 г'!F255,G252)</f>
        <v>1.5331999999999999</v>
      </c>
    </row>
    <row r="253" spans="2:8" ht="13.5" thickBot="1">
      <c r="B253" s="73" t="s">
        <v>205</v>
      </c>
      <c r="C253" s="78" t="s">
        <v>256</v>
      </c>
      <c r="D253" s="74">
        <v>4.2999999999999997E-2</v>
      </c>
      <c r="E253" s="83">
        <v>4.2999999999999997E-2</v>
      </c>
      <c r="F253" s="18">
        <f t="shared" si="0"/>
        <v>0.42999999999999994</v>
      </c>
      <c r="G253" s="19">
        <f t="shared" si="1"/>
        <v>4.2999999999999989</v>
      </c>
      <c r="H253" s="84">
        <f>SUM('зима-весна_1_3  2023 г'!F256,G253)</f>
        <v>4.5339999999999989</v>
      </c>
    </row>
    <row r="254" spans="2:8" ht="13.5" thickBot="1">
      <c r="B254" s="73" t="s">
        <v>206</v>
      </c>
      <c r="C254" s="78" t="s">
        <v>256</v>
      </c>
      <c r="D254" s="74">
        <v>5.0900000000000001E-2</v>
      </c>
      <c r="E254" s="83">
        <v>5.0900000000000001E-2</v>
      </c>
      <c r="F254" s="18">
        <f t="shared" si="0"/>
        <v>0.50900000000000001</v>
      </c>
      <c r="G254" s="19">
        <f t="shared" si="1"/>
        <v>5.09</v>
      </c>
      <c r="H254" s="84">
        <f>SUM('зима-весна_1_3  2023 г'!F257,G254)</f>
        <v>5.3186</v>
      </c>
    </row>
    <row r="255" spans="2:8" ht="13.5" thickBot="1">
      <c r="B255" s="73" t="s">
        <v>207</v>
      </c>
      <c r="C255" s="78" t="s">
        <v>256</v>
      </c>
      <c r="D255" s="74">
        <v>2.0899999999999998E-2</v>
      </c>
      <c r="E255" s="83">
        <v>2.0899999999999998E-2</v>
      </c>
      <c r="F255" s="18">
        <f t="shared" si="0"/>
        <v>0.20899999999999999</v>
      </c>
      <c r="G255" s="19">
        <f t="shared" si="1"/>
        <v>2.09</v>
      </c>
      <c r="H255" s="84">
        <f>SUM('зима-весна_1_3  2023 г'!F258,G255)</f>
        <v>2.1896</v>
      </c>
    </row>
    <row r="256" spans="2:8" ht="13.5" thickBot="1">
      <c r="B256" s="73" t="s">
        <v>208</v>
      </c>
      <c r="C256" s="78" t="s">
        <v>256</v>
      </c>
      <c r="D256" s="74">
        <v>0.192</v>
      </c>
      <c r="E256" s="83">
        <v>0.192</v>
      </c>
      <c r="F256" s="18">
        <f t="shared" si="0"/>
        <v>1.92</v>
      </c>
      <c r="G256" s="19">
        <f t="shared" si="1"/>
        <v>19.2</v>
      </c>
      <c r="H256" s="84">
        <f>SUM('зима-весна_1_3  2023 г'!F259,G256)</f>
        <v>20.1204</v>
      </c>
    </row>
    <row r="257" spans="2:8" ht="13.5" thickBot="1">
      <c r="B257" s="73" t="s">
        <v>209</v>
      </c>
      <c r="C257" s="78" t="s">
        <v>256</v>
      </c>
      <c r="D257" s="74">
        <v>4.0000000000000001E-3</v>
      </c>
      <c r="E257" s="83">
        <v>4.0000000000000001E-3</v>
      </c>
      <c r="F257" s="18">
        <f t="shared" si="0"/>
        <v>0.04</v>
      </c>
      <c r="G257" s="19">
        <f t="shared" si="1"/>
        <v>0.4</v>
      </c>
      <c r="H257" s="84">
        <f>SUM('зима-весна_1_3  2023 г'!F260,G257)</f>
        <v>0.42400000000000004</v>
      </c>
    </row>
    <row r="258" spans="2:8" ht="13.5" thickBot="1">
      <c r="B258" s="73" t="s">
        <v>210</v>
      </c>
      <c r="C258" s="78" t="s">
        <v>256</v>
      </c>
      <c r="D258" s="74">
        <v>0.1762</v>
      </c>
      <c r="E258" s="83">
        <v>0.14430000000000001</v>
      </c>
      <c r="F258" s="18">
        <f t="shared" si="0"/>
        <v>1.762</v>
      </c>
      <c r="G258" s="19">
        <f t="shared" si="1"/>
        <v>17.62</v>
      </c>
      <c r="H258" s="84">
        <f>SUM('зима-весна_1_3  2023 г'!F261,G258)</f>
        <v>18.443200000000001</v>
      </c>
    </row>
    <row r="259" spans="2:8" ht="13.5" thickBot="1">
      <c r="B259" s="73" t="s">
        <v>211</v>
      </c>
      <c r="C259" s="78" t="s">
        <v>256</v>
      </c>
      <c r="D259" s="74">
        <v>8.8400000000000006E-2</v>
      </c>
      <c r="E259" s="83">
        <v>8.8400000000000006E-2</v>
      </c>
      <c r="F259" s="18">
        <f t="shared" si="0"/>
        <v>0.88400000000000012</v>
      </c>
      <c r="G259" s="19">
        <f t="shared" si="1"/>
        <v>8.8400000000000016</v>
      </c>
      <c r="H259" s="84">
        <f>SUM('зима-весна_1_3  2023 г'!F262,G259)</f>
        <v>9.2888000000000019</v>
      </c>
    </row>
    <row r="260" spans="2:8" ht="13.5" thickBot="1">
      <c r="B260" s="73" t="s">
        <v>212</v>
      </c>
      <c r="C260" s="78" t="s">
        <v>257</v>
      </c>
      <c r="D260" s="74">
        <v>5.9499999999999997E-2</v>
      </c>
      <c r="E260" s="83">
        <v>5.9499999999999997E-2</v>
      </c>
      <c r="F260" s="18">
        <f t="shared" si="0"/>
        <v>0.59499999999999997</v>
      </c>
      <c r="G260" s="19">
        <f t="shared" si="1"/>
        <v>5.9499999999999993</v>
      </c>
      <c r="H260" s="84">
        <f>SUM('зима-весна_1_3  2023 г'!F263,G260)</f>
        <v>6.2157999999999989</v>
      </c>
    </row>
    <row r="261" spans="2:8" ht="13.5" thickBot="1">
      <c r="B261" s="73" t="s">
        <v>213</v>
      </c>
      <c r="C261" s="78" t="s">
        <v>256</v>
      </c>
      <c r="D261" s="74">
        <v>0.18</v>
      </c>
      <c r="E261" s="83">
        <v>0.18</v>
      </c>
      <c r="F261" s="18">
        <f t="shared" si="0"/>
        <v>1.7999999999999998</v>
      </c>
      <c r="G261" s="19">
        <f t="shared" si="1"/>
        <v>18</v>
      </c>
      <c r="H261" s="84">
        <f>SUM('зима-весна_1_3  2023 г'!F264,G261)</f>
        <v>18.829799999999999</v>
      </c>
    </row>
    <row r="262" spans="2:8" ht="13.5" thickBot="1">
      <c r="B262" s="73" t="s">
        <v>214</v>
      </c>
      <c r="C262" s="78" t="s">
        <v>257</v>
      </c>
      <c r="D262" s="74">
        <v>1.5679000000000001</v>
      </c>
      <c r="E262" s="83">
        <v>1.5679000000000001</v>
      </c>
      <c r="F262" s="18">
        <f t="shared" si="0"/>
        <v>15.679</v>
      </c>
      <c r="G262" s="19">
        <f t="shared" si="1"/>
        <v>156.79</v>
      </c>
      <c r="H262" s="84">
        <f>SUM('зима-весна_1_3  2023 г'!F265,G262)</f>
        <v>163.64259999999999</v>
      </c>
    </row>
    <row r="263" spans="2:8" ht="13.5" thickBot="1">
      <c r="B263" s="65" t="s">
        <v>244</v>
      </c>
      <c r="C263" s="78" t="s">
        <v>256</v>
      </c>
      <c r="D263" s="74">
        <v>0.04</v>
      </c>
      <c r="E263" s="83">
        <v>0.04</v>
      </c>
      <c r="F263" s="18">
        <f t="shared" si="0"/>
        <v>0.4</v>
      </c>
      <c r="G263" s="19">
        <f t="shared" si="1"/>
        <v>4</v>
      </c>
      <c r="H263" s="84">
        <f>SUM('зима-весна_1_3  2023 г'!F266,G263)</f>
        <v>4.24</v>
      </c>
    </row>
    <row r="264" spans="2:8" ht="13.5" thickBot="1">
      <c r="B264" s="73" t="s">
        <v>215</v>
      </c>
      <c r="C264" s="78" t="s">
        <v>256</v>
      </c>
      <c r="D264" s="74">
        <v>0.21920000000000001</v>
      </c>
      <c r="E264" s="83">
        <v>0.17100000000000001</v>
      </c>
      <c r="F264" s="18">
        <f t="shared" si="0"/>
        <v>2.1920000000000002</v>
      </c>
      <c r="G264" s="19">
        <f t="shared" si="1"/>
        <v>21.92</v>
      </c>
      <c r="H264" s="84">
        <f>SUM('зима-весна_1_3  2023 г'!F267,G264)</f>
        <v>22.938200000000002</v>
      </c>
    </row>
    <row r="265" spans="2:8" ht="13.5" thickBot="1">
      <c r="B265" s="73" t="s">
        <v>216</v>
      </c>
      <c r="C265" s="78" t="s">
        <v>256</v>
      </c>
      <c r="D265" s="74">
        <v>0.19689999999999999</v>
      </c>
      <c r="E265" s="83">
        <v>0.19689999999999999</v>
      </c>
      <c r="F265" s="18">
        <f t="shared" si="0"/>
        <v>1.9689999999999999</v>
      </c>
      <c r="G265" s="19">
        <f t="shared" si="1"/>
        <v>19.689999999999998</v>
      </c>
      <c r="H265" s="84">
        <f>SUM('зима-весна_1_3  2023 г'!F268,G265)</f>
        <v>20.761599999999998</v>
      </c>
    </row>
    <row r="266" spans="2:8" ht="13.5" thickBot="1">
      <c r="B266" s="73" t="s">
        <v>217</v>
      </c>
      <c r="C266" s="78" t="s">
        <v>256</v>
      </c>
      <c r="D266" s="74">
        <v>7.0099999999999996E-2</v>
      </c>
      <c r="E266" s="83">
        <v>6.3500000000000001E-2</v>
      </c>
      <c r="F266" s="18">
        <f t="shared" si="0"/>
        <v>0.70099999999999996</v>
      </c>
      <c r="G266" s="19">
        <f t="shared" si="1"/>
        <v>7.01</v>
      </c>
      <c r="H266" s="84">
        <f>SUM('зима-весна_1_3  2023 г'!F269,G266)</f>
        <v>7.2709999999999999</v>
      </c>
    </row>
    <row r="267" spans="2:8" ht="13.5" thickBot="1">
      <c r="B267" s="65" t="s">
        <v>241</v>
      </c>
      <c r="C267" s="78" t="s">
        <v>256</v>
      </c>
      <c r="D267" s="74">
        <v>0.11</v>
      </c>
      <c r="E267" s="83">
        <v>0.1</v>
      </c>
      <c r="F267" s="18">
        <f t="shared" si="0"/>
        <v>1.1000000000000001</v>
      </c>
      <c r="G267" s="19">
        <f t="shared" si="1"/>
        <v>11</v>
      </c>
      <c r="H267" s="84">
        <f>SUM('зима-весна_1_3  2023 г'!F270,G267)</f>
        <v>11.5238</v>
      </c>
    </row>
    <row r="268" spans="2:8" ht="13.5" thickBot="1">
      <c r="B268" s="65" t="s">
        <v>242</v>
      </c>
      <c r="C268" s="78" t="s">
        <v>256</v>
      </c>
      <c r="D268" s="74">
        <v>0.02</v>
      </c>
      <c r="E268" s="83">
        <v>0.02</v>
      </c>
      <c r="F268" s="18">
        <f t="shared" si="0"/>
        <v>0.2</v>
      </c>
      <c r="G268" s="19">
        <f t="shared" si="1"/>
        <v>2</v>
      </c>
      <c r="H268" s="84">
        <f>SUM('зима-весна_1_3  2023 г'!F271,G268)</f>
        <v>2.12</v>
      </c>
    </row>
    <row r="269" spans="2:8" ht="13.5" thickBot="1">
      <c r="B269" s="73" t="s">
        <v>218</v>
      </c>
      <c r="C269" s="78" t="s">
        <v>256</v>
      </c>
      <c r="D269" s="74">
        <v>0.105</v>
      </c>
      <c r="E269" s="83">
        <v>8.7599999999999997E-2</v>
      </c>
      <c r="F269" s="18">
        <f t="shared" si="0"/>
        <v>1.05</v>
      </c>
      <c r="G269" s="19">
        <f t="shared" si="1"/>
        <v>10.5</v>
      </c>
      <c r="H269" s="84">
        <f>SUM('зима-весна_1_3  2023 г'!F272,G269)</f>
        <v>10.95</v>
      </c>
    </row>
    <row r="270" spans="2:8" ht="13.5" thickBot="1">
      <c r="B270" s="73" t="s">
        <v>219</v>
      </c>
      <c r="C270" s="78" t="s">
        <v>256</v>
      </c>
      <c r="D270" s="74">
        <v>0.1</v>
      </c>
      <c r="E270" s="83">
        <v>0.1</v>
      </c>
      <c r="F270" s="18">
        <f t="shared" si="0"/>
        <v>1</v>
      </c>
      <c r="G270" s="19">
        <f t="shared" si="1"/>
        <v>10</v>
      </c>
      <c r="H270" s="84">
        <f>SUM('зима-весна_1_3  2023 г'!F273,G270)</f>
        <v>10.6</v>
      </c>
    </row>
    <row r="271" spans="2:8" ht="13.5" thickBot="1">
      <c r="B271" s="65" t="s">
        <v>220</v>
      </c>
      <c r="C271" s="78" t="s">
        <v>256</v>
      </c>
      <c r="D271" s="74">
        <v>1.93</v>
      </c>
      <c r="E271" s="83">
        <v>1.718</v>
      </c>
      <c r="F271" s="18">
        <f t="shared" si="0"/>
        <v>19.3</v>
      </c>
      <c r="G271" s="19">
        <f t="shared" si="1"/>
        <v>193</v>
      </c>
      <c r="H271" s="84">
        <f>SUM('зима-весна_1_3  2023 г'!F274,G271)</f>
        <v>203.17</v>
      </c>
    </row>
    <row r="272" spans="2:8" ht="13.5" thickBot="1">
      <c r="B272" s="65" t="s">
        <v>221</v>
      </c>
      <c r="C272" s="78" t="s">
        <v>256</v>
      </c>
      <c r="D272" s="74">
        <v>0.218</v>
      </c>
      <c r="E272" s="83">
        <v>0.218</v>
      </c>
      <c r="F272" s="18">
        <f t="shared" si="0"/>
        <v>2.1800000000000002</v>
      </c>
      <c r="G272" s="19">
        <f t="shared" si="1"/>
        <v>21.8</v>
      </c>
      <c r="H272" s="84">
        <f>SUM('зима-весна_1_3  2023 г'!F275,G272)</f>
        <v>22.988</v>
      </c>
    </row>
    <row r="273" spans="2:8" ht="13.5" thickBot="1">
      <c r="B273" s="65" t="s">
        <v>222</v>
      </c>
      <c r="C273" s="78" t="s">
        <v>256</v>
      </c>
      <c r="D273" s="74">
        <v>0.2515</v>
      </c>
      <c r="E273" s="83">
        <v>0.19900000000000001</v>
      </c>
      <c r="F273" s="18">
        <f t="shared" si="0"/>
        <v>2.5150000000000001</v>
      </c>
      <c r="G273" s="19">
        <f t="shared" si="1"/>
        <v>25.150000000000002</v>
      </c>
      <c r="H273" s="84">
        <f>SUM('зима-весна_1_3  2023 г'!F276,G273)</f>
        <v>26.337400000000002</v>
      </c>
    </row>
    <row r="274" spans="2:8" ht="13.5" thickBot="1">
      <c r="B274" s="65" t="s">
        <v>223</v>
      </c>
      <c r="C274" s="78" t="s">
        <v>256</v>
      </c>
      <c r="D274" s="74">
        <v>7.1300000000000002E-2</v>
      </c>
      <c r="E274" s="83">
        <v>7.1300000000000002E-2</v>
      </c>
      <c r="F274" s="18">
        <f t="shared" si="0"/>
        <v>0.71300000000000008</v>
      </c>
      <c r="G274" s="19">
        <f t="shared" si="1"/>
        <v>7.1300000000000008</v>
      </c>
      <c r="H274" s="84">
        <f>SUM('зима-весна_1_3  2023 г'!F277,G274)</f>
        <v>7.4240000000000013</v>
      </c>
    </row>
    <row r="275" spans="2:8" ht="13.5" thickBot="1">
      <c r="B275" s="65" t="s">
        <v>224</v>
      </c>
      <c r="C275" s="78" t="s">
        <v>257</v>
      </c>
      <c r="D275" s="74">
        <v>0.5</v>
      </c>
      <c r="E275" s="83">
        <v>0.5</v>
      </c>
      <c r="F275" s="18">
        <f t="shared" si="0"/>
        <v>5</v>
      </c>
      <c r="G275" s="19">
        <f t="shared" si="1"/>
        <v>50</v>
      </c>
      <c r="H275" s="84">
        <f>SUM('зима-весна_1_3  2023 г'!F278,G275)</f>
        <v>53</v>
      </c>
    </row>
    <row r="276" spans="2:8" ht="13.5" thickBot="1">
      <c r="B276" s="65" t="s">
        <v>225</v>
      </c>
      <c r="C276" s="78" t="s">
        <v>256</v>
      </c>
      <c r="D276" s="74">
        <v>3.49E-2</v>
      </c>
      <c r="E276" s="83">
        <v>3.49E-2</v>
      </c>
      <c r="F276" s="18">
        <f t="shared" si="0"/>
        <v>0.34899999999999998</v>
      </c>
      <c r="G276" s="19">
        <f t="shared" si="1"/>
        <v>3.4899999999999998</v>
      </c>
      <c r="H276" s="84">
        <f>SUM('зима-весна_1_3  2023 г'!F279,G276)</f>
        <v>3.6999999999999997</v>
      </c>
    </row>
    <row r="277" spans="2:8" ht="13.5" thickBot="1">
      <c r="B277" s="65" t="s">
        <v>226</v>
      </c>
      <c r="C277" s="78" t="s">
        <v>256</v>
      </c>
      <c r="D277" s="74">
        <v>1.2E-2</v>
      </c>
      <c r="E277" s="83">
        <v>1.2E-2</v>
      </c>
      <c r="F277" s="18">
        <f t="shared" si="0"/>
        <v>0.12</v>
      </c>
      <c r="G277" s="19">
        <f t="shared" si="1"/>
        <v>1.2</v>
      </c>
      <c r="H277" s="84">
        <f>SUM('зима-весна_1_3  2023 г'!F280,G277)</f>
        <v>1.254</v>
      </c>
    </row>
    <row r="278" spans="2:8" ht="13.5" thickBot="1">
      <c r="B278" s="65" t="s">
        <v>227</v>
      </c>
      <c r="C278" s="78" t="s">
        <v>256</v>
      </c>
      <c r="D278" s="74">
        <v>4.7E-2</v>
      </c>
      <c r="E278" s="83">
        <v>4.7E-2</v>
      </c>
      <c r="F278" s="18">
        <f t="shared" si="0"/>
        <v>0.47</v>
      </c>
      <c r="G278" s="19">
        <f t="shared" si="1"/>
        <v>4.6999999999999993</v>
      </c>
      <c r="H278" s="84">
        <f>SUM('зима-весна_1_3  2023 г'!F281,G278)</f>
        <v>5.0809999999999995</v>
      </c>
    </row>
    <row r="279" spans="2:8" ht="13.5" thickBot="1">
      <c r="B279" s="65" t="s">
        <v>240</v>
      </c>
      <c r="C279" s="78" t="s">
        <v>256</v>
      </c>
      <c r="D279" s="74">
        <v>7.1999999999999995E-2</v>
      </c>
      <c r="E279" s="83">
        <v>7.1999999999999995E-2</v>
      </c>
      <c r="F279" s="18">
        <f t="shared" si="0"/>
        <v>0.72</v>
      </c>
      <c r="G279" s="19">
        <f t="shared" si="1"/>
        <v>7.1999999999999993</v>
      </c>
      <c r="H279" s="84">
        <f>SUM('зима-весна_1_3  2023 г'!F282,G279)</f>
        <v>7.1999999999999993</v>
      </c>
    </row>
    <row r="280" spans="2:8" ht="13.5" thickBot="1">
      <c r="B280" s="65" t="s">
        <v>228</v>
      </c>
      <c r="C280" s="78" t="s">
        <v>256</v>
      </c>
      <c r="D280" s="74">
        <v>3.15E-2</v>
      </c>
      <c r="E280" s="83">
        <v>2.9499999999999998E-2</v>
      </c>
      <c r="F280" s="18">
        <f t="shared" si="0"/>
        <v>0.315</v>
      </c>
      <c r="G280" s="19">
        <f t="shared" si="1"/>
        <v>3.15</v>
      </c>
      <c r="H280" s="84">
        <f>SUM('зима-весна_1_3  2023 г'!F283,G280)</f>
        <v>3.3</v>
      </c>
    </row>
    <row r="281" spans="2:8" ht="13.5" thickBot="1">
      <c r="B281" s="65" t="s">
        <v>229</v>
      </c>
      <c r="C281" s="78" t="s">
        <v>256</v>
      </c>
      <c r="D281" s="74">
        <v>0.39979999999999999</v>
      </c>
      <c r="E281" s="83">
        <v>0.39750000000000002</v>
      </c>
      <c r="F281" s="18">
        <f t="shared" si="0"/>
        <v>3.9979999999999998</v>
      </c>
      <c r="G281" s="19">
        <f t="shared" si="1"/>
        <v>39.979999999999997</v>
      </c>
      <c r="H281" s="84">
        <f>SUM('зима-весна_1_3  2023 г'!F284,G281)</f>
        <v>42.138799999999996</v>
      </c>
    </row>
    <row r="282" spans="2:8" ht="13.5" thickBot="1">
      <c r="B282" s="65" t="s">
        <v>230</v>
      </c>
      <c r="C282" s="78" t="s">
        <v>256</v>
      </c>
      <c r="D282" s="74">
        <v>0.1236</v>
      </c>
      <c r="E282" s="83">
        <v>0.1236</v>
      </c>
      <c r="F282" s="18">
        <f t="shared" si="0"/>
        <v>1.236</v>
      </c>
      <c r="G282" s="19">
        <f t="shared" si="1"/>
        <v>12.36</v>
      </c>
      <c r="H282" s="84">
        <f>SUM('зима-весна_1_3  2023 г'!F285,G282)</f>
        <v>12.516</v>
      </c>
    </row>
    <row r="283" spans="2:8" ht="13.5" thickBot="1">
      <c r="B283" s="65" t="s">
        <v>231</v>
      </c>
      <c r="C283" s="78" t="s">
        <v>256</v>
      </c>
      <c r="D283" s="74">
        <v>0.1983</v>
      </c>
      <c r="E283" s="83">
        <v>0.17699999999999999</v>
      </c>
      <c r="F283" s="18">
        <f t="shared" si="0"/>
        <v>1.9830000000000001</v>
      </c>
      <c r="G283" s="19">
        <f t="shared" si="1"/>
        <v>19.830000000000002</v>
      </c>
      <c r="H283" s="84">
        <f>SUM('зима-весна_1_3  2023 г'!F286,G283)</f>
        <v>20.776800000000001</v>
      </c>
    </row>
    <row r="284" spans="2:8" ht="13.5" thickBot="1">
      <c r="B284" s="65" t="s">
        <v>232</v>
      </c>
      <c r="C284" s="78" t="s">
        <v>256</v>
      </c>
      <c r="D284" s="74">
        <v>5.2400000000000002E-2</v>
      </c>
      <c r="E284" s="83">
        <v>5.2400000000000002E-2</v>
      </c>
      <c r="F284" s="18">
        <f t="shared" si="0"/>
        <v>0.52400000000000002</v>
      </c>
      <c r="G284" s="19">
        <f t="shared" si="1"/>
        <v>5.24</v>
      </c>
      <c r="H284" s="84">
        <f>SUM('зима-весна_1_3  2023 г'!F287,G284)</f>
        <v>5.4649999999999999</v>
      </c>
    </row>
    <row r="285" spans="2:8" ht="13.5" thickBot="1">
      <c r="B285" s="65" t="s">
        <v>233</v>
      </c>
      <c r="C285" s="78" t="s">
        <v>256</v>
      </c>
      <c r="D285" s="74">
        <v>0.1736</v>
      </c>
      <c r="E285" s="83">
        <v>0.1736</v>
      </c>
      <c r="F285" s="18">
        <f t="shared" si="0"/>
        <v>1.736</v>
      </c>
      <c r="G285" s="19">
        <f t="shared" si="1"/>
        <v>17.36</v>
      </c>
      <c r="H285" s="84">
        <f>SUM('зима-весна_1_3  2023 г'!F288,G285)</f>
        <v>18.103999999999999</v>
      </c>
    </row>
    <row r="286" spans="2:8" ht="13.5" thickBot="1">
      <c r="B286" s="65" t="s">
        <v>234</v>
      </c>
      <c r="C286" s="78" t="s">
        <v>256</v>
      </c>
      <c r="D286" s="74">
        <v>0.25</v>
      </c>
      <c r="E286" s="83">
        <v>0.25</v>
      </c>
      <c r="F286" s="18">
        <f t="shared" si="0"/>
        <v>2.5</v>
      </c>
      <c r="G286" s="19">
        <f t="shared" si="1"/>
        <v>25</v>
      </c>
      <c r="H286" s="84">
        <f>SUM('зима-весна_1_3  2023 г'!F289,G286)</f>
        <v>26.2</v>
      </c>
    </row>
    <row r="287" spans="2:8" ht="13.5" thickBot="1">
      <c r="B287" s="65" t="s">
        <v>235</v>
      </c>
      <c r="C287" s="78" t="s">
        <v>256</v>
      </c>
      <c r="D287" s="74">
        <v>0.29859999999999998</v>
      </c>
      <c r="E287" s="83">
        <v>0.29859999999999998</v>
      </c>
      <c r="F287" s="18">
        <f t="shared" si="0"/>
        <v>2.9859999999999998</v>
      </c>
      <c r="G287" s="19">
        <f t="shared" si="1"/>
        <v>29.86</v>
      </c>
      <c r="H287" s="84">
        <f>SUM('зима-весна_1_3  2023 г'!F290,G287)</f>
        <v>31.282</v>
      </c>
    </row>
    <row r="288" spans="2:8" ht="13.5" thickBot="1">
      <c r="B288" s="65" t="s">
        <v>236</v>
      </c>
      <c r="C288" s="78" t="s">
        <v>256</v>
      </c>
      <c r="D288" s="74">
        <v>2.5000000000000001E-3</v>
      </c>
      <c r="E288" s="83">
        <v>2.5000000000000001E-3</v>
      </c>
      <c r="F288" s="18">
        <f t="shared" si="0"/>
        <v>2.5000000000000001E-2</v>
      </c>
      <c r="G288" s="19">
        <f t="shared" si="1"/>
        <v>0.25</v>
      </c>
      <c r="H288" s="84">
        <f>SUM('зима-весна_1_3  2023 г'!F291,G288)</f>
        <v>0.26500000000000001</v>
      </c>
    </row>
    <row r="289" spans="2:8" ht="13.5" thickBot="1">
      <c r="B289" s="65" t="s">
        <v>237</v>
      </c>
      <c r="C289" s="78" t="s">
        <v>256</v>
      </c>
      <c r="D289" s="74">
        <v>0.57050000000000001</v>
      </c>
      <c r="E289" s="83">
        <v>0.49199999999999999</v>
      </c>
      <c r="F289" s="18">
        <f t="shared" si="0"/>
        <v>5.7050000000000001</v>
      </c>
      <c r="G289" s="19">
        <f t="shared" si="1"/>
        <v>57.05</v>
      </c>
      <c r="H289" s="84">
        <f>SUM('зима-весна_1_3  2023 г'!F292,G289)</f>
        <v>58.099999999999994</v>
      </c>
    </row>
    <row r="290" spans="2:8" ht="13.5" thickBot="1">
      <c r="B290" s="65" t="s">
        <v>238</v>
      </c>
      <c r="C290" s="78" t="s">
        <v>258</v>
      </c>
      <c r="D290" s="74">
        <v>8.6402999999999999</v>
      </c>
      <c r="E290" s="83">
        <v>8.6402999999999999</v>
      </c>
      <c r="F290" s="18">
        <f t="shared" si="0"/>
        <v>86.402999999999992</v>
      </c>
      <c r="G290" s="19">
        <f>PRODUCT(F290,10)</f>
        <v>864.03</v>
      </c>
      <c r="H290" s="84">
        <f>SUM('зима-весна_1_3  2023 г'!F293,G290)</f>
        <v>908.00099999999998</v>
      </c>
    </row>
  </sheetData>
  <mergeCells count="117">
    <mergeCell ref="B233:C233"/>
    <mergeCell ref="B235:B236"/>
    <mergeCell ref="F1:H1"/>
    <mergeCell ref="F2:H2"/>
    <mergeCell ref="F3:H3"/>
    <mergeCell ref="F4:H4"/>
    <mergeCell ref="A5:H5"/>
    <mergeCell ref="A6:H6"/>
    <mergeCell ref="A10:H10"/>
    <mergeCell ref="A11:A13"/>
    <mergeCell ref="A14:B14"/>
    <mergeCell ref="A16:B16"/>
    <mergeCell ref="A17:A24"/>
    <mergeCell ref="A25:B25"/>
    <mergeCell ref="A8:A9"/>
    <mergeCell ref="B8:B9"/>
    <mergeCell ref="C8:C9"/>
    <mergeCell ref="D8:F8"/>
    <mergeCell ref="G8:G9"/>
    <mergeCell ref="H8:H9"/>
    <mergeCell ref="A36:B36"/>
    <mergeCell ref="A38:B38"/>
    <mergeCell ref="A39:A45"/>
    <mergeCell ref="A46:B46"/>
    <mergeCell ref="A47:A49"/>
    <mergeCell ref="A50:B50"/>
    <mergeCell ref="A26:A27"/>
    <mergeCell ref="A28:B28"/>
    <mergeCell ref="A30:B30"/>
    <mergeCell ref="A31:B31"/>
    <mergeCell ref="A32:H32"/>
    <mergeCell ref="A33:A35"/>
    <mergeCell ref="A61:A67"/>
    <mergeCell ref="A68:B68"/>
    <mergeCell ref="A69:A70"/>
    <mergeCell ref="A71:B71"/>
    <mergeCell ref="A73:B73"/>
    <mergeCell ref="A74:B74"/>
    <mergeCell ref="A52:B52"/>
    <mergeCell ref="A53:B53"/>
    <mergeCell ref="A54:H54"/>
    <mergeCell ref="A55:A57"/>
    <mergeCell ref="A58:B58"/>
    <mergeCell ref="A60:B60"/>
    <mergeCell ref="A91:A93"/>
    <mergeCell ref="A94:B94"/>
    <mergeCell ref="A96:B96"/>
    <mergeCell ref="A97:B97"/>
    <mergeCell ref="A98:H98"/>
    <mergeCell ref="A99:A102"/>
    <mergeCell ref="A75:H75"/>
    <mergeCell ref="A76:A78"/>
    <mergeCell ref="A79:B79"/>
    <mergeCell ref="A81:B81"/>
    <mergeCell ref="A82:A89"/>
    <mergeCell ref="A90:B90"/>
    <mergeCell ref="A118:B118"/>
    <mergeCell ref="A119:B119"/>
    <mergeCell ref="A120:H120"/>
    <mergeCell ref="A121:A123"/>
    <mergeCell ref="A124:B124"/>
    <mergeCell ref="A126:B126"/>
    <mergeCell ref="A103:B103"/>
    <mergeCell ref="A105:B105"/>
    <mergeCell ref="A106:A112"/>
    <mergeCell ref="A113:B113"/>
    <mergeCell ref="A114:A115"/>
    <mergeCell ref="A116:B116"/>
    <mergeCell ref="A143:H143"/>
    <mergeCell ref="A144:A146"/>
    <mergeCell ref="A147:B147"/>
    <mergeCell ref="A149:B149"/>
    <mergeCell ref="A150:A155"/>
    <mergeCell ref="A156:B156"/>
    <mergeCell ref="A127:A134"/>
    <mergeCell ref="A135:B135"/>
    <mergeCell ref="A136:A138"/>
    <mergeCell ref="A139:B139"/>
    <mergeCell ref="A141:B141"/>
    <mergeCell ref="A142:B142"/>
    <mergeCell ref="A167:B167"/>
    <mergeCell ref="A169:B169"/>
    <mergeCell ref="A170:A176"/>
    <mergeCell ref="A177:B177"/>
    <mergeCell ref="A178:A180"/>
    <mergeCell ref="A181:B181"/>
    <mergeCell ref="A157:A158"/>
    <mergeCell ref="A159:B159"/>
    <mergeCell ref="A161:B161"/>
    <mergeCell ref="A162:B162"/>
    <mergeCell ref="A163:H163"/>
    <mergeCell ref="A164:A166"/>
    <mergeCell ref="A193:A200"/>
    <mergeCell ref="A201:B201"/>
    <mergeCell ref="A202:A203"/>
    <mergeCell ref="A204:B204"/>
    <mergeCell ref="A206:B206"/>
    <mergeCell ref="A207:B207"/>
    <mergeCell ref="A183:B183"/>
    <mergeCell ref="A184:B184"/>
    <mergeCell ref="A185:H185"/>
    <mergeCell ref="A186:A189"/>
    <mergeCell ref="A190:B190"/>
    <mergeCell ref="A192:B192"/>
    <mergeCell ref="A232:B232"/>
    <mergeCell ref="A223:A225"/>
    <mergeCell ref="A226:B226"/>
    <mergeCell ref="A228:B228"/>
    <mergeCell ref="A229:B229"/>
    <mergeCell ref="A230:B230"/>
    <mergeCell ref="A231:B231"/>
    <mergeCell ref="A208:H208"/>
    <mergeCell ref="A209:A211"/>
    <mergeCell ref="A212:B212"/>
    <mergeCell ref="A214:B214"/>
    <mergeCell ref="A215:A221"/>
    <mergeCell ref="A222:B222"/>
  </mergeCells>
  <pageMargins left="0.70866141732283472" right="0.70866141732283472" top="0.74803149606299213" bottom="0.74803149606299213" header="0.31496062992125984" footer="0.31496062992125984"/>
  <pageSetup paperSize="9"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93"/>
  <sheetViews>
    <sheetView topLeftCell="A238" workbookViewId="0">
      <selection activeCell="D242" sqref="D242"/>
    </sheetView>
  </sheetViews>
  <sheetFormatPr defaultColWidth="8.85546875" defaultRowHeight="12.75"/>
  <cols>
    <col min="1" max="1" width="11" style="25" customWidth="1"/>
    <col min="2" max="2" width="41.7109375" style="26" customWidth="1"/>
    <col min="3" max="3" width="14.28515625" style="26" customWidth="1"/>
    <col min="4" max="4" width="15.28515625" style="27" customWidth="1"/>
    <col min="5" max="5" width="14.42578125" style="28" customWidth="1"/>
    <col min="6" max="7" width="10.7109375" style="28" customWidth="1"/>
    <col min="8" max="8" width="17" style="21" customWidth="1"/>
    <col min="9" max="9" width="32" style="21" customWidth="1"/>
    <col min="10" max="12" width="7.7109375" style="21" customWidth="1"/>
    <col min="13" max="16384" width="8.85546875" style="21"/>
  </cols>
  <sheetData>
    <row r="1" spans="1:9" s="5" customFormat="1">
      <c r="A1" s="1"/>
      <c r="B1" s="2"/>
      <c r="C1" s="2"/>
      <c r="D1" s="3"/>
      <c r="E1" s="4"/>
      <c r="F1" s="4"/>
      <c r="G1" s="98"/>
      <c r="H1" s="98"/>
      <c r="I1" s="98"/>
    </row>
    <row r="2" spans="1:9" s="5" customFormat="1">
      <c r="A2" s="1"/>
      <c r="B2" s="6"/>
      <c r="C2" s="6"/>
      <c r="D2" s="3"/>
      <c r="E2" s="4"/>
      <c r="F2" s="4"/>
      <c r="G2" s="98"/>
      <c r="H2" s="98"/>
      <c r="I2" s="98"/>
    </row>
    <row r="3" spans="1:9" s="5" customFormat="1">
      <c r="A3" s="1"/>
      <c r="B3" s="7"/>
      <c r="C3" s="7"/>
      <c r="D3" s="3"/>
      <c r="E3" s="4"/>
      <c r="F3" s="4"/>
      <c r="G3" s="98"/>
      <c r="H3" s="98"/>
      <c r="I3" s="98"/>
    </row>
    <row r="4" spans="1:9" s="5" customFormat="1">
      <c r="A4" s="1"/>
      <c r="B4" s="7"/>
      <c r="C4" s="7"/>
      <c r="D4" s="3"/>
      <c r="E4" s="4"/>
      <c r="F4" s="4"/>
      <c r="G4" s="99"/>
      <c r="H4" s="99"/>
      <c r="I4" s="99"/>
    </row>
    <row r="6" spans="1:9" s="8" customFormat="1">
      <c r="A6" s="100" t="s">
        <v>84</v>
      </c>
      <c r="B6" s="101"/>
      <c r="C6" s="101"/>
      <c r="D6" s="101"/>
      <c r="E6" s="101"/>
      <c r="F6" s="101"/>
      <c r="G6" s="101"/>
      <c r="H6" s="101"/>
      <c r="I6" s="101"/>
    </row>
    <row r="7" spans="1:9" s="8" customFormat="1">
      <c r="A7" s="102" t="s">
        <v>85</v>
      </c>
      <c r="B7" s="102"/>
      <c r="C7" s="102"/>
      <c r="D7" s="102"/>
      <c r="E7" s="102"/>
      <c r="F7" s="102"/>
      <c r="G7" s="102"/>
      <c r="H7" s="102"/>
      <c r="I7" s="102"/>
    </row>
    <row r="8" spans="1:9" s="8" customFormat="1" ht="21.75" thickBot="1">
      <c r="A8" s="9" t="s">
        <v>4</v>
      </c>
      <c r="B8" s="8" t="s">
        <v>86</v>
      </c>
      <c r="D8" s="55"/>
      <c r="E8" s="10"/>
      <c r="F8" s="10"/>
      <c r="G8" s="10"/>
      <c r="H8" s="11"/>
      <c r="I8" s="11"/>
    </row>
    <row r="9" spans="1:9" s="12" customFormat="1" ht="33" customHeight="1">
      <c r="A9" s="106" t="s">
        <v>0</v>
      </c>
      <c r="B9" s="108" t="s">
        <v>1</v>
      </c>
      <c r="C9" s="68"/>
      <c r="D9" s="110" t="s">
        <v>3</v>
      </c>
      <c r="E9" s="112" t="s">
        <v>5</v>
      </c>
      <c r="F9" s="112"/>
      <c r="G9" s="112"/>
      <c r="H9" s="113" t="s">
        <v>6</v>
      </c>
      <c r="I9" s="115" t="s">
        <v>2</v>
      </c>
    </row>
    <row r="10" spans="1:9" s="14" customFormat="1" ht="13.5" thickBot="1">
      <c r="A10" s="107"/>
      <c r="B10" s="109"/>
      <c r="C10" s="69"/>
      <c r="D10" s="111"/>
      <c r="E10" s="13" t="s">
        <v>7</v>
      </c>
      <c r="F10" s="13" t="s">
        <v>8</v>
      </c>
      <c r="G10" s="13" t="s">
        <v>9</v>
      </c>
      <c r="H10" s="114"/>
      <c r="I10" s="116"/>
    </row>
    <row r="11" spans="1:9" s="15" customFormat="1">
      <c r="A11" s="103" t="s">
        <v>10</v>
      </c>
      <c r="B11" s="104"/>
      <c r="C11" s="104"/>
      <c r="D11" s="104"/>
      <c r="E11" s="104"/>
      <c r="F11" s="104"/>
      <c r="G11" s="104"/>
      <c r="H11" s="104"/>
      <c r="I11" s="105"/>
    </row>
    <row r="12" spans="1:9">
      <c r="A12" s="86" t="s">
        <v>11</v>
      </c>
      <c r="B12" s="33" t="s">
        <v>70</v>
      </c>
      <c r="C12" s="33"/>
      <c r="D12" s="36">
        <v>150</v>
      </c>
      <c r="E12" s="30">
        <v>4.0999999999999996</v>
      </c>
      <c r="F12" s="30">
        <v>6.5</v>
      </c>
      <c r="G12" s="30">
        <v>24.3</v>
      </c>
      <c r="H12" s="31">
        <v>172</v>
      </c>
      <c r="I12" s="32" t="s">
        <v>115</v>
      </c>
    </row>
    <row r="13" spans="1:9">
      <c r="A13" s="86"/>
      <c r="B13" s="33" t="s">
        <v>43</v>
      </c>
      <c r="C13" s="33"/>
      <c r="D13" s="36">
        <v>180</v>
      </c>
      <c r="E13" s="30">
        <v>0.1</v>
      </c>
      <c r="F13" s="30">
        <v>0</v>
      </c>
      <c r="G13" s="30">
        <v>13.5</v>
      </c>
      <c r="H13" s="31">
        <v>54</v>
      </c>
      <c r="I13" s="32" t="s">
        <v>103</v>
      </c>
    </row>
    <row r="14" spans="1:9">
      <c r="A14" s="86"/>
      <c r="B14" s="33" t="s">
        <v>167</v>
      </c>
      <c r="C14" s="33"/>
      <c r="D14" s="36">
        <v>23</v>
      </c>
      <c r="E14" s="30">
        <v>1.53</v>
      </c>
      <c r="F14" s="30">
        <v>2.63</v>
      </c>
      <c r="G14" s="30">
        <v>9.74</v>
      </c>
      <c r="H14" s="31">
        <v>70</v>
      </c>
      <c r="I14" s="32" t="s">
        <v>168</v>
      </c>
    </row>
    <row r="15" spans="1:9" s="15" customFormat="1">
      <c r="A15" s="86" t="s">
        <v>15</v>
      </c>
      <c r="B15" s="87"/>
      <c r="C15" s="67"/>
      <c r="D15" s="35">
        <f>D12+D13+D14</f>
        <v>353</v>
      </c>
      <c r="E15" s="37">
        <f>SUM(E12:E14)</f>
        <v>5.7299999999999995</v>
      </c>
      <c r="F15" s="37">
        <f>SUM(F12:F14)</f>
        <v>9.129999999999999</v>
      </c>
      <c r="G15" s="37">
        <f>SUM(G12:G14)</f>
        <v>47.54</v>
      </c>
      <c r="H15" s="38">
        <f>H12+H13+H14</f>
        <v>296</v>
      </c>
      <c r="I15" s="39"/>
    </row>
    <row r="16" spans="1:9">
      <c r="A16" s="56" t="s">
        <v>16</v>
      </c>
      <c r="B16" s="16" t="s">
        <v>18</v>
      </c>
      <c r="C16" s="16"/>
      <c r="D16" s="17" t="s">
        <v>19</v>
      </c>
      <c r="E16" s="18">
        <v>1.5</v>
      </c>
      <c r="F16" s="18">
        <v>0.5</v>
      </c>
      <c r="G16" s="18">
        <v>21</v>
      </c>
      <c r="H16" s="19">
        <v>96</v>
      </c>
      <c r="I16" s="20" t="s">
        <v>17</v>
      </c>
    </row>
    <row r="17" spans="1:9" s="15" customFormat="1">
      <c r="A17" s="86" t="s">
        <v>20</v>
      </c>
      <c r="B17" s="87"/>
      <c r="C17" s="67"/>
      <c r="D17" s="35" t="str">
        <f>D16</f>
        <v>100</v>
      </c>
      <c r="E17" s="37">
        <f>SUM(E16)</f>
        <v>1.5</v>
      </c>
      <c r="F17" s="37">
        <f>SUM(F16)</f>
        <v>0.5</v>
      </c>
      <c r="G17" s="37">
        <f>G16</f>
        <v>21</v>
      </c>
      <c r="H17" s="38">
        <f>SUM(H16)</f>
        <v>96</v>
      </c>
      <c r="I17" s="39"/>
    </row>
    <row r="18" spans="1:9">
      <c r="A18" s="86" t="s">
        <v>21</v>
      </c>
      <c r="B18" s="33" t="s">
        <v>60</v>
      </c>
      <c r="C18" s="33"/>
      <c r="D18" s="36">
        <v>30</v>
      </c>
      <c r="E18" s="30">
        <v>0.5</v>
      </c>
      <c r="F18" s="30">
        <v>1.7</v>
      </c>
      <c r="G18" s="30">
        <v>2.5</v>
      </c>
      <c r="H18" s="31">
        <v>26.7</v>
      </c>
      <c r="I18" s="32" t="s">
        <v>88</v>
      </c>
    </row>
    <row r="19" spans="1:9">
      <c r="A19" s="86"/>
      <c r="B19" s="33" t="s">
        <v>89</v>
      </c>
      <c r="C19" s="33"/>
      <c r="D19" s="36">
        <v>150</v>
      </c>
      <c r="E19" s="30">
        <v>1.6</v>
      </c>
      <c r="F19" s="30">
        <v>2.39</v>
      </c>
      <c r="G19" s="30">
        <v>8.85</v>
      </c>
      <c r="H19" s="31">
        <v>63.27</v>
      </c>
      <c r="I19" s="32" t="s">
        <v>90</v>
      </c>
    </row>
    <row r="20" spans="1:9">
      <c r="A20" s="86"/>
      <c r="B20" s="33" t="s">
        <v>28</v>
      </c>
      <c r="C20" s="33"/>
      <c r="D20" s="36">
        <v>60</v>
      </c>
      <c r="E20" s="30">
        <v>4.5</v>
      </c>
      <c r="F20" s="30">
        <v>5.7</v>
      </c>
      <c r="G20" s="30">
        <v>1.85</v>
      </c>
      <c r="H20" s="31">
        <v>123.6</v>
      </c>
      <c r="I20" s="32" t="s">
        <v>134</v>
      </c>
    </row>
    <row r="21" spans="1:9">
      <c r="A21" s="86"/>
      <c r="B21" s="33" t="s">
        <v>29</v>
      </c>
      <c r="C21" s="33"/>
      <c r="D21" s="36">
        <v>110</v>
      </c>
      <c r="E21" s="30">
        <v>6.3</v>
      </c>
      <c r="F21" s="30">
        <v>4.47</v>
      </c>
      <c r="G21" s="30">
        <v>28.34</v>
      </c>
      <c r="H21" s="31">
        <v>178.2</v>
      </c>
      <c r="I21" s="32" t="s">
        <v>131</v>
      </c>
    </row>
    <row r="22" spans="1:9">
      <c r="A22" s="86"/>
      <c r="B22" s="33" t="s">
        <v>23</v>
      </c>
      <c r="C22" s="33"/>
      <c r="D22" s="36">
        <v>20</v>
      </c>
      <c r="E22" s="30">
        <v>1.1399999999999999</v>
      </c>
      <c r="F22" s="30">
        <v>0.23</v>
      </c>
      <c r="G22" s="30">
        <v>5.71</v>
      </c>
      <c r="H22" s="31">
        <v>29.82</v>
      </c>
      <c r="I22" s="32" t="s">
        <v>139</v>
      </c>
    </row>
    <row r="23" spans="1:9">
      <c r="A23" s="86"/>
      <c r="B23" s="33" t="s">
        <v>25</v>
      </c>
      <c r="C23" s="33"/>
      <c r="D23" s="36">
        <v>20</v>
      </c>
      <c r="E23" s="30">
        <v>1.5</v>
      </c>
      <c r="F23" s="30">
        <v>0.18</v>
      </c>
      <c r="G23" s="30">
        <v>9.82</v>
      </c>
      <c r="H23" s="31">
        <v>46.7</v>
      </c>
      <c r="I23" s="32" t="s">
        <v>140</v>
      </c>
    </row>
    <row r="24" spans="1:9">
      <c r="A24" s="86"/>
      <c r="B24" s="33" t="s">
        <v>129</v>
      </c>
      <c r="C24" s="33"/>
      <c r="D24" s="36">
        <v>0</v>
      </c>
      <c r="E24" s="30">
        <v>0</v>
      </c>
      <c r="F24" s="30">
        <v>0</v>
      </c>
      <c r="G24" s="30">
        <v>0</v>
      </c>
      <c r="H24" s="31">
        <v>0</v>
      </c>
      <c r="I24" s="32" t="s">
        <v>148</v>
      </c>
    </row>
    <row r="25" spans="1:9" s="15" customFormat="1">
      <c r="A25" s="86"/>
      <c r="B25" s="33" t="s">
        <v>169</v>
      </c>
      <c r="C25" s="33"/>
      <c r="D25" s="36">
        <v>150</v>
      </c>
      <c r="E25" s="30">
        <v>0.23</v>
      </c>
      <c r="F25" s="30">
        <v>0.01</v>
      </c>
      <c r="G25" s="30">
        <v>18.28</v>
      </c>
      <c r="H25" s="31">
        <v>72.569999999999993</v>
      </c>
      <c r="I25" s="45" t="s">
        <v>186</v>
      </c>
    </row>
    <row r="26" spans="1:9">
      <c r="A26" s="86" t="s">
        <v>32</v>
      </c>
      <c r="B26" s="87"/>
      <c r="C26" s="67"/>
      <c r="D26" s="35">
        <f>D18+D19+D20+D21+D22+D23+D24+D25</f>
        <v>540</v>
      </c>
      <c r="E26" s="37">
        <f>SUM(E18:E25)</f>
        <v>15.77</v>
      </c>
      <c r="F26" s="37">
        <f>SUM(F18:F25)</f>
        <v>14.679999999999998</v>
      </c>
      <c r="G26" s="37">
        <f>SUM(G18:G25)</f>
        <v>75.349999999999994</v>
      </c>
      <c r="H26" s="38">
        <f>SUM(H18:H25)</f>
        <v>540.8599999999999</v>
      </c>
      <c r="I26" s="39"/>
    </row>
    <row r="27" spans="1:9">
      <c r="A27" s="86" t="s">
        <v>33</v>
      </c>
      <c r="B27" s="33" t="s">
        <v>34</v>
      </c>
      <c r="C27" s="33"/>
      <c r="D27" s="36" t="s">
        <v>26</v>
      </c>
      <c r="E27" s="30">
        <v>4.8</v>
      </c>
      <c r="F27" s="30">
        <v>1.1000000000000001</v>
      </c>
      <c r="G27" s="30">
        <v>28.1</v>
      </c>
      <c r="H27" s="31">
        <v>142</v>
      </c>
      <c r="I27" s="32" t="s">
        <v>135</v>
      </c>
    </row>
    <row r="28" spans="1:9" s="15" customFormat="1">
      <c r="A28" s="86"/>
      <c r="B28" s="33" t="s">
        <v>49</v>
      </c>
      <c r="C28" s="33"/>
      <c r="D28" s="36">
        <v>150</v>
      </c>
      <c r="E28" s="30">
        <v>4.3499999999999996</v>
      </c>
      <c r="F28" s="30">
        <v>3.75</v>
      </c>
      <c r="G28" s="30">
        <v>6</v>
      </c>
      <c r="H28" s="31">
        <v>75</v>
      </c>
      <c r="I28" s="32" t="s">
        <v>165</v>
      </c>
    </row>
    <row r="29" spans="1:9">
      <c r="A29" s="86" t="s">
        <v>35</v>
      </c>
      <c r="B29" s="87"/>
      <c r="C29" s="67"/>
      <c r="D29" s="35">
        <f>D27+D28</f>
        <v>200</v>
      </c>
      <c r="E29" s="37">
        <f>SUM(E27:E28)</f>
        <v>9.1499999999999986</v>
      </c>
      <c r="F29" s="37">
        <f>SUM(F27:F28)</f>
        <v>4.8499999999999996</v>
      </c>
      <c r="G29" s="37">
        <f>SUM(G27:G28)</f>
        <v>34.1</v>
      </c>
      <c r="H29" s="38">
        <f>SUM(H27:H28)</f>
        <v>217</v>
      </c>
      <c r="I29" s="39"/>
    </row>
    <row r="30" spans="1:9" s="15" customFormat="1">
      <c r="A30" s="56" t="s">
        <v>36</v>
      </c>
      <c r="B30" s="33" t="s">
        <v>38</v>
      </c>
      <c r="C30" s="33"/>
      <c r="D30" s="36" t="s">
        <v>83</v>
      </c>
      <c r="E30" s="30">
        <v>0</v>
      </c>
      <c r="F30" s="30">
        <v>0</v>
      </c>
      <c r="G30" s="30">
        <v>0</v>
      </c>
      <c r="H30" s="31">
        <v>0</v>
      </c>
      <c r="I30" s="32" t="s">
        <v>37</v>
      </c>
    </row>
    <row r="31" spans="1:9" s="15" customFormat="1">
      <c r="A31" s="86" t="s">
        <v>39</v>
      </c>
      <c r="B31" s="87"/>
      <c r="C31" s="67"/>
      <c r="D31" s="35">
        <v>3</v>
      </c>
      <c r="E31" s="37">
        <v>0</v>
      </c>
      <c r="F31" s="37">
        <f>SUM(F30)</f>
        <v>0</v>
      </c>
      <c r="G31" s="37">
        <f>SUM(G30)</f>
        <v>0</v>
      </c>
      <c r="H31" s="38">
        <f>SUM(H30)</f>
        <v>0</v>
      </c>
      <c r="I31" s="39"/>
    </row>
    <row r="32" spans="1:9" s="15" customFormat="1" ht="13.5" thickBot="1">
      <c r="A32" s="88" t="s">
        <v>40</v>
      </c>
      <c r="B32" s="89"/>
      <c r="C32" s="70"/>
      <c r="D32" s="41">
        <f>D15+D17+D26+D29</f>
        <v>1193</v>
      </c>
      <c r="E32" s="42">
        <f>E15+E17+E26+E29+E31</f>
        <v>32.15</v>
      </c>
      <c r="F32" s="42">
        <f>F15+F17+F26+F29+F31</f>
        <v>29.159999999999997</v>
      </c>
      <c r="G32" s="42">
        <f>G15+G17+G26+G29+G31</f>
        <v>177.98999999999998</v>
      </c>
      <c r="H32" s="43">
        <f>H15+H17+H26+H29+H31</f>
        <v>1149.8599999999999</v>
      </c>
      <c r="I32" s="44"/>
    </row>
    <row r="33" spans="1:9">
      <c r="A33" s="90" t="s">
        <v>41</v>
      </c>
      <c r="B33" s="91"/>
      <c r="C33" s="91"/>
      <c r="D33" s="91"/>
      <c r="E33" s="91"/>
      <c r="F33" s="91"/>
      <c r="G33" s="91"/>
      <c r="H33" s="91"/>
      <c r="I33" s="94"/>
    </row>
    <row r="34" spans="1:9">
      <c r="A34" s="86" t="s">
        <v>11</v>
      </c>
      <c r="B34" s="33" t="s">
        <v>42</v>
      </c>
      <c r="C34" s="33"/>
      <c r="D34" s="36">
        <v>150</v>
      </c>
      <c r="E34" s="30">
        <v>12.93</v>
      </c>
      <c r="F34" s="30">
        <v>20.07</v>
      </c>
      <c r="G34" s="30">
        <v>3.46</v>
      </c>
      <c r="H34" s="31">
        <v>244.62</v>
      </c>
      <c r="I34" s="45" t="s">
        <v>149</v>
      </c>
    </row>
    <row r="35" spans="1:9">
      <c r="A35" s="86"/>
      <c r="B35" s="33" t="s">
        <v>12</v>
      </c>
      <c r="C35" s="33"/>
      <c r="D35" s="36">
        <v>180</v>
      </c>
      <c r="E35" s="30">
        <v>2.9</v>
      </c>
      <c r="F35" s="30">
        <v>2.4</v>
      </c>
      <c r="G35" s="30">
        <v>14.3</v>
      </c>
      <c r="H35" s="31">
        <v>71.099999999999994</v>
      </c>
      <c r="I35" s="32" t="s">
        <v>181</v>
      </c>
    </row>
    <row r="36" spans="1:9">
      <c r="A36" s="86"/>
      <c r="B36" s="33" t="s">
        <v>170</v>
      </c>
      <c r="C36" s="33"/>
      <c r="D36" s="36">
        <v>25</v>
      </c>
      <c r="E36" s="30">
        <v>2.65</v>
      </c>
      <c r="F36" s="30">
        <v>3.82</v>
      </c>
      <c r="G36" s="30">
        <v>8.08</v>
      </c>
      <c r="H36" s="31">
        <v>82</v>
      </c>
      <c r="I36" s="57" t="s">
        <v>178</v>
      </c>
    </row>
    <row r="37" spans="1:9">
      <c r="A37" s="86" t="s">
        <v>15</v>
      </c>
      <c r="B37" s="87"/>
      <c r="C37" s="67"/>
      <c r="D37" s="35">
        <f>D34+D35+D36</f>
        <v>355</v>
      </c>
      <c r="E37" s="37">
        <f>SUM(E34:E36)</f>
        <v>18.48</v>
      </c>
      <c r="F37" s="37">
        <f>SUM(F34:F36)</f>
        <v>26.29</v>
      </c>
      <c r="G37" s="37">
        <f>SUM(G34:G36)</f>
        <v>25.840000000000003</v>
      </c>
      <c r="H37" s="38">
        <f>SUM(H34:H36)</f>
        <v>397.72</v>
      </c>
      <c r="I37" s="39"/>
    </row>
    <row r="38" spans="1:9" s="15" customFormat="1">
      <c r="A38" s="56" t="s">
        <v>16</v>
      </c>
      <c r="B38" s="33" t="s">
        <v>45</v>
      </c>
      <c r="C38" s="33"/>
      <c r="D38" s="36">
        <v>100</v>
      </c>
      <c r="E38" s="30">
        <v>0.5</v>
      </c>
      <c r="F38" s="30">
        <v>0.1</v>
      </c>
      <c r="G38" s="30">
        <v>10.1</v>
      </c>
      <c r="H38" s="31">
        <v>46</v>
      </c>
      <c r="I38" s="32" t="s">
        <v>138</v>
      </c>
    </row>
    <row r="39" spans="1:9">
      <c r="A39" s="86" t="s">
        <v>20</v>
      </c>
      <c r="B39" s="87"/>
      <c r="C39" s="67"/>
      <c r="D39" s="35">
        <f>SUM(D38)</f>
        <v>100</v>
      </c>
      <c r="E39" s="37">
        <f>SUM(E38)</f>
        <v>0.5</v>
      </c>
      <c r="F39" s="37">
        <f>SUM(F38)</f>
        <v>0.1</v>
      </c>
      <c r="G39" s="37">
        <f>SUM(G38)</f>
        <v>10.1</v>
      </c>
      <c r="H39" s="38">
        <f>SUM(H38)</f>
        <v>46</v>
      </c>
      <c r="I39" s="39"/>
    </row>
    <row r="40" spans="1:9">
      <c r="A40" s="86" t="s">
        <v>21</v>
      </c>
      <c r="B40" s="33" t="s">
        <v>171</v>
      </c>
      <c r="C40" s="33"/>
      <c r="D40" s="36">
        <v>30</v>
      </c>
      <c r="E40" s="30">
        <v>0.33</v>
      </c>
      <c r="F40" s="30">
        <v>0.06</v>
      </c>
      <c r="G40" s="30">
        <v>1.1399999999999999</v>
      </c>
      <c r="H40" s="31">
        <v>6.6</v>
      </c>
      <c r="I40" s="32" t="s">
        <v>172</v>
      </c>
    </row>
    <row r="41" spans="1:9">
      <c r="A41" s="86"/>
      <c r="B41" s="33" t="s">
        <v>92</v>
      </c>
      <c r="C41" s="33"/>
      <c r="D41" s="36">
        <v>150</v>
      </c>
      <c r="E41" s="30">
        <v>1.31</v>
      </c>
      <c r="F41" s="30">
        <v>2.67</v>
      </c>
      <c r="G41" s="30">
        <v>7.21</v>
      </c>
      <c r="H41" s="31">
        <v>58.2</v>
      </c>
      <c r="I41" s="32" t="s">
        <v>93</v>
      </c>
    </row>
    <row r="42" spans="1:9">
      <c r="A42" s="86"/>
      <c r="B42" s="33" t="s">
        <v>46</v>
      </c>
      <c r="C42" s="33"/>
      <c r="D42" s="36">
        <v>110</v>
      </c>
      <c r="E42" s="30">
        <v>4.0999999999999996</v>
      </c>
      <c r="F42" s="30">
        <v>4</v>
      </c>
      <c r="G42" s="30">
        <v>4.3</v>
      </c>
      <c r="H42" s="31">
        <v>69.3</v>
      </c>
      <c r="I42" s="32" t="s">
        <v>94</v>
      </c>
    </row>
    <row r="43" spans="1:9">
      <c r="A43" s="86"/>
      <c r="B43" s="33" t="s">
        <v>61</v>
      </c>
      <c r="C43" s="33"/>
      <c r="D43" s="36">
        <v>50</v>
      </c>
      <c r="E43" s="30">
        <v>12.8</v>
      </c>
      <c r="F43" s="30">
        <v>8.14</v>
      </c>
      <c r="G43" s="30">
        <v>0.28999999999999998</v>
      </c>
      <c r="H43" s="31">
        <v>121.42</v>
      </c>
      <c r="I43" s="32" t="s">
        <v>136</v>
      </c>
    </row>
    <row r="44" spans="1:9">
      <c r="A44" s="86"/>
      <c r="B44" s="33" t="s">
        <v>23</v>
      </c>
      <c r="C44" s="33"/>
      <c r="D44" s="36">
        <v>20</v>
      </c>
      <c r="E44" s="30">
        <v>1.1399999999999999</v>
      </c>
      <c r="F44" s="30">
        <v>0.23</v>
      </c>
      <c r="G44" s="30">
        <v>5.71</v>
      </c>
      <c r="H44" s="31">
        <v>29.82</v>
      </c>
      <c r="I44" s="32" t="s">
        <v>139</v>
      </c>
    </row>
    <row r="45" spans="1:9">
      <c r="A45" s="86"/>
      <c r="B45" s="33" t="s">
        <v>25</v>
      </c>
      <c r="C45" s="33"/>
      <c r="D45" s="36">
        <v>20</v>
      </c>
      <c r="E45" s="30">
        <v>1.5</v>
      </c>
      <c r="F45" s="30">
        <v>0.18</v>
      </c>
      <c r="G45" s="30">
        <v>9.82</v>
      </c>
      <c r="H45" s="31">
        <v>46.7</v>
      </c>
      <c r="I45" s="32" t="s">
        <v>140</v>
      </c>
    </row>
    <row r="46" spans="1:9" s="15" customFormat="1">
      <c r="A46" s="86"/>
      <c r="B46" s="33" t="s">
        <v>173</v>
      </c>
      <c r="C46" s="33"/>
      <c r="D46" s="36">
        <v>150</v>
      </c>
      <c r="E46" s="30">
        <v>0.23</v>
      </c>
      <c r="F46" s="30">
        <v>0.01</v>
      </c>
      <c r="G46" s="30">
        <v>18.28</v>
      </c>
      <c r="H46" s="31">
        <v>72.569999999999993</v>
      </c>
      <c r="I46" s="45" t="s">
        <v>187</v>
      </c>
    </row>
    <row r="47" spans="1:9">
      <c r="A47" s="86" t="s">
        <v>32</v>
      </c>
      <c r="B47" s="87"/>
      <c r="C47" s="67"/>
      <c r="D47" s="35">
        <f>D40+D41+D42+D43+D44+D45+D46</f>
        <v>530</v>
      </c>
      <c r="E47" s="37">
        <f>SUM(E40:E46)</f>
        <v>21.41</v>
      </c>
      <c r="F47" s="37">
        <f>SUM(F40:F46)</f>
        <v>15.290000000000001</v>
      </c>
      <c r="G47" s="37">
        <f>SUM(G40:G46)</f>
        <v>46.75</v>
      </c>
      <c r="H47" s="38">
        <f>SUM(H40:H46)</f>
        <v>404.60999999999996</v>
      </c>
      <c r="I47" s="39"/>
    </row>
    <row r="48" spans="1:9">
      <c r="A48" s="86" t="s">
        <v>33</v>
      </c>
      <c r="B48" s="33" t="s">
        <v>47</v>
      </c>
      <c r="C48" s="33"/>
      <c r="D48" s="36">
        <v>0</v>
      </c>
      <c r="E48" s="30">
        <v>0</v>
      </c>
      <c r="F48" s="30">
        <v>0</v>
      </c>
      <c r="G48" s="30">
        <v>0</v>
      </c>
      <c r="H48" s="31">
        <v>0</v>
      </c>
      <c r="I48" s="32" t="s">
        <v>157</v>
      </c>
    </row>
    <row r="49" spans="1:9">
      <c r="A49" s="86"/>
      <c r="B49" s="33" t="s">
        <v>49</v>
      </c>
      <c r="C49" s="33"/>
      <c r="D49" s="36">
        <v>180</v>
      </c>
      <c r="E49" s="30">
        <v>5.22</v>
      </c>
      <c r="F49" s="30">
        <v>4.5</v>
      </c>
      <c r="G49" s="30">
        <v>7.2</v>
      </c>
      <c r="H49" s="31">
        <v>90</v>
      </c>
      <c r="I49" s="32" t="s">
        <v>141</v>
      </c>
    </row>
    <row r="50" spans="1:9" s="15" customFormat="1">
      <c r="A50" s="86"/>
      <c r="B50" s="33" t="s">
        <v>50</v>
      </c>
      <c r="C50" s="33"/>
      <c r="D50" s="36">
        <v>20</v>
      </c>
      <c r="E50" s="30">
        <v>1.52</v>
      </c>
      <c r="F50" s="30">
        <v>1.96</v>
      </c>
      <c r="G50" s="30">
        <v>14.88</v>
      </c>
      <c r="H50" s="31">
        <v>83.4</v>
      </c>
      <c r="I50" s="32" t="s">
        <v>127</v>
      </c>
    </row>
    <row r="51" spans="1:9">
      <c r="A51" s="86" t="s">
        <v>35</v>
      </c>
      <c r="B51" s="87"/>
      <c r="C51" s="67"/>
      <c r="D51" s="35">
        <f>D48+D49+D50</f>
        <v>200</v>
      </c>
      <c r="E51" s="37">
        <f>SUM(E48:E50)</f>
        <v>6.74</v>
      </c>
      <c r="F51" s="37">
        <f>SUM(F48:F50)</f>
        <v>6.46</v>
      </c>
      <c r="G51" s="37">
        <f>SUM(G48:G50)</f>
        <v>22.080000000000002</v>
      </c>
      <c r="H51" s="38">
        <f>SUM(H48:H50)</f>
        <v>173.4</v>
      </c>
      <c r="I51" s="39"/>
    </row>
    <row r="52" spans="1:9" s="15" customFormat="1">
      <c r="A52" s="56" t="s">
        <v>36</v>
      </c>
      <c r="B52" s="33" t="s">
        <v>38</v>
      </c>
      <c r="C52" s="33"/>
      <c r="D52" s="36">
        <v>3</v>
      </c>
      <c r="E52" s="30">
        <v>0</v>
      </c>
      <c r="F52" s="30">
        <v>0</v>
      </c>
      <c r="G52" s="30">
        <v>0</v>
      </c>
      <c r="H52" s="31">
        <v>0</v>
      </c>
      <c r="I52" s="32" t="s">
        <v>37</v>
      </c>
    </row>
    <row r="53" spans="1:9" s="15" customFormat="1">
      <c r="A53" s="86" t="s">
        <v>39</v>
      </c>
      <c r="B53" s="87"/>
      <c r="C53" s="67"/>
      <c r="D53" s="35">
        <f>SUM(D52)</f>
        <v>3</v>
      </c>
      <c r="E53" s="37">
        <f>E52</f>
        <v>0</v>
      </c>
      <c r="F53" s="37">
        <f>SUM(F52)</f>
        <v>0</v>
      </c>
      <c r="G53" s="37">
        <f>SUM(G52)</f>
        <v>0</v>
      </c>
      <c r="H53" s="38">
        <f>SUM(H52)</f>
        <v>0</v>
      </c>
      <c r="I53" s="39"/>
    </row>
    <row r="54" spans="1:9" s="15" customFormat="1" ht="13.5" thickBot="1">
      <c r="A54" s="88" t="s">
        <v>40</v>
      </c>
      <c r="B54" s="89"/>
      <c r="C54" s="70"/>
      <c r="D54" s="41">
        <f>D37+D39+D47+D51+D53</f>
        <v>1188</v>
      </c>
      <c r="E54" s="42">
        <f>E37+E39+E47+E51+E53</f>
        <v>47.13</v>
      </c>
      <c r="F54" s="42">
        <f>F37+F39+F47+F51+F53</f>
        <v>48.14</v>
      </c>
      <c r="G54" s="42">
        <f>G37+G39+G47+G51+G53</f>
        <v>104.77</v>
      </c>
      <c r="H54" s="43">
        <f>H37+H39+H47+H51+H53</f>
        <v>1021.7299999999999</v>
      </c>
      <c r="I54" s="44"/>
    </row>
    <row r="55" spans="1:9">
      <c r="A55" s="90" t="s">
        <v>51</v>
      </c>
      <c r="B55" s="91"/>
      <c r="C55" s="91"/>
      <c r="D55" s="91"/>
      <c r="E55" s="91"/>
      <c r="F55" s="91"/>
      <c r="G55" s="91"/>
      <c r="H55" s="91"/>
      <c r="I55" s="94"/>
    </row>
    <row r="56" spans="1:9">
      <c r="A56" s="86" t="s">
        <v>11</v>
      </c>
      <c r="B56" s="33" t="s">
        <v>52</v>
      </c>
      <c r="C56" s="33"/>
      <c r="D56" s="36">
        <v>150</v>
      </c>
      <c r="E56" s="30">
        <v>3.92</v>
      </c>
      <c r="F56" s="30">
        <v>8.77</v>
      </c>
      <c r="G56" s="30">
        <v>18.8</v>
      </c>
      <c r="H56" s="31">
        <v>170</v>
      </c>
      <c r="I56" s="32" t="s">
        <v>99</v>
      </c>
    </row>
    <row r="57" spans="1:9">
      <c r="A57" s="86"/>
      <c r="B57" s="33" t="s">
        <v>167</v>
      </c>
      <c r="C57" s="33"/>
      <c r="D57" s="36">
        <v>23</v>
      </c>
      <c r="E57" s="30">
        <v>1.53</v>
      </c>
      <c r="F57" s="30">
        <v>2.63</v>
      </c>
      <c r="G57" s="30">
        <v>9.74</v>
      </c>
      <c r="H57" s="31">
        <v>70</v>
      </c>
      <c r="I57" s="32" t="s">
        <v>168</v>
      </c>
    </row>
    <row r="58" spans="1:9" s="15" customFormat="1">
      <c r="A58" s="86"/>
      <c r="B58" s="33" t="s">
        <v>30</v>
      </c>
      <c r="C58" s="33"/>
      <c r="D58" s="36">
        <v>180</v>
      </c>
      <c r="E58" s="30">
        <v>0.09</v>
      </c>
      <c r="F58" s="30">
        <v>0</v>
      </c>
      <c r="G58" s="30">
        <v>13.68</v>
      </c>
      <c r="H58" s="31">
        <v>54.9</v>
      </c>
      <c r="I58" s="32" t="s">
        <v>144</v>
      </c>
    </row>
    <row r="59" spans="1:9">
      <c r="A59" s="86" t="s">
        <v>15</v>
      </c>
      <c r="B59" s="87"/>
      <c r="C59" s="67"/>
      <c r="D59" s="35">
        <f>D56+D57+D58</f>
        <v>353</v>
      </c>
      <c r="E59" s="37">
        <f>SUM(E56:E58)</f>
        <v>5.54</v>
      </c>
      <c r="F59" s="37">
        <f>SUM(F56:F58)</f>
        <v>11.399999999999999</v>
      </c>
      <c r="G59" s="37">
        <f>SUM(G56:G58)</f>
        <v>42.22</v>
      </c>
      <c r="H59" s="38">
        <f>SUM(H56:H58)</f>
        <v>294.89999999999998</v>
      </c>
      <c r="I59" s="39"/>
    </row>
    <row r="60" spans="1:9" s="15" customFormat="1">
      <c r="A60" s="56" t="s">
        <v>16</v>
      </c>
      <c r="B60" s="33" t="s">
        <v>47</v>
      </c>
      <c r="C60" s="33"/>
      <c r="D60" s="36" t="s">
        <v>19</v>
      </c>
      <c r="E60" s="30">
        <v>0.4</v>
      </c>
      <c r="F60" s="30">
        <v>0.4</v>
      </c>
      <c r="G60" s="30">
        <v>9.8000000000000007</v>
      </c>
      <c r="H60" s="31">
        <v>47</v>
      </c>
      <c r="I60" s="32" t="s">
        <v>142</v>
      </c>
    </row>
    <row r="61" spans="1:9">
      <c r="A61" s="86" t="s">
        <v>20</v>
      </c>
      <c r="B61" s="87"/>
      <c r="C61" s="67"/>
      <c r="D61" s="35">
        <v>100</v>
      </c>
      <c r="E61" s="37">
        <f>SUM(E60)</f>
        <v>0.4</v>
      </c>
      <c r="F61" s="37">
        <f>SUM(F60)</f>
        <v>0.4</v>
      </c>
      <c r="G61" s="37">
        <f>SUM(G60)</f>
        <v>9.8000000000000007</v>
      </c>
      <c r="H61" s="38">
        <f>SUM(H60)</f>
        <v>47</v>
      </c>
      <c r="I61" s="39"/>
    </row>
    <row r="62" spans="1:9">
      <c r="A62" s="86" t="s">
        <v>21</v>
      </c>
      <c r="B62" s="33" t="s">
        <v>80</v>
      </c>
      <c r="C62" s="33"/>
      <c r="D62" s="36">
        <v>30</v>
      </c>
      <c r="E62" s="30">
        <v>0.54</v>
      </c>
      <c r="F62" s="30">
        <v>2.12</v>
      </c>
      <c r="G62" s="30">
        <v>3.47</v>
      </c>
      <c r="H62" s="31">
        <v>35.1</v>
      </c>
      <c r="I62" s="32" t="s">
        <v>146</v>
      </c>
    </row>
    <row r="63" spans="1:9">
      <c r="A63" s="86"/>
      <c r="B63" s="33" t="s">
        <v>55</v>
      </c>
      <c r="C63" s="33"/>
      <c r="D63" s="36">
        <v>170</v>
      </c>
      <c r="E63" s="30">
        <v>1.32</v>
      </c>
      <c r="F63" s="30">
        <v>1.77</v>
      </c>
      <c r="G63" s="30">
        <v>8.82</v>
      </c>
      <c r="H63" s="31">
        <v>56.55</v>
      </c>
      <c r="I63" s="32" t="s">
        <v>102</v>
      </c>
    </row>
    <row r="64" spans="1:9">
      <c r="A64" s="86"/>
      <c r="B64" s="33" t="s">
        <v>57</v>
      </c>
      <c r="C64" s="33"/>
      <c r="D64" s="36">
        <v>110</v>
      </c>
      <c r="E64" s="30">
        <v>2.08</v>
      </c>
      <c r="F64" s="30">
        <v>5.39</v>
      </c>
      <c r="G64" s="30">
        <v>13.97</v>
      </c>
      <c r="H64" s="31">
        <v>112.2</v>
      </c>
      <c r="I64" s="32" t="s">
        <v>166</v>
      </c>
    </row>
    <row r="65" spans="1:9">
      <c r="A65" s="86"/>
      <c r="B65" s="33" t="s">
        <v>104</v>
      </c>
      <c r="C65" s="33"/>
      <c r="D65" s="36">
        <v>50</v>
      </c>
      <c r="E65" s="30">
        <v>6.9</v>
      </c>
      <c r="F65" s="30">
        <v>1</v>
      </c>
      <c r="G65" s="30">
        <v>4.8</v>
      </c>
      <c r="H65" s="31">
        <v>56.5</v>
      </c>
      <c r="I65" s="32" t="s">
        <v>105</v>
      </c>
    </row>
    <row r="66" spans="1:9">
      <c r="A66" s="86"/>
      <c r="B66" s="33" t="s">
        <v>169</v>
      </c>
      <c r="C66" s="33"/>
      <c r="D66" s="36">
        <v>150</v>
      </c>
      <c r="E66" s="30">
        <v>0.23</v>
      </c>
      <c r="F66" s="30">
        <v>0.01</v>
      </c>
      <c r="G66" s="30">
        <v>18.28</v>
      </c>
      <c r="H66" s="31">
        <v>72.569999999999993</v>
      </c>
      <c r="I66" s="45" t="s">
        <v>186</v>
      </c>
    </row>
    <row r="67" spans="1:9">
      <c r="A67" s="86"/>
      <c r="B67" s="33" t="s">
        <v>23</v>
      </c>
      <c r="C67" s="33"/>
      <c r="D67" s="36">
        <v>20</v>
      </c>
      <c r="E67" s="30">
        <v>1.1399999999999999</v>
      </c>
      <c r="F67" s="30">
        <v>0.23</v>
      </c>
      <c r="G67" s="30">
        <v>5.71</v>
      </c>
      <c r="H67" s="31">
        <v>29.82</v>
      </c>
      <c r="I67" s="32" t="s">
        <v>139</v>
      </c>
    </row>
    <row r="68" spans="1:9" s="15" customFormat="1">
      <c r="A68" s="86"/>
      <c r="B68" s="33" t="s">
        <v>25</v>
      </c>
      <c r="C68" s="33"/>
      <c r="D68" s="36">
        <v>20</v>
      </c>
      <c r="E68" s="30">
        <v>1.5</v>
      </c>
      <c r="F68" s="30">
        <v>0.18</v>
      </c>
      <c r="G68" s="30">
        <v>9.82</v>
      </c>
      <c r="H68" s="31">
        <v>46.7</v>
      </c>
      <c r="I68" s="32" t="s">
        <v>140</v>
      </c>
    </row>
    <row r="69" spans="1:9">
      <c r="A69" s="86" t="s">
        <v>32</v>
      </c>
      <c r="B69" s="87"/>
      <c r="C69" s="67"/>
      <c r="D69" s="35">
        <f>D62+D63+D64+D65+D66+D67+D68</f>
        <v>550</v>
      </c>
      <c r="E69" s="37">
        <f>SUM(E62:E68)</f>
        <v>13.71</v>
      </c>
      <c r="F69" s="37">
        <f>SUM(F62:F68)</f>
        <v>10.7</v>
      </c>
      <c r="G69" s="37">
        <f>SUM(G62:G68)</f>
        <v>64.87</v>
      </c>
      <c r="H69" s="46">
        <f>H62+H63+H64++G69+H65+H66+H67+H68</f>
        <v>474.31</v>
      </c>
      <c r="I69" s="39"/>
    </row>
    <row r="70" spans="1:9">
      <c r="A70" s="86" t="s">
        <v>33</v>
      </c>
      <c r="B70" s="33" t="s">
        <v>100</v>
      </c>
      <c r="C70" s="33"/>
      <c r="D70" s="36">
        <v>50</v>
      </c>
      <c r="E70" s="30">
        <v>3.92</v>
      </c>
      <c r="F70" s="30">
        <v>4</v>
      </c>
      <c r="G70" s="30">
        <v>23.58</v>
      </c>
      <c r="H70" s="31">
        <v>146.08000000000001</v>
      </c>
      <c r="I70" s="32" t="s">
        <v>101</v>
      </c>
    </row>
    <row r="71" spans="1:9" s="15" customFormat="1">
      <c r="A71" s="86"/>
      <c r="B71" s="33" t="s">
        <v>49</v>
      </c>
      <c r="C71" s="33"/>
      <c r="D71" s="36">
        <v>150</v>
      </c>
      <c r="E71" s="30">
        <v>4.3499999999999996</v>
      </c>
      <c r="F71" s="30">
        <v>3.75</v>
      </c>
      <c r="G71" s="30">
        <v>6</v>
      </c>
      <c r="H71" s="31">
        <v>75</v>
      </c>
      <c r="I71" s="32" t="s">
        <v>141</v>
      </c>
    </row>
    <row r="72" spans="1:9">
      <c r="A72" s="86" t="s">
        <v>35</v>
      </c>
      <c r="B72" s="87"/>
      <c r="C72" s="67"/>
      <c r="D72" s="35">
        <v>200</v>
      </c>
      <c r="E72" s="37">
        <f>SUM(E70:E71)</f>
        <v>8.27</v>
      </c>
      <c r="F72" s="37">
        <f>SUM(F70:F71)</f>
        <v>7.75</v>
      </c>
      <c r="G72" s="37">
        <f>SUM(G70:G71)</f>
        <v>29.58</v>
      </c>
      <c r="H72" s="38">
        <f>SUM(H70:H71)</f>
        <v>221.08</v>
      </c>
      <c r="I72" s="39"/>
    </row>
    <row r="73" spans="1:9" s="15" customFormat="1">
      <c r="A73" s="56" t="s">
        <v>36</v>
      </c>
      <c r="B73" s="33" t="s">
        <v>38</v>
      </c>
      <c r="C73" s="33"/>
      <c r="D73" s="36" t="s">
        <v>83</v>
      </c>
      <c r="E73" s="30">
        <v>0</v>
      </c>
      <c r="F73" s="30">
        <v>0</v>
      </c>
      <c r="G73" s="30">
        <v>0</v>
      </c>
      <c r="H73" s="31">
        <v>0</v>
      </c>
      <c r="I73" s="32" t="s">
        <v>37</v>
      </c>
    </row>
    <row r="74" spans="1:9" s="15" customFormat="1">
      <c r="A74" s="86" t="s">
        <v>39</v>
      </c>
      <c r="B74" s="87"/>
      <c r="C74" s="67"/>
      <c r="D74" s="35">
        <v>3</v>
      </c>
      <c r="E74" s="37">
        <f>SUM(E73)</f>
        <v>0</v>
      </c>
      <c r="F74" s="37">
        <f>SUM(F73)</f>
        <v>0</v>
      </c>
      <c r="G74" s="37">
        <f>SUM(G73)</f>
        <v>0</v>
      </c>
      <c r="H74" s="38">
        <f>SUM(H73)</f>
        <v>0</v>
      </c>
      <c r="I74" s="39"/>
    </row>
    <row r="75" spans="1:9" s="15" customFormat="1" ht="13.5" thickBot="1">
      <c r="A75" s="88" t="s">
        <v>40</v>
      </c>
      <c r="B75" s="89"/>
      <c r="C75" s="70"/>
      <c r="D75" s="41">
        <f>D59+D61+D69+D72+D74</f>
        <v>1206</v>
      </c>
      <c r="E75" s="42">
        <f>E59+E61+E69+E72+E74</f>
        <v>27.92</v>
      </c>
      <c r="F75" s="42">
        <f>F59+F61+F69+F72+F74</f>
        <v>30.25</v>
      </c>
      <c r="G75" s="42">
        <f>G59+G61+G69+G72+G74</f>
        <v>146.47</v>
      </c>
      <c r="H75" s="43">
        <f>H59+H61+H69+H72+H74</f>
        <v>1037.29</v>
      </c>
      <c r="I75" s="44"/>
    </row>
    <row r="76" spans="1:9">
      <c r="A76" s="90" t="s">
        <v>58</v>
      </c>
      <c r="B76" s="91"/>
      <c r="C76" s="91"/>
      <c r="D76" s="91"/>
      <c r="E76" s="91"/>
      <c r="F76" s="91"/>
      <c r="G76" s="91"/>
      <c r="H76" s="91"/>
      <c r="I76" s="94"/>
    </row>
    <row r="77" spans="1:9">
      <c r="A77" s="86" t="s">
        <v>11</v>
      </c>
      <c r="B77" s="33" t="s">
        <v>106</v>
      </c>
      <c r="C77" s="33"/>
      <c r="D77" s="36">
        <v>150</v>
      </c>
      <c r="E77" s="30">
        <v>24.61</v>
      </c>
      <c r="F77" s="30">
        <v>23.82</v>
      </c>
      <c r="G77" s="30">
        <v>55.85</v>
      </c>
      <c r="H77" s="31">
        <v>536.29</v>
      </c>
      <c r="I77" s="32" t="s">
        <v>107</v>
      </c>
    </row>
    <row r="78" spans="1:9">
      <c r="A78" s="86"/>
      <c r="B78" s="33" t="s">
        <v>53</v>
      </c>
      <c r="C78" s="33"/>
      <c r="D78" s="36">
        <v>180</v>
      </c>
      <c r="E78" s="30">
        <v>3.2</v>
      </c>
      <c r="F78" s="30">
        <v>3</v>
      </c>
      <c r="G78" s="30">
        <v>22.5</v>
      </c>
      <c r="H78" s="31">
        <v>129.6</v>
      </c>
      <c r="I78" s="32" t="s">
        <v>155</v>
      </c>
    </row>
    <row r="79" spans="1:9">
      <c r="A79" s="86"/>
      <c r="B79" s="33" t="s">
        <v>167</v>
      </c>
      <c r="C79" s="33"/>
      <c r="D79" s="36">
        <v>23</v>
      </c>
      <c r="E79" s="30">
        <v>1.53</v>
      </c>
      <c r="F79" s="30">
        <v>2.63</v>
      </c>
      <c r="G79" s="30">
        <v>9.74</v>
      </c>
      <c r="H79" s="31">
        <v>70</v>
      </c>
      <c r="I79" s="32" t="s">
        <v>168</v>
      </c>
    </row>
    <row r="80" spans="1:9" s="15" customFormat="1">
      <c r="A80" s="86" t="s">
        <v>15</v>
      </c>
      <c r="B80" s="87"/>
      <c r="C80" s="67"/>
      <c r="D80" s="35">
        <f>D77+D78+D79</f>
        <v>353</v>
      </c>
      <c r="E80" s="37">
        <f>SUM(E78:E79)</f>
        <v>4.7300000000000004</v>
      </c>
      <c r="F80" s="37">
        <f>SUM(F77:F79)</f>
        <v>29.45</v>
      </c>
      <c r="G80" s="37">
        <f>SUM(G77:G79)</f>
        <v>88.089999999999989</v>
      </c>
      <c r="H80" s="38">
        <f>SUM(H77:H79)</f>
        <v>735.89</v>
      </c>
      <c r="I80" s="39"/>
    </row>
    <row r="81" spans="1:9">
      <c r="A81" s="56" t="s">
        <v>16</v>
      </c>
      <c r="B81" s="33" t="s">
        <v>59</v>
      </c>
      <c r="C81" s="33"/>
      <c r="D81" s="36">
        <v>100</v>
      </c>
      <c r="E81" s="30">
        <v>0.5</v>
      </c>
      <c r="F81" s="30">
        <v>0.1</v>
      </c>
      <c r="G81" s="30">
        <v>10.1</v>
      </c>
      <c r="H81" s="31">
        <v>46</v>
      </c>
      <c r="I81" s="32" t="s">
        <v>145</v>
      </c>
    </row>
    <row r="82" spans="1:9" s="15" customFormat="1">
      <c r="A82" s="86" t="s">
        <v>20</v>
      </c>
      <c r="B82" s="87"/>
      <c r="C82" s="67"/>
      <c r="D82" s="35">
        <f>SUM(D81)</f>
        <v>100</v>
      </c>
      <c r="E82" s="37">
        <f>SUM(E81)</f>
        <v>0.5</v>
      </c>
      <c r="F82" s="37">
        <f>SUM(F81)</f>
        <v>0.1</v>
      </c>
      <c r="G82" s="37">
        <f>SUM(G81)</f>
        <v>10.1</v>
      </c>
      <c r="H82" s="38">
        <f>SUM(H81)</f>
        <v>46</v>
      </c>
      <c r="I82" s="39"/>
    </row>
    <row r="83" spans="1:9">
      <c r="A83" s="86" t="s">
        <v>21</v>
      </c>
      <c r="B83" s="33" t="s">
        <v>174</v>
      </c>
      <c r="C83" s="33"/>
      <c r="D83" s="36">
        <v>30</v>
      </c>
      <c r="E83" s="30">
        <v>0.51</v>
      </c>
      <c r="F83" s="30">
        <v>1.5</v>
      </c>
      <c r="G83" s="30">
        <v>2.54</v>
      </c>
      <c r="H83" s="31">
        <v>25.71</v>
      </c>
      <c r="I83" s="32" t="s">
        <v>175</v>
      </c>
    </row>
    <row r="84" spans="1:9">
      <c r="A84" s="86"/>
      <c r="B84" s="33" t="s">
        <v>109</v>
      </c>
      <c r="C84" s="33"/>
      <c r="D84" s="36">
        <v>150</v>
      </c>
      <c r="E84" s="30">
        <v>1.28</v>
      </c>
      <c r="F84" s="30">
        <v>4.4000000000000004</v>
      </c>
      <c r="G84" s="30">
        <v>6.63</v>
      </c>
      <c r="H84" s="31">
        <v>71.28</v>
      </c>
      <c r="I84" s="32" t="s">
        <v>108</v>
      </c>
    </row>
    <row r="85" spans="1:9">
      <c r="A85" s="86"/>
      <c r="B85" s="33" t="s">
        <v>164</v>
      </c>
      <c r="C85" s="33"/>
      <c r="D85" s="36">
        <v>50</v>
      </c>
      <c r="E85" s="30">
        <v>7.46</v>
      </c>
      <c r="F85" s="30">
        <v>7.89</v>
      </c>
      <c r="G85" s="30">
        <v>5.0599999999999996</v>
      </c>
      <c r="H85" s="31">
        <v>121.25</v>
      </c>
      <c r="I85" s="32" t="s">
        <v>110</v>
      </c>
    </row>
    <row r="86" spans="1:9">
      <c r="A86" s="86"/>
      <c r="B86" s="33" t="s">
        <v>62</v>
      </c>
      <c r="C86" s="33"/>
      <c r="D86" s="36">
        <v>110</v>
      </c>
      <c r="E86" s="30">
        <v>4.0999999999999996</v>
      </c>
      <c r="F86" s="30">
        <v>0.5</v>
      </c>
      <c r="G86" s="30">
        <v>21.3</v>
      </c>
      <c r="H86" s="31">
        <v>106.3</v>
      </c>
      <c r="I86" s="32" t="s">
        <v>111</v>
      </c>
    </row>
    <row r="87" spans="1:9">
      <c r="A87" s="86"/>
      <c r="B87" s="33" t="s">
        <v>129</v>
      </c>
      <c r="C87" s="33"/>
      <c r="D87" s="36">
        <v>0</v>
      </c>
      <c r="E87" s="30">
        <v>0</v>
      </c>
      <c r="F87" s="30">
        <v>0</v>
      </c>
      <c r="G87" s="30">
        <v>0</v>
      </c>
      <c r="H87" s="31">
        <v>0</v>
      </c>
      <c r="I87" s="32" t="s">
        <v>148</v>
      </c>
    </row>
    <row r="88" spans="1:9">
      <c r="A88" s="86"/>
      <c r="B88" s="33" t="s">
        <v>173</v>
      </c>
      <c r="C88" s="33"/>
      <c r="D88" s="36">
        <v>150</v>
      </c>
      <c r="E88" s="30">
        <v>0.23</v>
      </c>
      <c r="F88" s="30">
        <v>0.01</v>
      </c>
      <c r="G88" s="30">
        <v>18.28</v>
      </c>
      <c r="H88" s="31">
        <v>72.569999999999993</v>
      </c>
      <c r="I88" s="45" t="s">
        <v>187</v>
      </c>
    </row>
    <row r="89" spans="1:9">
      <c r="A89" s="86"/>
      <c r="B89" s="33" t="s">
        <v>23</v>
      </c>
      <c r="C89" s="33"/>
      <c r="D89" s="36">
        <v>20</v>
      </c>
      <c r="E89" s="30">
        <v>1.1399999999999999</v>
      </c>
      <c r="F89" s="30">
        <v>0.23</v>
      </c>
      <c r="G89" s="30">
        <v>5.71</v>
      </c>
      <c r="H89" s="31">
        <v>29.82</v>
      </c>
      <c r="I89" s="32" t="s">
        <v>139</v>
      </c>
    </row>
    <row r="90" spans="1:9" s="15" customFormat="1">
      <c r="A90" s="86"/>
      <c r="B90" s="33" t="s">
        <v>25</v>
      </c>
      <c r="C90" s="33"/>
      <c r="D90" s="36">
        <v>20</v>
      </c>
      <c r="E90" s="30">
        <v>1.5</v>
      </c>
      <c r="F90" s="30">
        <v>0.18</v>
      </c>
      <c r="G90" s="30">
        <v>9.82</v>
      </c>
      <c r="H90" s="31">
        <v>46.7</v>
      </c>
      <c r="I90" s="32" t="s">
        <v>140</v>
      </c>
    </row>
    <row r="91" spans="1:9">
      <c r="A91" s="86" t="s">
        <v>32</v>
      </c>
      <c r="B91" s="87"/>
      <c r="C91" s="67"/>
      <c r="D91" s="35">
        <f>D83+D84+D85+D86+D87+D88+D89+D90</f>
        <v>530</v>
      </c>
      <c r="E91" s="37">
        <f>SUM(E83:E90)</f>
        <v>16.22</v>
      </c>
      <c r="F91" s="37">
        <f>SUM(F83:F90)</f>
        <v>14.709999999999999</v>
      </c>
      <c r="G91" s="37">
        <f>SUM(G83:G90)</f>
        <v>69.34</v>
      </c>
      <c r="H91" s="38">
        <f>SUM(H83:H90)</f>
        <v>473.63</v>
      </c>
      <c r="I91" s="39"/>
    </row>
    <row r="92" spans="1:9">
      <c r="A92" s="86" t="s">
        <v>33</v>
      </c>
      <c r="B92" s="33" t="s">
        <v>49</v>
      </c>
      <c r="C92" s="33"/>
      <c r="D92" s="36">
        <v>180</v>
      </c>
      <c r="E92" s="30">
        <v>5.22</v>
      </c>
      <c r="F92" s="30">
        <v>4.5</v>
      </c>
      <c r="G92" s="30">
        <v>7.2</v>
      </c>
      <c r="H92" s="31">
        <v>90</v>
      </c>
      <c r="I92" s="32" t="s">
        <v>141</v>
      </c>
    </row>
    <row r="93" spans="1:9" s="15" customFormat="1">
      <c r="A93" s="86"/>
      <c r="B93" s="33" t="s">
        <v>50</v>
      </c>
      <c r="C93" s="33"/>
      <c r="D93" s="36">
        <v>20</v>
      </c>
      <c r="E93" s="30">
        <v>1.52</v>
      </c>
      <c r="F93" s="30">
        <v>1.96</v>
      </c>
      <c r="G93" s="30">
        <v>14.88</v>
      </c>
      <c r="H93" s="31">
        <v>83.4</v>
      </c>
      <c r="I93" s="32" t="s">
        <v>127</v>
      </c>
    </row>
    <row r="94" spans="1:9">
      <c r="A94" s="86"/>
      <c r="B94" s="33" t="s">
        <v>47</v>
      </c>
      <c r="C94" s="33"/>
      <c r="D94" s="36">
        <v>0</v>
      </c>
      <c r="E94" s="30">
        <v>0</v>
      </c>
      <c r="F94" s="30">
        <v>0</v>
      </c>
      <c r="G94" s="30">
        <v>0</v>
      </c>
      <c r="H94" s="31">
        <v>0</v>
      </c>
      <c r="I94" s="32" t="s">
        <v>157</v>
      </c>
    </row>
    <row r="95" spans="1:9" s="15" customFormat="1">
      <c r="A95" s="86" t="s">
        <v>35</v>
      </c>
      <c r="B95" s="87"/>
      <c r="C95" s="67"/>
      <c r="D95" s="35">
        <f>D92+D93+D94</f>
        <v>200</v>
      </c>
      <c r="E95" s="37">
        <f>SUM(E92:E94)</f>
        <v>6.74</v>
      </c>
      <c r="F95" s="37">
        <f>SUM(F92:F94)</f>
        <v>6.46</v>
      </c>
      <c r="G95" s="37">
        <f>SUM(G92:G94)</f>
        <v>22.080000000000002</v>
      </c>
      <c r="H95" s="38">
        <f>SUM(H92:H94)</f>
        <v>173.4</v>
      </c>
      <c r="I95" s="39"/>
    </row>
    <row r="96" spans="1:9" s="15" customFormat="1">
      <c r="A96" s="56" t="s">
        <v>36</v>
      </c>
      <c r="B96" s="33" t="s">
        <v>38</v>
      </c>
      <c r="C96" s="33"/>
      <c r="D96" s="36" t="s">
        <v>83</v>
      </c>
      <c r="E96" s="30">
        <v>0</v>
      </c>
      <c r="F96" s="30">
        <v>0</v>
      </c>
      <c r="G96" s="30">
        <v>0</v>
      </c>
      <c r="H96" s="31">
        <v>0</v>
      </c>
      <c r="I96" s="32" t="s">
        <v>37</v>
      </c>
    </row>
    <row r="97" spans="1:9" s="15" customFormat="1">
      <c r="A97" s="86" t="s">
        <v>39</v>
      </c>
      <c r="B97" s="87"/>
      <c r="C97" s="67"/>
      <c r="D97" s="35">
        <v>3</v>
      </c>
      <c r="E97" s="37">
        <f>SUM(E96)</f>
        <v>0</v>
      </c>
      <c r="F97" s="37">
        <f>SUM(F96)</f>
        <v>0</v>
      </c>
      <c r="G97" s="37">
        <f>SUM(G96)</f>
        <v>0</v>
      </c>
      <c r="H97" s="38">
        <f>SUM(H96)</f>
        <v>0</v>
      </c>
      <c r="I97" s="39"/>
    </row>
    <row r="98" spans="1:9" ht="13.5" thickBot="1">
      <c r="A98" s="88" t="s">
        <v>40</v>
      </c>
      <c r="B98" s="89"/>
      <c r="C98" s="70"/>
      <c r="D98" s="41">
        <f>D80+D82+D91+D95+D97</f>
        <v>1186</v>
      </c>
      <c r="E98" s="42">
        <f>E80+E82+E91+E95+E97</f>
        <v>28.189999999999998</v>
      </c>
      <c r="F98" s="42">
        <f>F80+F82+F91+F95+F97</f>
        <v>50.72</v>
      </c>
      <c r="G98" s="42">
        <f>G80+G82+G91+G95+G97</f>
        <v>189.60999999999999</v>
      </c>
      <c r="H98" s="43">
        <f>H80+H82+H91+H95+H97</f>
        <v>1428.92</v>
      </c>
      <c r="I98" s="44"/>
    </row>
    <row r="99" spans="1:9">
      <c r="A99" s="90" t="s">
        <v>63</v>
      </c>
      <c r="B99" s="91"/>
      <c r="C99" s="91"/>
      <c r="D99" s="91"/>
      <c r="E99" s="91"/>
      <c r="F99" s="91"/>
      <c r="G99" s="91"/>
      <c r="H99" s="91"/>
      <c r="I99" s="94"/>
    </row>
    <row r="100" spans="1:9">
      <c r="A100" s="86" t="s">
        <v>11</v>
      </c>
      <c r="B100" s="33" t="s">
        <v>14</v>
      </c>
      <c r="C100" s="33"/>
      <c r="D100" s="36">
        <v>130</v>
      </c>
      <c r="E100" s="30">
        <v>4</v>
      </c>
      <c r="F100" s="30">
        <v>4.8</v>
      </c>
      <c r="G100" s="30">
        <v>20.100000000000001</v>
      </c>
      <c r="H100" s="31">
        <v>140</v>
      </c>
      <c r="I100" s="32" t="s">
        <v>96</v>
      </c>
    </row>
    <row r="101" spans="1:9">
      <c r="A101" s="86"/>
      <c r="B101" s="33" t="s">
        <v>124</v>
      </c>
      <c r="C101" s="33"/>
      <c r="D101" s="36">
        <v>20</v>
      </c>
      <c r="E101" s="30">
        <v>2.5499999999999998</v>
      </c>
      <c r="F101" s="30">
        <v>2.2999999999999998</v>
      </c>
      <c r="G101" s="30">
        <v>0.15</v>
      </c>
      <c r="H101" s="31">
        <v>31.5</v>
      </c>
      <c r="I101" s="32" t="s">
        <v>147</v>
      </c>
    </row>
    <row r="102" spans="1:9">
      <c r="A102" s="86"/>
      <c r="B102" s="33" t="s">
        <v>167</v>
      </c>
      <c r="C102" s="33"/>
      <c r="D102" s="36">
        <v>23</v>
      </c>
      <c r="E102" s="30">
        <v>1.53</v>
      </c>
      <c r="F102" s="30">
        <v>2.63</v>
      </c>
      <c r="G102" s="30">
        <v>9.74</v>
      </c>
      <c r="H102" s="31">
        <v>70</v>
      </c>
      <c r="I102" s="32" t="s">
        <v>168</v>
      </c>
    </row>
    <row r="103" spans="1:9" s="15" customFormat="1">
      <c r="A103" s="86"/>
      <c r="B103" s="33" t="s">
        <v>43</v>
      </c>
      <c r="C103" s="33"/>
      <c r="D103" s="36">
        <v>180</v>
      </c>
      <c r="E103" s="30">
        <v>0.1</v>
      </c>
      <c r="F103" s="30">
        <v>0</v>
      </c>
      <c r="G103" s="30">
        <v>13.5</v>
      </c>
      <c r="H103" s="31">
        <v>54</v>
      </c>
      <c r="I103" s="32" t="s">
        <v>103</v>
      </c>
    </row>
    <row r="104" spans="1:9" s="15" customFormat="1">
      <c r="A104" s="86" t="s">
        <v>15</v>
      </c>
      <c r="B104" s="87"/>
      <c r="C104" s="67"/>
      <c r="D104" s="35">
        <f>D100+D101+D102+D103</f>
        <v>353</v>
      </c>
      <c r="E104" s="37">
        <f>SUM(E100:E103)</f>
        <v>8.18</v>
      </c>
      <c r="F104" s="37">
        <f>SUM(F100:F103)</f>
        <v>9.73</v>
      </c>
      <c r="G104" s="37">
        <f>SUM(G100:G103)</f>
        <v>43.49</v>
      </c>
      <c r="H104" s="38">
        <v>450.67999999999995</v>
      </c>
      <c r="I104" s="39"/>
    </row>
    <row r="105" spans="1:9">
      <c r="A105" s="56" t="s">
        <v>16</v>
      </c>
      <c r="B105" s="33" t="s">
        <v>64</v>
      </c>
      <c r="C105" s="33"/>
      <c r="D105" s="36" t="s">
        <v>19</v>
      </c>
      <c r="E105" s="30">
        <v>0.9</v>
      </c>
      <c r="F105" s="30">
        <v>0.2</v>
      </c>
      <c r="G105" s="30">
        <v>8.1</v>
      </c>
      <c r="H105" s="31">
        <v>43</v>
      </c>
      <c r="I105" s="32" t="s">
        <v>142</v>
      </c>
    </row>
    <row r="106" spans="1:9">
      <c r="A106" s="86" t="s">
        <v>20</v>
      </c>
      <c r="B106" s="87"/>
      <c r="C106" s="67"/>
      <c r="D106" s="35">
        <v>100</v>
      </c>
      <c r="E106" s="37">
        <f>SUM(E105)</f>
        <v>0.9</v>
      </c>
      <c r="F106" s="37">
        <f>SUM(F105)</f>
        <v>0.2</v>
      </c>
      <c r="G106" s="37">
        <f>SUM(G107)</f>
        <v>2.7</v>
      </c>
      <c r="H106" s="38">
        <f>SUM(H105)</f>
        <v>43</v>
      </c>
      <c r="I106" s="39"/>
    </row>
    <row r="107" spans="1:9">
      <c r="A107" s="86" t="s">
        <v>21</v>
      </c>
      <c r="B107" s="33" t="s">
        <v>97</v>
      </c>
      <c r="C107" s="33"/>
      <c r="D107" s="36">
        <v>30</v>
      </c>
      <c r="E107" s="30">
        <v>0.3</v>
      </c>
      <c r="F107" s="30">
        <v>3</v>
      </c>
      <c r="G107" s="30">
        <v>2.7</v>
      </c>
      <c r="H107" s="31">
        <v>39.6</v>
      </c>
      <c r="I107" s="32" t="s">
        <v>98</v>
      </c>
    </row>
    <row r="108" spans="1:9">
      <c r="A108" s="86"/>
      <c r="B108" s="33" t="s">
        <v>66</v>
      </c>
      <c r="C108" s="33"/>
      <c r="D108" s="36">
        <v>150</v>
      </c>
      <c r="E108" s="30">
        <v>1.23</v>
      </c>
      <c r="F108" s="30">
        <v>4.38</v>
      </c>
      <c r="G108" s="30">
        <v>4.91</v>
      </c>
      <c r="H108" s="31">
        <v>64.08</v>
      </c>
      <c r="I108" s="32" t="s">
        <v>150</v>
      </c>
    </row>
    <row r="109" spans="1:9">
      <c r="A109" s="86"/>
      <c r="B109" s="33" t="s">
        <v>65</v>
      </c>
      <c r="C109" s="33"/>
      <c r="D109" s="36">
        <v>110</v>
      </c>
      <c r="E109" s="30">
        <v>2.2999999999999998</v>
      </c>
      <c r="F109" s="30">
        <v>4.8</v>
      </c>
      <c r="G109" s="30">
        <v>12</v>
      </c>
      <c r="H109" s="31">
        <v>101.2</v>
      </c>
      <c r="I109" s="32" t="s">
        <v>112</v>
      </c>
    </row>
    <row r="110" spans="1:9">
      <c r="A110" s="86"/>
      <c r="B110" s="33" t="s">
        <v>67</v>
      </c>
      <c r="C110" s="33"/>
      <c r="D110" s="36">
        <v>50</v>
      </c>
      <c r="E110" s="30">
        <v>3.21</v>
      </c>
      <c r="F110" s="30">
        <v>3.7</v>
      </c>
      <c r="G110" s="30">
        <v>5.46</v>
      </c>
      <c r="H110" s="31">
        <v>67.81</v>
      </c>
      <c r="I110" s="32" t="s">
        <v>151</v>
      </c>
    </row>
    <row r="111" spans="1:9">
      <c r="A111" s="86"/>
      <c r="B111" s="33" t="s">
        <v>169</v>
      </c>
      <c r="C111" s="33"/>
      <c r="D111" s="36">
        <v>150</v>
      </c>
      <c r="E111" s="30">
        <v>0.23</v>
      </c>
      <c r="F111" s="30">
        <v>0.01</v>
      </c>
      <c r="G111" s="30">
        <v>18.28</v>
      </c>
      <c r="H111" s="31">
        <v>72.569999999999993</v>
      </c>
      <c r="I111" s="45" t="s">
        <v>186</v>
      </c>
    </row>
    <row r="112" spans="1:9" s="15" customFormat="1">
      <c r="A112" s="86"/>
      <c r="B112" s="33" t="s">
        <v>23</v>
      </c>
      <c r="C112" s="33"/>
      <c r="D112" s="36">
        <v>20</v>
      </c>
      <c r="E112" s="30">
        <v>1.1399999999999999</v>
      </c>
      <c r="F112" s="30">
        <v>0.23</v>
      </c>
      <c r="G112" s="30">
        <v>5.71</v>
      </c>
      <c r="H112" s="31">
        <v>29.82</v>
      </c>
      <c r="I112" s="32" t="s">
        <v>139</v>
      </c>
    </row>
    <row r="113" spans="1:9">
      <c r="A113" s="86"/>
      <c r="B113" s="33" t="s">
        <v>25</v>
      </c>
      <c r="C113" s="33"/>
      <c r="D113" s="36">
        <v>20</v>
      </c>
      <c r="E113" s="30">
        <v>1.5</v>
      </c>
      <c r="F113" s="30">
        <v>0.18</v>
      </c>
      <c r="G113" s="30">
        <v>9.82</v>
      </c>
      <c r="H113" s="31">
        <v>46.7</v>
      </c>
      <c r="I113" s="32" t="s">
        <v>140</v>
      </c>
    </row>
    <row r="114" spans="1:9">
      <c r="A114" s="86" t="s">
        <v>32</v>
      </c>
      <c r="B114" s="87"/>
      <c r="C114" s="67"/>
      <c r="D114" s="35">
        <f>D107+D108+D109+D110+D111+D112+D113</f>
        <v>530</v>
      </c>
      <c r="E114" s="37">
        <v>22.62</v>
      </c>
      <c r="F114" s="37">
        <v>23.51</v>
      </c>
      <c r="G114" s="37">
        <v>73.25</v>
      </c>
      <c r="H114" s="38">
        <f>SUM(H109:H113)</f>
        <v>318.09999999999997</v>
      </c>
      <c r="I114" s="39"/>
    </row>
    <row r="115" spans="1:9" s="15" customFormat="1">
      <c r="A115" s="86" t="s">
        <v>33</v>
      </c>
      <c r="B115" s="33" t="s">
        <v>49</v>
      </c>
      <c r="C115" s="33"/>
      <c r="D115" s="36">
        <v>150</v>
      </c>
      <c r="E115" s="30">
        <v>4.3499999999999996</v>
      </c>
      <c r="F115" s="30">
        <v>3.75</v>
      </c>
      <c r="G115" s="30">
        <v>6</v>
      </c>
      <c r="H115" s="31">
        <v>75</v>
      </c>
      <c r="I115" s="32" t="s">
        <v>152</v>
      </c>
    </row>
    <row r="116" spans="1:9" ht="25.5">
      <c r="A116" s="86"/>
      <c r="B116" s="33" t="s">
        <v>68</v>
      </c>
      <c r="C116" s="33"/>
      <c r="D116" s="36">
        <v>50</v>
      </c>
      <c r="E116" s="30">
        <v>2.92</v>
      </c>
      <c r="F116" s="30">
        <v>3.08</v>
      </c>
      <c r="G116" s="30">
        <v>17.5</v>
      </c>
      <c r="H116" s="31">
        <v>109.17</v>
      </c>
      <c r="I116" s="32" t="s">
        <v>153</v>
      </c>
    </row>
    <row r="117" spans="1:9" s="15" customFormat="1">
      <c r="A117" s="86" t="s">
        <v>35</v>
      </c>
      <c r="B117" s="87"/>
      <c r="C117" s="67"/>
      <c r="D117" s="35">
        <f>D115+D116</f>
        <v>200</v>
      </c>
      <c r="E117" s="37">
        <v>14.45</v>
      </c>
      <c r="F117" s="37">
        <v>11.600000000000001</v>
      </c>
      <c r="G117" s="37">
        <v>40.92</v>
      </c>
      <c r="H117" s="38">
        <f>SUM(H115:H116)</f>
        <v>184.17000000000002</v>
      </c>
      <c r="I117" s="39"/>
    </row>
    <row r="118" spans="1:9" s="15" customFormat="1">
      <c r="A118" s="56" t="s">
        <v>36</v>
      </c>
      <c r="B118" s="33" t="s">
        <v>38</v>
      </c>
      <c r="C118" s="33"/>
      <c r="D118" s="36" t="s">
        <v>83</v>
      </c>
      <c r="E118" s="30">
        <v>0</v>
      </c>
      <c r="F118" s="30">
        <v>0</v>
      </c>
      <c r="G118" s="30">
        <v>0</v>
      </c>
      <c r="H118" s="31">
        <v>0</v>
      </c>
      <c r="I118" s="32" t="s">
        <v>37</v>
      </c>
    </row>
    <row r="119" spans="1:9" s="15" customFormat="1">
      <c r="A119" s="86" t="s">
        <v>39</v>
      </c>
      <c r="B119" s="87"/>
      <c r="C119" s="67"/>
      <c r="D119" s="35">
        <v>3</v>
      </c>
      <c r="E119" s="37">
        <v>0</v>
      </c>
      <c r="F119" s="37">
        <v>0</v>
      </c>
      <c r="G119" s="37">
        <v>0</v>
      </c>
      <c r="H119" s="38">
        <v>0</v>
      </c>
      <c r="I119" s="39"/>
    </row>
    <row r="120" spans="1:9" ht="13.5" thickBot="1">
      <c r="A120" s="88" t="s">
        <v>40</v>
      </c>
      <c r="B120" s="89"/>
      <c r="C120" s="70"/>
      <c r="D120" s="41">
        <f>D104+D106+D114+D117</f>
        <v>1183</v>
      </c>
      <c r="E120" s="42">
        <v>53.480000000000004</v>
      </c>
      <c r="F120" s="42">
        <v>50.550000000000004</v>
      </c>
      <c r="G120" s="42">
        <v>185.17000000000002</v>
      </c>
      <c r="H120" s="43">
        <f>H104+H106+H114+H117</f>
        <v>995.95</v>
      </c>
      <c r="I120" s="44"/>
    </row>
    <row r="121" spans="1:9">
      <c r="A121" s="90" t="s">
        <v>69</v>
      </c>
      <c r="B121" s="91"/>
      <c r="C121" s="91"/>
      <c r="D121" s="91"/>
      <c r="E121" s="91"/>
      <c r="F121" s="91"/>
      <c r="G121" s="91"/>
      <c r="H121" s="91"/>
      <c r="I121" s="94"/>
    </row>
    <row r="122" spans="1:9">
      <c r="A122" s="86" t="s">
        <v>11</v>
      </c>
      <c r="B122" s="33" t="s">
        <v>126</v>
      </c>
      <c r="C122" s="33"/>
      <c r="D122" s="36">
        <v>150</v>
      </c>
      <c r="E122" s="30">
        <v>26.16</v>
      </c>
      <c r="F122" s="30">
        <v>27.75</v>
      </c>
      <c r="G122" s="30">
        <v>40.5</v>
      </c>
      <c r="H122" s="31">
        <v>584.1</v>
      </c>
      <c r="I122" s="32" t="s">
        <v>154</v>
      </c>
    </row>
    <row r="123" spans="1:9">
      <c r="A123" s="86"/>
      <c r="B123" s="33" t="s">
        <v>176</v>
      </c>
      <c r="C123" s="33"/>
      <c r="D123" s="36">
        <v>30</v>
      </c>
      <c r="E123" s="30">
        <v>4.01</v>
      </c>
      <c r="F123" s="30">
        <v>5.07</v>
      </c>
      <c r="G123" s="30">
        <v>11.63</v>
      </c>
      <c r="H123" s="31">
        <v>108</v>
      </c>
      <c r="I123" s="57" t="s">
        <v>177</v>
      </c>
    </row>
    <row r="124" spans="1:9" s="15" customFormat="1">
      <c r="A124" s="86"/>
      <c r="B124" s="33" t="s">
        <v>12</v>
      </c>
      <c r="C124" s="33"/>
      <c r="D124" s="36">
        <v>170</v>
      </c>
      <c r="E124" s="30">
        <v>2.72</v>
      </c>
      <c r="F124" s="30">
        <v>2.2599999999999998</v>
      </c>
      <c r="G124" s="30">
        <v>13.48</v>
      </c>
      <c r="H124" s="31">
        <v>67.2</v>
      </c>
      <c r="I124" s="32" t="s">
        <v>182</v>
      </c>
    </row>
    <row r="125" spans="1:9" s="15" customFormat="1">
      <c r="A125" s="86" t="s">
        <v>15</v>
      </c>
      <c r="B125" s="87"/>
      <c r="C125" s="67"/>
      <c r="D125" s="35">
        <f>D122+D123+D124</f>
        <v>350</v>
      </c>
      <c r="E125" s="37">
        <f>SUM(E122:E124)</f>
        <v>32.89</v>
      </c>
      <c r="F125" s="37">
        <f>SUM(F122:F124)</f>
        <v>35.08</v>
      </c>
      <c r="G125" s="37">
        <f>SUM(G122:G124)</f>
        <v>65.61</v>
      </c>
      <c r="H125" s="38">
        <f>SUM(H122:H124)</f>
        <v>759.30000000000007</v>
      </c>
      <c r="I125" s="39"/>
    </row>
    <row r="126" spans="1:9">
      <c r="A126" s="56" t="s">
        <v>16</v>
      </c>
      <c r="B126" s="33" t="s">
        <v>45</v>
      </c>
      <c r="C126" s="33"/>
      <c r="D126" s="36">
        <v>100</v>
      </c>
      <c r="E126" s="30">
        <v>0.5</v>
      </c>
      <c r="F126" s="30">
        <v>0.1</v>
      </c>
      <c r="G126" s="30">
        <v>10.1</v>
      </c>
      <c r="H126" s="31">
        <v>46</v>
      </c>
      <c r="I126" s="32" t="s">
        <v>145</v>
      </c>
    </row>
    <row r="127" spans="1:9">
      <c r="A127" s="86" t="s">
        <v>20</v>
      </c>
      <c r="B127" s="87"/>
      <c r="C127" s="67"/>
      <c r="D127" s="35">
        <f>SUM(D126)</f>
        <v>100</v>
      </c>
      <c r="E127" s="37">
        <f>SUM(E126)</f>
        <v>0.5</v>
      </c>
      <c r="F127" s="37">
        <f>SUM(F126)</f>
        <v>0.1</v>
      </c>
      <c r="G127" s="37">
        <f>SUM(G126)</f>
        <v>10.1</v>
      </c>
      <c r="H127" s="38">
        <f>SUM(H126)</f>
        <v>46</v>
      </c>
      <c r="I127" s="39"/>
    </row>
    <row r="128" spans="1:9">
      <c r="A128" s="86" t="s">
        <v>21</v>
      </c>
      <c r="B128" s="33" t="s">
        <v>190</v>
      </c>
      <c r="C128" s="33"/>
      <c r="D128" s="36">
        <v>30</v>
      </c>
      <c r="E128" s="30">
        <v>0.33</v>
      </c>
      <c r="F128" s="30">
        <v>0.06</v>
      </c>
      <c r="G128" s="30">
        <v>1.1399999999999999</v>
      </c>
      <c r="H128" s="31">
        <v>6.6</v>
      </c>
      <c r="I128" s="32" t="s">
        <v>172</v>
      </c>
    </row>
    <row r="129" spans="1:9">
      <c r="A129" s="86"/>
      <c r="B129" s="33" t="s">
        <v>183</v>
      </c>
      <c r="C129" s="33"/>
      <c r="D129" s="36">
        <v>150</v>
      </c>
      <c r="E129" s="30">
        <v>1.38</v>
      </c>
      <c r="F129" s="30">
        <v>2.5499999999999998</v>
      </c>
      <c r="G129" s="30">
        <v>9.07</v>
      </c>
      <c r="H129" s="31">
        <v>64.8</v>
      </c>
      <c r="I129" s="32" t="s">
        <v>113</v>
      </c>
    </row>
    <row r="130" spans="1:9">
      <c r="A130" s="86"/>
      <c r="B130" s="33" t="s">
        <v>71</v>
      </c>
      <c r="C130" s="33"/>
      <c r="D130" s="36">
        <v>50</v>
      </c>
      <c r="E130" s="30">
        <v>7.9</v>
      </c>
      <c r="F130" s="30">
        <v>3.9</v>
      </c>
      <c r="G130" s="30">
        <v>1.6</v>
      </c>
      <c r="H130" s="31">
        <v>73.5</v>
      </c>
      <c r="I130" s="32" t="s">
        <v>114</v>
      </c>
    </row>
    <row r="131" spans="1:9">
      <c r="A131" s="86"/>
      <c r="B131" s="33" t="s">
        <v>57</v>
      </c>
      <c r="C131" s="33"/>
      <c r="D131" s="36">
        <v>110</v>
      </c>
      <c r="E131" s="30">
        <v>2.08</v>
      </c>
      <c r="F131" s="30">
        <v>5.39</v>
      </c>
      <c r="G131" s="30">
        <v>13.97</v>
      </c>
      <c r="H131" s="31">
        <v>112.2</v>
      </c>
      <c r="I131" s="32" t="s">
        <v>56</v>
      </c>
    </row>
    <row r="132" spans="1:9">
      <c r="A132" s="86"/>
      <c r="B132" s="33" t="s">
        <v>129</v>
      </c>
      <c r="C132" s="33"/>
      <c r="D132" s="36">
        <v>0</v>
      </c>
      <c r="E132" s="30">
        <v>0</v>
      </c>
      <c r="F132" s="30">
        <v>0</v>
      </c>
      <c r="G132" s="30">
        <v>0</v>
      </c>
      <c r="H132" s="31">
        <v>0</v>
      </c>
      <c r="I132" s="32" t="s">
        <v>148</v>
      </c>
    </row>
    <row r="133" spans="1:9" s="15" customFormat="1">
      <c r="A133" s="86"/>
      <c r="B133" s="33" t="s">
        <v>173</v>
      </c>
      <c r="C133" s="33"/>
      <c r="D133" s="36">
        <v>150</v>
      </c>
      <c r="E133" s="30">
        <v>0.23</v>
      </c>
      <c r="F133" s="30">
        <v>0.01</v>
      </c>
      <c r="G133" s="30">
        <v>18.28</v>
      </c>
      <c r="H133" s="31">
        <v>72.569999999999993</v>
      </c>
      <c r="I133" s="45" t="s">
        <v>187</v>
      </c>
    </row>
    <row r="134" spans="1:9">
      <c r="A134" s="86"/>
      <c r="B134" s="33" t="s">
        <v>23</v>
      </c>
      <c r="C134" s="33"/>
      <c r="D134" s="36">
        <v>20</v>
      </c>
      <c r="E134" s="30">
        <v>1.1399999999999999</v>
      </c>
      <c r="F134" s="30">
        <v>0.23</v>
      </c>
      <c r="G134" s="30">
        <v>5.71</v>
      </c>
      <c r="H134" s="31">
        <v>29.82</v>
      </c>
      <c r="I134" s="32" t="s">
        <v>139</v>
      </c>
    </row>
    <row r="135" spans="1:9">
      <c r="A135" s="86"/>
      <c r="B135" s="33" t="s">
        <v>25</v>
      </c>
      <c r="C135" s="33"/>
      <c r="D135" s="36">
        <v>20</v>
      </c>
      <c r="E135" s="30">
        <v>1.5</v>
      </c>
      <c r="F135" s="30">
        <v>0.18</v>
      </c>
      <c r="G135" s="30">
        <v>9.82</v>
      </c>
      <c r="H135" s="31">
        <v>46.7</v>
      </c>
      <c r="I135" s="32" t="s">
        <v>140</v>
      </c>
    </row>
    <row r="136" spans="1:9">
      <c r="A136" s="86" t="s">
        <v>32</v>
      </c>
      <c r="B136" s="87"/>
      <c r="C136" s="67"/>
      <c r="D136" s="35">
        <f>D128+D129+D130+D131+D132+D133+D134+D135</f>
        <v>530</v>
      </c>
      <c r="E136" s="37">
        <f>SUM(E128:E135)</f>
        <v>14.56</v>
      </c>
      <c r="F136" s="37">
        <f>SUM(F128:F135)</f>
        <v>12.319999999999999</v>
      </c>
      <c r="G136" s="37">
        <f>SUM(G128:G135)</f>
        <v>59.59</v>
      </c>
      <c r="H136" s="38">
        <f>SUM(H128:H135)</f>
        <v>406.18999999999994</v>
      </c>
      <c r="I136" s="39"/>
    </row>
    <row r="137" spans="1:9" s="15" customFormat="1">
      <c r="A137" s="86" t="s">
        <v>33</v>
      </c>
      <c r="B137" s="33" t="s">
        <v>49</v>
      </c>
      <c r="C137" s="33"/>
      <c r="D137" s="36">
        <v>180</v>
      </c>
      <c r="E137" s="30">
        <v>5.22</v>
      </c>
      <c r="F137" s="30">
        <v>4.5</v>
      </c>
      <c r="G137" s="30">
        <v>7.2</v>
      </c>
      <c r="H137" s="31">
        <v>90</v>
      </c>
      <c r="I137" s="32" t="s">
        <v>141</v>
      </c>
    </row>
    <row r="138" spans="1:9">
      <c r="A138" s="86"/>
      <c r="B138" s="33" t="s">
        <v>50</v>
      </c>
      <c r="C138" s="33"/>
      <c r="D138" s="36">
        <v>20</v>
      </c>
      <c r="E138" s="30">
        <v>1.52</v>
      </c>
      <c r="F138" s="30">
        <v>1.96</v>
      </c>
      <c r="G138" s="30">
        <v>14.88</v>
      </c>
      <c r="H138" s="31">
        <v>83.4</v>
      </c>
      <c r="I138" s="32" t="s">
        <v>127</v>
      </c>
    </row>
    <row r="139" spans="1:9" s="15" customFormat="1">
      <c r="A139" s="86"/>
      <c r="B139" s="33" t="s">
        <v>47</v>
      </c>
      <c r="C139" s="33"/>
      <c r="D139" s="36">
        <v>0</v>
      </c>
      <c r="E139" s="30">
        <v>0</v>
      </c>
      <c r="F139" s="30">
        <v>0</v>
      </c>
      <c r="G139" s="30">
        <v>0</v>
      </c>
      <c r="H139" s="31">
        <v>0</v>
      </c>
      <c r="I139" s="32" t="s">
        <v>157</v>
      </c>
    </row>
    <row r="140" spans="1:9" s="15" customFormat="1">
      <c r="A140" s="86" t="s">
        <v>35</v>
      </c>
      <c r="B140" s="87"/>
      <c r="C140" s="67"/>
      <c r="D140" s="35">
        <f>D137+D138+D139</f>
        <v>200</v>
      </c>
      <c r="E140" s="37">
        <f>SUM(E137:E139)</f>
        <v>6.74</v>
      </c>
      <c r="F140" s="37">
        <f>SUM(F137:F139)</f>
        <v>6.46</v>
      </c>
      <c r="G140" s="37">
        <f>SUM(G137:G139)</f>
        <v>22.080000000000002</v>
      </c>
      <c r="H140" s="38">
        <f>SUM(H137:H139)</f>
        <v>173.4</v>
      </c>
      <c r="I140" s="39"/>
    </row>
    <row r="141" spans="1:9" s="15" customFormat="1">
      <c r="A141" s="56" t="s">
        <v>36</v>
      </c>
      <c r="B141" s="33" t="s">
        <v>38</v>
      </c>
      <c r="C141" s="33"/>
      <c r="D141" s="36" t="s">
        <v>83</v>
      </c>
      <c r="E141" s="30">
        <v>0</v>
      </c>
      <c r="F141" s="30">
        <v>0</v>
      </c>
      <c r="G141" s="30">
        <v>0</v>
      </c>
      <c r="H141" s="31">
        <v>0</v>
      </c>
      <c r="I141" s="32" t="s">
        <v>37</v>
      </c>
    </row>
    <row r="142" spans="1:9">
      <c r="A142" s="86" t="s">
        <v>39</v>
      </c>
      <c r="B142" s="87"/>
      <c r="C142" s="67"/>
      <c r="D142" s="35" t="str">
        <f>D141</f>
        <v>3</v>
      </c>
      <c r="E142" s="37">
        <f>SUM(E141)</f>
        <v>0</v>
      </c>
      <c r="F142" s="37">
        <f>SUM(F141)</f>
        <v>0</v>
      </c>
      <c r="G142" s="37">
        <f>SUM(G141)</f>
        <v>0</v>
      </c>
      <c r="H142" s="38">
        <f>SUM(H141)</f>
        <v>0</v>
      </c>
      <c r="I142" s="39"/>
    </row>
    <row r="143" spans="1:9" ht="13.5" thickBot="1">
      <c r="A143" s="88" t="s">
        <v>40</v>
      </c>
      <c r="B143" s="89"/>
      <c r="C143" s="70"/>
      <c r="D143" s="41">
        <f>D125+D127+D136+D140+D142</f>
        <v>1183</v>
      </c>
      <c r="E143" s="42">
        <f>E125+E127+E136+E140+E142</f>
        <v>54.690000000000005</v>
      </c>
      <c r="F143" s="42">
        <f>F125+F127+F136+F140+F142</f>
        <v>53.96</v>
      </c>
      <c r="G143" s="42">
        <f>G125+G127+G136+G140+G142</f>
        <v>157.38000000000002</v>
      </c>
      <c r="H143" s="43">
        <f>H125+H127+H136+H140+H142</f>
        <v>1384.89</v>
      </c>
      <c r="I143" s="44"/>
    </row>
    <row r="144" spans="1:9">
      <c r="A144" s="90" t="s">
        <v>73</v>
      </c>
      <c r="B144" s="91"/>
      <c r="C144" s="91"/>
      <c r="D144" s="91"/>
      <c r="E144" s="91"/>
      <c r="F144" s="91"/>
      <c r="G144" s="91"/>
      <c r="H144" s="91"/>
      <c r="I144" s="94"/>
    </row>
    <row r="145" spans="1:9">
      <c r="A145" s="86" t="s">
        <v>11</v>
      </c>
      <c r="B145" s="33" t="s">
        <v>70</v>
      </c>
      <c r="C145" s="33"/>
      <c r="D145" s="36">
        <v>150</v>
      </c>
      <c r="E145" s="30">
        <v>3.75</v>
      </c>
      <c r="F145" s="30">
        <v>6.45</v>
      </c>
      <c r="G145" s="30">
        <v>24.3</v>
      </c>
      <c r="H145" s="31">
        <v>172.05</v>
      </c>
      <c r="I145" s="32" t="s">
        <v>115</v>
      </c>
    </row>
    <row r="146" spans="1:9" s="15" customFormat="1">
      <c r="A146" s="86"/>
      <c r="B146" s="33" t="s">
        <v>30</v>
      </c>
      <c r="C146" s="33"/>
      <c r="D146" s="36">
        <v>180</v>
      </c>
      <c r="E146" s="30">
        <v>0.09</v>
      </c>
      <c r="F146" s="30">
        <v>0</v>
      </c>
      <c r="G146" s="30">
        <v>13.68</v>
      </c>
      <c r="H146" s="31">
        <v>54.9</v>
      </c>
      <c r="I146" s="32" t="s">
        <v>156</v>
      </c>
    </row>
    <row r="147" spans="1:9">
      <c r="A147" s="86"/>
      <c r="B147" s="33" t="s">
        <v>13</v>
      </c>
      <c r="C147" s="33"/>
      <c r="D147" s="36">
        <v>20</v>
      </c>
      <c r="E147" s="30">
        <v>1.5</v>
      </c>
      <c r="F147" s="30">
        <v>0.57999999999999996</v>
      </c>
      <c r="G147" s="30">
        <v>10.28</v>
      </c>
      <c r="H147" s="31">
        <v>52.4</v>
      </c>
      <c r="I147" s="32" t="s">
        <v>133</v>
      </c>
    </row>
    <row r="148" spans="1:9" s="15" customFormat="1">
      <c r="A148" s="86" t="s">
        <v>15</v>
      </c>
      <c r="B148" s="87"/>
      <c r="C148" s="67"/>
      <c r="D148" s="35">
        <f>D145+D146+D147</f>
        <v>350</v>
      </c>
      <c r="E148" s="37">
        <f>E145+E146+E147</f>
        <v>5.34</v>
      </c>
      <c r="F148" s="37">
        <f>SUM(F145:F147)</f>
        <v>7.03</v>
      </c>
      <c r="G148" s="37">
        <f>SUM(G145:G147)</f>
        <v>48.260000000000005</v>
      </c>
      <c r="H148" s="38">
        <f>SUM(H145:H147)</f>
        <v>279.35000000000002</v>
      </c>
      <c r="I148" s="39"/>
    </row>
    <row r="149" spans="1:9">
      <c r="A149" s="56" t="s">
        <v>16</v>
      </c>
      <c r="B149" s="33" t="s">
        <v>47</v>
      </c>
      <c r="C149" s="33"/>
      <c r="D149" s="36" t="s">
        <v>19</v>
      </c>
      <c r="E149" s="30">
        <v>0.4</v>
      </c>
      <c r="F149" s="30">
        <v>0.4</v>
      </c>
      <c r="G149" s="30">
        <v>9.8000000000000007</v>
      </c>
      <c r="H149" s="31">
        <v>47</v>
      </c>
      <c r="I149" s="32" t="s">
        <v>142</v>
      </c>
    </row>
    <row r="150" spans="1:9">
      <c r="A150" s="86" t="s">
        <v>20</v>
      </c>
      <c r="B150" s="87"/>
      <c r="C150" s="67"/>
      <c r="D150" s="35">
        <v>100</v>
      </c>
      <c r="E150" s="37">
        <f>SUM(E149)</f>
        <v>0.4</v>
      </c>
      <c r="F150" s="37">
        <f>SUM(F149)</f>
        <v>0.4</v>
      </c>
      <c r="G150" s="37">
        <f>SUM(G149)</f>
        <v>9.8000000000000007</v>
      </c>
      <c r="H150" s="38">
        <f>SUM(H149)</f>
        <v>47</v>
      </c>
      <c r="I150" s="39"/>
    </row>
    <row r="151" spans="1:9">
      <c r="A151" s="86" t="s">
        <v>21</v>
      </c>
      <c r="B151" s="33" t="s">
        <v>60</v>
      </c>
      <c r="C151" s="33"/>
      <c r="D151" s="36">
        <v>30</v>
      </c>
      <c r="E151" s="30">
        <v>0.5</v>
      </c>
      <c r="F151" s="30">
        <v>1.7</v>
      </c>
      <c r="G151" s="30">
        <v>2.5</v>
      </c>
      <c r="H151" s="31">
        <v>26.7</v>
      </c>
      <c r="I151" s="32" t="s">
        <v>88</v>
      </c>
    </row>
    <row r="152" spans="1:9">
      <c r="A152" s="86"/>
      <c r="B152" s="33" t="s">
        <v>128</v>
      </c>
      <c r="C152" s="33"/>
      <c r="D152" s="36">
        <v>150</v>
      </c>
      <c r="E152" s="30">
        <v>1.41</v>
      </c>
      <c r="F152" s="30">
        <v>4.55</v>
      </c>
      <c r="G152" s="30">
        <v>9.99</v>
      </c>
      <c r="H152" s="31">
        <v>87.03</v>
      </c>
      <c r="I152" s="32" t="s">
        <v>116</v>
      </c>
    </row>
    <row r="153" spans="1:9">
      <c r="A153" s="86"/>
      <c r="B153" s="33" t="s">
        <v>117</v>
      </c>
      <c r="C153" s="33"/>
      <c r="D153" s="36">
        <v>110</v>
      </c>
      <c r="E153" s="30">
        <v>8.2899999999999991</v>
      </c>
      <c r="F153" s="30">
        <v>8.2100000000000009</v>
      </c>
      <c r="G153" s="30">
        <v>21.63</v>
      </c>
      <c r="H153" s="31">
        <v>193.6</v>
      </c>
      <c r="I153" s="32" t="s">
        <v>118</v>
      </c>
    </row>
    <row r="154" spans="1:9">
      <c r="A154" s="86"/>
      <c r="B154" s="33" t="s">
        <v>169</v>
      </c>
      <c r="C154" s="33"/>
      <c r="D154" s="36">
        <v>150</v>
      </c>
      <c r="E154" s="30">
        <v>0.23</v>
      </c>
      <c r="F154" s="30">
        <v>0.01</v>
      </c>
      <c r="G154" s="30">
        <v>18.28</v>
      </c>
      <c r="H154" s="31">
        <v>72.569999999999993</v>
      </c>
      <c r="I154" s="45" t="s">
        <v>186</v>
      </c>
    </row>
    <row r="155" spans="1:9">
      <c r="A155" s="86"/>
      <c r="B155" s="33" t="s">
        <v>23</v>
      </c>
      <c r="C155" s="33"/>
      <c r="D155" s="36">
        <v>20</v>
      </c>
      <c r="E155" s="30">
        <v>1.1399999999999999</v>
      </c>
      <c r="F155" s="30">
        <v>0.23</v>
      </c>
      <c r="G155" s="30">
        <v>5.71</v>
      </c>
      <c r="H155" s="31">
        <v>29.82</v>
      </c>
      <c r="I155" s="32" t="s">
        <v>22</v>
      </c>
    </row>
    <row r="156" spans="1:9" s="15" customFormat="1">
      <c r="A156" s="86"/>
      <c r="B156" s="33" t="s">
        <v>25</v>
      </c>
      <c r="C156" s="33"/>
      <c r="D156" s="36">
        <v>20</v>
      </c>
      <c r="E156" s="30">
        <v>1.5</v>
      </c>
      <c r="F156" s="30">
        <v>0.18</v>
      </c>
      <c r="G156" s="30">
        <v>9.82</v>
      </c>
      <c r="H156" s="31">
        <v>46.7</v>
      </c>
      <c r="I156" s="32" t="s">
        <v>24</v>
      </c>
    </row>
    <row r="157" spans="1:9">
      <c r="A157" s="86" t="s">
        <v>32</v>
      </c>
      <c r="B157" s="87"/>
      <c r="C157" s="67"/>
      <c r="D157" s="35">
        <f>D151+D152+D153+D154+D155+D156</f>
        <v>480</v>
      </c>
      <c r="E157" s="37">
        <f>SUM(E151:E156)</f>
        <v>13.07</v>
      </c>
      <c r="F157" s="37">
        <f>SUM(F151:F156)</f>
        <v>14.88</v>
      </c>
      <c r="G157" s="37">
        <f>SUM(G151:G156)</f>
        <v>67.930000000000007</v>
      </c>
      <c r="H157" s="38">
        <f>SUM(H151:H156)</f>
        <v>456.41999999999996</v>
      </c>
      <c r="I157" s="39"/>
    </row>
    <row r="158" spans="1:9">
      <c r="A158" s="86" t="s">
        <v>33</v>
      </c>
      <c r="B158" s="33" t="s">
        <v>49</v>
      </c>
      <c r="C158" s="33"/>
      <c r="D158" s="36">
        <v>150</v>
      </c>
      <c r="E158" s="30">
        <v>4.3499999999999996</v>
      </c>
      <c r="F158" s="30">
        <v>3.75</v>
      </c>
      <c r="G158" s="30">
        <v>6</v>
      </c>
      <c r="H158" s="31">
        <v>75</v>
      </c>
      <c r="I158" s="32" t="s">
        <v>152</v>
      </c>
    </row>
    <row r="159" spans="1:9" s="15" customFormat="1">
      <c r="A159" s="86"/>
      <c r="B159" s="33" t="s">
        <v>74</v>
      </c>
      <c r="C159" s="33"/>
      <c r="D159" s="36">
        <v>50</v>
      </c>
      <c r="E159" s="30">
        <v>3.7</v>
      </c>
      <c r="F159" s="30">
        <v>6.5</v>
      </c>
      <c r="G159" s="30">
        <v>30.2</v>
      </c>
      <c r="H159" s="31">
        <v>194.2</v>
      </c>
      <c r="I159" s="32" t="s">
        <v>119</v>
      </c>
    </row>
    <row r="160" spans="1:9">
      <c r="A160" s="86" t="s">
        <v>35</v>
      </c>
      <c r="B160" s="87"/>
      <c r="C160" s="67"/>
      <c r="D160" s="35">
        <f>D158+D159</f>
        <v>200</v>
      </c>
      <c r="E160" s="37">
        <f>SUM(E158:E159)</f>
        <v>8.0500000000000007</v>
      </c>
      <c r="F160" s="37">
        <f>SUM(F158:F159)</f>
        <v>10.25</v>
      </c>
      <c r="G160" s="37">
        <f>SUM(G158:G159)</f>
        <v>36.200000000000003</v>
      </c>
      <c r="H160" s="38">
        <f>SUM(H158:H159)</f>
        <v>269.2</v>
      </c>
      <c r="I160" s="39"/>
    </row>
    <row r="161" spans="1:9" s="15" customFormat="1">
      <c r="A161" s="56" t="s">
        <v>36</v>
      </c>
      <c r="B161" s="33" t="s">
        <v>38</v>
      </c>
      <c r="C161" s="33"/>
      <c r="D161" s="36" t="s">
        <v>83</v>
      </c>
      <c r="E161" s="30">
        <v>0</v>
      </c>
      <c r="F161" s="30">
        <v>0</v>
      </c>
      <c r="G161" s="30">
        <v>0</v>
      </c>
      <c r="H161" s="31">
        <v>0</v>
      </c>
      <c r="I161" s="32" t="s">
        <v>37</v>
      </c>
    </row>
    <row r="162" spans="1:9" s="15" customFormat="1">
      <c r="A162" s="86" t="s">
        <v>39</v>
      </c>
      <c r="B162" s="87"/>
      <c r="C162" s="67"/>
      <c r="D162" s="35">
        <v>3</v>
      </c>
      <c r="E162" s="37">
        <v>0</v>
      </c>
      <c r="F162" s="37">
        <v>0</v>
      </c>
      <c r="G162" s="37">
        <v>0</v>
      </c>
      <c r="H162" s="38">
        <v>0</v>
      </c>
      <c r="I162" s="39"/>
    </row>
    <row r="163" spans="1:9" s="15" customFormat="1" ht="13.5" thickBot="1">
      <c r="A163" s="88" t="s">
        <v>40</v>
      </c>
      <c r="B163" s="89"/>
      <c r="C163" s="70"/>
      <c r="D163" s="41">
        <f>D148+D150+D157+D160+D162</f>
        <v>1133</v>
      </c>
      <c r="E163" s="42">
        <f>E148+E150+E157+E160+E162</f>
        <v>26.860000000000003</v>
      </c>
      <c r="F163" s="42">
        <f>F148+F150+F157+F160+F162</f>
        <v>32.56</v>
      </c>
      <c r="G163" s="42">
        <f>G148+G150+G157+G160+G162</f>
        <v>162.19</v>
      </c>
      <c r="H163" s="43">
        <f>H148+H150+H157+H160+H162</f>
        <v>1051.97</v>
      </c>
      <c r="I163" s="44"/>
    </row>
    <row r="164" spans="1:9">
      <c r="A164" s="90" t="s">
        <v>75</v>
      </c>
      <c r="B164" s="91"/>
      <c r="C164" s="91"/>
      <c r="D164" s="91"/>
      <c r="E164" s="91"/>
      <c r="F164" s="91"/>
      <c r="G164" s="91"/>
      <c r="H164" s="91"/>
      <c r="I164" s="94"/>
    </row>
    <row r="165" spans="1:9">
      <c r="A165" s="86" t="s">
        <v>11</v>
      </c>
      <c r="B165" s="33" t="s">
        <v>42</v>
      </c>
      <c r="C165" s="33"/>
      <c r="D165" s="36">
        <v>150</v>
      </c>
      <c r="E165" s="30">
        <v>12.93</v>
      </c>
      <c r="F165" s="30">
        <v>20.07</v>
      </c>
      <c r="G165" s="30">
        <v>3.46</v>
      </c>
      <c r="H165" s="31">
        <v>244.62</v>
      </c>
      <c r="I165" s="32" t="s">
        <v>149</v>
      </c>
    </row>
    <row r="166" spans="1:9">
      <c r="A166" s="86"/>
      <c r="B166" s="33" t="s">
        <v>167</v>
      </c>
      <c r="C166" s="33"/>
      <c r="D166" s="36">
        <v>25</v>
      </c>
      <c r="E166" s="30">
        <v>1.66</v>
      </c>
      <c r="F166" s="30">
        <v>2.86</v>
      </c>
      <c r="G166" s="30">
        <v>10.59</v>
      </c>
      <c r="H166" s="31">
        <v>76</v>
      </c>
      <c r="I166" s="32" t="s">
        <v>179</v>
      </c>
    </row>
    <row r="167" spans="1:9">
      <c r="A167" s="86"/>
      <c r="B167" s="33" t="s">
        <v>53</v>
      </c>
      <c r="C167" s="33"/>
      <c r="D167" s="36">
        <v>180</v>
      </c>
      <c r="E167" s="30">
        <v>3.2</v>
      </c>
      <c r="F167" s="30">
        <v>3</v>
      </c>
      <c r="G167" s="30">
        <v>22.5</v>
      </c>
      <c r="H167" s="31">
        <v>129.6</v>
      </c>
      <c r="I167" s="32" t="s">
        <v>95</v>
      </c>
    </row>
    <row r="168" spans="1:9">
      <c r="A168" s="86" t="s">
        <v>15</v>
      </c>
      <c r="B168" s="87"/>
      <c r="C168" s="67"/>
      <c r="D168" s="35">
        <f>D165+D166+D167</f>
        <v>355</v>
      </c>
      <c r="E168" s="37">
        <v>18.670000000000002</v>
      </c>
      <c r="F168" s="37">
        <v>25.75</v>
      </c>
      <c r="G168" s="37">
        <v>20.57</v>
      </c>
      <c r="H168" s="38">
        <f>SUM(H165:H167)</f>
        <v>450.22</v>
      </c>
      <c r="I168" s="39"/>
    </row>
    <row r="169" spans="1:9" s="15" customFormat="1">
      <c r="A169" s="56" t="s">
        <v>16</v>
      </c>
      <c r="B169" s="33" t="s">
        <v>45</v>
      </c>
      <c r="C169" s="33"/>
      <c r="D169" s="36">
        <v>100</v>
      </c>
      <c r="E169" s="30">
        <v>0.95</v>
      </c>
      <c r="F169" s="30">
        <v>0.19</v>
      </c>
      <c r="G169" s="30">
        <v>19.190000000000001</v>
      </c>
      <c r="H169" s="31">
        <v>87.4</v>
      </c>
      <c r="I169" s="32" t="s">
        <v>44</v>
      </c>
    </row>
    <row r="170" spans="1:9">
      <c r="A170" s="86" t="s">
        <v>20</v>
      </c>
      <c r="B170" s="87"/>
      <c r="C170" s="67"/>
      <c r="D170" s="35">
        <v>100</v>
      </c>
      <c r="E170" s="37">
        <v>0.95</v>
      </c>
      <c r="F170" s="37">
        <v>0.19</v>
      </c>
      <c r="G170" s="37">
        <v>19.190000000000001</v>
      </c>
      <c r="H170" s="38">
        <v>87.4</v>
      </c>
      <c r="I170" s="39"/>
    </row>
    <row r="171" spans="1:9">
      <c r="A171" s="86" t="s">
        <v>21</v>
      </c>
      <c r="B171" s="33" t="s">
        <v>171</v>
      </c>
      <c r="C171" s="33"/>
      <c r="D171" s="36">
        <v>30</v>
      </c>
      <c r="E171" s="30">
        <v>0.33</v>
      </c>
      <c r="F171" s="30">
        <v>0.06</v>
      </c>
      <c r="G171" s="30">
        <v>1.1399999999999999</v>
      </c>
      <c r="H171" s="31">
        <v>6.6</v>
      </c>
      <c r="I171" s="32" t="s">
        <v>172</v>
      </c>
    </row>
    <row r="172" spans="1:9">
      <c r="A172" s="86"/>
      <c r="B172" s="33" t="s">
        <v>89</v>
      </c>
      <c r="C172" s="33"/>
      <c r="D172" s="36">
        <v>150</v>
      </c>
      <c r="E172" s="30">
        <v>1.6</v>
      </c>
      <c r="F172" s="30">
        <v>2.39</v>
      </c>
      <c r="G172" s="30">
        <v>8.85</v>
      </c>
      <c r="H172" s="31">
        <v>63.27</v>
      </c>
      <c r="I172" s="32" t="s">
        <v>90</v>
      </c>
    </row>
    <row r="173" spans="1:9">
      <c r="A173" s="86"/>
      <c r="B173" s="33" t="s">
        <v>120</v>
      </c>
      <c r="C173" s="33"/>
      <c r="D173" s="36">
        <v>50</v>
      </c>
      <c r="E173" s="30">
        <v>8.9</v>
      </c>
      <c r="F173" s="30">
        <v>8.6999999999999993</v>
      </c>
      <c r="G173" s="30">
        <v>7.1</v>
      </c>
      <c r="H173" s="31">
        <v>143</v>
      </c>
      <c r="I173" s="32" t="s">
        <v>121</v>
      </c>
    </row>
    <row r="174" spans="1:9">
      <c r="A174" s="86"/>
      <c r="B174" s="33" t="s">
        <v>76</v>
      </c>
      <c r="C174" s="33"/>
      <c r="D174" s="36">
        <v>110</v>
      </c>
      <c r="E174" s="30">
        <v>2.7</v>
      </c>
      <c r="F174" s="30">
        <v>4.4000000000000004</v>
      </c>
      <c r="G174" s="30">
        <v>24.8</v>
      </c>
      <c r="H174" s="31">
        <v>150</v>
      </c>
      <c r="I174" s="32" t="s">
        <v>122</v>
      </c>
    </row>
    <row r="175" spans="1:9">
      <c r="A175" s="86"/>
      <c r="B175" s="33" t="s">
        <v>173</v>
      </c>
      <c r="C175" s="33"/>
      <c r="D175" s="36">
        <v>150</v>
      </c>
      <c r="E175" s="30">
        <v>0.23</v>
      </c>
      <c r="F175" s="30">
        <v>0.01</v>
      </c>
      <c r="G175" s="30">
        <v>18.28</v>
      </c>
      <c r="H175" s="31">
        <v>72.569999999999993</v>
      </c>
      <c r="I175" s="45" t="s">
        <v>187</v>
      </c>
    </row>
    <row r="176" spans="1:9">
      <c r="A176" s="86"/>
      <c r="B176" s="33" t="s">
        <v>23</v>
      </c>
      <c r="C176" s="33"/>
      <c r="D176" s="36">
        <v>20</v>
      </c>
      <c r="E176" s="30">
        <v>1.1399999999999999</v>
      </c>
      <c r="F176" s="30">
        <v>0.23</v>
      </c>
      <c r="G176" s="30">
        <v>5.71</v>
      </c>
      <c r="H176" s="31">
        <v>29.82</v>
      </c>
      <c r="I176" s="32" t="s">
        <v>139</v>
      </c>
    </row>
    <row r="177" spans="1:9" s="15" customFormat="1">
      <c r="A177" s="86"/>
      <c r="B177" s="33" t="s">
        <v>25</v>
      </c>
      <c r="C177" s="33"/>
      <c r="D177" s="36">
        <v>20</v>
      </c>
      <c r="E177" s="30">
        <v>1.5</v>
      </c>
      <c r="F177" s="30">
        <v>0.18</v>
      </c>
      <c r="G177" s="30">
        <v>9.82</v>
      </c>
      <c r="H177" s="31">
        <v>46.7</v>
      </c>
      <c r="I177" s="32" t="s">
        <v>140</v>
      </c>
    </row>
    <row r="178" spans="1:9">
      <c r="A178" s="86" t="s">
        <v>32</v>
      </c>
      <c r="B178" s="87"/>
      <c r="C178" s="67"/>
      <c r="D178" s="35">
        <f>D171+D172+D173+D174+D175+D176+D177</f>
        <v>530</v>
      </c>
      <c r="E178" s="37">
        <v>30.180000000000003</v>
      </c>
      <c r="F178" s="37">
        <v>20.67</v>
      </c>
      <c r="G178" s="37">
        <v>117.88000000000001</v>
      </c>
      <c r="H178" s="38">
        <f>SUM(H171:H177)</f>
        <v>511.96</v>
      </c>
      <c r="I178" s="39"/>
    </row>
    <row r="179" spans="1:9">
      <c r="A179" s="86" t="s">
        <v>33</v>
      </c>
      <c r="B179" s="33" t="s">
        <v>49</v>
      </c>
      <c r="C179" s="33"/>
      <c r="D179" s="36">
        <v>180</v>
      </c>
      <c r="E179" s="30">
        <v>5.8</v>
      </c>
      <c r="F179" s="30">
        <v>5</v>
      </c>
      <c r="G179" s="30">
        <v>8</v>
      </c>
      <c r="H179" s="31">
        <v>100</v>
      </c>
      <c r="I179" s="32" t="s">
        <v>48</v>
      </c>
    </row>
    <row r="180" spans="1:9" s="15" customFormat="1">
      <c r="A180" s="86"/>
      <c r="B180" s="33" t="s">
        <v>50</v>
      </c>
      <c r="C180" s="33"/>
      <c r="D180" s="36">
        <v>20</v>
      </c>
      <c r="E180" s="30">
        <v>1.52</v>
      </c>
      <c r="F180" s="30">
        <v>1.96</v>
      </c>
      <c r="G180" s="30">
        <v>14.88</v>
      </c>
      <c r="H180" s="31">
        <v>83.4</v>
      </c>
      <c r="I180" s="32" t="s">
        <v>127</v>
      </c>
    </row>
    <row r="181" spans="1:9">
      <c r="A181" s="86"/>
      <c r="B181" s="33" t="s">
        <v>47</v>
      </c>
      <c r="C181" s="33"/>
      <c r="D181" s="36">
        <v>0</v>
      </c>
      <c r="E181" s="30">
        <v>0</v>
      </c>
      <c r="F181" s="30">
        <v>0</v>
      </c>
      <c r="G181" s="30">
        <v>0</v>
      </c>
      <c r="H181" s="31">
        <v>0</v>
      </c>
      <c r="I181" s="32" t="s">
        <v>157</v>
      </c>
    </row>
    <row r="182" spans="1:9" s="15" customFormat="1">
      <c r="A182" s="86" t="s">
        <v>35</v>
      </c>
      <c r="B182" s="87"/>
      <c r="C182" s="67"/>
      <c r="D182" s="35">
        <f>D179+D180+D181</f>
        <v>200</v>
      </c>
      <c r="E182" s="37">
        <v>8.0699999999999985</v>
      </c>
      <c r="F182" s="37">
        <v>6.84</v>
      </c>
      <c r="G182" s="37">
        <v>39.15</v>
      </c>
      <c r="H182" s="38">
        <f>SUM(H179:H181)</f>
        <v>183.4</v>
      </c>
      <c r="I182" s="39"/>
    </row>
    <row r="183" spans="1:9" s="15" customFormat="1">
      <c r="A183" s="56" t="s">
        <v>36</v>
      </c>
      <c r="B183" s="33" t="s">
        <v>38</v>
      </c>
      <c r="C183" s="33"/>
      <c r="D183" s="36" t="s">
        <v>83</v>
      </c>
      <c r="E183" s="30">
        <v>0</v>
      </c>
      <c r="F183" s="30">
        <v>0</v>
      </c>
      <c r="G183" s="30">
        <v>0</v>
      </c>
      <c r="H183" s="31">
        <v>0</v>
      </c>
      <c r="I183" s="32" t="s">
        <v>37</v>
      </c>
    </row>
    <row r="184" spans="1:9" s="15" customFormat="1">
      <c r="A184" s="86" t="s">
        <v>39</v>
      </c>
      <c r="B184" s="87"/>
      <c r="C184" s="67"/>
      <c r="D184" s="35">
        <v>3</v>
      </c>
      <c r="E184" s="37">
        <v>0</v>
      </c>
      <c r="F184" s="37">
        <v>0</v>
      </c>
      <c r="G184" s="37">
        <v>0</v>
      </c>
      <c r="H184" s="38">
        <v>0</v>
      </c>
      <c r="I184" s="39"/>
    </row>
    <row r="185" spans="1:9" ht="13.5" thickBot="1">
      <c r="A185" s="88" t="s">
        <v>40</v>
      </c>
      <c r="B185" s="89"/>
      <c r="C185" s="70"/>
      <c r="D185" s="41">
        <f>D168+D170+D178+D182+D184</f>
        <v>1188</v>
      </c>
      <c r="E185" s="42">
        <v>57.870000000000005</v>
      </c>
      <c r="F185" s="42">
        <v>53.449999999999989</v>
      </c>
      <c r="G185" s="42">
        <v>196.79</v>
      </c>
      <c r="H185" s="43">
        <f>H168+H170+H178+H182+H184</f>
        <v>1232.98</v>
      </c>
      <c r="I185" s="44"/>
    </row>
    <row r="186" spans="1:9">
      <c r="A186" s="90" t="s">
        <v>77</v>
      </c>
      <c r="B186" s="91"/>
      <c r="C186" s="91"/>
      <c r="D186" s="91"/>
      <c r="E186" s="91"/>
      <c r="F186" s="91"/>
      <c r="G186" s="91"/>
      <c r="H186" s="91"/>
      <c r="I186" s="94"/>
    </row>
    <row r="187" spans="1:9">
      <c r="A187" s="86" t="s">
        <v>11</v>
      </c>
      <c r="B187" s="33" t="s">
        <v>52</v>
      </c>
      <c r="C187" s="33"/>
      <c r="D187" s="36">
        <v>150</v>
      </c>
      <c r="E187" s="30">
        <v>3.92</v>
      </c>
      <c r="F187" s="30">
        <v>8.77</v>
      </c>
      <c r="G187" s="30">
        <v>18.8</v>
      </c>
      <c r="H187" s="31">
        <v>170</v>
      </c>
      <c r="I187" s="32" t="s">
        <v>99</v>
      </c>
    </row>
    <row r="188" spans="1:9">
      <c r="A188" s="86"/>
      <c r="B188" s="33" t="s">
        <v>125</v>
      </c>
      <c r="C188" s="33"/>
      <c r="D188" s="36">
        <v>20</v>
      </c>
      <c r="E188" s="30">
        <v>2.5499999999999998</v>
      </c>
      <c r="F188" s="30">
        <v>2.2999999999999998</v>
      </c>
      <c r="G188" s="30">
        <v>0.15</v>
      </c>
      <c r="H188" s="31">
        <v>31.5</v>
      </c>
      <c r="I188" s="32" t="s">
        <v>147</v>
      </c>
    </row>
    <row r="189" spans="1:9">
      <c r="A189" s="86"/>
      <c r="B189" s="33" t="s">
        <v>13</v>
      </c>
      <c r="C189" s="33"/>
      <c r="D189" s="36">
        <v>20</v>
      </c>
      <c r="E189" s="30">
        <v>1.5</v>
      </c>
      <c r="F189" s="30">
        <v>0.57999999999999996</v>
      </c>
      <c r="G189" s="30">
        <v>10.28</v>
      </c>
      <c r="H189" s="31">
        <v>52.4</v>
      </c>
      <c r="I189" s="32" t="s">
        <v>133</v>
      </c>
    </row>
    <row r="190" spans="1:9" s="15" customFormat="1">
      <c r="A190" s="86"/>
      <c r="B190" s="33" t="s">
        <v>43</v>
      </c>
      <c r="C190" s="33"/>
      <c r="D190" s="36">
        <v>160</v>
      </c>
      <c r="E190" s="30">
        <v>0.1</v>
      </c>
      <c r="F190" s="30">
        <v>0</v>
      </c>
      <c r="G190" s="30">
        <v>11.3</v>
      </c>
      <c r="H190" s="31">
        <v>45</v>
      </c>
      <c r="I190" s="32" t="s">
        <v>103</v>
      </c>
    </row>
    <row r="191" spans="1:9">
      <c r="A191" s="86" t="s">
        <v>15</v>
      </c>
      <c r="B191" s="87"/>
      <c r="C191" s="67"/>
      <c r="D191" s="35">
        <f>D187+D188+D189+D190</f>
        <v>350</v>
      </c>
      <c r="E191" s="37">
        <f>SUM(E187:E190)</f>
        <v>8.07</v>
      </c>
      <c r="F191" s="37">
        <f>SUM(F187:F190)</f>
        <v>11.65</v>
      </c>
      <c r="G191" s="37">
        <f>SUM(G187:G190)</f>
        <v>40.53</v>
      </c>
      <c r="H191" s="38">
        <f>SUM(H187:H190)</f>
        <v>298.89999999999998</v>
      </c>
      <c r="I191" s="39"/>
    </row>
    <row r="192" spans="1:9" s="15" customFormat="1">
      <c r="A192" s="56" t="s">
        <v>16</v>
      </c>
      <c r="B192" s="33" t="s">
        <v>64</v>
      </c>
      <c r="C192" s="33"/>
      <c r="D192" s="36" t="s">
        <v>19</v>
      </c>
      <c r="E192" s="30">
        <v>0.9</v>
      </c>
      <c r="F192" s="30">
        <v>0.2</v>
      </c>
      <c r="G192" s="30">
        <v>8.1</v>
      </c>
      <c r="H192" s="31">
        <v>43</v>
      </c>
      <c r="I192" s="32" t="s">
        <v>158</v>
      </c>
    </row>
    <row r="193" spans="1:15">
      <c r="A193" s="86" t="s">
        <v>20</v>
      </c>
      <c r="B193" s="87"/>
      <c r="C193" s="67"/>
      <c r="D193" s="35">
        <v>100</v>
      </c>
      <c r="E193" s="37">
        <f>SUM(E192)</f>
        <v>0.9</v>
      </c>
      <c r="F193" s="37">
        <f>SUM(F192)</f>
        <v>0.2</v>
      </c>
      <c r="G193" s="37">
        <f>SUM(G192)</f>
        <v>8.1</v>
      </c>
      <c r="H193" s="38">
        <f>SUM(H192)</f>
        <v>43</v>
      </c>
      <c r="I193" s="39"/>
    </row>
    <row r="194" spans="1:15">
      <c r="A194" s="86" t="s">
        <v>21</v>
      </c>
      <c r="B194" s="33" t="s">
        <v>80</v>
      </c>
      <c r="C194" s="33"/>
      <c r="D194" s="36">
        <v>30</v>
      </c>
      <c r="E194" s="30">
        <v>0.54</v>
      </c>
      <c r="F194" s="30">
        <v>2.12</v>
      </c>
      <c r="G194" s="30">
        <v>3.47</v>
      </c>
      <c r="H194" s="31">
        <v>35.1</v>
      </c>
      <c r="I194" s="32" t="s">
        <v>161</v>
      </c>
      <c r="O194" s="21" t="s">
        <v>91</v>
      </c>
    </row>
    <row r="195" spans="1:15">
      <c r="A195" s="86"/>
      <c r="B195" s="33" t="s">
        <v>55</v>
      </c>
      <c r="C195" s="33"/>
      <c r="D195" s="36">
        <v>170</v>
      </c>
      <c r="E195" s="30">
        <v>4.34</v>
      </c>
      <c r="F195" s="30">
        <v>3.93</v>
      </c>
      <c r="G195" s="30">
        <v>8.9499999999999993</v>
      </c>
      <c r="H195" s="31">
        <v>88.56</v>
      </c>
      <c r="I195" s="32" t="s">
        <v>102</v>
      </c>
    </row>
    <row r="196" spans="1:15">
      <c r="A196" s="86"/>
      <c r="B196" s="33" t="s">
        <v>78</v>
      </c>
      <c r="C196" s="33"/>
      <c r="D196" s="36">
        <v>120</v>
      </c>
      <c r="E196" s="30">
        <v>4.0999999999999996</v>
      </c>
      <c r="F196" s="30">
        <v>0.5</v>
      </c>
      <c r="G196" s="30">
        <v>21.3</v>
      </c>
      <c r="H196" s="31">
        <v>106.3</v>
      </c>
      <c r="I196" s="32" t="s">
        <v>159</v>
      </c>
    </row>
    <row r="197" spans="1:15">
      <c r="A197" s="86"/>
      <c r="B197" s="33" t="s">
        <v>67</v>
      </c>
      <c r="C197" s="33"/>
      <c r="D197" s="36">
        <v>50</v>
      </c>
      <c r="E197" s="30">
        <v>3.21</v>
      </c>
      <c r="F197" s="30">
        <v>3.7</v>
      </c>
      <c r="G197" s="30">
        <v>5.46</v>
      </c>
      <c r="H197" s="31">
        <v>67.81</v>
      </c>
      <c r="I197" s="32" t="s">
        <v>151</v>
      </c>
    </row>
    <row r="198" spans="1:15">
      <c r="A198" s="86"/>
      <c r="B198" s="33" t="s">
        <v>129</v>
      </c>
      <c r="C198" s="33"/>
      <c r="D198" s="36">
        <v>0</v>
      </c>
      <c r="E198" s="30">
        <v>0</v>
      </c>
      <c r="F198" s="30">
        <v>0</v>
      </c>
      <c r="G198" s="30">
        <v>0</v>
      </c>
      <c r="H198" s="31">
        <v>0</v>
      </c>
      <c r="I198" s="32" t="s">
        <v>148</v>
      </c>
    </row>
    <row r="199" spans="1:15">
      <c r="A199" s="86"/>
      <c r="B199" s="33" t="s">
        <v>169</v>
      </c>
      <c r="C199" s="33"/>
      <c r="D199" s="36">
        <v>150</v>
      </c>
      <c r="E199" s="30">
        <v>0.23</v>
      </c>
      <c r="F199" s="30">
        <v>0.01</v>
      </c>
      <c r="G199" s="30">
        <v>18.28</v>
      </c>
      <c r="H199" s="31">
        <v>72.569999999999993</v>
      </c>
      <c r="I199" s="45" t="s">
        <v>186</v>
      </c>
    </row>
    <row r="200" spans="1:15">
      <c r="A200" s="86"/>
      <c r="B200" s="33" t="s">
        <v>23</v>
      </c>
      <c r="C200" s="33"/>
      <c r="D200" s="36">
        <v>20</v>
      </c>
      <c r="E200" s="30">
        <v>1.1399999999999999</v>
      </c>
      <c r="F200" s="30">
        <v>0.23</v>
      </c>
      <c r="G200" s="30">
        <v>5.71</v>
      </c>
      <c r="H200" s="31">
        <v>29.82</v>
      </c>
      <c r="I200" s="32" t="s">
        <v>139</v>
      </c>
    </row>
    <row r="201" spans="1:15" s="15" customFormat="1">
      <c r="A201" s="86"/>
      <c r="B201" s="33" t="s">
        <v>25</v>
      </c>
      <c r="C201" s="33"/>
      <c r="D201" s="36">
        <v>20</v>
      </c>
      <c r="E201" s="30">
        <v>1.5</v>
      </c>
      <c r="F201" s="30">
        <v>0.18</v>
      </c>
      <c r="G201" s="30">
        <v>9.82</v>
      </c>
      <c r="H201" s="31">
        <v>46.7</v>
      </c>
      <c r="I201" s="32" t="s">
        <v>140</v>
      </c>
    </row>
    <row r="202" spans="1:15">
      <c r="A202" s="86" t="s">
        <v>32</v>
      </c>
      <c r="B202" s="87"/>
      <c r="C202" s="67"/>
      <c r="D202" s="35">
        <f>D194+D195+D196+D197+D198+D199+D200+D201</f>
        <v>560</v>
      </c>
      <c r="E202" s="37">
        <f>SUM(E194:E201)</f>
        <v>15.060000000000002</v>
      </c>
      <c r="F202" s="37">
        <f>SUM(F194:F201)</f>
        <v>10.67</v>
      </c>
      <c r="G202" s="37">
        <f>SUM(G194:G201)</f>
        <v>72.990000000000009</v>
      </c>
      <c r="H202" s="38">
        <f>SUM(H194:H201)</f>
        <v>446.85999999999996</v>
      </c>
      <c r="I202" s="39"/>
    </row>
    <row r="203" spans="1:15">
      <c r="A203" s="86" t="s">
        <v>33</v>
      </c>
      <c r="B203" s="33" t="s">
        <v>49</v>
      </c>
      <c r="C203" s="33"/>
      <c r="D203" s="36">
        <v>150</v>
      </c>
      <c r="E203" s="30">
        <v>4.3499999999999996</v>
      </c>
      <c r="F203" s="30">
        <v>3.75</v>
      </c>
      <c r="G203" s="30">
        <v>6</v>
      </c>
      <c r="H203" s="31">
        <v>75</v>
      </c>
      <c r="I203" s="32" t="s">
        <v>141</v>
      </c>
    </row>
    <row r="204" spans="1:15" s="15" customFormat="1">
      <c r="A204" s="86"/>
      <c r="B204" s="33" t="s">
        <v>180</v>
      </c>
      <c r="C204" s="33"/>
      <c r="D204" s="36">
        <v>50</v>
      </c>
      <c r="E204" s="30">
        <v>3.47</v>
      </c>
      <c r="F204" s="30">
        <v>3.07</v>
      </c>
      <c r="G204" s="30">
        <v>21.44</v>
      </c>
      <c r="H204" s="31">
        <v>127.65</v>
      </c>
      <c r="I204" s="32" t="s">
        <v>163</v>
      </c>
    </row>
    <row r="205" spans="1:15">
      <c r="A205" s="86" t="s">
        <v>35</v>
      </c>
      <c r="B205" s="87"/>
      <c r="C205" s="67"/>
      <c r="D205" s="35">
        <v>200</v>
      </c>
      <c r="E205" s="37">
        <f>SUM(E203:E204)</f>
        <v>7.82</v>
      </c>
      <c r="F205" s="37">
        <f>SUM(F203:F204)</f>
        <v>6.82</v>
      </c>
      <c r="G205" s="37">
        <f>SUM(G203:G204)</f>
        <v>27.44</v>
      </c>
      <c r="H205" s="38">
        <f>SUM(H203:H204)</f>
        <v>202.65</v>
      </c>
      <c r="I205" s="39"/>
    </row>
    <row r="206" spans="1:15" s="15" customFormat="1">
      <c r="A206" s="56" t="s">
        <v>36</v>
      </c>
      <c r="B206" s="33" t="s">
        <v>38</v>
      </c>
      <c r="C206" s="33"/>
      <c r="D206" s="36" t="s">
        <v>83</v>
      </c>
      <c r="E206" s="30">
        <v>0</v>
      </c>
      <c r="F206" s="30">
        <v>0</v>
      </c>
      <c r="G206" s="30">
        <v>0</v>
      </c>
      <c r="H206" s="31">
        <v>0</v>
      </c>
      <c r="I206" s="32" t="s">
        <v>37</v>
      </c>
    </row>
    <row r="207" spans="1:15" s="15" customFormat="1">
      <c r="A207" s="86" t="s">
        <v>39</v>
      </c>
      <c r="B207" s="87"/>
      <c r="C207" s="67"/>
      <c r="D207" s="35">
        <v>3</v>
      </c>
      <c r="E207" s="37">
        <f>SUM(E206)</f>
        <v>0</v>
      </c>
      <c r="F207" s="37">
        <f>SUM(F206)</f>
        <v>0</v>
      </c>
      <c r="G207" s="37">
        <f>SUM(G206)</f>
        <v>0</v>
      </c>
      <c r="H207" s="38">
        <f>SUM(H206)</f>
        <v>0</v>
      </c>
      <c r="I207" s="39"/>
    </row>
    <row r="208" spans="1:15" s="15" customFormat="1" ht="13.5" thickBot="1">
      <c r="A208" s="88" t="s">
        <v>40</v>
      </c>
      <c r="B208" s="89"/>
      <c r="C208" s="70"/>
      <c r="D208" s="41">
        <f>D191+D193+D202+D205+D207</f>
        <v>1213</v>
      </c>
      <c r="E208" s="42">
        <f>E191+E193+E202+E205+E207</f>
        <v>31.85</v>
      </c>
      <c r="F208" s="42">
        <f>F191+F193+F202+F205+F207</f>
        <v>29.34</v>
      </c>
      <c r="G208" s="42">
        <f>G191+G193+G202+G205+G207</f>
        <v>149.06</v>
      </c>
      <c r="H208" s="43">
        <f>H191+H193+H202+H205+H207</f>
        <v>991.41</v>
      </c>
      <c r="I208" s="44"/>
    </row>
    <row r="209" spans="1:15">
      <c r="A209" s="90" t="s">
        <v>79</v>
      </c>
      <c r="B209" s="91"/>
      <c r="C209" s="91"/>
      <c r="D209" s="91"/>
      <c r="E209" s="91"/>
      <c r="F209" s="91"/>
      <c r="G209" s="91"/>
      <c r="H209" s="91"/>
      <c r="I209" s="94"/>
    </row>
    <row r="210" spans="1:15">
      <c r="A210" s="86" t="s">
        <v>11</v>
      </c>
      <c r="B210" s="33" t="s">
        <v>162</v>
      </c>
      <c r="C210" s="33"/>
      <c r="D210" s="36">
        <v>150</v>
      </c>
      <c r="E210" s="30">
        <v>16.16</v>
      </c>
      <c r="F210" s="30">
        <v>12.95</v>
      </c>
      <c r="G210" s="30">
        <v>25.68</v>
      </c>
      <c r="H210" s="31">
        <v>283.48</v>
      </c>
      <c r="I210" s="32" t="s">
        <v>123</v>
      </c>
    </row>
    <row r="211" spans="1:15">
      <c r="A211" s="86"/>
      <c r="B211" s="33" t="s">
        <v>12</v>
      </c>
      <c r="C211" s="33"/>
      <c r="D211" s="36">
        <v>180</v>
      </c>
      <c r="E211" s="30">
        <v>2.9</v>
      </c>
      <c r="F211" s="30">
        <v>2.4</v>
      </c>
      <c r="G211" s="30">
        <v>14.3</v>
      </c>
      <c r="H211" s="31">
        <v>71.099999999999994</v>
      </c>
      <c r="I211" s="32" t="s">
        <v>130</v>
      </c>
    </row>
    <row r="212" spans="1:15">
      <c r="A212" s="86"/>
      <c r="B212" s="33" t="s">
        <v>170</v>
      </c>
      <c r="C212" s="33"/>
      <c r="D212" s="36">
        <v>25</v>
      </c>
      <c r="E212" s="30">
        <v>2.65</v>
      </c>
      <c r="F212" s="30">
        <v>3.82</v>
      </c>
      <c r="G212" s="30">
        <v>8.08</v>
      </c>
      <c r="H212" s="31">
        <v>82</v>
      </c>
      <c r="I212" s="57" t="s">
        <v>178</v>
      </c>
    </row>
    <row r="213" spans="1:15">
      <c r="A213" s="86" t="s">
        <v>15</v>
      </c>
      <c r="B213" s="87"/>
      <c r="C213" s="67"/>
      <c r="D213" s="35">
        <f>D210+D211+D212</f>
        <v>355</v>
      </c>
      <c r="E213" s="37">
        <f>SUM(E210:E212)</f>
        <v>21.709999999999997</v>
      </c>
      <c r="F213" s="37">
        <f>SUM(F210:F212)</f>
        <v>19.169999999999998</v>
      </c>
      <c r="G213" s="37">
        <f>SUM(G210:G212)</f>
        <v>48.06</v>
      </c>
      <c r="H213" s="38">
        <f>SUM(H210:H212)</f>
        <v>436.58000000000004</v>
      </c>
      <c r="I213" s="39"/>
    </row>
    <row r="214" spans="1:15" s="15" customFormat="1">
      <c r="A214" s="56"/>
      <c r="B214" s="33" t="s">
        <v>45</v>
      </c>
      <c r="C214" s="33"/>
      <c r="D214" s="36">
        <v>100</v>
      </c>
      <c r="E214" s="30">
        <v>0.95</v>
      </c>
      <c r="F214" s="30">
        <v>0.19</v>
      </c>
      <c r="G214" s="30">
        <v>19.190000000000001</v>
      </c>
      <c r="H214" s="31">
        <v>87.4</v>
      </c>
      <c r="I214" s="32" t="s">
        <v>44</v>
      </c>
    </row>
    <row r="215" spans="1:15">
      <c r="A215" s="86" t="s">
        <v>20</v>
      </c>
      <c r="B215" s="87"/>
      <c r="C215" s="67"/>
      <c r="D215" s="35">
        <v>100</v>
      </c>
      <c r="E215" s="37">
        <f>SUM(E214)</f>
        <v>0.95</v>
      </c>
      <c r="F215" s="37">
        <f>SUM(F214)</f>
        <v>0.19</v>
      </c>
      <c r="G215" s="37">
        <f>SUM(G214)</f>
        <v>19.190000000000001</v>
      </c>
      <c r="H215" s="38">
        <f>SUM(H214)</f>
        <v>87.4</v>
      </c>
      <c r="I215" s="39"/>
    </row>
    <row r="216" spans="1:15">
      <c r="A216" s="86" t="s">
        <v>21</v>
      </c>
      <c r="B216" s="33" t="s">
        <v>174</v>
      </c>
      <c r="C216" s="33"/>
      <c r="D216" s="36">
        <v>30</v>
      </c>
      <c r="E216" s="30">
        <v>0.51</v>
      </c>
      <c r="F216" s="30">
        <v>1.5</v>
      </c>
      <c r="G216" s="30">
        <v>2.54</v>
      </c>
      <c r="H216" s="31">
        <v>25.71</v>
      </c>
      <c r="I216" s="32" t="s">
        <v>175</v>
      </c>
    </row>
    <row r="217" spans="1:15">
      <c r="A217" s="86"/>
      <c r="B217" s="33" t="s">
        <v>109</v>
      </c>
      <c r="C217" s="33"/>
      <c r="D217" s="36">
        <v>150</v>
      </c>
      <c r="E217" s="30">
        <v>1.28</v>
      </c>
      <c r="F217" s="30">
        <v>4.4000000000000004</v>
      </c>
      <c r="G217" s="30">
        <v>6.63</v>
      </c>
      <c r="H217" s="31">
        <v>71.28</v>
      </c>
      <c r="I217" s="32" t="s">
        <v>108</v>
      </c>
    </row>
    <row r="218" spans="1:15">
      <c r="A218" s="86"/>
      <c r="B218" s="33" t="s">
        <v>65</v>
      </c>
      <c r="C218" s="33"/>
      <c r="D218" s="36">
        <v>110</v>
      </c>
      <c r="E218" s="30">
        <v>2.2999999999999998</v>
      </c>
      <c r="F218" s="30">
        <v>4.8</v>
      </c>
      <c r="G218" s="30">
        <v>12</v>
      </c>
      <c r="H218" s="31">
        <v>101.2</v>
      </c>
      <c r="I218" s="32" t="s">
        <v>112</v>
      </c>
    </row>
    <row r="219" spans="1:15">
      <c r="A219" s="86"/>
      <c r="B219" s="33" t="s">
        <v>104</v>
      </c>
      <c r="C219" s="33"/>
      <c r="D219" s="36">
        <v>50</v>
      </c>
      <c r="E219" s="30">
        <v>6.9</v>
      </c>
      <c r="F219" s="30">
        <v>1</v>
      </c>
      <c r="G219" s="30">
        <v>4.8</v>
      </c>
      <c r="H219" s="31">
        <v>56.5</v>
      </c>
      <c r="I219" s="32" t="s">
        <v>105</v>
      </c>
      <c r="O219" s="21" t="s">
        <v>91</v>
      </c>
    </row>
    <row r="220" spans="1:15">
      <c r="A220" s="86"/>
      <c r="B220" s="33" t="s">
        <v>173</v>
      </c>
      <c r="C220" s="33"/>
      <c r="D220" s="36">
        <v>150</v>
      </c>
      <c r="E220" s="30">
        <v>0.23</v>
      </c>
      <c r="F220" s="30">
        <v>0.01</v>
      </c>
      <c r="G220" s="30">
        <v>18.28</v>
      </c>
      <c r="H220" s="31">
        <v>72.569999999999993</v>
      </c>
      <c r="I220" s="45" t="s">
        <v>187</v>
      </c>
    </row>
    <row r="221" spans="1:15">
      <c r="A221" s="86"/>
      <c r="B221" s="33" t="s">
        <v>23</v>
      </c>
      <c r="C221" s="33"/>
      <c r="D221" s="36">
        <v>20</v>
      </c>
      <c r="E221" s="30">
        <v>1.1399999999999999</v>
      </c>
      <c r="F221" s="30">
        <v>0.23</v>
      </c>
      <c r="G221" s="30">
        <v>5.71</v>
      </c>
      <c r="H221" s="31">
        <v>29.82</v>
      </c>
      <c r="I221" s="32" t="s">
        <v>139</v>
      </c>
    </row>
    <row r="222" spans="1:15" s="15" customFormat="1">
      <c r="A222" s="86"/>
      <c r="B222" s="33" t="s">
        <v>25</v>
      </c>
      <c r="C222" s="33"/>
      <c r="D222" s="36">
        <v>20</v>
      </c>
      <c r="E222" s="30">
        <v>1.5</v>
      </c>
      <c r="F222" s="30">
        <v>0.18</v>
      </c>
      <c r="G222" s="30">
        <v>9.82</v>
      </c>
      <c r="H222" s="31">
        <v>46.7</v>
      </c>
      <c r="I222" s="32" t="s">
        <v>140</v>
      </c>
    </row>
    <row r="223" spans="1:15">
      <c r="A223" s="86" t="s">
        <v>32</v>
      </c>
      <c r="B223" s="87"/>
      <c r="C223" s="67"/>
      <c r="D223" s="35">
        <f>D216+D217+D218+D219+D220+D221+D222</f>
        <v>530</v>
      </c>
      <c r="E223" s="37">
        <f>SUM(E216:E222)</f>
        <v>13.860000000000001</v>
      </c>
      <c r="F223" s="37">
        <f>SUM(F216:F222)</f>
        <v>12.12</v>
      </c>
      <c r="G223" s="37">
        <f>SUM(G216:G222)</f>
        <v>59.78</v>
      </c>
      <c r="H223" s="38">
        <f>SUM(H216:H222)</f>
        <v>403.78</v>
      </c>
      <c r="I223" s="39"/>
    </row>
    <row r="224" spans="1:15">
      <c r="A224" s="86" t="s">
        <v>33</v>
      </c>
      <c r="B224" s="33" t="s">
        <v>50</v>
      </c>
      <c r="C224" s="33"/>
      <c r="D224" s="36">
        <v>20</v>
      </c>
      <c r="E224" s="30">
        <v>1.52</v>
      </c>
      <c r="F224" s="30">
        <v>1.96</v>
      </c>
      <c r="G224" s="30">
        <v>14.88</v>
      </c>
      <c r="H224" s="31">
        <v>83.4</v>
      </c>
      <c r="I224" s="32" t="s">
        <v>127</v>
      </c>
    </row>
    <row r="225" spans="1:12" s="15" customFormat="1">
      <c r="A225" s="86"/>
      <c r="B225" s="33" t="s">
        <v>47</v>
      </c>
      <c r="C225" s="33"/>
      <c r="D225" s="36">
        <v>0</v>
      </c>
      <c r="E225" s="30">
        <v>0</v>
      </c>
      <c r="F225" s="30">
        <v>0</v>
      </c>
      <c r="G225" s="30">
        <v>0</v>
      </c>
      <c r="H225" s="31">
        <v>0</v>
      </c>
      <c r="I225" s="32" t="s">
        <v>157</v>
      </c>
    </row>
    <row r="226" spans="1:12">
      <c r="A226" s="86"/>
      <c r="B226" s="33" t="s">
        <v>49</v>
      </c>
      <c r="C226" s="33"/>
      <c r="D226" s="36">
        <v>180</v>
      </c>
      <c r="E226" s="30">
        <v>5.8</v>
      </c>
      <c r="F226" s="30">
        <v>5</v>
      </c>
      <c r="G226" s="30">
        <v>8</v>
      </c>
      <c r="H226" s="31">
        <v>100</v>
      </c>
      <c r="I226" s="32" t="s">
        <v>48</v>
      </c>
    </row>
    <row r="227" spans="1:12" s="15" customFormat="1">
      <c r="A227" s="86" t="s">
        <v>35</v>
      </c>
      <c r="B227" s="87"/>
      <c r="C227" s="67"/>
      <c r="D227" s="35">
        <f>D224+D225+D226</f>
        <v>200</v>
      </c>
      <c r="E227" s="37">
        <f>SUM(E224:E226)</f>
        <v>7.32</v>
      </c>
      <c r="F227" s="37">
        <f>SUM(F224:F226)</f>
        <v>6.96</v>
      </c>
      <c r="G227" s="37">
        <f>SUM(G224:G226)</f>
        <v>22.880000000000003</v>
      </c>
      <c r="H227" s="38">
        <f>SUM(H224:H226)</f>
        <v>183.4</v>
      </c>
      <c r="I227" s="39"/>
    </row>
    <row r="228" spans="1:12" s="15" customFormat="1">
      <c r="A228" s="56" t="s">
        <v>36</v>
      </c>
      <c r="B228" s="33" t="s">
        <v>38</v>
      </c>
      <c r="C228" s="33"/>
      <c r="D228" s="36" t="s">
        <v>83</v>
      </c>
      <c r="E228" s="30">
        <v>0</v>
      </c>
      <c r="F228" s="30">
        <v>0</v>
      </c>
      <c r="G228" s="30">
        <v>0</v>
      </c>
      <c r="H228" s="31">
        <v>0</v>
      </c>
      <c r="I228" s="32" t="s">
        <v>37</v>
      </c>
      <c r="L228" s="15" t="s">
        <v>91</v>
      </c>
    </row>
    <row r="229" spans="1:12" s="15" customFormat="1" ht="13.5" thickBot="1">
      <c r="A229" s="88" t="s">
        <v>39</v>
      </c>
      <c r="B229" s="89"/>
      <c r="C229" s="70"/>
      <c r="D229" s="41">
        <v>3</v>
      </c>
      <c r="E229" s="42">
        <f>SUM(E228)</f>
        <v>0</v>
      </c>
      <c r="F229" s="42">
        <f>SUM(F228)</f>
        <v>0</v>
      </c>
      <c r="G229" s="42">
        <f>SUM(G228)</f>
        <v>0</v>
      </c>
      <c r="H229" s="43">
        <f>SUM(H228)</f>
        <v>0</v>
      </c>
      <c r="I229" s="44"/>
    </row>
    <row r="230" spans="1:12" s="15" customFormat="1">
      <c r="A230" s="90" t="s">
        <v>40</v>
      </c>
      <c r="B230" s="91"/>
      <c r="C230" s="71"/>
      <c r="D230" s="47">
        <f>D213+D215+D223+D227+D229</f>
        <v>1188</v>
      </c>
      <c r="E230" s="48">
        <f>E213+E215+E223+E227+E229</f>
        <v>43.839999999999996</v>
      </c>
      <c r="F230" s="48">
        <f>F213+F215+F223+F227+F229</f>
        <v>38.44</v>
      </c>
      <c r="G230" s="48">
        <f>G213+G215+G223+G227+G229</f>
        <v>149.91</v>
      </c>
      <c r="H230" s="49">
        <f>H213+H215+H223+H227+H229</f>
        <v>1111.1600000000001</v>
      </c>
      <c r="I230" s="50"/>
    </row>
    <row r="231" spans="1:12" s="24" customFormat="1" ht="30" customHeight="1">
      <c r="A231" s="86" t="s">
        <v>81</v>
      </c>
      <c r="B231" s="87"/>
      <c r="C231" s="67"/>
      <c r="D231" s="35">
        <f>D32+D54+D75+D98+D120+D143+D163+D185+D208+D230</f>
        <v>11861</v>
      </c>
      <c r="E231" s="37">
        <f>E32+E54+E75+E98+E120+E143+E163+E185+E208+E230</f>
        <v>403.98</v>
      </c>
      <c r="F231" s="37">
        <f>F32+F54+F75+F98+F120+F143+F163+F185+F208+F230</f>
        <v>416.56999999999994</v>
      </c>
      <c r="G231" s="37">
        <f>G32+G54+G75+G98+G120+G143+G163+G185+G208+G230</f>
        <v>1619.34</v>
      </c>
      <c r="H231" s="38">
        <f>H32+H54+H75+H98+H120+H143+H163+H185+H208+H230</f>
        <v>11406.16</v>
      </c>
      <c r="I231" s="39"/>
    </row>
    <row r="232" spans="1:12" ht="13.5" thickBot="1">
      <c r="A232" s="92" t="s">
        <v>82</v>
      </c>
      <c r="B232" s="93"/>
      <c r="C232" s="72"/>
      <c r="D232" s="51">
        <f>D231/I232</f>
        <v>1186.0999999999999</v>
      </c>
      <c r="E232" s="52">
        <f>E231/I232</f>
        <v>40.398000000000003</v>
      </c>
      <c r="F232" s="52">
        <f>F231/I232</f>
        <v>41.656999999999996</v>
      </c>
      <c r="G232" s="52">
        <f>G231/I232</f>
        <v>161.934</v>
      </c>
      <c r="H232" s="53">
        <f>H231/I232</f>
        <v>1140.616</v>
      </c>
      <c r="I232" s="54">
        <v>10</v>
      </c>
    </row>
    <row r="235" spans="1:12" ht="75">
      <c r="B235" s="75" t="s">
        <v>253</v>
      </c>
    </row>
    <row r="237" spans="1:12" ht="13.5" thickBot="1"/>
    <row r="238" spans="1:12" ht="46.5" customHeight="1" thickBot="1">
      <c r="B238" s="96" t="s">
        <v>191</v>
      </c>
      <c r="C238" s="77" t="s">
        <v>254</v>
      </c>
      <c r="D238" s="63" t="s">
        <v>248</v>
      </c>
      <c r="E238" s="63" t="s">
        <v>248</v>
      </c>
    </row>
    <row r="239" spans="1:12" ht="16.5" thickBot="1">
      <c r="B239" s="97"/>
      <c r="C239" s="76" t="s">
        <v>255</v>
      </c>
      <c r="D239" s="64" t="s">
        <v>192</v>
      </c>
      <c r="E239" s="64" t="s">
        <v>249</v>
      </c>
    </row>
    <row r="240" spans="1:12" ht="19.5" customHeight="1" thickBot="1">
      <c r="B240" s="66" t="s">
        <v>247</v>
      </c>
      <c r="C240" s="65"/>
      <c r="D240" s="65" t="s">
        <v>245</v>
      </c>
      <c r="E240" s="65" t="s">
        <v>245</v>
      </c>
      <c r="F240" s="28" t="s">
        <v>91</v>
      </c>
    </row>
    <row r="241" spans="2:9" ht="19.5" customHeight="1" thickBot="1">
      <c r="B241" s="66"/>
      <c r="C241" s="65"/>
      <c r="D241" s="65" t="s">
        <v>246</v>
      </c>
      <c r="E241" s="65" t="s">
        <v>246</v>
      </c>
    </row>
    <row r="242" spans="2:9" ht="13.5" thickBot="1">
      <c r="B242" s="73" t="s">
        <v>193</v>
      </c>
      <c r="C242" s="78" t="s">
        <v>256</v>
      </c>
      <c r="D242" s="74">
        <v>0.24399999999999999</v>
      </c>
      <c r="E242" s="74">
        <v>0.2</v>
      </c>
      <c r="F242" s="28">
        <f>PRODUCT(D242,6)</f>
        <v>1.464</v>
      </c>
      <c r="H242" s="79"/>
    </row>
    <row r="243" spans="2:9" ht="13.5" thickBot="1">
      <c r="B243" s="73" t="s">
        <v>194</v>
      </c>
      <c r="C243" s="78" t="s">
        <v>256</v>
      </c>
      <c r="D243" s="74">
        <v>0.112</v>
      </c>
      <c r="E243" s="74">
        <v>0.1</v>
      </c>
      <c r="F243" s="28">
        <f t="shared" ref="F243:F293" si="0">PRODUCT(D243,6)</f>
        <v>0.67200000000000004</v>
      </c>
    </row>
    <row r="244" spans="2:9" ht="13.5" thickBot="1">
      <c r="B244" s="73" t="s">
        <v>195</v>
      </c>
      <c r="C244" s="78" t="s">
        <v>256</v>
      </c>
      <c r="D244" s="74">
        <v>0.20499999999999999</v>
      </c>
      <c r="E244" s="74">
        <v>0.20499999999999999</v>
      </c>
      <c r="F244" s="28">
        <f t="shared" si="0"/>
        <v>1.23</v>
      </c>
    </row>
    <row r="245" spans="2:9" ht="13.5" thickBot="1">
      <c r="B245" s="65" t="s">
        <v>239</v>
      </c>
      <c r="C245" s="78" t="s">
        <v>256</v>
      </c>
      <c r="D245" s="74">
        <v>3.5000000000000003E-2</v>
      </c>
      <c r="E245" s="74">
        <v>3.5000000000000003E-2</v>
      </c>
      <c r="F245" s="28">
        <f t="shared" si="0"/>
        <v>0.21000000000000002</v>
      </c>
    </row>
    <row r="246" spans="2:9" ht="13.5" thickBot="1">
      <c r="B246" s="73" t="s">
        <v>196</v>
      </c>
      <c r="C246" s="78" t="s">
        <v>256</v>
      </c>
      <c r="D246" s="74">
        <v>0.30309999999999998</v>
      </c>
      <c r="E246" s="74">
        <v>0.29630000000000001</v>
      </c>
      <c r="F246" s="28">
        <f t="shared" si="0"/>
        <v>1.8186</v>
      </c>
      <c r="I246" s="21" t="s">
        <v>91</v>
      </c>
    </row>
    <row r="247" spans="2:9" ht="13.5" thickBot="1">
      <c r="B247" s="73" t="s">
        <v>197</v>
      </c>
      <c r="C247" s="78" t="s">
        <v>256</v>
      </c>
      <c r="D247" s="74">
        <v>2.7000000000000001E-3</v>
      </c>
      <c r="E247" s="74">
        <v>2.7000000000000001E-3</v>
      </c>
      <c r="F247" s="28">
        <f t="shared" si="0"/>
        <v>1.6199999999999999E-2</v>
      </c>
    </row>
    <row r="248" spans="2:9" ht="13.5" thickBot="1">
      <c r="B248" s="73" t="s">
        <v>198</v>
      </c>
      <c r="C248" s="78" t="s">
        <v>256</v>
      </c>
      <c r="D248" s="74">
        <v>0.06</v>
      </c>
      <c r="E248" s="74">
        <v>0.06</v>
      </c>
      <c r="F248" s="28">
        <f t="shared" si="0"/>
        <v>0.36</v>
      </c>
    </row>
    <row r="249" spans="2:9" ht="13.5" thickBot="1">
      <c r="B249" s="73" t="s">
        <v>199</v>
      </c>
      <c r="C249" s="78" t="s">
        <v>256</v>
      </c>
      <c r="D249" s="74">
        <v>4.0000000000000001E-3</v>
      </c>
      <c r="E249" s="74">
        <v>4.0000000000000001E-3</v>
      </c>
      <c r="F249" s="28">
        <f t="shared" si="0"/>
        <v>2.4E-2</v>
      </c>
    </row>
    <row r="250" spans="2:9" ht="13.5" thickBot="1">
      <c r="B250" s="73" t="s">
        <v>200</v>
      </c>
      <c r="C250" s="78" t="s">
        <v>256</v>
      </c>
      <c r="D250" s="74">
        <v>0.21149999999999999</v>
      </c>
      <c r="E250" s="74">
        <v>0.17</v>
      </c>
      <c r="F250" s="28">
        <f t="shared" si="0"/>
        <v>1.2689999999999999</v>
      </c>
    </row>
    <row r="251" spans="2:9" ht="13.5" thickBot="1">
      <c r="B251" s="65" t="s">
        <v>243</v>
      </c>
      <c r="C251" s="78" t="s">
        <v>256</v>
      </c>
      <c r="D251" s="74">
        <v>7.8600000000000003E-2</v>
      </c>
      <c r="E251" s="74">
        <v>6.9400000000000003E-2</v>
      </c>
      <c r="F251" s="28">
        <f t="shared" si="0"/>
        <v>0.47160000000000002</v>
      </c>
    </row>
    <row r="252" spans="2:9" ht="13.5" thickBot="1">
      <c r="B252" s="73" t="s">
        <v>201</v>
      </c>
      <c r="C252" s="78" t="s">
        <v>256</v>
      </c>
      <c r="D252" s="74">
        <v>0.97970000000000002</v>
      </c>
      <c r="E252" s="74">
        <v>0.76429999999999998</v>
      </c>
      <c r="F252" s="28">
        <f t="shared" si="0"/>
        <v>5.8781999999999996</v>
      </c>
    </row>
    <row r="253" spans="2:9" ht="13.5" thickBot="1">
      <c r="B253" s="73" t="s">
        <v>202</v>
      </c>
      <c r="C253" s="78" t="s">
        <v>256</v>
      </c>
      <c r="D253" s="74">
        <v>5.3E-3</v>
      </c>
      <c r="E253" s="74">
        <v>5.3E-3</v>
      </c>
      <c r="F253" s="28">
        <f t="shared" si="0"/>
        <v>3.1800000000000002E-2</v>
      </c>
    </row>
    <row r="254" spans="2:9" ht="13.5" thickBot="1">
      <c r="B254" s="73" t="s">
        <v>203</v>
      </c>
      <c r="C254" s="78" t="s">
        <v>256</v>
      </c>
      <c r="D254" s="74">
        <v>1.4999999999999999E-2</v>
      </c>
      <c r="E254" s="74">
        <v>1.4999999999999999E-2</v>
      </c>
      <c r="F254" s="28">
        <f t="shared" si="0"/>
        <v>0.09</v>
      </c>
      <c r="I254" s="21" t="s">
        <v>91</v>
      </c>
    </row>
    <row r="255" spans="2:9" ht="13.5" thickBot="1">
      <c r="B255" s="73" t="s">
        <v>204</v>
      </c>
      <c r="C255" s="78" t="s">
        <v>256</v>
      </c>
      <c r="D255" s="74">
        <v>1.2200000000000001E-2</v>
      </c>
      <c r="E255" s="74">
        <v>1.2200000000000001E-2</v>
      </c>
      <c r="F255" s="28">
        <f t="shared" si="0"/>
        <v>7.3200000000000001E-2</v>
      </c>
    </row>
    <row r="256" spans="2:9" ht="13.5" thickBot="1">
      <c r="B256" s="73" t="s">
        <v>205</v>
      </c>
      <c r="C256" s="78" t="s">
        <v>256</v>
      </c>
      <c r="D256" s="74">
        <v>3.9E-2</v>
      </c>
      <c r="E256" s="74">
        <v>3.9E-2</v>
      </c>
      <c r="F256" s="28">
        <f t="shared" si="0"/>
        <v>0.23399999999999999</v>
      </c>
    </row>
    <row r="257" spans="2:6" ht="13.5" thickBot="1">
      <c r="B257" s="73" t="s">
        <v>206</v>
      </c>
      <c r="C257" s="78" t="s">
        <v>256</v>
      </c>
      <c r="D257" s="74">
        <v>3.8100000000000002E-2</v>
      </c>
      <c r="E257" s="74">
        <v>3.8100000000000002E-2</v>
      </c>
      <c r="F257" s="28">
        <f t="shared" si="0"/>
        <v>0.22860000000000003</v>
      </c>
    </row>
    <row r="258" spans="2:6" ht="13.5" thickBot="1">
      <c r="B258" s="73" t="s">
        <v>207</v>
      </c>
      <c r="C258" s="78" t="s">
        <v>256</v>
      </c>
      <c r="D258" s="74">
        <v>1.66E-2</v>
      </c>
      <c r="E258" s="74">
        <v>1.66E-2</v>
      </c>
      <c r="F258" s="28">
        <f t="shared" si="0"/>
        <v>9.9599999999999994E-2</v>
      </c>
    </row>
    <row r="259" spans="2:6" ht="13.5" thickBot="1">
      <c r="B259" s="73" t="s">
        <v>208</v>
      </c>
      <c r="C259" s="78" t="s">
        <v>256</v>
      </c>
      <c r="D259" s="74">
        <v>0.15340000000000001</v>
      </c>
      <c r="E259" s="74">
        <v>0.15340000000000001</v>
      </c>
      <c r="F259" s="28">
        <f t="shared" si="0"/>
        <v>0.92040000000000011</v>
      </c>
    </row>
    <row r="260" spans="2:6" ht="13.5" thickBot="1">
      <c r="B260" s="73" t="s">
        <v>209</v>
      </c>
      <c r="C260" s="78" t="s">
        <v>256</v>
      </c>
      <c r="D260" s="74">
        <v>4.0000000000000001E-3</v>
      </c>
      <c r="E260" s="74">
        <v>4.0000000000000001E-3</v>
      </c>
      <c r="F260" s="28">
        <f t="shared" si="0"/>
        <v>2.4E-2</v>
      </c>
    </row>
    <row r="261" spans="2:6" ht="13.5" thickBot="1">
      <c r="B261" s="73" t="s">
        <v>210</v>
      </c>
      <c r="C261" s="78" t="s">
        <v>256</v>
      </c>
      <c r="D261" s="74">
        <v>0.13719999999999999</v>
      </c>
      <c r="E261" s="74">
        <v>0.1113</v>
      </c>
      <c r="F261" s="28">
        <f t="shared" si="0"/>
        <v>0.82319999999999993</v>
      </c>
    </row>
    <row r="262" spans="2:6" ht="13.5" thickBot="1">
      <c r="B262" s="73" t="s">
        <v>211</v>
      </c>
      <c r="C262" s="78" t="s">
        <v>256</v>
      </c>
      <c r="D262" s="74">
        <v>7.4800000000000005E-2</v>
      </c>
      <c r="E262" s="74">
        <v>7.4800000000000005E-2</v>
      </c>
      <c r="F262" s="28">
        <f t="shared" si="0"/>
        <v>0.44880000000000003</v>
      </c>
    </row>
    <row r="263" spans="2:6" ht="13.5" thickBot="1">
      <c r="B263" s="73" t="s">
        <v>212</v>
      </c>
      <c r="C263" s="78" t="s">
        <v>257</v>
      </c>
      <c r="D263" s="74">
        <v>4.4299999999999999E-2</v>
      </c>
      <c r="E263" s="74">
        <v>4.4299999999999999E-2</v>
      </c>
      <c r="F263" s="28">
        <f t="shared" si="0"/>
        <v>0.26579999999999998</v>
      </c>
    </row>
    <row r="264" spans="2:6" ht="13.5" thickBot="1">
      <c r="B264" s="73" t="s">
        <v>213</v>
      </c>
      <c r="C264" s="78" t="s">
        <v>256</v>
      </c>
      <c r="D264" s="74">
        <v>0.13830000000000001</v>
      </c>
      <c r="E264" s="74">
        <v>0.13830000000000001</v>
      </c>
      <c r="F264" s="28">
        <f t="shared" si="0"/>
        <v>0.82980000000000009</v>
      </c>
    </row>
    <row r="265" spans="2:6" ht="13.5" thickBot="1">
      <c r="B265" s="73" t="s">
        <v>214</v>
      </c>
      <c r="C265" s="78" t="s">
        <v>257</v>
      </c>
      <c r="D265" s="74">
        <v>1.1420999999999999</v>
      </c>
      <c r="E265" s="74">
        <v>1.1420999999999999</v>
      </c>
      <c r="F265" s="28">
        <f t="shared" si="0"/>
        <v>6.8525999999999989</v>
      </c>
    </row>
    <row r="266" spans="2:6" ht="13.5" thickBot="1">
      <c r="B266" s="65" t="s">
        <v>244</v>
      </c>
      <c r="C266" s="78" t="s">
        <v>256</v>
      </c>
      <c r="D266" s="74">
        <v>0.04</v>
      </c>
      <c r="E266" s="74">
        <v>0.04</v>
      </c>
      <c r="F266" s="28">
        <f t="shared" si="0"/>
        <v>0.24</v>
      </c>
    </row>
    <row r="267" spans="2:6" ht="13.5" thickBot="1">
      <c r="B267" s="73" t="s">
        <v>215</v>
      </c>
      <c r="C267" s="78" t="s">
        <v>256</v>
      </c>
      <c r="D267" s="74">
        <v>0.16969999999999999</v>
      </c>
      <c r="E267" s="74">
        <v>0.13619999999999999</v>
      </c>
      <c r="F267" s="28">
        <f t="shared" si="0"/>
        <v>1.0182</v>
      </c>
    </row>
    <row r="268" spans="2:6" ht="13.5" thickBot="1">
      <c r="B268" s="73" t="s">
        <v>216</v>
      </c>
      <c r="C268" s="78" t="s">
        <v>256</v>
      </c>
      <c r="D268" s="74">
        <v>0.17860000000000001</v>
      </c>
      <c r="E268" s="74">
        <v>0.17860000000000001</v>
      </c>
      <c r="F268" s="28">
        <f t="shared" si="0"/>
        <v>1.0716000000000001</v>
      </c>
    </row>
    <row r="269" spans="2:6" ht="13.5" thickBot="1">
      <c r="B269" s="73" t="s">
        <v>217</v>
      </c>
      <c r="C269" s="78" t="s">
        <v>256</v>
      </c>
      <c r="D269" s="74">
        <v>4.3499999999999997E-2</v>
      </c>
      <c r="E269" s="74">
        <v>3.9E-2</v>
      </c>
      <c r="F269" s="28">
        <f t="shared" si="0"/>
        <v>0.26100000000000001</v>
      </c>
    </row>
    <row r="270" spans="2:6" ht="13.5" thickBot="1">
      <c r="B270" s="65" t="s">
        <v>241</v>
      </c>
      <c r="C270" s="78" t="s">
        <v>256</v>
      </c>
      <c r="D270" s="74">
        <v>8.7300000000000003E-2</v>
      </c>
      <c r="E270" s="74">
        <v>6.6000000000000003E-2</v>
      </c>
      <c r="F270" s="28">
        <f t="shared" si="0"/>
        <v>0.52380000000000004</v>
      </c>
    </row>
    <row r="271" spans="2:6" ht="13.5" thickBot="1">
      <c r="B271" s="65" t="s">
        <v>242</v>
      </c>
      <c r="C271" s="78" t="s">
        <v>256</v>
      </c>
      <c r="D271" s="74">
        <v>0.02</v>
      </c>
      <c r="E271" s="74">
        <v>0.02</v>
      </c>
      <c r="F271" s="28">
        <f t="shared" si="0"/>
        <v>0.12</v>
      </c>
    </row>
    <row r="272" spans="2:6" ht="13.5" thickBot="1">
      <c r="B272" s="73" t="s">
        <v>218</v>
      </c>
      <c r="C272" s="78" t="s">
        <v>256</v>
      </c>
      <c r="D272" s="74">
        <v>7.4999999999999997E-2</v>
      </c>
      <c r="E272" s="74">
        <v>7.4999999999999997E-2</v>
      </c>
      <c r="F272" s="28">
        <f t="shared" si="0"/>
        <v>0.44999999999999996</v>
      </c>
    </row>
    <row r="273" spans="2:6" ht="13.5" thickBot="1">
      <c r="B273" s="73" t="s">
        <v>219</v>
      </c>
      <c r="C273" s="78" t="s">
        <v>256</v>
      </c>
      <c r="D273" s="74">
        <v>0.1</v>
      </c>
      <c r="E273" s="74">
        <v>0.1</v>
      </c>
      <c r="F273" s="28">
        <f t="shared" si="0"/>
        <v>0.60000000000000009</v>
      </c>
    </row>
    <row r="274" spans="2:6" ht="13.5" thickBot="1">
      <c r="B274" s="65" t="s">
        <v>220</v>
      </c>
      <c r="C274" s="78" t="s">
        <v>256</v>
      </c>
      <c r="D274" s="74">
        <v>1.6950000000000001</v>
      </c>
      <c r="E274" s="74">
        <v>1.65</v>
      </c>
      <c r="F274" s="28">
        <f t="shared" si="0"/>
        <v>10.17</v>
      </c>
    </row>
    <row r="275" spans="2:6" ht="13.5" thickBot="1">
      <c r="B275" s="65" t="s">
        <v>221</v>
      </c>
      <c r="C275" s="78" t="s">
        <v>256</v>
      </c>
      <c r="D275" s="74">
        <v>0.19800000000000001</v>
      </c>
      <c r="E275" s="74">
        <v>0.19800000000000001</v>
      </c>
      <c r="F275" s="28">
        <f t="shared" si="0"/>
        <v>1.1880000000000002</v>
      </c>
    </row>
    <row r="276" spans="2:6" ht="13.5" thickBot="1">
      <c r="B276" s="65" t="s">
        <v>222</v>
      </c>
      <c r="C276" s="78" t="s">
        <v>256</v>
      </c>
      <c r="D276" s="74">
        <v>0.19789999999999999</v>
      </c>
      <c r="E276" s="74">
        <v>0.16059999999999999</v>
      </c>
      <c r="F276" s="28">
        <f t="shared" si="0"/>
        <v>1.1874</v>
      </c>
    </row>
    <row r="277" spans="2:6" ht="13.5" thickBot="1">
      <c r="B277" s="65" t="s">
        <v>223</v>
      </c>
      <c r="C277" s="78" t="s">
        <v>256</v>
      </c>
      <c r="D277" s="74">
        <v>4.9000000000000002E-2</v>
      </c>
      <c r="E277" s="74">
        <v>4.9000000000000002E-2</v>
      </c>
      <c r="F277" s="28">
        <f t="shared" si="0"/>
        <v>0.29400000000000004</v>
      </c>
    </row>
    <row r="278" spans="2:6" ht="13.5" thickBot="1">
      <c r="B278" s="65" t="s">
        <v>224</v>
      </c>
      <c r="C278" s="78" t="s">
        <v>257</v>
      </c>
      <c r="D278" s="74">
        <v>0.5</v>
      </c>
      <c r="E278" s="74">
        <v>0.5</v>
      </c>
      <c r="F278" s="28">
        <f t="shared" si="0"/>
        <v>3</v>
      </c>
    </row>
    <row r="279" spans="2:6" ht="13.5" thickBot="1">
      <c r="B279" s="65" t="s">
        <v>225</v>
      </c>
      <c r="C279" s="78" t="s">
        <v>256</v>
      </c>
      <c r="D279" s="74">
        <v>3.5000000000000003E-2</v>
      </c>
      <c r="E279" s="74">
        <v>3.5000000000000003E-2</v>
      </c>
      <c r="F279" s="28">
        <f t="shared" si="0"/>
        <v>0.21000000000000002</v>
      </c>
    </row>
    <row r="280" spans="2:6" ht="13.5" thickBot="1">
      <c r="B280" s="65" t="s">
        <v>226</v>
      </c>
      <c r="C280" s="78" t="s">
        <v>256</v>
      </c>
      <c r="D280" s="74">
        <v>8.9999999999999993E-3</v>
      </c>
      <c r="E280" s="74">
        <v>8.9999999999999993E-3</v>
      </c>
      <c r="F280" s="28">
        <f t="shared" si="0"/>
        <v>5.3999999999999992E-2</v>
      </c>
    </row>
    <row r="281" spans="2:6" ht="13.5" thickBot="1">
      <c r="B281" s="65" t="s">
        <v>227</v>
      </c>
      <c r="C281" s="78" t="s">
        <v>256</v>
      </c>
      <c r="D281" s="74">
        <v>6.3500000000000001E-2</v>
      </c>
      <c r="E281" s="74">
        <v>6.3500000000000001E-2</v>
      </c>
      <c r="F281" s="28">
        <f t="shared" si="0"/>
        <v>0.38100000000000001</v>
      </c>
    </row>
    <row r="282" spans="2:6" ht="13.5" thickBot="1">
      <c r="B282" s="65" t="s">
        <v>240</v>
      </c>
      <c r="C282" s="78" t="s">
        <v>256</v>
      </c>
      <c r="D282" s="74">
        <v>0</v>
      </c>
      <c r="E282" s="74">
        <v>0</v>
      </c>
      <c r="F282" s="28">
        <f t="shared" si="0"/>
        <v>0</v>
      </c>
    </row>
    <row r="283" spans="2:6" ht="13.5" thickBot="1">
      <c r="B283" s="65" t="s">
        <v>228</v>
      </c>
      <c r="C283" s="78" t="s">
        <v>256</v>
      </c>
      <c r="D283" s="74">
        <v>2.5000000000000001E-2</v>
      </c>
      <c r="E283" s="74">
        <v>2.2499999999999999E-2</v>
      </c>
      <c r="F283" s="28">
        <f t="shared" si="0"/>
        <v>0.15000000000000002</v>
      </c>
    </row>
    <row r="284" spans="2:6" ht="13.5" thickBot="1">
      <c r="B284" s="65" t="s">
        <v>229</v>
      </c>
      <c r="C284" s="78" t="s">
        <v>256</v>
      </c>
      <c r="D284" s="74">
        <v>0.35980000000000001</v>
      </c>
      <c r="E284" s="74">
        <v>0.35610000000000003</v>
      </c>
      <c r="F284" s="28">
        <f t="shared" si="0"/>
        <v>2.1588000000000003</v>
      </c>
    </row>
    <row r="285" spans="2:6" ht="13.5" thickBot="1">
      <c r="B285" s="65" t="s">
        <v>230</v>
      </c>
      <c r="C285" s="78" t="s">
        <v>256</v>
      </c>
      <c r="D285" s="74">
        <v>2.5999999999999999E-2</v>
      </c>
      <c r="E285" s="74">
        <v>2.5999999999999999E-2</v>
      </c>
      <c r="F285" s="28">
        <f t="shared" si="0"/>
        <v>0.156</v>
      </c>
    </row>
    <row r="286" spans="2:6" ht="13.5" thickBot="1">
      <c r="B286" s="65" t="s">
        <v>231</v>
      </c>
      <c r="C286" s="78" t="s">
        <v>256</v>
      </c>
      <c r="D286" s="74">
        <v>0.1578</v>
      </c>
      <c r="E286" s="74">
        <v>0.14019999999999999</v>
      </c>
      <c r="F286" s="28">
        <f t="shared" si="0"/>
        <v>0.94679999999999997</v>
      </c>
    </row>
    <row r="287" spans="2:6" ht="13.5" thickBot="1">
      <c r="B287" s="65" t="s">
        <v>232</v>
      </c>
      <c r="C287" s="78" t="s">
        <v>256</v>
      </c>
      <c r="D287" s="74">
        <v>3.7499999999999999E-2</v>
      </c>
      <c r="E287" s="74">
        <v>3.7499999999999999E-2</v>
      </c>
      <c r="F287" s="28">
        <f t="shared" si="0"/>
        <v>0.22499999999999998</v>
      </c>
    </row>
    <row r="288" spans="2:6" ht="13.5" thickBot="1">
      <c r="B288" s="65" t="s">
        <v>233</v>
      </c>
      <c r="C288" s="78" t="s">
        <v>256</v>
      </c>
      <c r="D288" s="74">
        <v>0.124</v>
      </c>
      <c r="E288" s="74">
        <v>0.124</v>
      </c>
      <c r="F288" s="28">
        <f t="shared" si="0"/>
        <v>0.74399999999999999</v>
      </c>
    </row>
    <row r="289" spans="2:6" ht="13.5" thickBot="1">
      <c r="B289" s="65" t="s">
        <v>234</v>
      </c>
      <c r="C289" s="78" t="s">
        <v>256</v>
      </c>
      <c r="D289" s="74">
        <v>0.2</v>
      </c>
      <c r="E289" s="74">
        <v>0.2</v>
      </c>
      <c r="F289" s="28">
        <f t="shared" si="0"/>
        <v>1.2000000000000002</v>
      </c>
    </row>
    <row r="290" spans="2:6" ht="13.5" thickBot="1">
      <c r="B290" s="65" t="s">
        <v>235</v>
      </c>
      <c r="C290" s="78" t="s">
        <v>256</v>
      </c>
      <c r="D290" s="74">
        <v>0.23699999999999999</v>
      </c>
      <c r="E290" s="74">
        <v>0.23699999999999999</v>
      </c>
      <c r="F290" s="28">
        <f t="shared" si="0"/>
        <v>1.4219999999999999</v>
      </c>
    </row>
    <row r="291" spans="2:6" ht="13.5" thickBot="1">
      <c r="B291" s="65" t="s">
        <v>236</v>
      </c>
      <c r="C291" s="78" t="s">
        <v>256</v>
      </c>
      <c r="D291" s="74">
        <v>2.5000000000000001E-3</v>
      </c>
      <c r="E291" s="74">
        <v>2.5000000000000001E-3</v>
      </c>
      <c r="F291" s="28">
        <f t="shared" si="0"/>
        <v>1.4999999999999999E-2</v>
      </c>
    </row>
    <row r="292" spans="2:6" ht="13.5" thickBot="1">
      <c r="B292" s="65" t="s">
        <v>237</v>
      </c>
      <c r="C292" s="78" t="s">
        <v>256</v>
      </c>
      <c r="D292" s="74">
        <v>0.17499999999999999</v>
      </c>
      <c r="E292" s="74">
        <v>0.15509999999999999</v>
      </c>
      <c r="F292" s="28">
        <f t="shared" si="0"/>
        <v>1.0499999999999998</v>
      </c>
    </row>
    <row r="293" spans="2:6" ht="13.5" thickBot="1">
      <c r="B293" s="65" t="s">
        <v>238</v>
      </c>
      <c r="C293" s="78" t="s">
        <v>258</v>
      </c>
      <c r="D293" s="74">
        <v>7.3285</v>
      </c>
      <c r="E293" s="74">
        <v>7.3285</v>
      </c>
      <c r="F293" s="28">
        <f t="shared" si="0"/>
        <v>43.971000000000004</v>
      </c>
    </row>
  </sheetData>
  <mergeCells count="115">
    <mergeCell ref="B238:B239"/>
    <mergeCell ref="A53:B53"/>
    <mergeCell ref="A40:A46"/>
    <mergeCell ref="A47:B47"/>
    <mergeCell ref="A48:A50"/>
    <mergeCell ref="A51:B51"/>
    <mergeCell ref="A54:B54"/>
    <mergeCell ref="G1:I1"/>
    <mergeCell ref="G2:I2"/>
    <mergeCell ref="G3:I3"/>
    <mergeCell ref="G4:I4"/>
    <mergeCell ref="A6:I6"/>
    <mergeCell ref="A7:I7"/>
    <mergeCell ref="A31:B31"/>
    <mergeCell ref="A11:I11"/>
    <mergeCell ref="A12:A14"/>
    <mergeCell ref="A15:B15"/>
    <mergeCell ref="A17:B17"/>
    <mergeCell ref="A9:A10"/>
    <mergeCell ref="B9:B10"/>
    <mergeCell ref="D9:D10"/>
    <mergeCell ref="E9:G9"/>
    <mergeCell ref="H9:H10"/>
    <mergeCell ref="I9:I10"/>
    <mergeCell ref="A55:I55"/>
    <mergeCell ref="A56:A58"/>
    <mergeCell ref="A59:B59"/>
    <mergeCell ref="A80:B80"/>
    <mergeCell ref="A82:B82"/>
    <mergeCell ref="A75:B75"/>
    <mergeCell ref="A76:I76"/>
    <mergeCell ref="A77:A79"/>
    <mergeCell ref="A83:A90"/>
    <mergeCell ref="A74:B74"/>
    <mergeCell ref="A62:A68"/>
    <mergeCell ref="A69:B69"/>
    <mergeCell ref="A70:A71"/>
    <mergeCell ref="A72:B72"/>
    <mergeCell ref="A61:B61"/>
    <mergeCell ref="A114:B114"/>
    <mergeCell ref="A115:A116"/>
    <mergeCell ref="A140:B140"/>
    <mergeCell ref="A127:B127"/>
    <mergeCell ref="A128:A135"/>
    <mergeCell ref="A136:B136"/>
    <mergeCell ref="A137:A139"/>
    <mergeCell ref="A117:B117"/>
    <mergeCell ref="A125:B125"/>
    <mergeCell ref="A119:B119"/>
    <mergeCell ref="A95:B95"/>
    <mergeCell ref="A91:B91"/>
    <mergeCell ref="A92:A94"/>
    <mergeCell ref="A97:B97"/>
    <mergeCell ref="A98:B98"/>
    <mergeCell ref="A99:I99"/>
    <mergeCell ref="A100:A103"/>
    <mergeCell ref="A106:B106"/>
    <mergeCell ref="A107:A113"/>
    <mergeCell ref="A170:B170"/>
    <mergeCell ref="A171:A177"/>
    <mergeCell ref="A162:B162"/>
    <mergeCell ref="A164:I164"/>
    <mergeCell ref="A148:B148"/>
    <mergeCell ref="A142:B142"/>
    <mergeCell ref="A143:B143"/>
    <mergeCell ref="A144:I144"/>
    <mergeCell ref="A145:A147"/>
    <mergeCell ref="A182:B182"/>
    <mergeCell ref="A191:B191"/>
    <mergeCell ref="A231:B231"/>
    <mergeCell ref="A227:B227"/>
    <mergeCell ref="A18:A25"/>
    <mergeCell ref="A26:B26"/>
    <mergeCell ref="A27:A28"/>
    <mergeCell ref="A29:B29"/>
    <mergeCell ref="A32:B32"/>
    <mergeCell ref="A33:I33"/>
    <mergeCell ref="A34:A36"/>
    <mergeCell ref="A37:B37"/>
    <mergeCell ref="A39:B39"/>
    <mergeCell ref="A216:A222"/>
    <mergeCell ref="A207:B207"/>
    <mergeCell ref="A193:B193"/>
    <mergeCell ref="A150:B150"/>
    <mergeCell ref="A151:A156"/>
    <mergeCell ref="A157:B157"/>
    <mergeCell ref="A158:A159"/>
    <mergeCell ref="A160:B160"/>
    <mergeCell ref="A163:B163"/>
    <mergeCell ref="A165:A167"/>
    <mergeCell ref="A168:B168"/>
    <mergeCell ref="A229:B229"/>
    <mergeCell ref="A230:B230"/>
    <mergeCell ref="A223:B223"/>
    <mergeCell ref="A224:A226"/>
    <mergeCell ref="A120:B120"/>
    <mergeCell ref="A121:I121"/>
    <mergeCell ref="A122:A124"/>
    <mergeCell ref="A104:B104"/>
    <mergeCell ref="A232:B232"/>
    <mergeCell ref="A205:B205"/>
    <mergeCell ref="A208:B208"/>
    <mergeCell ref="A209:I209"/>
    <mergeCell ref="A210:A212"/>
    <mergeCell ref="A213:B213"/>
    <mergeCell ref="A215:B215"/>
    <mergeCell ref="A178:B178"/>
    <mergeCell ref="A179:A181"/>
    <mergeCell ref="A184:B184"/>
    <mergeCell ref="A185:B185"/>
    <mergeCell ref="A186:I186"/>
    <mergeCell ref="A187:A190"/>
    <mergeCell ref="A194:A201"/>
    <mergeCell ref="A202:B202"/>
    <mergeCell ref="A203:A20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зима-весна_3_7  2023 г </vt:lpstr>
      <vt:lpstr>зима-весна_1_3  2023 г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2022-12-26T07:21:34Z</cp:lastPrinted>
  <dcterms:created xsi:type="dcterms:W3CDTF">2010-09-29T09:10:17Z</dcterms:created>
  <dcterms:modified xsi:type="dcterms:W3CDTF">2023-01-10T10:50:07Z</dcterms:modified>
</cp:coreProperties>
</file>