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7913B90-085B-4B3F-82EB-AEBE5175BB7D}" xr6:coauthVersionLast="37" xr6:coauthVersionMax="37" xr10:uidLastSave="{00000000-0000-0000-0000-000000000000}"/>
  <bookViews>
    <workbookView xWindow="0" yWindow="0" windowWidth="20400" windowHeight="7545"/>
  </bookViews>
  <sheets>
    <sheet name="ведомственная" sheetId="1" r:id="rId1"/>
  </sheets>
  <definedNames>
    <definedName name="_xlnm._FilterDatabase" localSheetId="0" hidden="1">ведомственная!$D$15:$I$226</definedName>
    <definedName name="_1Excel_BuiltIn_Print_Area_1">ведомственная!$B$3:$K$234</definedName>
    <definedName name="Excel_BuiltIn_Print_Area_1">ведомственная!$B$8:$I$234</definedName>
    <definedName name="Excel_BuiltIn_Print_Titles_1">ведомственная!$B$12:$IV$15</definedName>
    <definedName name="Z_4F3F96C3_7B8B_440F_A7C0_DFFBDC784942_.wvu.FilterData">ведомственная!$B$12:$B$204</definedName>
    <definedName name="Z_6CB88F76_ADF1_43EB_B8FB_32CF6D2656A6_.wvu.Cols">ведомственная!#REF!</definedName>
    <definedName name="Z_6CB88F76_ADF1_43EB_B8FB_32CF6D2656A6_.wvu.FilterData">ведомственная!$B$11:$H$204</definedName>
    <definedName name="Z_6CB88F76_ADF1_43EB_B8FB_32CF6D2656A6_.wvu.PrintArea">ведомственная!#REF!</definedName>
    <definedName name="Z_7BCFB845_C80C_48FE_B4FE_79B4B69115F3_.wvu.FilterData">ведомственная!$B$12:$B$204</definedName>
    <definedName name="Z_7D67130F_5829_47C5_93DE_738E8D41F162_.wvu.FilterData">ведомственная!$B$12:$B$204</definedName>
    <definedName name="Z_8E2E7D81_C767_11D8_A2FD_006098EF8B30_.wvu.Cols">ведомственная!#REF!</definedName>
    <definedName name="Z_8E2E7D81_C767_11D8_A2FD_006098EF8B30_.wvu.FilterData">ведомственная!$B$11:$H$204</definedName>
    <definedName name="Z_8E2E7D81_C767_11D8_A2FD_006098EF8B30_.wvu.PrintArea">ведомственная!#REF!</definedName>
    <definedName name="Z_AAB63AD1_4FE4_4C7A_A62E_5A604C03BF55_.wvu.FilterData">ведомственная!$B$12:$B$204</definedName>
    <definedName name="Z_C231806E_9211_4D8F_9EB3_1A15C537C808_.wvu.FilterData">ведомственная!$B$12:$B$204</definedName>
    <definedName name="Z_D05021AF_1DB5_4AD7_B085_4CD71612CDB6_.wvu.FilterData">ведомственная!$B$12:$B$204</definedName>
    <definedName name="Z_D5E1AF6B_71F1_4B33_880B_72787157ADA9_.wvu.Cols">(ведомственная!#REF!,ведомственная!#REF!)</definedName>
    <definedName name="Z_D5E1AF6B_71F1_4B33_880B_72787157ADA9_.wvu.FilterData">ведомственная!$B$11:$B$204</definedName>
    <definedName name="Z_D5E1AF6B_71F1_4B33_880B_72787157ADA9_.wvu.PrintArea">ведомственная!$B$12:$B$204</definedName>
    <definedName name="Z_E2E14CAC_FED5_4087_B580_6F7DEE9C9BA1_.wvu.FilterData">ведомственная!$B$12:$B$204</definedName>
    <definedName name="Z_EF5A4981_C8E4_11D8_A2FC_006098EF8BA8_.wvu.Cols">ведомственная!#REF!</definedName>
    <definedName name="Z_EF5A4981_C8E4_11D8_A2FC_006098EF8BA8_.wvu.PrintArea">ведомственная!$B$11:$B$204</definedName>
    <definedName name="Z_EF5A4981_C8E4_11D8_A2FC_006098EF8BA8_.wvu.PrintTitles">ведомственная!#REF!</definedName>
    <definedName name="Z_EFA5B1DC_5497_4E2C_A2B5_ED756C88CC7C_.wvu.Cols">ведомственная!#REF!</definedName>
    <definedName name="Z_EFA5B1DC_5497_4E2C_A2B5_ED756C88CC7C_.wvu.FilterData">ведомственная!$B$11:$B$204</definedName>
    <definedName name="_xlnm.Print_Titles" localSheetId="0">ведомственная!$12:$15</definedName>
    <definedName name="_xlnm.Print_Area" localSheetId="0">ведомственная!$B$1:$L$239</definedName>
  </definedNames>
  <calcPr calcId="179021" fullCalcOnLoad="1"/>
</workbook>
</file>

<file path=xl/calcChain.xml><?xml version="1.0" encoding="utf-8"?>
<calcChain xmlns="http://schemas.openxmlformats.org/spreadsheetml/2006/main">
  <c r="K150" i="1" l="1"/>
  <c r="K155" i="1"/>
  <c r="K156" i="1"/>
  <c r="K157" i="1"/>
  <c r="K139" i="1"/>
  <c r="K145" i="1"/>
  <c r="K146" i="1"/>
  <c r="K147" i="1"/>
  <c r="K192" i="1"/>
  <c r="K191" i="1" s="1"/>
  <c r="K190" i="1" s="1"/>
  <c r="K205" i="1"/>
  <c r="K206" i="1"/>
  <c r="K207" i="1"/>
  <c r="K227" i="1"/>
  <c r="K228" i="1"/>
  <c r="K229" i="1"/>
  <c r="K159" i="1"/>
  <c r="K149" i="1" s="1"/>
  <c r="K111" i="1"/>
  <c r="K115" i="1"/>
  <c r="K114" i="1" s="1"/>
  <c r="K113" i="1" s="1"/>
  <c r="K112" i="1" s="1"/>
  <c r="K199" i="1"/>
  <c r="K198" i="1"/>
  <c r="I20" i="1"/>
  <c r="I19" i="1"/>
  <c r="I18" i="1" s="1"/>
  <c r="K21" i="1"/>
  <c r="K20" i="1"/>
  <c r="K19" i="1"/>
  <c r="K18" i="1" s="1"/>
  <c r="I26" i="1"/>
  <c r="I25" i="1" s="1"/>
  <c r="I24" i="1" s="1"/>
  <c r="K26" i="1"/>
  <c r="K25" i="1"/>
  <c r="I30" i="1"/>
  <c r="K31" i="1"/>
  <c r="K30" i="1" s="1"/>
  <c r="K24" i="1" s="1"/>
  <c r="K23" i="1" s="1"/>
  <c r="I34" i="1"/>
  <c r="I33" i="1" s="1"/>
  <c r="I36" i="1"/>
  <c r="K36" i="1"/>
  <c r="K35" i="1" s="1"/>
  <c r="K34" i="1" s="1"/>
  <c r="K33" i="1" s="1"/>
  <c r="K38" i="1"/>
  <c r="K39" i="1"/>
  <c r="K40" i="1"/>
  <c r="K41" i="1"/>
  <c r="K42" i="1"/>
  <c r="K45" i="1"/>
  <c r="I47" i="1"/>
  <c r="I45" i="1" s="1"/>
  <c r="I44" i="1" s="1"/>
  <c r="K47" i="1"/>
  <c r="K46" i="1"/>
  <c r="K49" i="1"/>
  <c r="K50" i="1"/>
  <c r="K55" i="1"/>
  <c r="I57" i="1"/>
  <c r="K57" i="1"/>
  <c r="K54" i="1"/>
  <c r="K53" i="1" s="1"/>
  <c r="K52" i="1" s="1"/>
  <c r="K59" i="1"/>
  <c r="K61" i="1"/>
  <c r="K60" i="1" s="1"/>
  <c r="K63" i="1"/>
  <c r="K64" i="1"/>
  <c r="K65" i="1"/>
  <c r="K67" i="1"/>
  <c r="K68" i="1"/>
  <c r="K69" i="1"/>
  <c r="K71" i="1"/>
  <c r="K72" i="1"/>
  <c r="K73" i="1"/>
  <c r="K79" i="1"/>
  <c r="K80" i="1"/>
  <c r="K81" i="1"/>
  <c r="K83" i="1"/>
  <c r="K84" i="1"/>
  <c r="K85" i="1"/>
  <c r="K87" i="1"/>
  <c r="K88" i="1"/>
  <c r="K89" i="1"/>
  <c r="K91" i="1"/>
  <c r="K92" i="1"/>
  <c r="K93" i="1"/>
  <c r="K98" i="1"/>
  <c r="K96" i="1"/>
  <c r="K105" i="1"/>
  <c r="K104" i="1"/>
  <c r="K103" i="1" s="1"/>
  <c r="K102" i="1" s="1"/>
  <c r="K106" i="1"/>
  <c r="K108" i="1"/>
  <c r="I114" i="1"/>
  <c r="I113" i="1"/>
  <c r="I117" i="1"/>
  <c r="K117" i="1"/>
  <c r="K118" i="1"/>
  <c r="K119" i="1"/>
  <c r="I121" i="1"/>
  <c r="K122" i="1"/>
  <c r="K121" i="1"/>
  <c r="K123" i="1"/>
  <c r="K125" i="1"/>
  <c r="K126" i="1"/>
  <c r="K127" i="1"/>
  <c r="K130" i="1"/>
  <c r="K129" i="1"/>
  <c r="K110" i="1" s="1"/>
  <c r="K131" i="1"/>
  <c r="K132" i="1"/>
  <c r="I137" i="1"/>
  <c r="I136" i="1" s="1"/>
  <c r="I135" i="1" s="1"/>
  <c r="I134" i="1" s="1"/>
  <c r="K141" i="1"/>
  <c r="I143" i="1"/>
  <c r="I140" i="1" s="1"/>
  <c r="I139" i="1" s="1"/>
  <c r="K143" i="1"/>
  <c r="K142" i="1"/>
  <c r="K140" i="1" s="1"/>
  <c r="K134" i="1"/>
  <c r="I149" i="1"/>
  <c r="K151" i="1"/>
  <c r="K152" i="1"/>
  <c r="K153" i="1"/>
  <c r="K162" i="1"/>
  <c r="I163" i="1"/>
  <c r="K163" i="1"/>
  <c r="K161" i="1"/>
  <c r="K166" i="1"/>
  <c r="I167" i="1"/>
  <c r="K167" i="1"/>
  <c r="K165" i="1"/>
  <c r="I171" i="1"/>
  <c r="I160" i="1"/>
  <c r="K171" i="1"/>
  <c r="K169" i="1"/>
  <c r="K174" i="1"/>
  <c r="K175" i="1"/>
  <c r="I177" i="1"/>
  <c r="K177" i="1"/>
  <c r="K173" i="1" s="1"/>
  <c r="K160" i="1" s="1"/>
  <c r="K182" i="1"/>
  <c r="K181" i="1" s="1"/>
  <c r="I183" i="1"/>
  <c r="I181" i="1" s="1"/>
  <c r="I180" i="1" s="1"/>
  <c r="I179" i="1" s="1"/>
  <c r="K183" i="1"/>
  <c r="K188" i="1"/>
  <c r="K187" i="1" s="1"/>
  <c r="K186" i="1" s="1"/>
  <c r="K194" i="1"/>
  <c r="I195" i="1"/>
  <c r="K195" i="1"/>
  <c r="K193" i="1"/>
  <c r="K197" i="1"/>
  <c r="I199" i="1"/>
  <c r="I197" i="1" s="1"/>
  <c r="K202" i="1"/>
  <c r="I203" i="1"/>
  <c r="I201" i="1"/>
  <c r="K203" i="1"/>
  <c r="K201" i="1"/>
  <c r="K209" i="1"/>
  <c r="K210" i="1"/>
  <c r="K211" i="1"/>
  <c r="K212" i="1"/>
  <c r="K213" i="1"/>
  <c r="K215" i="1"/>
  <c r="K216" i="1"/>
  <c r="K217" i="1"/>
  <c r="K218" i="1"/>
  <c r="K223" i="1"/>
  <c r="K224" i="1"/>
  <c r="I225" i="1"/>
  <c r="I222" i="1" s="1"/>
  <c r="I221" i="1" s="1"/>
  <c r="I220" i="1" s="1"/>
  <c r="K225" i="1"/>
  <c r="K222" i="1" s="1"/>
  <c r="K221" i="1"/>
  <c r="K220" i="1" s="1"/>
  <c r="K97" i="1"/>
  <c r="K95" i="1"/>
  <c r="K44" i="1"/>
  <c r="K170" i="1"/>
  <c r="K180" i="1"/>
  <c r="K179" i="1" s="1"/>
  <c r="I111" i="1"/>
  <c r="I110" i="1" s="1"/>
  <c r="I112" i="1"/>
  <c r="I193" i="1" l="1"/>
  <c r="I191" i="1" s="1"/>
  <c r="I190" i="1" s="1"/>
  <c r="I17" i="1"/>
  <c r="I16" i="1" s="1"/>
  <c r="J16" i="1" s="1"/>
  <c r="K17" i="1"/>
  <c r="K16" i="1" s="1"/>
</calcChain>
</file>

<file path=xl/comments1.xml><?xml version="1.0" encoding="utf-8"?>
<comments xmlns="http://schemas.openxmlformats.org/spreadsheetml/2006/main">
  <authors>
    <author/>
  </authors>
  <commentList>
    <comment ref="I164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Александр:
</t>
        </r>
        <r>
          <rPr>
            <sz val="8"/>
            <color indexed="8"/>
            <rFont val="Tahoma"/>
            <family val="2"/>
            <charset val="204"/>
          </rPr>
          <t>Сверить лимиты</t>
        </r>
      </text>
    </comment>
  </commentList>
</comments>
</file>

<file path=xl/sharedStrings.xml><?xml version="1.0" encoding="utf-8"?>
<sst xmlns="http://schemas.openxmlformats.org/spreadsheetml/2006/main" count="878" uniqueCount="336">
  <si>
    <t>(тысяч рублей)</t>
  </si>
  <si>
    <t>№ п/п</t>
  </si>
  <si>
    <t>Наименование</t>
  </si>
  <si>
    <t>Ведомство</t>
  </si>
  <si>
    <t>Раздел</t>
  </si>
  <si>
    <t>Под-раздел</t>
  </si>
  <si>
    <t>Целевая статья расходов</t>
  </si>
  <si>
    <t>Вид расхода</t>
  </si>
  <si>
    <t>Сумма на год</t>
  </si>
  <si>
    <t>6</t>
  </si>
  <si>
    <t>7</t>
  </si>
  <si>
    <t>1.</t>
  </si>
  <si>
    <t xml:space="preserve">Администрация Новолеушковского сельского поселения 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</si>
  <si>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</si>
  <si>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</si>
  <si>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</si>
  <si>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</si>
  <si>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Высшее должностное лицо муниципального образования</t>
  </si>
  <si>
    <t>Расходы на обеспечение функций органов местного самоуправления</t>
  </si>
  <si>
    <t>04</t>
  </si>
  <si>
    <t>Административные комиссии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</si>
  <si>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</si>
  <si>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</si>
  <si>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</si>
  <si>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контрольно-счетной палаты</t>
  </si>
  <si>
    <t>Контрольно-счетная палата</t>
  </si>
  <si>
    <t>Другие общегосударственные вопросы</t>
  </si>
  <si>
    <t>13</t>
  </si>
  <si>
    <t xml:space="preserve">Управление имуществом Новолеушковского сельского поселения Павловского района </t>
  </si>
  <si>
    <t>Мероприятия в рамках управления имуществом Новолеушковского сельского поселения Павловского района</t>
  </si>
  <si>
    <t>Оценка недвижимости, признание прав и регулирование по государственной и муниципальной собственности</t>
  </si>
  <si>
    <t>Национальная оборона</t>
  </si>
  <si>
    <t>992</t>
  </si>
  <si>
    <t xml:space="preserve">Мобилизационная и вневойсковая подготовка </t>
  </si>
  <si>
    <t>03</t>
  </si>
  <si>
    <t xml:space="preserve">Осуществление первичного воинского учета на территориях, где отсутствуют военные комиссариаты </t>
  </si>
  <si>
    <t>Национальная безопасность и правоохранительная деятельность</t>
  </si>
  <si>
    <t xml:space="preserve"> 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</si>
  <si>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</si>
  <si>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</si>
  <si>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безопасности населения</t>
  </si>
  <si>
    <t>Мероприятия по предупреждению и ликвидации последствий чрезвычайных ситуаций и стихийных бедствий</t>
  </si>
  <si>
    <t>Предупреждение и ликвидация последствий чрезвычайных ситуаций и стихийных бедствий природного и техногенного характера</t>
  </si>
  <si>
    <t>Расходы на обеспечение деятельности (оказание услуг) муниципальных учреждений</t>
  </si>
  <si>
    <t>Мероприятия по пожарной безопасности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</si>
  <si>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</si>
  <si>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</si>
  <si>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</si>
  <si>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Транспорт</t>
  </si>
  <si>
    <t>08</t>
  </si>
  <si>
    <t>Целевые программы муниципальных образований</t>
  </si>
  <si>
    <t>795 00 00</t>
  </si>
  <si>
    <t>Целевая программа Павловского сельского поселения Павловского района «Развитие транспортного обслуживания населения автомобильными пассажирскими перевозками на маршрутах регулярного сообщения на территории Павловского сельского поселения Павловского района в 2013 году»</t>
  </si>
  <si>
    <t>795 00 06</t>
  </si>
  <si>
    <t>Субсидии юридическим лицам (кроме государственных учреждений) и физическим лицам - производителям товаров, работ, услуг</t>
  </si>
  <si>
    <t>810</t>
  </si>
  <si>
    <t>Дорожное хозяйство (дорожные фонды)</t>
  </si>
  <si>
    <t>Жилищно-коммунальное хозяйство</t>
  </si>
  <si>
    <t>05</t>
  </si>
  <si>
    <t>Благоустройство</t>
  </si>
  <si>
    <t>Уличное освещение</t>
  </si>
  <si>
    <t>Благоустройство и озеленение</t>
  </si>
  <si>
    <t>Организация благоустройства и озеленения территории поселения</t>
  </si>
  <si>
    <t>Организация и содержание мест захоронения</t>
  </si>
  <si>
    <t>Содержание мест захоронения</t>
  </si>
  <si>
    <t>Организация сбора и вывоза бытовых отходов и мусора</t>
  </si>
  <si>
    <t>Организация обустройства мест массового отдыха населения</t>
  </si>
  <si>
    <t>Образование</t>
  </si>
  <si>
    <t>07</t>
  </si>
  <si>
    <t xml:space="preserve">Развитие молодежной политики в сельском поселении </t>
  </si>
  <si>
    <t>Культура, кинематография</t>
  </si>
  <si>
    <t>Культура</t>
  </si>
  <si>
    <t>Дворцы и дома культуры, другие учреждения культуры и средств массовой информации</t>
  </si>
  <si>
    <t>Библиотеки</t>
  </si>
  <si>
    <t>Сохранение, использование и популяризация объектов культурного наследия</t>
  </si>
  <si>
    <t>Физическая культура и спорт</t>
  </si>
  <si>
    <t>11</t>
  </si>
  <si>
    <t>Физическая культура</t>
  </si>
  <si>
    <t>Развитие физической культуры  в Новолеушковском сельском поселении Павловского района</t>
  </si>
  <si>
    <t>Мероприятия  по обеспечению безопасности людей на водных объектах</t>
  </si>
  <si>
    <t>Строительство, реконструкция, капитальный, ремонт и содержание уличного освещения Новолеушковского сельского поселения Павловского района</t>
  </si>
  <si>
    <t xml:space="preserve">Прочие мероприятия по благоустройству территории Новолеушковского сельского поселения Павловского района </t>
  </si>
  <si>
    <t>Резервные фонды</t>
  </si>
  <si>
    <t>Обеспечение деятельности администрации Новолеушковского сельского поселения Павловского района</t>
  </si>
  <si>
    <t>Финансовое обеспечение непредвиденных расходов</t>
  </si>
  <si>
    <t>Резервный фонд администрации Новолеушковского сельского поселения Павловского района</t>
  </si>
  <si>
    <t xml:space="preserve">Обеспечение деятельности высшего органа исполнительной власти Новолеушковского сельского поселения Павловского района </t>
  </si>
  <si>
    <t xml:space="preserve">Обеспечение деятельности администрации Новолеушковского сельского поселения Павловского района </t>
  </si>
  <si>
    <t xml:space="preserve">Обеспечение функционирования администрации Новолеушковского сельского поселения Павловского района </t>
  </si>
  <si>
    <t xml:space="preserve">Руководство и управление  в  сфере  установленных функций
</t>
  </si>
  <si>
    <t>Обеспечение первичных мер пожарной безопасности в границах населенных пунктов  поселения</t>
  </si>
  <si>
    <t>Организационно-воспитательная работа с молодежью</t>
  </si>
  <si>
    <t>Безопасность людей на водных объектах</t>
  </si>
  <si>
    <t>Глава Новолеушковского сельского поселения Павловского района</t>
  </si>
  <si>
    <t>50 0 00 00000</t>
  </si>
  <si>
    <t>50 1 00 00000</t>
  </si>
  <si>
    <t>50 1 00 00190</t>
  </si>
  <si>
    <t>51 0 00 00000</t>
  </si>
  <si>
    <t>51 1 00 00000</t>
  </si>
  <si>
    <t>51 1 00 00190</t>
  </si>
  <si>
    <t xml:space="preserve">51 1 00 00190 </t>
  </si>
  <si>
    <t>51 2 00 00000</t>
  </si>
  <si>
    <t>51 2 00 60190</t>
  </si>
  <si>
    <t>68 0 00 00000</t>
  </si>
  <si>
    <t>68 1 00 00000</t>
  </si>
  <si>
    <t>68 1 00 00190</t>
  </si>
  <si>
    <t>51 3 00 00000</t>
  </si>
  <si>
    <t>51 3 01 00000</t>
  </si>
  <si>
    <t>Формирование резервного фонда администрации Новолеушковского сельского поселения Павловского района</t>
  </si>
  <si>
    <t>51 3 01 20590</t>
  </si>
  <si>
    <t>52 0 00 00000</t>
  </si>
  <si>
    <t>52 1 00 00000</t>
  </si>
  <si>
    <t>52 1 01 00000</t>
  </si>
  <si>
    <t>Расходы связанные с содержанием и управлением имуществом</t>
  </si>
  <si>
    <t>52 1 01 10010</t>
  </si>
  <si>
    <t>59 0 00 00000</t>
  </si>
  <si>
    <t>59 1 00 00000</t>
  </si>
  <si>
    <t>59 1 00 51180</t>
  </si>
  <si>
    <t>62 0 00 00000</t>
  </si>
  <si>
    <t>62 1 00 00000</t>
  </si>
  <si>
    <t>62 1  01 10100</t>
  </si>
  <si>
    <t>62 1 01 10100</t>
  </si>
  <si>
    <t>62 2 01 00000</t>
  </si>
  <si>
    <t>62 3 01 10240</t>
  </si>
  <si>
    <t>62 3  01 10240</t>
  </si>
  <si>
    <t>53 0 00 00000</t>
  </si>
  <si>
    <t>53 1 00 00000</t>
  </si>
  <si>
    <t>53 1 01 10080</t>
  </si>
  <si>
    <t>53 1 01 00000</t>
  </si>
  <si>
    <t>67 0 00 00000</t>
  </si>
  <si>
    <t>67 1 00 00000</t>
  </si>
  <si>
    <t>67 1 01 00000</t>
  </si>
  <si>
    <t>67 1 01 10170</t>
  </si>
  <si>
    <t>67 2 00 00000</t>
  </si>
  <si>
    <t>67 2 01 00000</t>
  </si>
  <si>
    <t>67 2 01 10180</t>
  </si>
  <si>
    <t>67 3 01 00000</t>
  </si>
  <si>
    <t>67 3 01 10190</t>
  </si>
  <si>
    <t>67 3 00 00000</t>
  </si>
  <si>
    <t>67 4 00 00000</t>
  </si>
  <si>
    <t>67 4 01 00000</t>
  </si>
  <si>
    <t>67 4 01 10200</t>
  </si>
  <si>
    <t>67 4 01 10210</t>
  </si>
  <si>
    <t>70 0 00 00000</t>
  </si>
  <si>
    <t>60 0 00 00000</t>
  </si>
  <si>
    <t>60 1 00 00000</t>
  </si>
  <si>
    <t>60 1 01 00000</t>
  </si>
  <si>
    <t>60 1 01 00590</t>
  </si>
  <si>
    <t>60 3 00 00000</t>
  </si>
  <si>
    <t>60 3 01 00000</t>
  </si>
  <si>
    <t>60 3 01 00590</t>
  </si>
  <si>
    <t>60 4  01 00000</t>
  </si>
  <si>
    <t>60 4  00 00000</t>
  </si>
  <si>
    <t>60 4 01 10220</t>
  </si>
  <si>
    <t>69 0  00 00000</t>
  </si>
  <si>
    <t>69 1 01 00000</t>
  </si>
  <si>
    <t>69 1 01 10270</t>
  </si>
  <si>
    <t>52 1 01 10020</t>
  </si>
  <si>
    <t>Содержание и обслуживание казны Новолеушковского сельского поселения Павловского района</t>
  </si>
  <si>
    <t xml:space="preserve">Содержание первичного воинского учета на территориях, где отсутствуют военные комиссариаты </t>
  </si>
  <si>
    <t>62 1  01 00000</t>
  </si>
  <si>
    <t xml:space="preserve">Участие в предупреждении и ликвидации последствий чрезвычайных ситуаций </t>
  </si>
  <si>
    <t>62 2 00 00000</t>
  </si>
  <si>
    <t>Финансовое обеспечение и оснащение новыми средствами пожаротушения и оповещения населения в поселении</t>
  </si>
  <si>
    <t>62 3 01 00000</t>
  </si>
  <si>
    <t>62 3 00 00000</t>
  </si>
  <si>
    <t>Обеспечение безопасности людей</t>
  </si>
  <si>
    <t>62 2 01 10120</t>
  </si>
  <si>
    <t>Поддержка дорожного хозяйства</t>
  </si>
  <si>
    <t xml:space="preserve">Мероприятия в части проектирования, строительства, реконструкции, капитального ремонта и содержания дорожной сети </t>
  </si>
  <si>
    <t>Строительство, реконструкция, капитальный ремонт, ремонт и содержание автомобильных дорог общего пользования местного значения Новолеушковского сельского поселения Павловского района</t>
  </si>
  <si>
    <t>Благоустройство территории Новолеушковского сельского поселения Павловского района</t>
  </si>
  <si>
    <t>Организация освещения улиц на территории Новолеушковского сельского поселения Павловского района</t>
  </si>
  <si>
    <t>Озеленение и благоустройство территории сельского поселения</t>
  </si>
  <si>
    <t>Благоустройство и содержание мест захоронения</t>
  </si>
  <si>
    <t>Повышение уровня благоустройства населенных пунктов Новолеушковского сельского поселения Павловского района</t>
  </si>
  <si>
    <t>70 1 00 00000</t>
  </si>
  <si>
    <t>Мероприятия по развитию и оздоровению молодежи в Новолеушковском сельском поселении Павловского района</t>
  </si>
  <si>
    <t>Культура Новолеушковского сельского поселения Павловского района</t>
  </si>
  <si>
    <t xml:space="preserve">Содержание, организация и поддержка </t>
  </si>
  <si>
    <t>Содержание, организация и поддержка муниципальных учреждений культуры Новолеушковского сельского поселения Павловского района</t>
  </si>
  <si>
    <t>Реализация мероприятий в области сохранения, использования, популяризации и охраны объектов культурного наследия</t>
  </si>
  <si>
    <t>Содержание (памятников истории и культуры), находящихся в собственности поселения</t>
  </si>
  <si>
    <t>Проведение спортивных мероприятий в области физической культуры</t>
  </si>
  <si>
    <t xml:space="preserve">Физкультурно-оздоровительная работа </t>
  </si>
  <si>
    <t>69 1 00 00000</t>
  </si>
  <si>
    <t>Физическое воспитание и развитие граждан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</si>
  <si>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</si>
  <si>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59 1 00 81180</t>
  </si>
  <si>
    <t>Осуществление первичного воинского учета на территориях, где отсутствуют военные комиссариаты, за счет местного бюджета</t>
  </si>
  <si>
    <t xml:space="preserve">59 1 00 81180 </t>
  </si>
  <si>
    <t xml:space="preserve">Молодежная политика </t>
  </si>
  <si>
    <t>82 0 00 00000</t>
  </si>
  <si>
    <t>82 0 01 00000</t>
  </si>
  <si>
    <t>82 0 01 10070</t>
  </si>
  <si>
    <t xml:space="preserve">82 0 01 10070 </t>
  </si>
  <si>
    <t>Повышение эффективности местного самоуправления на территории Новолеушковского сельского поселения за счет внедрения информационных и коммуникационных технологий</t>
  </si>
  <si>
    <t>Реализация мероприятий ведомственной целевой программы</t>
  </si>
  <si>
    <t>Создание условий для полноценной и бесперебойной работы работников администрации Новолеушковского сельского поселения Павловского района</t>
  </si>
  <si>
    <t>56 0 00 00000</t>
  </si>
  <si>
    <t>56 1 01 10070</t>
  </si>
  <si>
    <t>57 0 00 00000</t>
  </si>
  <si>
    <t>56 0 01 00000</t>
  </si>
  <si>
    <t>56 0 01 10070</t>
  </si>
  <si>
    <t>57 0 01 00000</t>
  </si>
  <si>
    <t>57 0 01 10070</t>
  </si>
  <si>
    <t>71 0 00 00000</t>
  </si>
  <si>
    <t>71 0 01 00000</t>
  </si>
  <si>
    <t>71 0 01 10070</t>
  </si>
  <si>
    <t>Компенсационные выплаты руководителям  территориального общественного самоуправления</t>
  </si>
  <si>
    <t>Организационное обеспечение реализации молодежной политики, формирование ценностей здорового образа жизни, создание условий для воспитания, развития и занятости молодежи</t>
  </si>
  <si>
    <t>Реализация ведомственной целевой программы</t>
  </si>
  <si>
    <t>100</t>
  </si>
  <si>
    <t xml:space="preserve">Расходы на выплаты персоналу в целях обеспечения выполнения функций государственными (муници-пальными) органами, казенными учреждениями, органами управления государственными внебюджетными фондами
</t>
  </si>
  <si>
    <t>200</t>
  </si>
  <si>
    <t>800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</si>
  <si>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</si>
  <si>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</si>
  <si>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Межбюджетные трансферты</t>
  </si>
  <si>
    <t>500</t>
  </si>
  <si>
    <t>Расходы на выплаты персоналу в целях обеспечения выполнения функций государственными (муници-пальными) органами, казенными учреждениями, органами управления государственными внебюджетными фондами</t>
  </si>
  <si>
    <t>600</t>
  </si>
  <si>
    <t>Предоставление субсидий бюджетным, автономным учреждениям и иным не-коммерческим организациям</t>
  </si>
  <si>
    <t xml:space="preserve">Предоставление субсидий бюджетным, автономным учреждениям и иным не-коммерческим организациям </t>
  </si>
  <si>
    <t>93 0 00 00000</t>
  </si>
  <si>
    <t>93 0 01 00000</t>
  </si>
  <si>
    <t>93 0 01 10070</t>
  </si>
  <si>
    <t>78 0 00 00000</t>
  </si>
  <si>
    <t>78 0 01 00000</t>
  </si>
  <si>
    <t>78 0 01 10070</t>
  </si>
  <si>
    <t>10</t>
  </si>
  <si>
    <t>72 0 00 00000</t>
  </si>
  <si>
    <t>72 0 01 00000</t>
  </si>
  <si>
    <t>72 0 01 10070</t>
  </si>
  <si>
    <t xml:space="preserve">Подготовка архивных документов поселения для передачи на постоянное хранение в архив Павловского района </t>
  </si>
  <si>
    <t>66 0 00 00000</t>
  </si>
  <si>
    <t>66 0 01 00000</t>
  </si>
  <si>
    <t>66 0 01 10070</t>
  </si>
  <si>
    <t>Повышение результативности и эффективности профессиональной служебной деятельности муниципальных служащих и главы Новолеушковского сельского поселения Павловского района</t>
  </si>
  <si>
    <t>55 0 00 00000</t>
  </si>
  <si>
    <t>55 0 01 00000</t>
  </si>
  <si>
    <t>55 0 01 10070</t>
  </si>
  <si>
    <t>77 0 00 00000</t>
  </si>
  <si>
    <t>77 0 01 00000</t>
  </si>
  <si>
    <t>77 0 01 10070</t>
  </si>
  <si>
    <t>Обеспечение беспрепятственного передвижения инвалидов к объектам социальной, транспортной, инженерной инфраструктур, информации и связи на территории Новолеушковского сельского поселения Павловского района</t>
  </si>
  <si>
    <t>81 0 00 00000</t>
  </si>
  <si>
    <t>Организация проведения мероприятий на территории Новолеушковского сельского поселения Павловского района по празднованию государственных праздников, памятных дат и исторических событий, юбилейных дат предприятий, организаций, граждан, внесших значимый вклад в развитие России, Кубани и Новолеушковского сельского поселения Павловского района</t>
  </si>
  <si>
    <t>81 0 01 00000</t>
  </si>
  <si>
    <t>81 0 01 10070</t>
  </si>
  <si>
    <t>84 0 00 00000</t>
  </si>
  <si>
    <t>Опубликование информации в средства массовой информации</t>
  </si>
  <si>
    <t>84 0 01 00000</t>
  </si>
  <si>
    <t>84 0 01 10070</t>
  </si>
  <si>
    <t>Ведомственная целевая программа «Информационное обеспечение населения по вопросам, требующим опубликования и освещения в средствах массовой информации» на 2018-2020 годы</t>
  </si>
  <si>
    <t>92 0 00 00000</t>
  </si>
  <si>
    <t>Организация проведения работ по уточнению записей в книгах похозяйственного учета</t>
  </si>
  <si>
    <t>92 0 01 10070</t>
  </si>
  <si>
    <t xml:space="preserve"> 92 0 01 00000</t>
  </si>
  <si>
    <t>51 4 00 00000</t>
  </si>
  <si>
    <t>51 4 00 10050</t>
  </si>
  <si>
    <t>Прочие обязательства муниципального образования</t>
  </si>
  <si>
    <t>Реализация муниципальных функций, связанных с муниципальным управлением</t>
  </si>
  <si>
    <t>Создание условий для участия членов казачьих обществ в охране общественного порядка</t>
  </si>
  <si>
    <t>Предоставление субсидий бюджетным, автономным учреждениям и иным некоммерческим организациям</t>
  </si>
  <si>
    <t>Поддержка  жилищно-коммунального хозяйства</t>
  </si>
  <si>
    <t>Коммунальное хозяйство</t>
  </si>
  <si>
    <t>Меры по поддержке лиц, замещавших муниципальные должности муниципальной службы Новолеушковского сельского поселения Павловского района</t>
  </si>
  <si>
    <t>Социальное обеспечение и иные выплаты населению</t>
  </si>
  <si>
    <t>Социальная политика</t>
  </si>
  <si>
    <t>Пенсионное обеспечение</t>
  </si>
  <si>
    <t>Социальное обеспечение населения</t>
  </si>
  <si>
    <t>Оказание поддержки социально-ориентированным некоммерческим общественным организациям в Новолеушковском сельском поселении Павловского района</t>
  </si>
  <si>
    <t>Ведомственная целевая программа «Поддержка социально-ориентированных некоммерческих общественных организаций "</t>
  </si>
  <si>
    <t>86 0 00 00000</t>
  </si>
  <si>
    <t>86 0 01 00000</t>
  </si>
  <si>
    <t>86 0 01 10070</t>
  </si>
  <si>
    <t xml:space="preserve">                                                     В.А. Белан</t>
  </si>
  <si>
    <t>300</t>
  </si>
  <si>
    <t>70 1 01 10260</t>
  </si>
  <si>
    <t>Ведомственная Целевая программа  "Развитие и укрепление материально-технической базы архива администрации Новолеушковского сельского поселения павловского района" на 2020 год</t>
  </si>
  <si>
    <t>Ведомственная Целевая программа «Информатизация и связь органов местного самоуправления  Новолеушковского сельского поселения Павловского района на 2020 год»</t>
  </si>
  <si>
    <t>Ведомственная целевая программа «Повышение квалификации, профессиональная переподготовка муниципальных служащих и главы Новолеушковского сельского поселения Павловского района на 2020 год»</t>
  </si>
  <si>
    <t>Ведомственная целевая программа «Поддержка и развитие территориального общественного самоуправления в Новолеушковском сельском поселении Павловского района на 2020 год»</t>
  </si>
  <si>
    <t>Ведомственная целевая программа «Подготовка и проведение на территории Новолеушковского сельского поселения Павловского района мероприятий, посвященных юбилейным и праздничным датам в 2020 год»</t>
  </si>
  <si>
    <t>Ведомственная целевая программа «Обустройство здания администрации Новолеушковского сельского поселения для беспрепятственного доступа маломобильных групп населения» на 2020 год</t>
  </si>
  <si>
    <t>Ведомственная целевая программа «О проведении в 2020 году работ по уточнению записей похозяйственного учета»</t>
  </si>
  <si>
    <t>58 0 00 00000</t>
  </si>
  <si>
    <t>58 4 00 00000</t>
  </si>
  <si>
    <t>58 4 01 00000</t>
  </si>
  <si>
    <t>58 4 01 00590</t>
  </si>
  <si>
    <t>Ведомственная целевая программа «Поддержка казачьих обществ на территории Новолеушковского сельского поселения Павловского района на 2020 год»</t>
  </si>
  <si>
    <t>Ведомственная целевая программа «Развитие жилищно-коммунального хозяйства в Новолеушковском сельском поселении Павловского района на 2020 год»</t>
  </si>
  <si>
    <t>Ведомственная целевая программа «Пенсионное обеспечение лиц, замещавших выборные муниципальные должности и должности муниципальной службы в Новолеушковском сельском поселении Павловского района на 2020 год»</t>
  </si>
  <si>
    <t>Ведомственная Целевая программа «Укрепление материально-технической базы и создание условий для обеспечения стабильной деятельности администрации Новолеушковского сельского поселения Павловского района в 2020 году»</t>
  </si>
  <si>
    <t>96 0 00 00000</t>
  </si>
  <si>
    <t>96 0 01 00000</t>
  </si>
  <si>
    <t>96 0 01 10070</t>
  </si>
  <si>
    <t>Создание и обеспечение условий для повышения пожарной безопасности</t>
  </si>
  <si>
    <t>Обеспечение деятельности муниципального казенного учреждения «Учреждение по обеспечению деятельности органов местного самоуправления Новолеушковского сельского поселения Павловского района»</t>
  </si>
  <si>
    <t>Расходы на обеспечение деятельности подведомственных  учреждений администрации Новолеушковского сельского поселения Павловского района</t>
  </si>
  <si>
    <t>Организация по обеспечению  деятельности органов местного самоуправления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</si>
  <si>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</si>
  <si>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Реализация мероприятий в рамках строительства малобюджетного спортивного зала в шаговой доступности</t>
  </si>
  <si>
    <t>Ведомственная целевая программа «Развитие физической культуры и спорта на территории Новолеушковского сельского поселения Павловского района на 2020 год»</t>
  </si>
  <si>
    <t>Ведомственная целевая программа «Поддержка клубных учреждений в Новолеушковском сельском поселении Павловского района на 2020 год»</t>
  </si>
  <si>
    <t>Приобретение одежды сцены для МБУ «ДК Новолеушковского сп»</t>
  </si>
  <si>
    <t>Ведомственная целевая программа "Молодежь" Новолеушковского сельского поселения Павловского района на 2020 год</t>
  </si>
  <si>
    <t>Ведомственная целевая программа «Пожарная безопасность на территории Новолеушковского сельского поселения Павловского района на 2020 год»</t>
  </si>
  <si>
    <t>Ведомственная структура расходов бюджета Новолеушковского сельского поселения                                                                       Павловского района на 2020 год</t>
  </si>
  <si>
    <t>ПРИЛОЖЕНИЕ № 6</t>
  </si>
  <si>
    <t>Новолеушковского сельского</t>
  </si>
  <si>
    <t xml:space="preserve">поселения Павловского района </t>
  </si>
  <si>
    <t>к решению Совета</t>
  </si>
  <si>
    <t>73 0 00 00000</t>
  </si>
  <si>
    <t>73 0 01 00000</t>
  </si>
  <si>
    <t>73 0 01 S2440</t>
  </si>
  <si>
    <t>Реализация мероприятий в рамках государственной целевой программы Краснодарского края «Развитие сети автомобильных дорог Краснодарского края» подпрограммы «Строительство, реконструкция, капитальный ремонт и ремонт автомобильных дорог общего пользования местного значения на территории Краснодарского края»</t>
  </si>
  <si>
    <t>Капитальный ремонт и ремонт автомобильных дорог общего пользования местного значения</t>
  </si>
  <si>
    <t>Ведомственная целевая программа «Капитальный ремонт и ремонт автомобильных дорог местного значения Новолеушковского сельского поселения Павловского района на 2020 год»</t>
  </si>
  <si>
    <t>75 0 00 00000</t>
  </si>
  <si>
    <t>75 0 01 00000</t>
  </si>
  <si>
    <t>Ведомственная целевая программа «Устойчивое развитие территории Новолеушковского сельского поселения Павловского района на 2020 год»</t>
  </si>
  <si>
    <t xml:space="preserve">Развитие газификации в Новолеушковском сельском поселении </t>
  </si>
  <si>
    <t>Капитальные вложения в объекты недвижимого имущества государственной (муниципальной собственности)</t>
  </si>
  <si>
    <t xml:space="preserve">Подземный газопровод среднего давленния по ул.Школьной от жилого дома №22 до жилого дома №26. ШРП. Подземный газопровод низкого давления от ШРП до границы участка жилого дома №28 в хуторе Первомайском Павловского района Краснодарского края </t>
  </si>
  <si>
    <t>85 0 00 00000</t>
  </si>
  <si>
    <t>85 0 01 00000</t>
  </si>
  <si>
    <t>85 0 01 R4670</t>
  </si>
  <si>
    <t>Обеспечение развития и укрепления материально-технической базы домов культуры в населенных пунктов с численностью жителей до 50 тыс.человек</t>
  </si>
  <si>
    <t>95 0 00 00000</t>
  </si>
  <si>
    <t>95 0 01 00000</t>
  </si>
  <si>
    <t>95 0 01 S2620</t>
  </si>
  <si>
    <t>Обеспечение условий для развития на территориях муниципальных образований физической культуры и массового спорта</t>
  </si>
  <si>
    <t>75 0 01 L5672</t>
  </si>
  <si>
    <t>от 19.12.2019 № 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</si>
</sst>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7" formatCode="000000"/>
  </numFmts>
  <fonts count="11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8"/>
      <name val="Arial Cyr"/>
      <family val="2"/>
      <charset val="204"/>
    </font>
    <font>
      <sz val="14"/>
      <color indexed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172" fontId="1" fillId="0" borderId="0" xfId="0" applyNumberFormat="1" applyFont="1" applyFill="1" applyAlignment="1">
      <alignment horizontal="center" wrapText="1"/>
    </xf>
    <xf numFmtId="0" fontId="2" fillId="0" borderId="0" xfId="0" applyFont="1" applyFill="1"/>
    <xf numFmtId="0" fontId="1" fillId="0" borderId="0" xfId="0" applyFont="1" applyFill="1"/>
    <xf numFmtId="172" fontId="1" fillId="0" borderId="0" xfId="0" applyNumberFormat="1" applyFont="1" applyFill="1"/>
    <xf numFmtId="0" fontId="3" fillId="0" borderId="0" xfId="0" applyFont="1"/>
    <xf numFmtId="0" fontId="3" fillId="0" borderId="0" xfId="0" applyFont="1" applyFill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172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2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2" fontId="4" fillId="2" borderId="1" xfId="0" applyNumberFormat="1" applyFont="1" applyFill="1" applyBorder="1" applyAlignment="1">
      <alignment horizontal="right"/>
    </xf>
    <xf numFmtId="172" fontId="3" fillId="0" borderId="0" xfId="0" applyNumberFormat="1" applyFont="1" applyFill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wrapText="1"/>
    </xf>
    <xf numFmtId="172" fontId="5" fillId="0" borderId="1" xfId="0" applyNumberFormat="1" applyFont="1" applyFill="1" applyBorder="1"/>
    <xf numFmtId="172" fontId="3" fillId="0" borderId="1" xfId="0" applyNumberFormat="1" applyFont="1" applyFill="1" applyBorder="1"/>
    <xf numFmtId="172" fontId="4" fillId="0" borderId="1" xfId="0" applyNumberFormat="1" applyFont="1" applyFill="1" applyBorder="1"/>
    <xf numFmtId="172" fontId="4" fillId="2" borderId="1" xfId="0" applyNumberFormat="1" applyFont="1" applyFill="1" applyBorder="1"/>
    <xf numFmtId="0" fontId="3" fillId="0" borderId="0" xfId="0" applyFont="1" applyFill="1"/>
    <xf numFmtId="0" fontId="6" fillId="0" borderId="0" xfId="0" applyFont="1" applyFill="1"/>
    <xf numFmtId="49" fontId="3" fillId="0" borderId="3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center"/>
    </xf>
    <xf numFmtId="172" fontId="3" fillId="2" borderId="1" xfId="0" applyNumberFormat="1" applyFont="1" applyFill="1" applyBorder="1"/>
    <xf numFmtId="0" fontId="4" fillId="0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justify" vertical="top" wrapText="1"/>
    </xf>
    <xf numFmtId="0" fontId="1" fillId="2" borderId="0" xfId="0" applyFont="1" applyFill="1"/>
    <xf numFmtId="49" fontId="3" fillId="2" borderId="3" xfId="0" applyNumberFormat="1" applyFont="1" applyFill="1" applyBorder="1" applyAlignment="1">
      <alignment horizontal="center" vertical="top" wrapText="1"/>
    </xf>
    <xf numFmtId="0" fontId="3" fillId="2" borderId="0" xfId="0" applyFont="1" applyFill="1"/>
    <xf numFmtId="0" fontId="3" fillId="3" borderId="1" xfId="0" applyFont="1" applyFill="1" applyBorder="1" applyAlignment="1">
      <alignment horizontal="justify" vertical="top" wrapText="1"/>
    </xf>
    <xf numFmtId="49" fontId="3" fillId="3" borderId="1" xfId="0" applyNumberFormat="1" applyFont="1" applyFill="1" applyBorder="1" applyAlignment="1">
      <alignment horizontal="center"/>
    </xf>
    <xf numFmtId="172" fontId="3" fillId="3" borderId="1" xfId="0" applyNumberFormat="1" applyFont="1" applyFill="1" applyBorder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center" wrapText="1"/>
    </xf>
    <xf numFmtId="172" fontId="5" fillId="2" borderId="1" xfId="0" applyNumberFormat="1" applyFont="1" applyFill="1" applyBorder="1"/>
    <xf numFmtId="0" fontId="1" fillId="0" borderId="0" xfId="0" applyFont="1" applyFill="1" applyBorder="1"/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Border="1"/>
    <xf numFmtId="0" fontId="3" fillId="0" borderId="0" xfId="0" applyFont="1" applyAlignment="1">
      <alignment horizontal="justify" vertical="top" wrapText="1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Alignment="1"/>
    <xf numFmtId="49" fontId="4" fillId="0" borderId="1" xfId="0" applyNumberFormat="1" applyFont="1" applyFill="1" applyBorder="1"/>
    <xf numFmtId="172" fontId="10" fillId="0" borderId="1" xfId="0" applyNumberFormat="1" applyFont="1" applyFill="1" applyBorder="1"/>
    <xf numFmtId="0" fontId="3" fillId="0" borderId="3" xfId="0" applyFont="1" applyFill="1" applyBorder="1" applyAlignment="1">
      <alignment horizontal="center" vertical="top"/>
    </xf>
    <xf numFmtId="177" fontId="3" fillId="2" borderId="1" xfId="0" applyNumberFormat="1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justify" vertical="top" wrapText="1"/>
    </xf>
    <xf numFmtId="49" fontId="3" fillId="0" borderId="4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justify" vertical="top" wrapText="1"/>
    </xf>
    <xf numFmtId="0" fontId="3" fillId="4" borderId="6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justify" vertical="top" wrapText="1"/>
    </xf>
    <xf numFmtId="0" fontId="3" fillId="5" borderId="24" xfId="0" applyFont="1" applyFill="1" applyBorder="1" applyAlignment="1">
      <alignment horizontal="justify" vertical="top" wrapText="1"/>
    </xf>
    <xf numFmtId="0" fontId="3" fillId="0" borderId="25" xfId="0" applyFont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172" fontId="3" fillId="2" borderId="4" xfId="0" applyNumberFormat="1" applyFont="1" applyFill="1" applyBorder="1"/>
    <xf numFmtId="0" fontId="3" fillId="5" borderId="26" xfId="0" applyFont="1" applyFill="1" applyBorder="1" applyAlignment="1">
      <alignment horizontal="justify" vertical="top" wrapText="1"/>
    </xf>
    <xf numFmtId="0" fontId="3" fillId="0" borderId="27" xfId="0" applyFont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justify" vertical="top" wrapText="1"/>
    </xf>
    <xf numFmtId="0" fontId="3" fillId="0" borderId="6" xfId="0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5" borderId="25" xfId="0" applyNumberFormat="1" applyFont="1" applyFill="1" applyBorder="1" applyAlignment="1">
      <alignment horizontal="center"/>
    </xf>
    <xf numFmtId="0" fontId="4" fillId="5" borderId="24" xfId="0" applyFont="1" applyFill="1" applyBorder="1" applyAlignment="1">
      <alignment horizontal="justify" vertical="top" wrapText="1"/>
    </xf>
    <xf numFmtId="0" fontId="3" fillId="0" borderId="6" xfId="0" applyFont="1" applyBorder="1" applyAlignment="1">
      <alignment wrapText="1"/>
    </xf>
    <xf numFmtId="0" fontId="1" fillId="0" borderId="6" xfId="0" applyFont="1" applyFill="1" applyBorder="1" applyAlignment="1">
      <alignment horizontal="center" vertical="center"/>
    </xf>
    <xf numFmtId="2" fontId="4" fillId="0" borderId="6" xfId="0" applyNumberFormat="1" applyFont="1" applyFill="1" applyBorder="1"/>
    <xf numFmtId="2" fontId="3" fillId="0" borderId="6" xfId="0" applyNumberFormat="1" applyFont="1" applyFill="1" applyBorder="1"/>
    <xf numFmtId="0" fontId="3" fillId="0" borderId="6" xfId="0" applyFont="1" applyFill="1" applyBorder="1"/>
    <xf numFmtId="49" fontId="3" fillId="2" borderId="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172" fontId="3" fillId="2" borderId="2" xfId="0" applyNumberFormat="1" applyFont="1" applyFill="1" applyBorder="1"/>
    <xf numFmtId="49" fontId="3" fillId="0" borderId="6" xfId="0" applyNumberFormat="1" applyFont="1" applyFill="1" applyBorder="1" applyAlignment="1">
      <alignment horizontal="center"/>
    </xf>
    <xf numFmtId="172" fontId="3" fillId="2" borderId="6" xfId="0" applyNumberFormat="1" applyFont="1" applyFill="1" applyBorder="1"/>
    <xf numFmtId="0" fontId="3" fillId="5" borderId="6" xfId="0" applyFont="1" applyFill="1" applyBorder="1" applyAlignment="1">
      <alignment vertical="top" wrapText="1"/>
    </xf>
    <xf numFmtId="0" fontId="3" fillId="5" borderId="13" xfId="0" applyFont="1" applyFill="1" applyBorder="1" applyAlignment="1">
      <alignment horizontal="center"/>
    </xf>
    <xf numFmtId="172" fontId="1" fillId="2" borderId="0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justify" vertical="top" wrapText="1"/>
    </xf>
    <xf numFmtId="0" fontId="3" fillId="0" borderId="14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172" fontId="3" fillId="2" borderId="15" xfId="0" applyNumberFormat="1" applyFont="1" applyFill="1" applyBorder="1"/>
    <xf numFmtId="49" fontId="3" fillId="0" borderId="5" xfId="0" applyNumberFormat="1" applyFont="1" applyFill="1" applyBorder="1" applyAlignment="1">
      <alignment horizontal="center"/>
    </xf>
    <xf numFmtId="172" fontId="3" fillId="2" borderId="5" xfId="0" applyNumberFormat="1" applyFont="1" applyFill="1" applyBorder="1"/>
    <xf numFmtId="0" fontId="4" fillId="2" borderId="6" xfId="0" applyFont="1" applyFill="1" applyBorder="1" applyAlignment="1">
      <alignment horizontal="justify" vertical="top" wrapText="1"/>
    </xf>
    <xf numFmtId="49" fontId="4" fillId="0" borderId="6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0" fontId="3" fillId="5" borderId="13" xfId="0" applyFont="1" applyFill="1" applyBorder="1" applyAlignment="1">
      <alignment horizontal="justify" vertical="top" wrapText="1"/>
    </xf>
    <xf numFmtId="0" fontId="3" fillId="0" borderId="16" xfId="0" applyFont="1" applyBorder="1" applyAlignment="1">
      <alignment horizontal="center"/>
    </xf>
    <xf numFmtId="0" fontId="3" fillId="5" borderId="17" xfId="0" applyFont="1" applyFill="1" applyBorder="1" applyAlignment="1">
      <alignment horizontal="justify" vertical="top" wrapText="1"/>
    </xf>
    <xf numFmtId="2" fontId="4" fillId="0" borderId="6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vertical="top" wrapText="1"/>
    </xf>
    <xf numFmtId="0" fontId="3" fillId="5" borderId="0" xfId="0" applyFont="1" applyFill="1" applyBorder="1" applyAlignment="1">
      <alignment horizontal="center"/>
    </xf>
    <xf numFmtId="172" fontId="3" fillId="2" borderId="0" xfId="0" applyNumberFormat="1" applyFont="1" applyFill="1" applyBorder="1"/>
    <xf numFmtId="2" fontId="3" fillId="0" borderId="0" xfId="0" applyNumberFormat="1" applyFont="1" applyFill="1" applyBorder="1"/>
    <xf numFmtId="172" fontId="1" fillId="0" borderId="0" xfId="0" applyNumberFormat="1" applyFont="1" applyFill="1" applyBorder="1"/>
    <xf numFmtId="49" fontId="3" fillId="0" borderId="12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2" fontId="1" fillId="0" borderId="0" xfId="0" applyNumberFormat="1" applyFont="1" applyFill="1" applyBorder="1"/>
    <xf numFmtId="0" fontId="3" fillId="0" borderId="11" xfId="0" applyFont="1" applyFill="1" applyBorder="1"/>
    <xf numFmtId="0" fontId="3" fillId="0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/>
    </xf>
    <xf numFmtId="0" fontId="1" fillId="0" borderId="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2:IQ236"/>
  <sheetViews>
    <sheetView tabSelected="1" view="pageBreakPreview" zoomScale="89" zoomScaleNormal="89" zoomScaleSheetLayoutView="89" workbookViewId="0">
      <selection activeCell="K8" sqref="K8"/>
    </sheetView>
  </sheetViews>
  <sheetFormatPr defaultRowHeight="15.75" x14ac:dyDescent="0.25"/>
  <cols>
    <col min="1" max="1" width="5.42578125" customWidth="1"/>
    <col min="2" max="2" width="4.85546875" style="1" customWidth="1"/>
    <col min="3" max="3" width="44.7109375" style="2" customWidth="1"/>
    <col min="4" max="4" width="9" style="3" customWidth="1"/>
    <col min="5" max="5" width="8.140625" style="4" customWidth="1"/>
    <col min="6" max="6" width="8.140625" style="5" customWidth="1"/>
    <col min="7" max="7" width="17.5703125" style="6" customWidth="1"/>
    <col min="8" max="8" width="9.7109375" style="6" customWidth="1"/>
    <col min="9" max="9" width="0" style="7" hidden="1" customWidth="1"/>
    <col min="10" max="10" width="0" style="6" hidden="1" customWidth="1"/>
    <col min="11" max="11" width="13.7109375" style="6" customWidth="1"/>
    <col min="12" max="16384" width="9.140625" style="6"/>
  </cols>
  <sheetData>
    <row r="2" spans="2:251" ht="18.75" x14ac:dyDescent="0.3">
      <c r="G2" s="142" t="s">
        <v>310</v>
      </c>
      <c r="H2" s="142"/>
      <c r="I2" s="142"/>
      <c r="J2" s="142"/>
      <c r="K2" s="142"/>
    </row>
    <row r="3" spans="2:251" s="8" customFormat="1" ht="18.75" x14ac:dyDescent="0.3">
      <c r="B3" s="63"/>
      <c r="C3" s="63"/>
      <c r="D3" s="3"/>
      <c r="E3" s="9"/>
      <c r="F3" s="10"/>
      <c r="G3" s="143" t="s">
        <v>313</v>
      </c>
      <c r="H3" s="143"/>
      <c r="I3" s="143"/>
      <c r="J3" s="143"/>
      <c r="K3" s="143"/>
      <c r="L3" s="13"/>
      <c r="M3"/>
      <c r="N3"/>
      <c r="IQ3" s="6"/>
    </row>
    <row r="4" spans="2:251" s="8" customFormat="1" ht="18.75" x14ac:dyDescent="0.3">
      <c r="B4" s="63"/>
      <c r="C4" s="63"/>
      <c r="D4" s="3"/>
      <c r="E4" s="9"/>
      <c r="F4" s="10"/>
      <c r="G4" s="143" t="s">
        <v>311</v>
      </c>
      <c r="H4" s="143"/>
      <c r="I4" s="143"/>
      <c r="J4" s="143"/>
      <c r="K4" s="143"/>
      <c r="L4" s="13"/>
      <c r="M4"/>
      <c r="N4"/>
      <c r="IQ4" s="6"/>
    </row>
    <row r="5" spans="2:251" s="8" customFormat="1" ht="18.75" x14ac:dyDescent="0.3">
      <c r="B5" s="63"/>
      <c r="C5" s="63"/>
      <c r="D5" s="3"/>
      <c r="E5" s="9"/>
      <c r="F5" s="10"/>
      <c r="G5" s="143" t="s">
        <v>312</v>
      </c>
      <c r="H5" s="143"/>
      <c r="I5" s="143"/>
      <c r="J5" s="143"/>
      <c r="K5" s="143"/>
      <c r="L5" s="13"/>
      <c r="M5"/>
      <c r="N5"/>
      <c r="IQ5" s="6"/>
    </row>
    <row r="6" spans="2:251" s="8" customFormat="1" ht="18.75" x14ac:dyDescent="0.3">
      <c r="B6" s="63"/>
      <c r="C6" s="63"/>
      <c r="D6" s="3"/>
      <c r="E6" s="9"/>
      <c r="F6" s="10"/>
      <c r="G6" s="143" t="s">
        <v>335</v>
      </c>
      <c r="H6" s="143"/>
      <c r="I6" s="143"/>
      <c r="J6" s="143"/>
      <c r="K6" s="143"/>
      <c r="L6" s="13"/>
      <c r="M6"/>
      <c r="N6"/>
      <c r="IQ6" s="6"/>
    </row>
    <row r="7" spans="2:251" s="8" customFormat="1" ht="18.75" x14ac:dyDescent="0.3">
      <c r="B7" s="63"/>
      <c r="C7" s="63"/>
      <c r="D7" s="3"/>
      <c r="E7" s="9"/>
      <c r="F7" s="10"/>
      <c r="G7" s="11"/>
      <c r="H7" s="10"/>
      <c r="I7" s="12"/>
      <c r="J7" s="13"/>
      <c r="K7" s="13"/>
      <c r="L7" s="13"/>
      <c r="M7"/>
      <c r="N7"/>
      <c r="IQ7" s="6"/>
    </row>
    <row r="8" spans="2:251" s="8" customFormat="1" ht="18.75" x14ac:dyDescent="0.3">
      <c r="B8" s="63"/>
      <c r="C8" s="63"/>
      <c r="D8" s="77"/>
      <c r="E8" s="77"/>
      <c r="F8" s="77"/>
      <c r="G8" s="77"/>
      <c r="H8" s="77"/>
      <c r="I8" s="77"/>
      <c r="J8" s="77"/>
      <c r="K8" s="77"/>
      <c r="L8" s="13"/>
      <c r="M8"/>
      <c r="N8"/>
      <c r="IQ8" s="6"/>
    </row>
    <row r="9" spans="2:251" s="8" customFormat="1" ht="41.25" customHeight="1" x14ac:dyDescent="0.3">
      <c r="B9" s="150" t="s">
        <v>309</v>
      </c>
      <c r="C9" s="150"/>
      <c r="D9" s="150"/>
      <c r="E9" s="150"/>
      <c r="F9" s="150"/>
      <c r="G9" s="150"/>
      <c r="H9" s="150"/>
      <c r="I9" s="150"/>
      <c r="J9" s="150"/>
      <c r="K9" s="150"/>
      <c r="M9"/>
      <c r="N9"/>
      <c r="IQ9" s="6"/>
    </row>
    <row r="10" spans="2:251" s="8" customFormat="1" ht="15.75" customHeight="1" x14ac:dyDescent="0.3">
      <c r="B10" s="14"/>
      <c r="C10" s="14"/>
      <c r="D10" s="14"/>
      <c r="E10" s="14"/>
      <c r="F10" s="14"/>
      <c r="G10" s="14"/>
      <c r="H10" s="14"/>
      <c r="I10" s="14"/>
      <c r="M10"/>
      <c r="N10"/>
      <c r="IQ10" s="6"/>
    </row>
    <row r="11" spans="2:251" x14ac:dyDescent="0.25">
      <c r="C11" s="115"/>
      <c r="D11" s="4"/>
      <c r="E11" s="5"/>
      <c r="F11" s="6"/>
      <c r="G11" s="151" t="s">
        <v>0</v>
      </c>
      <c r="H11" s="151"/>
      <c r="I11" s="151"/>
      <c r="J11" s="151"/>
      <c r="K11" s="151"/>
    </row>
    <row r="12" spans="2:251" s="15" customFormat="1" ht="31.5" customHeight="1" x14ac:dyDescent="0.25">
      <c r="B12" s="152" t="s">
        <v>1</v>
      </c>
      <c r="C12" s="162" t="s">
        <v>2</v>
      </c>
      <c r="D12" s="159" t="s">
        <v>3</v>
      </c>
      <c r="E12" s="156" t="s">
        <v>4</v>
      </c>
      <c r="F12" s="156" t="s">
        <v>5</v>
      </c>
      <c r="G12" s="144" t="s">
        <v>6</v>
      </c>
      <c r="H12" s="144" t="s">
        <v>7</v>
      </c>
      <c r="I12" s="18" t="s">
        <v>8</v>
      </c>
      <c r="K12" s="147" t="s">
        <v>8</v>
      </c>
      <c r="IQ12" s="6"/>
    </row>
    <row r="13" spans="2:251" s="15" customFormat="1" ht="25.5" customHeight="1" x14ac:dyDescent="0.25">
      <c r="B13" s="153"/>
      <c r="C13" s="162"/>
      <c r="D13" s="160"/>
      <c r="E13" s="157"/>
      <c r="F13" s="157"/>
      <c r="G13" s="145"/>
      <c r="H13" s="145"/>
      <c r="I13" s="18"/>
      <c r="K13" s="148"/>
      <c r="IQ13" s="6"/>
    </row>
    <row r="14" spans="2:251" s="15" customFormat="1" ht="36" customHeight="1" x14ac:dyDescent="0.25">
      <c r="B14" s="154"/>
      <c r="C14" s="162"/>
      <c r="D14" s="161"/>
      <c r="E14" s="158"/>
      <c r="F14" s="158"/>
      <c r="G14" s="146"/>
      <c r="H14" s="146"/>
      <c r="I14" s="18"/>
      <c r="K14" s="149"/>
      <c r="IQ14" s="6"/>
    </row>
    <row r="15" spans="2:251" s="15" customFormat="1" x14ac:dyDescent="0.25">
      <c r="B15" s="19">
        <v>1</v>
      </c>
      <c r="C15" s="116">
        <v>2</v>
      </c>
      <c r="D15" s="16">
        <v>3</v>
      </c>
      <c r="E15" s="16">
        <v>4</v>
      </c>
      <c r="F15" s="16">
        <v>5</v>
      </c>
      <c r="G15" s="17" t="s">
        <v>9</v>
      </c>
      <c r="H15" s="17" t="s">
        <v>10</v>
      </c>
      <c r="I15" s="20">
        <v>8</v>
      </c>
      <c r="K15" s="102"/>
      <c r="IQ15" s="6"/>
    </row>
    <row r="16" spans="2:251" s="15" customFormat="1" ht="56.25" x14ac:dyDescent="0.3">
      <c r="B16" s="21" t="s">
        <v>11</v>
      </c>
      <c r="C16" s="22" t="s">
        <v>12</v>
      </c>
      <c r="D16" s="23">
        <v>992</v>
      </c>
      <c r="E16" s="24"/>
      <c r="F16" s="25"/>
      <c r="G16" s="26"/>
      <c r="H16" s="26"/>
      <c r="I16" s="27" t="e">
        <f>I17+I110+I134+I149+I179+I190+#REF!+#REF!+I220+#REF!</f>
        <v>#REF!</v>
      </c>
      <c r="J16" s="28" t="e">
        <f>81975.4-I16</f>
        <v>#REF!</v>
      </c>
      <c r="K16" s="131">
        <f>K17+K102+K110+K134+K149+K179+K190+K209+K220</f>
        <v>47974.400000000001</v>
      </c>
      <c r="IQ16" s="6"/>
    </row>
    <row r="17" spans="2:251" ht="24" customHeight="1" x14ac:dyDescent="0.3">
      <c r="B17" s="29"/>
      <c r="C17" s="22" t="s">
        <v>13</v>
      </c>
      <c r="D17" s="30">
        <v>992</v>
      </c>
      <c r="E17" s="30" t="s">
        <v>14</v>
      </c>
      <c r="F17" s="64"/>
      <c r="G17" s="32"/>
      <c r="H17" s="33"/>
      <c r="I17" s="34" t="e">
        <f>I18+I24+#REF!+I44+I33</f>
        <v>#REF!</v>
      </c>
      <c r="J17" s="35"/>
      <c r="K17" s="103">
        <f>K18+K23+K33+K38+K44</f>
        <v>10690.400000000001</v>
      </c>
    </row>
    <row r="18" spans="2:251" s="36" customFormat="1" ht="80.25" customHeight="1" x14ac:dyDescent="0.3">
      <c r="B18" s="37"/>
      <c r="C18" s="38" t="s">
        <v>15</v>
      </c>
      <c r="D18" s="39">
        <v>992</v>
      </c>
      <c r="E18" s="39" t="s">
        <v>14</v>
      </c>
      <c r="F18" s="39" t="s">
        <v>16</v>
      </c>
      <c r="G18" s="39"/>
      <c r="H18" s="39"/>
      <c r="I18" s="40">
        <f>I19</f>
        <v>0</v>
      </c>
      <c r="J18" s="41"/>
      <c r="K18" s="104">
        <f>K19</f>
        <v>748.6</v>
      </c>
      <c r="IQ18" s="6"/>
    </row>
    <row r="19" spans="2:251" ht="78" customHeight="1" x14ac:dyDescent="0.3">
      <c r="B19" s="37"/>
      <c r="C19" s="38" t="s">
        <v>86</v>
      </c>
      <c r="D19" s="39">
        <v>992</v>
      </c>
      <c r="E19" s="39" t="s">
        <v>14</v>
      </c>
      <c r="F19" s="39" t="s">
        <v>16</v>
      </c>
      <c r="G19" s="42" t="s">
        <v>94</v>
      </c>
      <c r="H19" s="42"/>
      <c r="I19" s="40">
        <f>I20</f>
        <v>0</v>
      </c>
      <c r="J19" s="35"/>
      <c r="K19" s="104">
        <f>K20</f>
        <v>748.6</v>
      </c>
    </row>
    <row r="20" spans="2:251" ht="37.5" x14ac:dyDescent="0.3">
      <c r="B20" s="37"/>
      <c r="C20" s="38" t="s">
        <v>17</v>
      </c>
      <c r="D20" s="39">
        <v>992</v>
      </c>
      <c r="E20" s="39" t="s">
        <v>14</v>
      </c>
      <c r="F20" s="39" t="s">
        <v>16</v>
      </c>
      <c r="G20" s="42" t="s">
        <v>95</v>
      </c>
      <c r="H20" s="42"/>
      <c r="I20" s="40">
        <f>I22</f>
        <v>0</v>
      </c>
      <c r="J20" s="35"/>
      <c r="K20" s="104">
        <f>K21</f>
        <v>748.6</v>
      </c>
    </row>
    <row r="21" spans="2:251" ht="37.5" x14ac:dyDescent="0.3">
      <c r="B21" s="37"/>
      <c r="C21" s="38" t="s">
        <v>18</v>
      </c>
      <c r="D21" s="39">
        <v>992</v>
      </c>
      <c r="E21" s="39" t="s">
        <v>14</v>
      </c>
      <c r="F21" s="39" t="s">
        <v>16</v>
      </c>
      <c r="G21" s="42" t="s">
        <v>96</v>
      </c>
      <c r="H21" s="42"/>
      <c r="I21" s="40"/>
      <c r="J21" s="35"/>
      <c r="K21" s="104">
        <f>K22</f>
        <v>748.6</v>
      </c>
    </row>
    <row r="22" spans="2:251" ht="136.5" customHeight="1" x14ac:dyDescent="0.3">
      <c r="B22" s="37"/>
      <c r="C22" s="38" t="s">
        <v>213</v>
      </c>
      <c r="D22" s="39">
        <v>992</v>
      </c>
      <c r="E22" s="39" t="s">
        <v>14</v>
      </c>
      <c r="F22" s="39" t="s">
        <v>16</v>
      </c>
      <c r="G22" s="42" t="s">
        <v>96</v>
      </c>
      <c r="H22" s="42" t="s">
        <v>212</v>
      </c>
      <c r="I22" s="40"/>
      <c r="J22" s="35"/>
      <c r="K22" s="104">
        <v>748.6</v>
      </c>
    </row>
    <row r="23" spans="2:251" ht="113.25" customHeight="1" x14ac:dyDescent="0.3">
      <c r="B23" s="37"/>
      <c r="C23" s="38" t="s">
        <v>187</v>
      </c>
      <c r="D23" s="39">
        <v>992</v>
      </c>
      <c r="E23" s="39" t="s">
        <v>14</v>
      </c>
      <c r="F23" s="39" t="s">
        <v>19</v>
      </c>
      <c r="G23" s="42"/>
      <c r="H23" s="42"/>
      <c r="I23" s="40"/>
      <c r="J23" s="35"/>
      <c r="K23" s="104">
        <f>K24</f>
        <v>5027.7</v>
      </c>
    </row>
    <row r="24" spans="2:251" ht="75" x14ac:dyDescent="0.3">
      <c r="B24" s="37"/>
      <c r="C24" s="38" t="s">
        <v>87</v>
      </c>
      <c r="D24" s="39">
        <v>992</v>
      </c>
      <c r="E24" s="39" t="s">
        <v>14</v>
      </c>
      <c r="F24" s="39" t="s">
        <v>19</v>
      </c>
      <c r="G24" s="42" t="s">
        <v>97</v>
      </c>
      <c r="H24" s="42"/>
      <c r="I24" s="40">
        <f>I25+I30</f>
        <v>0</v>
      </c>
      <c r="J24" s="35"/>
      <c r="K24" s="104">
        <f>K26+K30</f>
        <v>5027.7</v>
      </c>
    </row>
    <row r="25" spans="2:251" ht="74.25" customHeight="1" x14ac:dyDescent="0.3">
      <c r="B25" s="37"/>
      <c r="C25" s="38" t="s">
        <v>88</v>
      </c>
      <c r="D25" s="39">
        <v>992</v>
      </c>
      <c r="E25" s="39" t="s">
        <v>14</v>
      </c>
      <c r="F25" s="39" t="s">
        <v>19</v>
      </c>
      <c r="G25" s="42" t="s">
        <v>98</v>
      </c>
      <c r="H25" s="42"/>
      <c r="I25" s="40">
        <f>I26</f>
        <v>0</v>
      </c>
      <c r="J25" s="35"/>
      <c r="K25" s="104">
        <f>K26</f>
        <v>5023.8999999999996</v>
      </c>
    </row>
    <row r="26" spans="2:251" ht="39.75" customHeight="1" x14ac:dyDescent="0.3">
      <c r="B26" s="37"/>
      <c r="C26" s="38" t="s">
        <v>18</v>
      </c>
      <c r="D26" s="39">
        <v>992</v>
      </c>
      <c r="E26" s="39" t="s">
        <v>14</v>
      </c>
      <c r="F26" s="39" t="s">
        <v>19</v>
      </c>
      <c r="G26" s="42" t="s">
        <v>99</v>
      </c>
      <c r="H26" s="42"/>
      <c r="I26" s="40">
        <f>SUBTOTAL(9,I27:I29)</f>
        <v>0</v>
      </c>
      <c r="J26" s="35"/>
      <c r="K26" s="104">
        <f>K27+K28+K29</f>
        <v>5023.8999999999996</v>
      </c>
    </row>
    <row r="27" spans="2:251" ht="136.5" customHeight="1" x14ac:dyDescent="0.3">
      <c r="B27" s="37"/>
      <c r="C27" s="38" t="s">
        <v>213</v>
      </c>
      <c r="D27" s="39">
        <v>992</v>
      </c>
      <c r="E27" s="39" t="s">
        <v>14</v>
      </c>
      <c r="F27" s="39" t="s">
        <v>19</v>
      </c>
      <c r="G27" s="42" t="s">
        <v>99</v>
      </c>
      <c r="H27" s="42" t="s">
        <v>212</v>
      </c>
      <c r="I27" s="40"/>
      <c r="J27" s="35"/>
      <c r="K27" s="104">
        <v>4947.3999999999996</v>
      </c>
    </row>
    <row r="28" spans="2:251" ht="56.25" x14ac:dyDescent="0.3">
      <c r="B28" s="37"/>
      <c r="C28" s="38" t="s">
        <v>216</v>
      </c>
      <c r="D28" s="39">
        <v>992</v>
      </c>
      <c r="E28" s="39" t="s">
        <v>14</v>
      </c>
      <c r="F28" s="39" t="s">
        <v>19</v>
      </c>
      <c r="G28" s="42" t="s">
        <v>100</v>
      </c>
      <c r="H28" s="42" t="s">
        <v>214</v>
      </c>
      <c r="I28" s="40"/>
      <c r="J28" s="35"/>
      <c r="K28" s="104">
        <v>0</v>
      </c>
    </row>
    <row r="29" spans="2:251" ht="18.75" x14ac:dyDescent="0.3">
      <c r="B29" s="37"/>
      <c r="C29" s="38" t="s">
        <v>217</v>
      </c>
      <c r="D29" s="39">
        <v>992</v>
      </c>
      <c r="E29" s="39" t="s">
        <v>14</v>
      </c>
      <c r="F29" s="39" t="s">
        <v>19</v>
      </c>
      <c r="G29" s="42" t="s">
        <v>99</v>
      </c>
      <c r="H29" s="42" t="s">
        <v>215</v>
      </c>
      <c r="I29" s="40"/>
      <c r="J29" s="35"/>
      <c r="K29" s="104">
        <v>76.5</v>
      </c>
    </row>
    <row r="30" spans="2:251" ht="18.75" x14ac:dyDescent="0.3">
      <c r="B30" s="37"/>
      <c r="C30" s="38" t="s">
        <v>20</v>
      </c>
      <c r="D30" s="39">
        <v>992</v>
      </c>
      <c r="E30" s="39" t="s">
        <v>14</v>
      </c>
      <c r="F30" s="39" t="s">
        <v>19</v>
      </c>
      <c r="G30" s="42" t="s">
        <v>101</v>
      </c>
      <c r="H30" s="42"/>
      <c r="I30" s="40">
        <f>SUBTOTAL(9,I32:I32)</f>
        <v>0</v>
      </c>
      <c r="J30" s="35"/>
      <c r="K30" s="104">
        <f>K31</f>
        <v>3.8</v>
      </c>
    </row>
    <row r="31" spans="2:251" ht="95.25" customHeight="1" x14ac:dyDescent="0.3">
      <c r="B31" s="37"/>
      <c r="C31" s="38" t="s">
        <v>21</v>
      </c>
      <c r="D31" s="39">
        <v>992</v>
      </c>
      <c r="E31" s="39" t="s">
        <v>14</v>
      </c>
      <c r="F31" s="39" t="s">
        <v>19</v>
      </c>
      <c r="G31" s="42" t="s">
        <v>102</v>
      </c>
      <c r="H31" s="42"/>
      <c r="I31" s="40"/>
      <c r="J31" s="35"/>
      <c r="K31" s="104">
        <f>K32</f>
        <v>3.8</v>
      </c>
    </row>
    <row r="32" spans="2:251" ht="56.25" x14ac:dyDescent="0.3">
      <c r="B32" s="37"/>
      <c r="C32" s="38" t="s">
        <v>216</v>
      </c>
      <c r="D32" s="39">
        <v>992</v>
      </c>
      <c r="E32" s="39" t="s">
        <v>14</v>
      </c>
      <c r="F32" s="39" t="s">
        <v>19</v>
      </c>
      <c r="G32" s="42" t="s">
        <v>102</v>
      </c>
      <c r="H32" s="42" t="s">
        <v>214</v>
      </c>
      <c r="I32" s="40"/>
      <c r="J32" s="35"/>
      <c r="K32" s="104">
        <v>3.8</v>
      </c>
    </row>
    <row r="33" spans="2:11" ht="94.5" customHeight="1" x14ac:dyDescent="0.3">
      <c r="B33" s="37"/>
      <c r="C33" s="38" t="s">
        <v>22</v>
      </c>
      <c r="D33" s="39">
        <v>992</v>
      </c>
      <c r="E33" s="39" t="s">
        <v>14</v>
      </c>
      <c r="F33" s="39" t="s">
        <v>23</v>
      </c>
      <c r="G33" s="42"/>
      <c r="H33" s="42"/>
      <c r="I33" s="40" t="e">
        <f>I34+I36</f>
        <v>#REF!</v>
      </c>
      <c r="J33" s="35"/>
      <c r="K33" s="104">
        <f>K34</f>
        <v>70.599999999999994</v>
      </c>
    </row>
    <row r="34" spans="2:11" ht="39" customHeight="1" x14ac:dyDescent="0.3">
      <c r="B34" s="37"/>
      <c r="C34" s="38" t="s">
        <v>24</v>
      </c>
      <c r="D34" s="39">
        <v>992</v>
      </c>
      <c r="E34" s="39" t="s">
        <v>14</v>
      </c>
      <c r="F34" s="39" t="s">
        <v>23</v>
      </c>
      <c r="G34" s="42" t="s">
        <v>103</v>
      </c>
      <c r="H34" s="42"/>
      <c r="I34" s="40" t="e">
        <f>#REF!</f>
        <v>#REF!</v>
      </c>
      <c r="J34" s="35"/>
      <c r="K34" s="104">
        <f>K35</f>
        <v>70.599999999999994</v>
      </c>
    </row>
    <row r="35" spans="2:11" ht="18.75" x14ac:dyDescent="0.3">
      <c r="B35" s="37"/>
      <c r="C35" s="38" t="s">
        <v>25</v>
      </c>
      <c r="D35" s="39">
        <v>992</v>
      </c>
      <c r="E35" s="39" t="s">
        <v>14</v>
      </c>
      <c r="F35" s="39" t="s">
        <v>23</v>
      </c>
      <c r="G35" s="42" t="s">
        <v>104</v>
      </c>
      <c r="H35" s="42"/>
      <c r="I35" s="40"/>
      <c r="J35" s="35"/>
      <c r="K35" s="104">
        <f>K36</f>
        <v>70.599999999999994</v>
      </c>
    </row>
    <row r="36" spans="2:11" ht="43.5" customHeight="1" x14ac:dyDescent="0.3">
      <c r="B36" s="37"/>
      <c r="C36" s="38" t="s">
        <v>18</v>
      </c>
      <c r="D36" s="39">
        <v>992</v>
      </c>
      <c r="E36" s="39" t="s">
        <v>14</v>
      </c>
      <c r="F36" s="39" t="s">
        <v>23</v>
      </c>
      <c r="G36" s="42" t="s">
        <v>105</v>
      </c>
      <c r="H36" s="42"/>
      <c r="I36" s="32">
        <f>I37</f>
        <v>0</v>
      </c>
      <c r="J36" s="35"/>
      <c r="K36" s="104">
        <f>K37</f>
        <v>70.599999999999994</v>
      </c>
    </row>
    <row r="37" spans="2:11" ht="24" customHeight="1" x14ac:dyDescent="0.3">
      <c r="B37" s="37"/>
      <c r="C37" s="38" t="s">
        <v>218</v>
      </c>
      <c r="D37" s="39" t="s">
        <v>32</v>
      </c>
      <c r="E37" s="39" t="s">
        <v>14</v>
      </c>
      <c r="F37" s="39" t="s">
        <v>23</v>
      </c>
      <c r="G37" s="42" t="s">
        <v>105</v>
      </c>
      <c r="H37" s="42" t="s">
        <v>219</v>
      </c>
      <c r="I37" s="40">
        <v>0</v>
      </c>
      <c r="J37" s="35"/>
      <c r="K37" s="104">
        <v>70.599999999999994</v>
      </c>
    </row>
    <row r="38" spans="2:11" ht="18.75" x14ac:dyDescent="0.3">
      <c r="B38" s="37"/>
      <c r="C38" s="38" t="s">
        <v>82</v>
      </c>
      <c r="D38" s="39">
        <v>992</v>
      </c>
      <c r="E38" s="39" t="s">
        <v>14</v>
      </c>
      <c r="F38" s="39" t="s">
        <v>76</v>
      </c>
      <c r="G38" s="42"/>
      <c r="H38" s="42"/>
      <c r="I38" s="40"/>
      <c r="J38" s="35"/>
      <c r="K38" s="104">
        <f>K43</f>
        <v>106.3</v>
      </c>
    </row>
    <row r="39" spans="2:11" ht="81.75" customHeight="1" x14ac:dyDescent="0.3">
      <c r="B39" s="37"/>
      <c r="C39" s="38" t="s">
        <v>83</v>
      </c>
      <c r="D39" s="39">
        <v>992</v>
      </c>
      <c r="E39" s="39" t="s">
        <v>14</v>
      </c>
      <c r="F39" s="39" t="s">
        <v>76</v>
      </c>
      <c r="G39" s="42" t="s">
        <v>97</v>
      </c>
      <c r="H39" s="42"/>
      <c r="I39" s="40"/>
      <c r="J39" s="35"/>
      <c r="K39" s="104">
        <f>K43</f>
        <v>106.3</v>
      </c>
    </row>
    <row r="40" spans="2:11" ht="37.5" x14ac:dyDescent="0.3">
      <c r="B40" s="37"/>
      <c r="C40" s="38" t="s">
        <v>84</v>
      </c>
      <c r="D40" s="39">
        <v>992</v>
      </c>
      <c r="E40" s="39" t="s">
        <v>14</v>
      </c>
      <c r="F40" s="39" t="s">
        <v>76</v>
      </c>
      <c r="G40" s="42" t="s">
        <v>106</v>
      </c>
      <c r="H40" s="42"/>
      <c r="I40" s="40"/>
      <c r="J40" s="35"/>
      <c r="K40" s="104">
        <f>K43</f>
        <v>106.3</v>
      </c>
    </row>
    <row r="41" spans="2:11" ht="75" x14ac:dyDescent="0.3">
      <c r="B41" s="37"/>
      <c r="C41" s="38" t="s">
        <v>108</v>
      </c>
      <c r="D41" s="39">
        <v>992</v>
      </c>
      <c r="E41" s="39" t="s">
        <v>14</v>
      </c>
      <c r="F41" s="39" t="s">
        <v>76</v>
      </c>
      <c r="G41" s="42" t="s">
        <v>107</v>
      </c>
      <c r="H41" s="42"/>
      <c r="I41" s="40"/>
      <c r="J41" s="35"/>
      <c r="K41" s="104">
        <f>K43</f>
        <v>106.3</v>
      </c>
    </row>
    <row r="42" spans="2:11" ht="59.25" customHeight="1" x14ac:dyDescent="0.3">
      <c r="B42" s="37"/>
      <c r="C42" s="38" t="s">
        <v>85</v>
      </c>
      <c r="D42" s="39">
        <v>992</v>
      </c>
      <c r="E42" s="39" t="s">
        <v>14</v>
      </c>
      <c r="F42" s="39" t="s">
        <v>76</v>
      </c>
      <c r="G42" s="42" t="s">
        <v>109</v>
      </c>
      <c r="H42" s="42"/>
      <c r="I42" s="40"/>
      <c r="J42" s="35"/>
      <c r="K42" s="104">
        <f>K43</f>
        <v>106.3</v>
      </c>
    </row>
    <row r="43" spans="2:11" ht="21" customHeight="1" x14ac:dyDescent="0.3">
      <c r="B43" s="37"/>
      <c r="C43" s="38" t="s">
        <v>217</v>
      </c>
      <c r="D43" s="39">
        <v>992</v>
      </c>
      <c r="E43" s="39" t="s">
        <v>14</v>
      </c>
      <c r="F43" s="39" t="s">
        <v>76</v>
      </c>
      <c r="G43" s="42" t="s">
        <v>109</v>
      </c>
      <c r="H43" s="42" t="s">
        <v>215</v>
      </c>
      <c r="I43" s="40"/>
      <c r="J43" s="35"/>
      <c r="K43" s="104">
        <v>106.3</v>
      </c>
    </row>
    <row r="44" spans="2:11" ht="40.5" customHeight="1" x14ac:dyDescent="0.3">
      <c r="B44" s="37"/>
      <c r="C44" s="38" t="s">
        <v>26</v>
      </c>
      <c r="D44" s="39">
        <v>992</v>
      </c>
      <c r="E44" s="39" t="s">
        <v>14</v>
      </c>
      <c r="F44" s="39" t="s">
        <v>27</v>
      </c>
      <c r="G44" s="42"/>
      <c r="H44" s="42"/>
      <c r="I44" s="40" t="e">
        <f>I45+#REF!+#REF!+#REF!+#REF!+#REF!</f>
        <v>#REF!</v>
      </c>
      <c r="J44" s="35"/>
      <c r="K44" s="104">
        <f>K48+K51+K56+K58+K62+K66+K70+K74++K78+K82+K86+K90+K94+K95</f>
        <v>4737.2</v>
      </c>
    </row>
    <row r="45" spans="2:11" ht="78.75" customHeight="1" x14ac:dyDescent="0.3">
      <c r="B45" s="37"/>
      <c r="C45" s="38" t="s">
        <v>87</v>
      </c>
      <c r="D45" s="39">
        <v>992</v>
      </c>
      <c r="E45" s="39" t="s">
        <v>14</v>
      </c>
      <c r="F45" s="39" t="s">
        <v>27</v>
      </c>
      <c r="G45" s="42" t="s">
        <v>97</v>
      </c>
      <c r="H45" s="42"/>
      <c r="I45" s="40" t="e">
        <f>#REF!+I47</f>
        <v>#REF!</v>
      </c>
      <c r="J45" s="35"/>
      <c r="K45" s="104">
        <f>K48+K51</f>
        <v>81.7</v>
      </c>
    </row>
    <row r="46" spans="2:11" ht="79.5" customHeight="1" x14ac:dyDescent="0.3">
      <c r="B46" s="37"/>
      <c r="C46" s="38" t="s">
        <v>88</v>
      </c>
      <c r="D46" s="39">
        <v>992</v>
      </c>
      <c r="E46" s="39" t="s">
        <v>14</v>
      </c>
      <c r="F46" s="39" t="s">
        <v>27</v>
      </c>
      <c r="G46" s="42" t="s">
        <v>98</v>
      </c>
      <c r="H46" s="42"/>
      <c r="I46" s="40"/>
      <c r="J46" s="35"/>
      <c r="K46" s="104">
        <f>K47</f>
        <v>56.9</v>
      </c>
    </row>
    <row r="47" spans="2:11" ht="42" customHeight="1" x14ac:dyDescent="0.3">
      <c r="B47" s="37"/>
      <c r="C47" s="38" t="s">
        <v>18</v>
      </c>
      <c r="D47" s="39">
        <v>992</v>
      </c>
      <c r="E47" s="39" t="s">
        <v>14</v>
      </c>
      <c r="F47" s="39" t="s">
        <v>27</v>
      </c>
      <c r="G47" s="42" t="s">
        <v>99</v>
      </c>
      <c r="H47" s="42"/>
      <c r="I47" s="40">
        <f>I48</f>
        <v>0</v>
      </c>
      <c r="J47" s="35"/>
      <c r="K47" s="104">
        <f>K48</f>
        <v>56.9</v>
      </c>
    </row>
    <row r="48" spans="2:11" ht="21.75" customHeight="1" x14ac:dyDescent="0.3">
      <c r="B48" s="37"/>
      <c r="C48" s="38" t="s">
        <v>218</v>
      </c>
      <c r="D48" s="39">
        <v>992</v>
      </c>
      <c r="E48" s="39" t="s">
        <v>14</v>
      </c>
      <c r="F48" s="39" t="s">
        <v>27</v>
      </c>
      <c r="G48" s="42" t="s">
        <v>99</v>
      </c>
      <c r="H48" s="42" t="s">
        <v>219</v>
      </c>
      <c r="I48" s="40"/>
      <c r="J48" s="35"/>
      <c r="K48" s="104">
        <v>56.9</v>
      </c>
    </row>
    <row r="49" spans="2:251" ht="60.75" customHeight="1" x14ac:dyDescent="0.3">
      <c r="B49" s="37"/>
      <c r="C49" s="38" t="s">
        <v>262</v>
      </c>
      <c r="D49" s="39">
        <v>992</v>
      </c>
      <c r="E49" s="39" t="s">
        <v>14</v>
      </c>
      <c r="F49" s="39" t="s">
        <v>27</v>
      </c>
      <c r="G49" s="42" t="s">
        <v>259</v>
      </c>
      <c r="H49" s="42"/>
      <c r="I49" s="40"/>
      <c r="J49" s="35"/>
      <c r="K49" s="104">
        <f>K51</f>
        <v>24.8</v>
      </c>
    </row>
    <row r="50" spans="2:251" ht="38.25" customHeight="1" thickBot="1" x14ac:dyDescent="0.35">
      <c r="B50" s="37"/>
      <c r="C50" s="83" t="s">
        <v>261</v>
      </c>
      <c r="D50" s="39">
        <v>992</v>
      </c>
      <c r="E50" s="39" t="s">
        <v>14</v>
      </c>
      <c r="F50" s="39" t="s">
        <v>27</v>
      </c>
      <c r="G50" s="42" t="s">
        <v>260</v>
      </c>
      <c r="H50" s="42"/>
      <c r="I50" s="40"/>
      <c r="J50" s="35"/>
      <c r="K50" s="104">
        <f>K51</f>
        <v>24.8</v>
      </c>
    </row>
    <row r="51" spans="2:251" ht="58.5" customHeight="1" thickBot="1" x14ac:dyDescent="0.35">
      <c r="B51" s="37"/>
      <c r="C51" s="83" t="s">
        <v>216</v>
      </c>
      <c r="D51" s="39">
        <v>992</v>
      </c>
      <c r="E51" s="39" t="s">
        <v>14</v>
      </c>
      <c r="F51" s="39" t="s">
        <v>27</v>
      </c>
      <c r="G51" s="42" t="s">
        <v>260</v>
      </c>
      <c r="H51" s="42" t="s">
        <v>214</v>
      </c>
      <c r="I51" s="40"/>
      <c r="J51" s="35"/>
      <c r="K51" s="104">
        <v>24.8</v>
      </c>
    </row>
    <row r="52" spans="2:251" ht="57.75" customHeight="1" x14ac:dyDescent="0.3">
      <c r="B52" s="37"/>
      <c r="C52" s="67" t="s">
        <v>28</v>
      </c>
      <c r="D52" s="39">
        <v>992</v>
      </c>
      <c r="E52" s="39" t="s">
        <v>14</v>
      </c>
      <c r="F52" s="39" t="s">
        <v>27</v>
      </c>
      <c r="G52" s="42" t="s">
        <v>110</v>
      </c>
      <c r="H52" s="42"/>
      <c r="I52" s="40"/>
      <c r="J52" s="35"/>
      <c r="K52" s="104">
        <f>K53</f>
        <v>93</v>
      </c>
    </row>
    <row r="53" spans="2:251" ht="78" customHeight="1" x14ac:dyDescent="0.3">
      <c r="B53" s="37"/>
      <c r="C53" s="67" t="s">
        <v>29</v>
      </c>
      <c r="D53" s="39">
        <v>992</v>
      </c>
      <c r="E53" s="39" t="s">
        <v>14</v>
      </c>
      <c r="F53" s="39" t="s">
        <v>27</v>
      </c>
      <c r="G53" s="42" t="s">
        <v>111</v>
      </c>
      <c r="H53" s="42"/>
      <c r="I53" s="40"/>
      <c r="J53" s="35"/>
      <c r="K53" s="104">
        <f>K54</f>
        <v>93</v>
      </c>
    </row>
    <row r="54" spans="2:251" ht="41.25" customHeight="1" x14ac:dyDescent="0.3">
      <c r="B54" s="37"/>
      <c r="C54" s="67" t="s">
        <v>113</v>
      </c>
      <c r="D54" s="39">
        <v>992</v>
      </c>
      <c r="E54" s="39" t="s">
        <v>14</v>
      </c>
      <c r="F54" s="39" t="s">
        <v>27</v>
      </c>
      <c r="G54" s="42" t="s">
        <v>112</v>
      </c>
      <c r="H54" s="42"/>
      <c r="I54" s="40"/>
      <c r="J54" s="35"/>
      <c r="K54" s="104">
        <f>K55+K57</f>
        <v>93</v>
      </c>
    </row>
    <row r="55" spans="2:251" ht="63" customHeight="1" x14ac:dyDescent="0.3">
      <c r="B55" s="37"/>
      <c r="C55" s="67" t="s">
        <v>158</v>
      </c>
      <c r="D55" s="39">
        <v>992</v>
      </c>
      <c r="E55" s="39" t="s">
        <v>14</v>
      </c>
      <c r="F55" s="39" t="s">
        <v>27</v>
      </c>
      <c r="G55" s="42" t="s">
        <v>114</v>
      </c>
      <c r="H55" s="42"/>
      <c r="I55" s="40"/>
      <c r="J55" s="35"/>
      <c r="K55" s="104">
        <f>K56</f>
        <v>18</v>
      </c>
    </row>
    <row r="56" spans="2:251" ht="63" customHeight="1" x14ac:dyDescent="0.3">
      <c r="B56" s="37"/>
      <c r="C56" s="38" t="s">
        <v>216</v>
      </c>
      <c r="D56" s="39">
        <v>992</v>
      </c>
      <c r="E56" s="39" t="s">
        <v>14</v>
      </c>
      <c r="F56" s="39" t="s">
        <v>27</v>
      </c>
      <c r="G56" s="42" t="s">
        <v>114</v>
      </c>
      <c r="H56" s="42" t="s">
        <v>214</v>
      </c>
      <c r="I56" s="40"/>
      <c r="J56" s="35"/>
      <c r="K56" s="104">
        <v>18</v>
      </c>
    </row>
    <row r="57" spans="2:251" ht="79.150000000000006" customHeight="1" x14ac:dyDescent="0.3">
      <c r="B57" s="37"/>
      <c r="C57" s="38" t="s">
        <v>30</v>
      </c>
      <c r="D57" s="39">
        <v>992</v>
      </c>
      <c r="E57" s="39" t="s">
        <v>14</v>
      </c>
      <c r="F57" s="39" t="s">
        <v>27</v>
      </c>
      <c r="G57" s="42" t="s">
        <v>157</v>
      </c>
      <c r="H57" s="42"/>
      <c r="I57" s="40">
        <f>I58</f>
        <v>0</v>
      </c>
      <c r="J57" s="35"/>
      <c r="K57" s="104">
        <f>K58</f>
        <v>75</v>
      </c>
    </row>
    <row r="58" spans="2:251" ht="56.25" x14ac:dyDescent="0.3">
      <c r="B58" s="78"/>
      <c r="C58" s="82" t="s">
        <v>216</v>
      </c>
      <c r="D58" s="39">
        <v>992</v>
      </c>
      <c r="E58" s="39" t="s">
        <v>14</v>
      </c>
      <c r="F58" s="39" t="s">
        <v>27</v>
      </c>
      <c r="G58" s="42" t="s">
        <v>157</v>
      </c>
      <c r="H58" s="42" t="s">
        <v>214</v>
      </c>
      <c r="I58" s="40"/>
      <c r="J58" s="35"/>
      <c r="K58" s="104">
        <v>75</v>
      </c>
      <c r="IQ58" s="36"/>
    </row>
    <row r="59" spans="2:251" ht="116.25" customHeight="1" x14ac:dyDescent="0.3">
      <c r="B59" s="80"/>
      <c r="C59" s="71" t="s">
        <v>280</v>
      </c>
      <c r="D59" s="74" t="s">
        <v>32</v>
      </c>
      <c r="E59" s="39" t="s">
        <v>14</v>
      </c>
      <c r="F59" s="39" t="s">
        <v>27</v>
      </c>
      <c r="G59" s="42" t="s">
        <v>239</v>
      </c>
      <c r="H59" s="42"/>
      <c r="I59" s="40"/>
      <c r="J59" s="35"/>
      <c r="K59" s="104">
        <f>K62</f>
        <v>20</v>
      </c>
      <c r="IQ59" s="36"/>
    </row>
    <row r="60" spans="2:251" ht="75" x14ac:dyDescent="0.3">
      <c r="B60" s="80"/>
      <c r="C60" s="71" t="s">
        <v>234</v>
      </c>
      <c r="D60" s="74" t="s">
        <v>32</v>
      </c>
      <c r="E60" s="39" t="s">
        <v>14</v>
      </c>
      <c r="F60" s="39" t="s">
        <v>27</v>
      </c>
      <c r="G60" s="42" t="s">
        <v>240</v>
      </c>
      <c r="H60" s="42"/>
      <c r="I60" s="40"/>
      <c r="J60" s="35"/>
      <c r="K60" s="104">
        <f>K61</f>
        <v>20</v>
      </c>
      <c r="IQ60" s="36"/>
    </row>
    <row r="61" spans="2:251" ht="37.5" x14ac:dyDescent="0.3">
      <c r="B61" s="80"/>
      <c r="C61" s="75" t="s">
        <v>197</v>
      </c>
      <c r="D61" s="74" t="s">
        <v>32</v>
      </c>
      <c r="E61" s="39" t="s">
        <v>14</v>
      </c>
      <c r="F61" s="39" t="s">
        <v>27</v>
      </c>
      <c r="G61" s="42" t="s">
        <v>241</v>
      </c>
      <c r="H61" s="42"/>
      <c r="I61" s="40"/>
      <c r="J61" s="35"/>
      <c r="K61" s="104">
        <f>K62</f>
        <v>20</v>
      </c>
      <c r="IQ61" s="36"/>
    </row>
    <row r="62" spans="2:251" ht="56.25" x14ac:dyDescent="0.3">
      <c r="B62" s="80"/>
      <c r="C62" s="76" t="s">
        <v>216</v>
      </c>
      <c r="D62" s="74" t="s">
        <v>32</v>
      </c>
      <c r="E62" s="39" t="s">
        <v>14</v>
      </c>
      <c r="F62" s="39" t="s">
        <v>27</v>
      </c>
      <c r="G62" s="42" t="s">
        <v>241</v>
      </c>
      <c r="H62" s="42" t="s">
        <v>214</v>
      </c>
      <c r="I62" s="40"/>
      <c r="J62" s="35"/>
      <c r="K62" s="104">
        <v>20</v>
      </c>
      <c r="IQ62" s="36"/>
    </row>
    <row r="63" spans="2:251" ht="113.25" thickBot="1" x14ac:dyDescent="0.35">
      <c r="B63" s="79"/>
      <c r="C63" s="73" t="s">
        <v>281</v>
      </c>
      <c r="D63" s="39">
        <v>992</v>
      </c>
      <c r="E63" s="39" t="s">
        <v>14</v>
      </c>
      <c r="F63" s="39" t="s">
        <v>27</v>
      </c>
      <c r="G63" s="42" t="s">
        <v>199</v>
      </c>
      <c r="H63" s="42"/>
      <c r="I63" s="40"/>
      <c r="J63" s="35"/>
      <c r="K63" s="104">
        <f>K66</f>
        <v>261.5</v>
      </c>
      <c r="IQ63" s="36"/>
    </row>
    <row r="64" spans="2:251" ht="115.5" customHeight="1" thickBot="1" x14ac:dyDescent="0.35">
      <c r="B64" s="37"/>
      <c r="C64" s="73" t="s">
        <v>196</v>
      </c>
      <c r="D64" s="39">
        <v>992</v>
      </c>
      <c r="E64" s="39" t="s">
        <v>14</v>
      </c>
      <c r="F64" s="39" t="s">
        <v>27</v>
      </c>
      <c r="G64" s="42" t="s">
        <v>202</v>
      </c>
      <c r="H64" s="42"/>
      <c r="I64" s="40"/>
      <c r="J64" s="35"/>
      <c r="K64" s="104">
        <f>K66</f>
        <v>261.5</v>
      </c>
      <c r="IQ64" s="36"/>
    </row>
    <row r="65" spans="2:251" ht="41.25" customHeight="1" x14ac:dyDescent="0.3">
      <c r="B65" s="37"/>
      <c r="C65" s="75" t="s">
        <v>197</v>
      </c>
      <c r="D65" s="39">
        <v>992</v>
      </c>
      <c r="E65" s="39" t="s">
        <v>14</v>
      </c>
      <c r="F65" s="39" t="s">
        <v>27</v>
      </c>
      <c r="G65" s="42" t="s">
        <v>203</v>
      </c>
      <c r="H65" s="42"/>
      <c r="I65" s="40"/>
      <c r="J65" s="35"/>
      <c r="K65" s="104">
        <f>K66</f>
        <v>261.5</v>
      </c>
      <c r="IQ65" s="36"/>
    </row>
    <row r="66" spans="2:251" ht="56.25" customHeight="1" x14ac:dyDescent="0.3">
      <c r="B66" s="37"/>
      <c r="C66" s="76" t="s">
        <v>216</v>
      </c>
      <c r="D66" s="74">
        <v>992</v>
      </c>
      <c r="E66" s="39" t="s">
        <v>14</v>
      </c>
      <c r="F66" s="39" t="s">
        <v>27</v>
      </c>
      <c r="G66" s="42" t="s">
        <v>200</v>
      </c>
      <c r="H66" s="42" t="s">
        <v>214</v>
      </c>
      <c r="I66" s="40"/>
      <c r="J66" s="35"/>
      <c r="K66" s="104">
        <v>261.5</v>
      </c>
      <c r="IQ66" s="36"/>
    </row>
    <row r="67" spans="2:251" ht="156" customHeight="1" thickBot="1" x14ac:dyDescent="0.35">
      <c r="B67" s="37"/>
      <c r="C67" s="73" t="s">
        <v>294</v>
      </c>
      <c r="D67" s="74">
        <v>992</v>
      </c>
      <c r="E67" s="39" t="s">
        <v>14</v>
      </c>
      <c r="F67" s="39" t="s">
        <v>27</v>
      </c>
      <c r="G67" s="42" t="s">
        <v>201</v>
      </c>
      <c r="H67" s="42"/>
      <c r="I67" s="40"/>
      <c r="J67" s="35"/>
      <c r="K67" s="104">
        <f>K70</f>
        <v>719.2</v>
      </c>
      <c r="IQ67" s="36"/>
    </row>
    <row r="68" spans="2:251" ht="96" customHeight="1" thickBot="1" x14ac:dyDescent="0.35">
      <c r="B68" s="37"/>
      <c r="C68" s="73" t="s">
        <v>198</v>
      </c>
      <c r="D68" s="74">
        <v>992</v>
      </c>
      <c r="E68" s="39" t="s">
        <v>14</v>
      </c>
      <c r="F68" s="39" t="s">
        <v>27</v>
      </c>
      <c r="G68" s="42" t="s">
        <v>204</v>
      </c>
      <c r="H68" s="42"/>
      <c r="I68" s="40"/>
      <c r="J68" s="35"/>
      <c r="K68" s="104">
        <f>K70</f>
        <v>719.2</v>
      </c>
      <c r="IQ68" s="36"/>
    </row>
    <row r="69" spans="2:251" ht="37.5" x14ac:dyDescent="0.3">
      <c r="B69" s="37"/>
      <c r="C69" s="75" t="s">
        <v>197</v>
      </c>
      <c r="D69" s="74">
        <v>992</v>
      </c>
      <c r="E69" s="39" t="s">
        <v>14</v>
      </c>
      <c r="F69" s="39" t="s">
        <v>27</v>
      </c>
      <c r="G69" s="42" t="s">
        <v>205</v>
      </c>
      <c r="H69" s="42"/>
      <c r="I69" s="40"/>
      <c r="J69" s="35"/>
      <c r="K69" s="104">
        <f>K70</f>
        <v>719.2</v>
      </c>
      <c r="IQ69" s="36"/>
    </row>
    <row r="70" spans="2:251" ht="57" customHeight="1" x14ac:dyDescent="0.3">
      <c r="B70" s="37"/>
      <c r="C70" s="76" t="s">
        <v>216</v>
      </c>
      <c r="D70" s="74" t="s">
        <v>32</v>
      </c>
      <c r="E70" s="39" t="s">
        <v>14</v>
      </c>
      <c r="F70" s="39" t="s">
        <v>27</v>
      </c>
      <c r="G70" s="42" t="s">
        <v>205</v>
      </c>
      <c r="H70" s="42" t="s">
        <v>214</v>
      </c>
      <c r="I70" s="40"/>
      <c r="J70" s="35"/>
      <c r="K70" s="104">
        <v>719.2</v>
      </c>
      <c r="IQ70" s="36"/>
    </row>
    <row r="71" spans="2:251" ht="133.5" customHeight="1" thickBot="1" x14ac:dyDescent="0.35">
      <c r="B71" s="37"/>
      <c r="C71" s="83" t="s">
        <v>282</v>
      </c>
      <c r="D71" s="74">
        <v>992</v>
      </c>
      <c r="E71" s="39" t="s">
        <v>14</v>
      </c>
      <c r="F71" s="39" t="s">
        <v>27</v>
      </c>
      <c r="G71" s="42" t="s">
        <v>235</v>
      </c>
      <c r="H71" s="42"/>
      <c r="I71" s="40"/>
      <c r="J71" s="35"/>
      <c r="K71" s="104">
        <f>K74</f>
        <v>30</v>
      </c>
      <c r="IQ71" s="36"/>
    </row>
    <row r="72" spans="2:251" ht="111.75" customHeight="1" thickBot="1" x14ac:dyDescent="0.35">
      <c r="B72" s="37"/>
      <c r="C72" s="83" t="s">
        <v>238</v>
      </c>
      <c r="D72" s="74">
        <v>992</v>
      </c>
      <c r="E72" s="39" t="s">
        <v>14</v>
      </c>
      <c r="F72" s="39" t="s">
        <v>27</v>
      </c>
      <c r="G72" s="42" t="s">
        <v>236</v>
      </c>
      <c r="H72" s="42"/>
      <c r="I72" s="40"/>
      <c r="J72" s="35"/>
      <c r="K72" s="104">
        <f>K74</f>
        <v>30</v>
      </c>
      <c r="IQ72" s="36"/>
    </row>
    <row r="73" spans="2:251" ht="41.25" customHeight="1" x14ac:dyDescent="0.3">
      <c r="B73" s="37"/>
      <c r="C73" s="75" t="s">
        <v>197</v>
      </c>
      <c r="D73" s="74">
        <v>992</v>
      </c>
      <c r="E73" s="39" t="s">
        <v>14</v>
      </c>
      <c r="F73" s="39" t="s">
        <v>27</v>
      </c>
      <c r="G73" s="42" t="s">
        <v>237</v>
      </c>
      <c r="H73" s="42"/>
      <c r="I73" s="40"/>
      <c r="J73" s="35"/>
      <c r="K73" s="104">
        <f>K74</f>
        <v>30</v>
      </c>
      <c r="IQ73" s="36"/>
    </row>
    <row r="74" spans="2:251" ht="60" customHeight="1" x14ac:dyDescent="0.3">
      <c r="B74" s="37"/>
      <c r="C74" s="76" t="s">
        <v>216</v>
      </c>
      <c r="D74" s="74">
        <v>992</v>
      </c>
      <c r="E74" s="39" t="s">
        <v>14</v>
      </c>
      <c r="F74" s="39" t="s">
        <v>27</v>
      </c>
      <c r="G74" s="42" t="s">
        <v>237</v>
      </c>
      <c r="H74" s="42" t="s">
        <v>214</v>
      </c>
      <c r="I74" s="40"/>
      <c r="J74" s="35"/>
      <c r="K74" s="104">
        <v>30</v>
      </c>
      <c r="IQ74" s="36"/>
    </row>
    <row r="75" spans="2:251" ht="114" customHeight="1" x14ac:dyDescent="0.3">
      <c r="B75" s="37"/>
      <c r="C75" s="76" t="s">
        <v>283</v>
      </c>
      <c r="D75" s="74">
        <v>992</v>
      </c>
      <c r="E75" s="39" t="s">
        <v>14</v>
      </c>
      <c r="F75" s="39" t="s">
        <v>27</v>
      </c>
      <c r="G75" s="42" t="s">
        <v>206</v>
      </c>
      <c r="H75" s="42"/>
      <c r="I75" s="40"/>
      <c r="J75" s="35"/>
      <c r="K75" s="104">
        <v>42</v>
      </c>
      <c r="IQ75" s="36"/>
    </row>
    <row r="76" spans="2:251" ht="57" customHeight="1" thickBot="1" x14ac:dyDescent="0.35">
      <c r="B76" s="37"/>
      <c r="C76" s="73" t="s">
        <v>209</v>
      </c>
      <c r="D76" s="39">
        <v>992</v>
      </c>
      <c r="E76" s="39" t="s">
        <v>14</v>
      </c>
      <c r="F76" s="39" t="s">
        <v>27</v>
      </c>
      <c r="G76" s="42" t="s">
        <v>207</v>
      </c>
      <c r="H76" s="42"/>
      <c r="I76" s="40"/>
      <c r="J76" s="35"/>
      <c r="K76" s="104">
        <v>42</v>
      </c>
      <c r="IQ76" s="36"/>
    </row>
    <row r="77" spans="2:251" ht="40.5" customHeight="1" x14ac:dyDescent="0.3">
      <c r="B77" s="78"/>
      <c r="C77" s="75" t="s">
        <v>197</v>
      </c>
      <c r="D77" s="39">
        <v>992</v>
      </c>
      <c r="E77" s="39" t="s">
        <v>14</v>
      </c>
      <c r="F77" s="39" t="s">
        <v>27</v>
      </c>
      <c r="G77" s="42" t="s">
        <v>208</v>
      </c>
      <c r="H77" s="42"/>
      <c r="I77" s="40"/>
      <c r="J77" s="35"/>
      <c r="K77" s="104">
        <v>42</v>
      </c>
      <c r="IQ77" s="36"/>
    </row>
    <row r="78" spans="2:251" ht="132.75" customHeight="1" x14ac:dyDescent="0.3">
      <c r="B78" s="80"/>
      <c r="C78" s="76" t="s">
        <v>220</v>
      </c>
      <c r="D78" s="74">
        <v>992</v>
      </c>
      <c r="E78" s="39" t="s">
        <v>14</v>
      </c>
      <c r="F78" s="39" t="s">
        <v>27</v>
      </c>
      <c r="G78" s="42" t="s">
        <v>208</v>
      </c>
      <c r="H78" s="42" t="s">
        <v>212</v>
      </c>
      <c r="I78" s="40"/>
      <c r="J78" s="35"/>
      <c r="K78" s="104">
        <v>42</v>
      </c>
      <c r="IQ78" s="36"/>
    </row>
    <row r="79" spans="2:251" ht="134.25" customHeight="1" thickBot="1" x14ac:dyDescent="0.35">
      <c r="B79" s="80"/>
      <c r="C79" s="83" t="s">
        <v>285</v>
      </c>
      <c r="D79" s="74">
        <v>992</v>
      </c>
      <c r="E79" s="39" t="s">
        <v>14</v>
      </c>
      <c r="F79" s="39" t="s">
        <v>27</v>
      </c>
      <c r="G79" s="42" t="s">
        <v>242</v>
      </c>
      <c r="H79" s="42"/>
      <c r="I79" s="40"/>
      <c r="J79" s="35"/>
      <c r="K79" s="104">
        <f>K82</f>
        <v>76.3</v>
      </c>
      <c r="IQ79" s="36"/>
    </row>
    <row r="80" spans="2:251" ht="135.75" customHeight="1" thickBot="1" x14ac:dyDescent="0.35">
      <c r="B80" s="80"/>
      <c r="C80" s="83" t="s">
        <v>245</v>
      </c>
      <c r="D80" s="39">
        <v>992</v>
      </c>
      <c r="E80" s="39" t="s">
        <v>14</v>
      </c>
      <c r="F80" s="39" t="s">
        <v>27</v>
      </c>
      <c r="G80" s="42" t="s">
        <v>243</v>
      </c>
      <c r="H80" s="42"/>
      <c r="I80" s="40"/>
      <c r="J80" s="35"/>
      <c r="K80" s="104">
        <f>K82</f>
        <v>76.3</v>
      </c>
      <c r="IQ80" s="36"/>
    </row>
    <row r="81" spans="2:251" ht="42" customHeight="1" thickBot="1" x14ac:dyDescent="0.35">
      <c r="B81" s="80"/>
      <c r="C81" s="83" t="s">
        <v>197</v>
      </c>
      <c r="D81" s="39">
        <v>992</v>
      </c>
      <c r="E81" s="39" t="s">
        <v>14</v>
      </c>
      <c r="F81" s="39" t="s">
        <v>27</v>
      </c>
      <c r="G81" s="42" t="s">
        <v>244</v>
      </c>
      <c r="H81" s="42"/>
      <c r="I81" s="40"/>
      <c r="J81" s="35"/>
      <c r="K81" s="104">
        <f>K82</f>
        <v>76.3</v>
      </c>
      <c r="IQ81" s="36"/>
    </row>
    <row r="82" spans="2:251" ht="65.25" customHeight="1" x14ac:dyDescent="0.3">
      <c r="B82" s="80"/>
      <c r="C82" s="76" t="s">
        <v>216</v>
      </c>
      <c r="D82" s="74">
        <v>992</v>
      </c>
      <c r="E82" s="39" t="s">
        <v>14</v>
      </c>
      <c r="F82" s="39" t="s">
        <v>27</v>
      </c>
      <c r="G82" s="42" t="s">
        <v>244</v>
      </c>
      <c r="H82" s="42" t="s">
        <v>214</v>
      </c>
      <c r="I82" s="40"/>
      <c r="J82" s="35"/>
      <c r="K82" s="104">
        <v>76.3</v>
      </c>
      <c r="IQ82" s="36"/>
    </row>
    <row r="83" spans="2:251" ht="130.5" customHeight="1" thickBot="1" x14ac:dyDescent="0.35">
      <c r="B83" s="80"/>
      <c r="C83" s="83" t="s">
        <v>284</v>
      </c>
      <c r="D83" s="84">
        <v>992</v>
      </c>
      <c r="E83" s="96" t="s">
        <v>14</v>
      </c>
      <c r="F83" s="84">
        <v>13</v>
      </c>
      <c r="G83" s="85" t="s">
        <v>246</v>
      </c>
      <c r="H83" s="85"/>
      <c r="I83" s="40"/>
      <c r="J83" s="35"/>
      <c r="K83" s="104">
        <f>K86</f>
        <v>80</v>
      </c>
      <c r="IQ83" s="36"/>
    </row>
    <row r="84" spans="2:251" ht="225" customHeight="1" thickBot="1" x14ac:dyDescent="0.35">
      <c r="B84" s="80"/>
      <c r="C84" s="83" t="s">
        <v>247</v>
      </c>
      <c r="D84" s="84">
        <v>992</v>
      </c>
      <c r="E84" s="96" t="s">
        <v>14</v>
      </c>
      <c r="F84" s="84">
        <v>13</v>
      </c>
      <c r="G84" s="85" t="s">
        <v>248</v>
      </c>
      <c r="H84" s="85"/>
      <c r="I84" s="40"/>
      <c r="J84" s="35"/>
      <c r="K84" s="104">
        <f>K86</f>
        <v>80</v>
      </c>
      <c r="IQ84" s="36"/>
    </row>
    <row r="85" spans="2:251" ht="42.75" customHeight="1" thickBot="1" x14ac:dyDescent="0.35">
      <c r="B85" s="80"/>
      <c r="C85" s="83" t="s">
        <v>197</v>
      </c>
      <c r="D85" s="84">
        <v>992</v>
      </c>
      <c r="E85" s="96" t="s">
        <v>14</v>
      </c>
      <c r="F85" s="84">
        <v>13</v>
      </c>
      <c r="G85" s="85" t="s">
        <v>249</v>
      </c>
      <c r="H85" s="85"/>
      <c r="I85" s="40"/>
      <c r="J85" s="35"/>
      <c r="K85" s="104">
        <f>K86</f>
        <v>80</v>
      </c>
      <c r="IQ85" s="36"/>
    </row>
    <row r="86" spans="2:251" ht="61.5" customHeight="1" thickBot="1" x14ac:dyDescent="0.35">
      <c r="B86" s="80"/>
      <c r="C86" s="83" t="s">
        <v>216</v>
      </c>
      <c r="D86" s="84">
        <v>992</v>
      </c>
      <c r="E86" s="96" t="s">
        <v>14</v>
      </c>
      <c r="F86" s="84">
        <v>13</v>
      </c>
      <c r="G86" s="85" t="s">
        <v>249</v>
      </c>
      <c r="H86" s="85">
        <v>200</v>
      </c>
      <c r="I86" s="40"/>
      <c r="J86" s="35"/>
      <c r="K86" s="104">
        <v>80</v>
      </c>
      <c r="IQ86" s="36"/>
    </row>
    <row r="87" spans="2:251" ht="114" customHeight="1" thickBot="1" x14ac:dyDescent="0.35">
      <c r="B87" s="80"/>
      <c r="C87" s="83" t="s">
        <v>254</v>
      </c>
      <c r="D87" s="84">
        <v>992</v>
      </c>
      <c r="E87" s="96" t="s">
        <v>14</v>
      </c>
      <c r="F87" s="84">
        <v>13</v>
      </c>
      <c r="G87" s="85" t="s">
        <v>250</v>
      </c>
      <c r="H87" s="85"/>
      <c r="I87" s="40"/>
      <c r="J87" s="35"/>
      <c r="K87" s="104">
        <f>K90</f>
        <v>45</v>
      </c>
      <c r="IQ87" s="36"/>
    </row>
    <row r="88" spans="2:251" ht="45" customHeight="1" thickBot="1" x14ac:dyDescent="0.35">
      <c r="B88" s="80"/>
      <c r="C88" s="83" t="s">
        <v>251</v>
      </c>
      <c r="D88" s="84">
        <v>992</v>
      </c>
      <c r="E88" s="96" t="s">
        <v>14</v>
      </c>
      <c r="F88" s="84">
        <v>13</v>
      </c>
      <c r="G88" s="85" t="s">
        <v>252</v>
      </c>
      <c r="H88" s="85"/>
      <c r="I88" s="40"/>
      <c r="J88" s="35"/>
      <c r="K88" s="104">
        <f>K90</f>
        <v>45</v>
      </c>
      <c r="IQ88" s="36"/>
    </row>
    <row r="89" spans="2:251" ht="39" customHeight="1" thickBot="1" x14ac:dyDescent="0.35">
      <c r="B89" s="80"/>
      <c r="C89" s="87" t="s">
        <v>197</v>
      </c>
      <c r="D89" s="88">
        <v>992</v>
      </c>
      <c r="E89" s="97" t="s">
        <v>14</v>
      </c>
      <c r="F89" s="88">
        <v>13</v>
      </c>
      <c r="G89" s="89" t="s">
        <v>253</v>
      </c>
      <c r="H89" s="85"/>
      <c r="I89" s="40"/>
      <c r="J89" s="35"/>
      <c r="K89" s="104">
        <f>K90</f>
        <v>45</v>
      </c>
      <c r="IQ89" s="36"/>
    </row>
    <row r="90" spans="2:251" ht="56.25" customHeight="1" x14ac:dyDescent="0.3">
      <c r="B90" s="94"/>
      <c r="C90" s="91" t="s">
        <v>216</v>
      </c>
      <c r="D90" s="92">
        <v>992</v>
      </c>
      <c r="E90" s="98" t="s">
        <v>14</v>
      </c>
      <c r="F90" s="92">
        <v>13</v>
      </c>
      <c r="G90" s="93" t="s">
        <v>253</v>
      </c>
      <c r="H90" s="89">
        <v>200</v>
      </c>
      <c r="I90" s="40"/>
      <c r="J90" s="35"/>
      <c r="K90" s="104">
        <v>45</v>
      </c>
      <c r="IQ90" s="36"/>
    </row>
    <row r="91" spans="2:251" ht="79.5" customHeight="1" x14ac:dyDescent="0.3">
      <c r="B91" s="94"/>
      <c r="C91" s="91" t="s">
        <v>286</v>
      </c>
      <c r="D91" s="92">
        <v>992</v>
      </c>
      <c r="E91" s="98" t="s">
        <v>14</v>
      </c>
      <c r="F91" s="92">
        <v>13</v>
      </c>
      <c r="G91" s="93" t="s">
        <v>255</v>
      </c>
      <c r="H91" s="95"/>
      <c r="I91" s="86"/>
      <c r="J91" s="35"/>
      <c r="K91" s="104">
        <f>K94</f>
        <v>110</v>
      </c>
      <c r="IQ91" s="36"/>
    </row>
    <row r="92" spans="2:251" ht="56.25" customHeight="1" thickBot="1" x14ac:dyDescent="0.35">
      <c r="B92" s="80"/>
      <c r="C92" s="83" t="s">
        <v>256</v>
      </c>
      <c r="D92" s="96">
        <v>992</v>
      </c>
      <c r="E92" s="96" t="s">
        <v>14</v>
      </c>
      <c r="F92" s="96">
        <v>13</v>
      </c>
      <c r="G92" s="99" t="s">
        <v>258</v>
      </c>
      <c r="H92" s="93"/>
      <c r="I92" s="86"/>
      <c r="J92" s="35"/>
      <c r="K92" s="104">
        <f>K94</f>
        <v>110</v>
      </c>
      <c r="IQ92" s="36"/>
    </row>
    <row r="93" spans="2:251" ht="48.75" customHeight="1" x14ac:dyDescent="0.3">
      <c r="B93" s="80"/>
      <c r="C93" s="87" t="s">
        <v>197</v>
      </c>
      <c r="D93" s="92">
        <v>992</v>
      </c>
      <c r="E93" s="98" t="s">
        <v>14</v>
      </c>
      <c r="F93" s="92">
        <v>13</v>
      </c>
      <c r="G93" s="93" t="s">
        <v>257</v>
      </c>
      <c r="H93" s="93"/>
      <c r="I93" s="86"/>
      <c r="J93" s="35"/>
      <c r="K93" s="104">
        <f>K94</f>
        <v>110</v>
      </c>
      <c r="IQ93" s="36"/>
    </row>
    <row r="94" spans="2:251" ht="56.25" customHeight="1" x14ac:dyDescent="0.3">
      <c r="B94" s="80"/>
      <c r="C94" s="118" t="s">
        <v>216</v>
      </c>
      <c r="D94" s="119">
        <v>992</v>
      </c>
      <c r="E94" s="120" t="s">
        <v>14</v>
      </c>
      <c r="F94" s="119">
        <v>13</v>
      </c>
      <c r="G94" s="121" t="s">
        <v>257</v>
      </c>
      <c r="H94" s="121">
        <v>200</v>
      </c>
      <c r="I94" s="122"/>
      <c r="J94" s="35"/>
      <c r="K94" s="104">
        <v>110</v>
      </c>
      <c r="IQ94" s="36"/>
    </row>
    <row r="95" spans="2:251" ht="137.25" customHeight="1" thickBot="1" x14ac:dyDescent="0.35">
      <c r="B95" s="80"/>
      <c r="C95" s="128" t="s">
        <v>299</v>
      </c>
      <c r="D95" s="119">
        <v>992</v>
      </c>
      <c r="E95" s="120" t="s">
        <v>14</v>
      </c>
      <c r="F95" s="119">
        <v>13</v>
      </c>
      <c r="G95" s="93" t="s">
        <v>287</v>
      </c>
      <c r="H95" s="93"/>
      <c r="I95" s="112"/>
      <c r="J95" s="141"/>
      <c r="K95" s="104">
        <f>K98</f>
        <v>3178.5</v>
      </c>
      <c r="IQ95" s="36"/>
    </row>
    <row r="96" spans="2:251" ht="96" customHeight="1" thickBot="1" x14ac:dyDescent="0.35">
      <c r="B96" s="80"/>
      <c r="C96" s="128" t="s">
        <v>300</v>
      </c>
      <c r="D96" s="119">
        <v>992</v>
      </c>
      <c r="E96" s="120" t="s">
        <v>14</v>
      </c>
      <c r="F96" s="119">
        <v>13</v>
      </c>
      <c r="G96" s="93" t="s">
        <v>288</v>
      </c>
      <c r="H96" s="93"/>
      <c r="I96" s="112"/>
      <c r="J96" s="141"/>
      <c r="K96" s="104">
        <f>K98</f>
        <v>3178.5</v>
      </c>
      <c r="IQ96" s="36"/>
    </row>
    <row r="97" spans="2:251" ht="59.25" customHeight="1" x14ac:dyDescent="0.3">
      <c r="B97" s="80"/>
      <c r="C97" s="130" t="s">
        <v>301</v>
      </c>
      <c r="D97" s="119">
        <v>992</v>
      </c>
      <c r="E97" s="120" t="s">
        <v>14</v>
      </c>
      <c r="F97" s="119">
        <v>13</v>
      </c>
      <c r="G97" s="93" t="s">
        <v>289</v>
      </c>
      <c r="H97" s="93"/>
      <c r="I97" s="112"/>
      <c r="J97" s="141"/>
      <c r="K97" s="104">
        <f>K98</f>
        <v>3178.5</v>
      </c>
      <c r="IQ97" s="36"/>
    </row>
    <row r="98" spans="2:251" ht="62.25" customHeight="1" x14ac:dyDescent="0.3">
      <c r="B98" s="94"/>
      <c r="C98" s="91" t="s">
        <v>43</v>
      </c>
      <c r="D98" s="129">
        <v>992</v>
      </c>
      <c r="E98" s="120" t="s">
        <v>14</v>
      </c>
      <c r="F98" s="119">
        <v>13</v>
      </c>
      <c r="G98" s="93" t="s">
        <v>290</v>
      </c>
      <c r="H98" s="93"/>
      <c r="I98" s="112"/>
      <c r="J98" s="141"/>
      <c r="K98" s="104">
        <f>K99+K100+K101</f>
        <v>3178.5</v>
      </c>
      <c r="IQ98" s="36"/>
    </row>
    <row r="99" spans="2:251" ht="135" customHeight="1" x14ac:dyDescent="0.3">
      <c r="B99" s="117"/>
      <c r="C99" s="91" t="s">
        <v>302</v>
      </c>
      <c r="D99" s="129">
        <v>992</v>
      </c>
      <c r="E99" s="120" t="s">
        <v>14</v>
      </c>
      <c r="F99" s="119">
        <v>13</v>
      </c>
      <c r="G99" s="93" t="s">
        <v>290</v>
      </c>
      <c r="H99" s="93">
        <v>100</v>
      </c>
      <c r="I99" s="112"/>
      <c r="J99" s="141"/>
      <c r="K99" s="104">
        <v>2818.5</v>
      </c>
      <c r="IQ99" s="36"/>
    </row>
    <row r="100" spans="2:251" ht="56.25" customHeight="1" x14ac:dyDescent="0.3">
      <c r="B100" s="117"/>
      <c r="C100" s="91" t="s">
        <v>216</v>
      </c>
      <c r="D100" s="129">
        <v>992</v>
      </c>
      <c r="E100" s="120" t="s">
        <v>14</v>
      </c>
      <c r="F100" s="119">
        <v>13</v>
      </c>
      <c r="G100" s="93" t="s">
        <v>290</v>
      </c>
      <c r="H100" s="93">
        <v>200</v>
      </c>
      <c r="I100" s="112"/>
      <c r="J100" s="141"/>
      <c r="K100" s="104">
        <v>350</v>
      </c>
      <c r="IQ100" s="36"/>
    </row>
    <row r="101" spans="2:251" ht="22.5" customHeight="1" thickBot="1" x14ac:dyDescent="0.35">
      <c r="B101" s="117"/>
      <c r="C101" s="128" t="s">
        <v>217</v>
      </c>
      <c r="D101" s="119">
        <v>992</v>
      </c>
      <c r="E101" s="120" t="s">
        <v>14</v>
      </c>
      <c r="F101" s="119">
        <v>13</v>
      </c>
      <c r="G101" s="93" t="s">
        <v>290</v>
      </c>
      <c r="H101" s="93">
        <v>800</v>
      </c>
      <c r="I101" s="112"/>
      <c r="J101" s="141"/>
      <c r="K101" s="104">
        <v>10</v>
      </c>
      <c r="IQ101" s="36"/>
    </row>
    <row r="102" spans="2:251" ht="18.75" x14ac:dyDescent="0.3">
      <c r="B102" s="79"/>
      <c r="C102" s="125" t="s">
        <v>31</v>
      </c>
      <c r="D102" s="126" t="s">
        <v>32</v>
      </c>
      <c r="E102" s="126" t="s">
        <v>16</v>
      </c>
      <c r="F102" s="126"/>
      <c r="G102" s="106"/>
      <c r="H102" s="106"/>
      <c r="I102" s="112"/>
      <c r="J102" s="141"/>
      <c r="K102" s="103">
        <f>K103</f>
        <v>237.3</v>
      </c>
      <c r="IQ102" s="36"/>
    </row>
    <row r="103" spans="2:251" ht="35.25" customHeight="1" x14ac:dyDescent="0.3">
      <c r="B103" s="37"/>
      <c r="C103" s="70" t="s">
        <v>33</v>
      </c>
      <c r="D103" s="123" t="s">
        <v>32</v>
      </c>
      <c r="E103" s="123" t="s">
        <v>16</v>
      </c>
      <c r="F103" s="123" t="s">
        <v>34</v>
      </c>
      <c r="G103" s="90"/>
      <c r="H103" s="90"/>
      <c r="I103" s="124"/>
      <c r="J103" s="35"/>
      <c r="K103" s="104">
        <f>K104</f>
        <v>237.3</v>
      </c>
      <c r="IQ103" s="36"/>
    </row>
    <row r="104" spans="2:251" ht="35.25" customHeight="1" x14ac:dyDescent="0.3">
      <c r="B104" s="37"/>
      <c r="C104" s="38" t="s">
        <v>89</v>
      </c>
      <c r="D104" s="44">
        <v>992</v>
      </c>
      <c r="E104" s="42" t="s">
        <v>16</v>
      </c>
      <c r="F104" s="42" t="s">
        <v>34</v>
      </c>
      <c r="G104" s="42" t="s">
        <v>115</v>
      </c>
      <c r="H104" s="42"/>
      <c r="I104" s="40"/>
      <c r="J104" s="35"/>
      <c r="K104" s="104">
        <f>K105</f>
        <v>237.3</v>
      </c>
    </row>
    <row r="105" spans="2:251" ht="56.25" x14ac:dyDescent="0.3">
      <c r="B105" s="37"/>
      <c r="C105" s="38" t="s">
        <v>159</v>
      </c>
      <c r="D105" s="44">
        <v>992</v>
      </c>
      <c r="E105" s="42" t="s">
        <v>16</v>
      </c>
      <c r="F105" s="42" t="s">
        <v>34</v>
      </c>
      <c r="G105" s="42" t="s">
        <v>116</v>
      </c>
      <c r="H105" s="42"/>
      <c r="I105" s="40"/>
      <c r="J105" s="35"/>
      <c r="K105" s="104">
        <f>K107+K109</f>
        <v>237.3</v>
      </c>
    </row>
    <row r="106" spans="2:251" ht="59.25" customHeight="1" x14ac:dyDescent="0.3">
      <c r="B106" s="37"/>
      <c r="C106" s="38" t="s">
        <v>35</v>
      </c>
      <c r="D106" s="44">
        <v>992</v>
      </c>
      <c r="E106" s="42" t="s">
        <v>16</v>
      </c>
      <c r="F106" s="42" t="s">
        <v>34</v>
      </c>
      <c r="G106" s="42" t="s">
        <v>117</v>
      </c>
      <c r="H106" s="42"/>
      <c r="I106" s="40"/>
      <c r="J106" s="35"/>
      <c r="K106" s="104">
        <f>K107</f>
        <v>212.3</v>
      </c>
    </row>
    <row r="107" spans="2:251" ht="131.25" customHeight="1" x14ac:dyDescent="0.3">
      <c r="B107" s="37"/>
      <c r="C107" s="38" t="s">
        <v>213</v>
      </c>
      <c r="D107" s="44">
        <v>992</v>
      </c>
      <c r="E107" s="42" t="s">
        <v>16</v>
      </c>
      <c r="F107" s="42" t="s">
        <v>34</v>
      </c>
      <c r="G107" s="42" t="s">
        <v>117</v>
      </c>
      <c r="H107" s="42" t="s">
        <v>212</v>
      </c>
      <c r="I107" s="40"/>
      <c r="J107" s="35"/>
      <c r="K107" s="104">
        <v>212.3</v>
      </c>
    </row>
    <row r="108" spans="2:251" ht="78" customHeight="1" x14ac:dyDescent="0.3">
      <c r="B108" s="37"/>
      <c r="C108" s="38" t="s">
        <v>189</v>
      </c>
      <c r="D108" s="44">
        <v>992</v>
      </c>
      <c r="E108" s="42" t="s">
        <v>16</v>
      </c>
      <c r="F108" s="42" t="s">
        <v>34</v>
      </c>
      <c r="G108" s="42" t="s">
        <v>190</v>
      </c>
      <c r="H108" s="42"/>
      <c r="I108" s="40"/>
      <c r="J108" s="35"/>
      <c r="K108" s="104">
        <f>K109</f>
        <v>25</v>
      </c>
    </row>
    <row r="109" spans="2:251" ht="141" customHeight="1" x14ac:dyDescent="0.3">
      <c r="B109" s="37"/>
      <c r="C109" s="38" t="s">
        <v>220</v>
      </c>
      <c r="D109" s="44">
        <v>992</v>
      </c>
      <c r="E109" s="42" t="s">
        <v>16</v>
      </c>
      <c r="F109" s="42" t="s">
        <v>34</v>
      </c>
      <c r="G109" s="42" t="s">
        <v>188</v>
      </c>
      <c r="H109" s="42" t="s">
        <v>212</v>
      </c>
      <c r="I109" s="40"/>
      <c r="J109" s="35"/>
      <c r="K109" s="104">
        <v>25</v>
      </c>
    </row>
    <row r="110" spans="2:251" s="36" customFormat="1" ht="45" customHeight="1" x14ac:dyDescent="0.3">
      <c r="B110" s="29"/>
      <c r="C110" s="22" t="s">
        <v>36</v>
      </c>
      <c r="D110" s="30">
        <v>992</v>
      </c>
      <c r="E110" s="30" t="s">
        <v>34</v>
      </c>
      <c r="F110" s="65"/>
      <c r="G110" s="40" t="s">
        <v>37</v>
      </c>
      <c r="H110" s="40"/>
      <c r="I110" s="34" t="e">
        <f>I111+I129</f>
        <v>#REF!</v>
      </c>
      <c r="J110" s="41"/>
      <c r="K110" s="103">
        <f>K111+K129</f>
        <v>253.5</v>
      </c>
      <c r="IQ110" s="6"/>
    </row>
    <row r="111" spans="2:251" ht="77.650000000000006" customHeight="1" x14ac:dyDescent="0.3">
      <c r="B111" s="37"/>
      <c r="C111" s="45" t="s">
        <v>38</v>
      </c>
      <c r="D111" s="39">
        <v>992</v>
      </c>
      <c r="E111" s="39" t="s">
        <v>34</v>
      </c>
      <c r="F111" s="39" t="s">
        <v>39</v>
      </c>
      <c r="G111" s="42"/>
      <c r="H111" s="42"/>
      <c r="I111" s="40" t="e">
        <f>I113+#REF!+#REF!</f>
        <v>#REF!</v>
      </c>
      <c r="J111" s="35"/>
      <c r="K111" s="104">
        <f>K116+K120+K124+K128</f>
        <v>110</v>
      </c>
    </row>
    <row r="112" spans="2:251" ht="28.5" customHeight="1" x14ac:dyDescent="0.3">
      <c r="B112" s="37"/>
      <c r="C112" s="38" t="s">
        <v>40</v>
      </c>
      <c r="D112" s="39">
        <v>992</v>
      </c>
      <c r="E112" s="39" t="s">
        <v>34</v>
      </c>
      <c r="F112" s="39" t="s">
        <v>39</v>
      </c>
      <c r="G112" s="42" t="s">
        <v>118</v>
      </c>
      <c r="H112" s="42"/>
      <c r="I112" s="40" t="e">
        <f>I113+#REF!+#REF!</f>
        <v>#REF!</v>
      </c>
      <c r="J112" s="35"/>
      <c r="K112" s="104">
        <f>K113</f>
        <v>49.4</v>
      </c>
    </row>
    <row r="113" spans="2:251" ht="78" customHeight="1" x14ac:dyDescent="0.3">
      <c r="B113" s="37"/>
      <c r="C113" s="38" t="s">
        <v>41</v>
      </c>
      <c r="D113" s="39">
        <v>992</v>
      </c>
      <c r="E113" s="39" t="s">
        <v>34</v>
      </c>
      <c r="F113" s="39" t="s">
        <v>39</v>
      </c>
      <c r="G113" s="42" t="s">
        <v>119</v>
      </c>
      <c r="H113" s="42"/>
      <c r="I113" s="40">
        <f>I114</f>
        <v>0</v>
      </c>
      <c r="J113" s="35"/>
      <c r="K113" s="104">
        <f>K114</f>
        <v>49.4</v>
      </c>
      <c r="IQ113" s="36"/>
    </row>
    <row r="114" spans="2:251" ht="60.75" customHeight="1" x14ac:dyDescent="0.3">
      <c r="B114" s="37"/>
      <c r="C114" s="38" t="s">
        <v>161</v>
      </c>
      <c r="D114" s="39">
        <v>992</v>
      </c>
      <c r="E114" s="39" t="s">
        <v>34</v>
      </c>
      <c r="F114" s="39" t="s">
        <v>39</v>
      </c>
      <c r="G114" s="42" t="s">
        <v>160</v>
      </c>
      <c r="H114" s="42"/>
      <c r="I114" s="40">
        <f>I116</f>
        <v>0</v>
      </c>
      <c r="J114" s="35"/>
      <c r="K114" s="104">
        <f>K115</f>
        <v>49.4</v>
      </c>
    </row>
    <row r="115" spans="2:251" ht="75.75" customHeight="1" x14ac:dyDescent="0.3">
      <c r="B115" s="37"/>
      <c r="C115" s="38" t="s">
        <v>42</v>
      </c>
      <c r="D115" s="39">
        <v>992</v>
      </c>
      <c r="E115" s="39" t="s">
        <v>34</v>
      </c>
      <c r="F115" s="39" t="s">
        <v>39</v>
      </c>
      <c r="G115" s="42" t="s">
        <v>120</v>
      </c>
      <c r="H115" s="42"/>
      <c r="I115" s="40"/>
      <c r="J115" s="35"/>
      <c r="K115" s="104">
        <f>K116</f>
        <v>49.4</v>
      </c>
    </row>
    <row r="116" spans="2:251" ht="56.25" x14ac:dyDescent="0.3">
      <c r="B116" s="37"/>
      <c r="C116" s="38" t="s">
        <v>216</v>
      </c>
      <c r="D116" s="39">
        <v>992</v>
      </c>
      <c r="E116" s="39" t="s">
        <v>34</v>
      </c>
      <c r="F116" s="39" t="s">
        <v>39</v>
      </c>
      <c r="G116" s="42" t="s">
        <v>121</v>
      </c>
      <c r="H116" s="42" t="s">
        <v>214</v>
      </c>
      <c r="I116" s="40"/>
      <c r="J116" s="35"/>
      <c r="K116" s="104">
        <v>49.4</v>
      </c>
    </row>
    <row r="117" spans="2:251" ht="37.5" x14ac:dyDescent="0.3">
      <c r="B117" s="37"/>
      <c r="C117" s="38" t="s">
        <v>44</v>
      </c>
      <c r="D117" s="39">
        <v>992</v>
      </c>
      <c r="E117" s="39" t="s">
        <v>34</v>
      </c>
      <c r="F117" s="39" t="s">
        <v>39</v>
      </c>
      <c r="G117" s="42" t="s">
        <v>162</v>
      </c>
      <c r="H117" s="42"/>
      <c r="I117" s="40" t="e">
        <f>#REF!</f>
        <v>#REF!</v>
      </c>
      <c r="J117" s="35"/>
      <c r="K117" s="104">
        <f>K120</f>
        <v>35</v>
      </c>
    </row>
    <row r="118" spans="2:251" ht="75" x14ac:dyDescent="0.3">
      <c r="B118" s="37"/>
      <c r="C118" s="38" t="s">
        <v>163</v>
      </c>
      <c r="D118" s="39">
        <v>992</v>
      </c>
      <c r="E118" s="39" t="s">
        <v>34</v>
      </c>
      <c r="F118" s="39" t="s">
        <v>39</v>
      </c>
      <c r="G118" s="42" t="s">
        <v>122</v>
      </c>
      <c r="H118" s="42"/>
      <c r="I118" s="40"/>
      <c r="J118" s="35"/>
      <c r="K118" s="104">
        <f>K120</f>
        <v>35</v>
      </c>
    </row>
    <row r="119" spans="2:251" ht="56.25" x14ac:dyDescent="0.3">
      <c r="B119" s="37"/>
      <c r="C119" s="38" t="s">
        <v>90</v>
      </c>
      <c r="D119" s="39">
        <v>992</v>
      </c>
      <c r="E119" s="39" t="s">
        <v>34</v>
      </c>
      <c r="F119" s="39" t="s">
        <v>39</v>
      </c>
      <c r="G119" s="42" t="s">
        <v>167</v>
      </c>
      <c r="H119" s="42"/>
      <c r="I119" s="40"/>
      <c r="J119" s="35"/>
      <c r="K119" s="104">
        <f>K120</f>
        <v>35</v>
      </c>
    </row>
    <row r="120" spans="2:251" ht="56.25" x14ac:dyDescent="0.3">
      <c r="B120" s="37"/>
      <c r="C120" s="38" t="s">
        <v>216</v>
      </c>
      <c r="D120" s="39">
        <v>992</v>
      </c>
      <c r="E120" s="39" t="s">
        <v>34</v>
      </c>
      <c r="F120" s="39" t="s">
        <v>39</v>
      </c>
      <c r="G120" s="42" t="s">
        <v>167</v>
      </c>
      <c r="H120" s="42" t="s">
        <v>214</v>
      </c>
      <c r="I120" s="40"/>
      <c r="J120" s="35"/>
      <c r="K120" s="104">
        <v>35</v>
      </c>
    </row>
    <row r="121" spans="2:251" ht="56.25" x14ac:dyDescent="0.3">
      <c r="B121" s="37"/>
      <c r="C121" s="38" t="s">
        <v>79</v>
      </c>
      <c r="D121" s="39">
        <v>992</v>
      </c>
      <c r="E121" s="39" t="s">
        <v>34</v>
      </c>
      <c r="F121" s="39" t="s">
        <v>39</v>
      </c>
      <c r="G121" s="42" t="s">
        <v>165</v>
      </c>
      <c r="H121" s="42"/>
      <c r="I121" s="40">
        <f>I122</f>
        <v>0</v>
      </c>
      <c r="J121" s="35"/>
      <c r="K121" s="104">
        <f>K122</f>
        <v>5.6</v>
      </c>
    </row>
    <row r="122" spans="2:251" ht="20.25" customHeight="1" x14ac:dyDescent="0.3">
      <c r="B122" s="37"/>
      <c r="C122" s="38" t="s">
        <v>166</v>
      </c>
      <c r="D122" s="39">
        <v>992</v>
      </c>
      <c r="E122" s="39" t="s">
        <v>34</v>
      </c>
      <c r="F122" s="39" t="s">
        <v>39</v>
      </c>
      <c r="G122" s="42" t="s">
        <v>164</v>
      </c>
      <c r="H122" s="42"/>
      <c r="I122" s="40"/>
      <c r="J122" s="35"/>
      <c r="K122" s="104">
        <f>K124</f>
        <v>5.6</v>
      </c>
    </row>
    <row r="123" spans="2:251" ht="38.25" customHeight="1" x14ac:dyDescent="0.3">
      <c r="B123" s="37"/>
      <c r="C123" s="82" t="s">
        <v>92</v>
      </c>
      <c r="D123" s="39">
        <v>992</v>
      </c>
      <c r="E123" s="39" t="s">
        <v>34</v>
      </c>
      <c r="F123" s="39" t="s">
        <v>39</v>
      </c>
      <c r="G123" s="42" t="s">
        <v>123</v>
      </c>
      <c r="H123" s="42"/>
      <c r="I123" s="40"/>
      <c r="J123" s="35"/>
      <c r="K123" s="104">
        <f>K124</f>
        <v>5.6</v>
      </c>
    </row>
    <row r="124" spans="2:251" ht="56.25" x14ac:dyDescent="0.3">
      <c r="B124" s="37"/>
      <c r="C124" s="71" t="s">
        <v>216</v>
      </c>
      <c r="D124" s="74">
        <v>992</v>
      </c>
      <c r="E124" s="39" t="s">
        <v>34</v>
      </c>
      <c r="F124" s="39" t="s">
        <v>39</v>
      </c>
      <c r="G124" s="42" t="s">
        <v>124</v>
      </c>
      <c r="H124" s="42" t="s">
        <v>214</v>
      </c>
      <c r="I124" s="40"/>
      <c r="J124" s="35"/>
      <c r="K124" s="104">
        <v>5.6</v>
      </c>
    </row>
    <row r="125" spans="2:251" ht="93.75" x14ac:dyDescent="0.3">
      <c r="B125" s="37"/>
      <c r="C125" s="91" t="s">
        <v>308</v>
      </c>
      <c r="D125" s="74">
        <v>992</v>
      </c>
      <c r="E125" s="39" t="s">
        <v>34</v>
      </c>
      <c r="F125" s="39" t="s">
        <v>39</v>
      </c>
      <c r="G125" s="42" t="s">
        <v>295</v>
      </c>
      <c r="H125" s="42"/>
      <c r="I125" s="40"/>
      <c r="J125" s="35"/>
      <c r="K125" s="104">
        <f>K128</f>
        <v>20</v>
      </c>
    </row>
    <row r="126" spans="2:251" ht="39" customHeight="1" x14ac:dyDescent="0.3">
      <c r="B126" s="37"/>
      <c r="C126" s="91" t="s">
        <v>298</v>
      </c>
      <c r="D126" s="74">
        <v>992</v>
      </c>
      <c r="E126" s="39" t="s">
        <v>34</v>
      </c>
      <c r="F126" s="39" t="s">
        <v>39</v>
      </c>
      <c r="G126" s="42" t="s">
        <v>296</v>
      </c>
      <c r="H126" s="42"/>
      <c r="I126" s="40"/>
      <c r="J126" s="35"/>
      <c r="K126" s="104">
        <f>K128</f>
        <v>20</v>
      </c>
    </row>
    <row r="127" spans="2:251" ht="37.5" x14ac:dyDescent="0.3">
      <c r="B127" s="37"/>
      <c r="C127" s="91" t="s">
        <v>197</v>
      </c>
      <c r="D127" s="74">
        <v>992</v>
      </c>
      <c r="E127" s="39" t="s">
        <v>34</v>
      </c>
      <c r="F127" s="39" t="s">
        <v>39</v>
      </c>
      <c r="G127" s="42" t="s">
        <v>297</v>
      </c>
      <c r="H127" s="42"/>
      <c r="I127" s="40"/>
      <c r="J127" s="35"/>
      <c r="K127" s="104">
        <f>K128</f>
        <v>20</v>
      </c>
    </row>
    <row r="128" spans="2:251" ht="56.25" x14ac:dyDescent="0.3">
      <c r="B128" s="37"/>
      <c r="C128" s="91" t="s">
        <v>216</v>
      </c>
      <c r="D128" s="74">
        <v>992</v>
      </c>
      <c r="E128" s="39" t="s">
        <v>34</v>
      </c>
      <c r="F128" s="39" t="s">
        <v>39</v>
      </c>
      <c r="G128" s="42" t="s">
        <v>297</v>
      </c>
      <c r="H128" s="42" t="s">
        <v>214</v>
      </c>
      <c r="I128" s="40"/>
      <c r="J128" s="35"/>
      <c r="K128" s="104">
        <v>20</v>
      </c>
    </row>
    <row r="129" spans="2:251" ht="61.5" customHeight="1" x14ac:dyDescent="0.3">
      <c r="B129" s="37"/>
      <c r="C129" s="70" t="s">
        <v>45</v>
      </c>
      <c r="D129" s="39">
        <v>992</v>
      </c>
      <c r="E129" s="39" t="s">
        <v>34</v>
      </c>
      <c r="F129" s="39" t="s">
        <v>46</v>
      </c>
      <c r="G129" s="42"/>
      <c r="H129" s="42"/>
      <c r="I129" s="40"/>
      <c r="J129" s="35"/>
      <c r="K129" s="104">
        <f>K130</f>
        <v>143.5</v>
      </c>
    </row>
    <row r="130" spans="2:251" ht="94.5" thickBot="1" x14ac:dyDescent="0.35">
      <c r="B130" s="37"/>
      <c r="C130" s="83" t="s">
        <v>291</v>
      </c>
      <c r="D130" s="39">
        <v>992</v>
      </c>
      <c r="E130" s="39" t="s">
        <v>34</v>
      </c>
      <c r="F130" s="39" t="s">
        <v>46</v>
      </c>
      <c r="G130" s="42" t="s">
        <v>224</v>
      </c>
      <c r="H130" s="42"/>
      <c r="I130" s="40"/>
      <c r="J130" s="35"/>
      <c r="K130" s="104">
        <f>K133</f>
        <v>143.5</v>
      </c>
    </row>
    <row r="131" spans="2:251" ht="60" customHeight="1" thickBot="1" x14ac:dyDescent="0.35">
      <c r="B131" s="37"/>
      <c r="C131" s="83" t="s">
        <v>263</v>
      </c>
      <c r="D131" s="39">
        <v>992</v>
      </c>
      <c r="E131" s="39" t="s">
        <v>34</v>
      </c>
      <c r="F131" s="39" t="s">
        <v>46</v>
      </c>
      <c r="G131" s="42" t="s">
        <v>225</v>
      </c>
      <c r="H131" s="42"/>
      <c r="I131" s="40"/>
      <c r="J131" s="35"/>
      <c r="K131" s="104">
        <f>K133</f>
        <v>143.5</v>
      </c>
    </row>
    <row r="132" spans="2:251" ht="42.75" customHeight="1" thickBot="1" x14ac:dyDescent="0.35">
      <c r="B132" s="37"/>
      <c r="C132" s="83" t="s">
        <v>197</v>
      </c>
      <c r="D132" s="39">
        <v>992</v>
      </c>
      <c r="E132" s="39" t="s">
        <v>34</v>
      </c>
      <c r="F132" s="39" t="s">
        <v>46</v>
      </c>
      <c r="G132" s="42" t="s">
        <v>226</v>
      </c>
      <c r="H132" s="42"/>
      <c r="I132" s="40"/>
      <c r="J132" s="35"/>
      <c r="K132" s="104">
        <f>K133</f>
        <v>143.5</v>
      </c>
    </row>
    <row r="133" spans="2:251" ht="75" x14ac:dyDescent="0.3">
      <c r="B133" s="37"/>
      <c r="C133" s="38" t="s">
        <v>264</v>
      </c>
      <c r="D133" s="39">
        <v>992</v>
      </c>
      <c r="E133" s="39" t="s">
        <v>34</v>
      </c>
      <c r="F133" s="39" t="s">
        <v>46</v>
      </c>
      <c r="G133" s="42" t="s">
        <v>226</v>
      </c>
      <c r="H133" s="42" t="s">
        <v>221</v>
      </c>
      <c r="I133" s="40"/>
      <c r="J133" s="35"/>
      <c r="K133" s="104">
        <v>143.5</v>
      </c>
    </row>
    <row r="134" spans="2:251" s="36" customFormat="1" ht="18.75" x14ac:dyDescent="0.3">
      <c r="B134" s="29"/>
      <c r="C134" s="22" t="s">
        <v>47</v>
      </c>
      <c r="D134" s="30">
        <v>992</v>
      </c>
      <c r="E134" s="30" t="s">
        <v>19</v>
      </c>
      <c r="F134" s="31"/>
      <c r="G134" s="40"/>
      <c r="H134" s="40"/>
      <c r="I134" s="34" t="e">
        <f>I135+#REF!+I139</f>
        <v>#REF!</v>
      </c>
      <c r="J134" s="41"/>
      <c r="K134" s="103">
        <f>+K139</f>
        <v>13872.1</v>
      </c>
      <c r="IQ134" s="6"/>
    </row>
    <row r="135" spans="2:251" ht="18.75" hidden="1" x14ac:dyDescent="0.3">
      <c r="B135" s="37"/>
      <c r="C135" s="49" t="s">
        <v>48</v>
      </c>
      <c r="D135" s="50">
        <v>992</v>
      </c>
      <c r="E135" s="50" t="s">
        <v>19</v>
      </c>
      <c r="F135" s="50" t="s">
        <v>49</v>
      </c>
      <c r="G135" s="42"/>
      <c r="H135" s="42"/>
      <c r="I135" s="51">
        <f>I136</f>
        <v>0</v>
      </c>
      <c r="J135" s="35"/>
      <c r="K135" s="105"/>
    </row>
    <row r="136" spans="2:251" ht="37.5" hidden="1" x14ac:dyDescent="0.3">
      <c r="B136" s="37"/>
      <c r="C136" s="49" t="s">
        <v>50</v>
      </c>
      <c r="D136" s="52">
        <v>992</v>
      </c>
      <c r="E136" s="50" t="s">
        <v>19</v>
      </c>
      <c r="F136" s="50" t="s">
        <v>49</v>
      </c>
      <c r="G136" s="42" t="s">
        <v>51</v>
      </c>
      <c r="H136" s="42"/>
      <c r="I136" s="51">
        <f>I137</f>
        <v>0</v>
      </c>
      <c r="J136" s="35"/>
      <c r="K136" s="105"/>
    </row>
    <row r="137" spans="2:251" ht="149.25" hidden="1" customHeight="1" x14ac:dyDescent="0.3">
      <c r="B137" s="37"/>
      <c r="C137" s="49" t="s">
        <v>52</v>
      </c>
      <c r="D137" s="52">
        <v>992</v>
      </c>
      <c r="E137" s="50" t="s">
        <v>19</v>
      </c>
      <c r="F137" s="50" t="s">
        <v>49</v>
      </c>
      <c r="G137" s="42" t="s">
        <v>53</v>
      </c>
      <c r="H137" s="42"/>
      <c r="I137" s="51">
        <f>I138</f>
        <v>0</v>
      </c>
      <c r="J137" s="35"/>
      <c r="K137" s="105"/>
    </row>
    <row r="138" spans="2:251" ht="93.75" hidden="1" x14ac:dyDescent="0.3">
      <c r="B138" s="37"/>
      <c r="C138" s="49" t="s">
        <v>54</v>
      </c>
      <c r="D138" s="52">
        <v>992</v>
      </c>
      <c r="E138" s="50" t="s">
        <v>19</v>
      </c>
      <c r="F138" s="50" t="s">
        <v>49</v>
      </c>
      <c r="G138" s="42" t="s">
        <v>53</v>
      </c>
      <c r="H138" s="42" t="s">
        <v>55</v>
      </c>
      <c r="I138" s="51"/>
      <c r="J138" s="35"/>
      <c r="K138" s="105"/>
    </row>
    <row r="139" spans="2:251" ht="37.5" x14ac:dyDescent="0.3">
      <c r="B139" s="37"/>
      <c r="C139" s="38" t="s">
        <v>56</v>
      </c>
      <c r="D139" s="53">
        <v>992</v>
      </c>
      <c r="E139" s="42" t="s">
        <v>19</v>
      </c>
      <c r="F139" s="42" t="s">
        <v>39</v>
      </c>
      <c r="G139" s="42"/>
      <c r="H139" s="42"/>
      <c r="I139" s="40" t="e">
        <f>I140+#REF!</f>
        <v>#REF!</v>
      </c>
      <c r="J139" s="35"/>
      <c r="K139" s="105">
        <f>K144+K148</f>
        <v>13872.1</v>
      </c>
    </row>
    <row r="140" spans="2:251" ht="18" customHeight="1" x14ac:dyDescent="0.3">
      <c r="B140" s="37"/>
      <c r="C140" s="38" t="s">
        <v>168</v>
      </c>
      <c r="D140" s="53">
        <v>992</v>
      </c>
      <c r="E140" s="42" t="s">
        <v>19</v>
      </c>
      <c r="F140" s="42" t="s">
        <v>39</v>
      </c>
      <c r="G140" s="42" t="s">
        <v>125</v>
      </c>
      <c r="H140" s="42"/>
      <c r="I140" s="40">
        <f>I143</f>
        <v>0</v>
      </c>
      <c r="J140" s="35"/>
      <c r="K140" s="105">
        <f>K142</f>
        <v>5206.6000000000004</v>
      </c>
    </row>
    <row r="141" spans="2:251" ht="40.5" customHeight="1" x14ac:dyDescent="0.3">
      <c r="B141" s="37"/>
      <c r="C141" s="38" t="s">
        <v>56</v>
      </c>
      <c r="D141" s="53">
        <v>992</v>
      </c>
      <c r="E141" s="42" t="s">
        <v>19</v>
      </c>
      <c r="F141" s="42" t="s">
        <v>39</v>
      </c>
      <c r="G141" s="42" t="s">
        <v>126</v>
      </c>
      <c r="H141" s="42"/>
      <c r="I141" s="40"/>
      <c r="J141" s="35"/>
      <c r="K141" s="105">
        <f>K144</f>
        <v>5206.6000000000004</v>
      </c>
    </row>
    <row r="142" spans="2:251" ht="96" customHeight="1" x14ac:dyDescent="0.3">
      <c r="B142" s="37"/>
      <c r="C142" s="38" t="s">
        <v>169</v>
      </c>
      <c r="D142" s="53">
        <v>992</v>
      </c>
      <c r="E142" s="42" t="s">
        <v>19</v>
      </c>
      <c r="F142" s="42" t="s">
        <v>39</v>
      </c>
      <c r="G142" s="42" t="s">
        <v>128</v>
      </c>
      <c r="H142" s="42"/>
      <c r="I142" s="40"/>
      <c r="J142" s="35"/>
      <c r="K142" s="105">
        <f>K143</f>
        <v>5206.6000000000004</v>
      </c>
    </row>
    <row r="143" spans="2:251" ht="131.25" customHeight="1" x14ac:dyDescent="0.3">
      <c r="B143" s="37"/>
      <c r="C143" s="38" t="s">
        <v>170</v>
      </c>
      <c r="D143" s="53">
        <v>992</v>
      </c>
      <c r="E143" s="42" t="s">
        <v>19</v>
      </c>
      <c r="F143" s="42" t="s">
        <v>39</v>
      </c>
      <c r="G143" s="42" t="s">
        <v>127</v>
      </c>
      <c r="H143" s="42"/>
      <c r="I143" s="40">
        <f>I144</f>
        <v>0</v>
      </c>
      <c r="J143" s="35"/>
      <c r="K143" s="105">
        <f>K144</f>
        <v>5206.6000000000004</v>
      </c>
    </row>
    <row r="144" spans="2:251" ht="56.25" x14ac:dyDescent="0.3">
      <c r="B144" s="37"/>
      <c r="C144" s="82" t="s">
        <v>216</v>
      </c>
      <c r="D144" s="39">
        <v>992</v>
      </c>
      <c r="E144" s="42" t="s">
        <v>19</v>
      </c>
      <c r="F144" s="42" t="s">
        <v>39</v>
      </c>
      <c r="G144" s="42" t="s">
        <v>127</v>
      </c>
      <c r="H144" s="42" t="s">
        <v>214</v>
      </c>
      <c r="I144" s="40"/>
      <c r="J144" s="35"/>
      <c r="K144" s="105">
        <v>5206.6000000000004</v>
      </c>
    </row>
    <row r="145" spans="2:251" ht="112.5" x14ac:dyDescent="0.3">
      <c r="B145" s="37"/>
      <c r="C145" s="91" t="s">
        <v>319</v>
      </c>
      <c r="D145" s="74">
        <v>992</v>
      </c>
      <c r="E145" s="42" t="s">
        <v>19</v>
      </c>
      <c r="F145" s="42" t="s">
        <v>39</v>
      </c>
      <c r="G145" s="42" t="s">
        <v>314</v>
      </c>
      <c r="H145" s="42"/>
      <c r="I145" s="40"/>
      <c r="J145" s="35"/>
      <c r="K145" s="105">
        <f>K148</f>
        <v>8665.5</v>
      </c>
    </row>
    <row r="146" spans="2:251" ht="206.25" x14ac:dyDescent="0.3">
      <c r="B146" s="37"/>
      <c r="C146" s="91" t="s">
        <v>317</v>
      </c>
      <c r="D146" s="74">
        <v>992</v>
      </c>
      <c r="E146" s="42" t="s">
        <v>19</v>
      </c>
      <c r="F146" s="42" t="s">
        <v>39</v>
      </c>
      <c r="G146" s="42" t="s">
        <v>315</v>
      </c>
      <c r="H146" s="42"/>
      <c r="I146" s="40"/>
      <c r="J146" s="35"/>
      <c r="K146" s="105">
        <f>K148</f>
        <v>8665.5</v>
      </c>
    </row>
    <row r="147" spans="2:251" ht="56.25" x14ac:dyDescent="0.3">
      <c r="B147" s="37"/>
      <c r="C147" s="91" t="s">
        <v>318</v>
      </c>
      <c r="D147" s="74">
        <v>992</v>
      </c>
      <c r="E147" s="42" t="s">
        <v>19</v>
      </c>
      <c r="F147" s="42" t="s">
        <v>39</v>
      </c>
      <c r="G147" s="42" t="s">
        <v>316</v>
      </c>
      <c r="H147" s="42"/>
      <c r="I147" s="40"/>
      <c r="J147" s="35"/>
      <c r="K147" s="105">
        <f>K148</f>
        <v>8665.5</v>
      </c>
    </row>
    <row r="148" spans="2:251" ht="56.25" x14ac:dyDescent="0.3">
      <c r="B148" s="37"/>
      <c r="C148" s="70" t="s">
        <v>216</v>
      </c>
      <c r="D148" s="39">
        <v>992</v>
      </c>
      <c r="E148" s="42" t="s">
        <v>19</v>
      </c>
      <c r="F148" s="42" t="s">
        <v>39</v>
      </c>
      <c r="G148" s="42" t="s">
        <v>316</v>
      </c>
      <c r="H148" s="42" t="s">
        <v>214</v>
      </c>
      <c r="I148" s="40"/>
      <c r="J148" s="35"/>
      <c r="K148" s="105">
        <v>8665.5</v>
      </c>
    </row>
    <row r="149" spans="2:251" s="36" customFormat="1" ht="37.5" x14ac:dyDescent="0.3">
      <c r="B149" s="29"/>
      <c r="C149" s="22" t="s">
        <v>57</v>
      </c>
      <c r="D149" s="30">
        <v>992</v>
      </c>
      <c r="E149" s="30" t="s">
        <v>58</v>
      </c>
      <c r="F149" s="31"/>
      <c r="G149" s="40"/>
      <c r="H149" s="40"/>
      <c r="I149" s="34" t="e">
        <f>#REF!+#REF!+I159</f>
        <v>#REF!</v>
      </c>
      <c r="J149" s="41"/>
      <c r="K149" s="103">
        <f>K159+K150</f>
        <v>1652.6</v>
      </c>
      <c r="IQ149" s="6"/>
    </row>
    <row r="150" spans="2:251" s="36" customFormat="1" ht="18.75" x14ac:dyDescent="0.3">
      <c r="B150" s="29"/>
      <c r="C150" s="38" t="s">
        <v>266</v>
      </c>
      <c r="D150" s="39">
        <v>992</v>
      </c>
      <c r="E150" s="39" t="s">
        <v>58</v>
      </c>
      <c r="F150" s="39" t="s">
        <v>16</v>
      </c>
      <c r="G150" s="40"/>
      <c r="H150" s="40"/>
      <c r="I150" s="34"/>
      <c r="J150" s="41"/>
      <c r="K150" s="104">
        <f>K154+K158</f>
        <v>775.4</v>
      </c>
      <c r="IQ150" s="6"/>
    </row>
    <row r="151" spans="2:251" s="36" customFormat="1" ht="94.5" thickBot="1" x14ac:dyDescent="0.35">
      <c r="B151" s="29"/>
      <c r="C151" s="83" t="s">
        <v>292</v>
      </c>
      <c r="D151" s="39">
        <v>992</v>
      </c>
      <c r="E151" s="39" t="s">
        <v>58</v>
      </c>
      <c r="F151" s="39" t="s">
        <v>16</v>
      </c>
      <c r="G151" s="40" t="s">
        <v>227</v>
      </c>
      <c r="H151" s="40"/>
      <c r="I151" s="40"/>
      <c r="J151" s="35"/>
      <c r="K151" s="104">
        <f>K154</f>
        <v>436.4</v>
      </c>
      <c r="IQ151" s="6"/>
    </row>
    <row r="152" spans="2:251" s="36" customFormat="1" ht="38.25" thickBot="1" x14ac:dyDescent="0.35">
      <c r="B152" s="29"/>
      <c r="C152" s="83" t="s">
        <v>265</v>
      </c>
      <c r="D152" s="39">
        <v>992</v>
      </c>
      <c r="E152" s="39" t="s">
        <v>58</v>
      </c>
      <c r="F152" s="39" t="s">
        <v>16</v>
      </c>
      <c r="G152" s="40" t="s">
        <v>228</v>
      </c>
      <c r="H152" s="40"/>
      <c r="I152" s="40"/>
      <c r="J152" s="35"/>
      <c r="K152" s="104">
        <f>K154</f>
        <v>436.4</v>
      </c>
      <c r="IQ152" s="6"/>
    </row>
    <row r="153" spans="2:251" s="36" customFormat="1" ht="37.5" x14ac:dyDescent="0.3">
      <c r="B153" s="29"/>
      <c r="C153" s="87" t="s">
        <v>197</v>
      </c>
      <c r="D153" s="39">
        <v>992</v>
      </c>
      <c r="E153" s="39" t="s">
        <v>58</v>
      </c>
      <c r="F153" s="39" t="s">
        <v>16</v>
      </c>
      <c r="G153" s="40" t="s">
        <v>229</v>
      </c>
      <c r="H153" s="40"/>
      <c r="I153" s="40"/>
      <c r="J153" s="35"/>
      <c r="K153" s="104">
        <f>K154</f>
        <v>436.4</v>
      </c>
      <c r="IQ153" s="6"/>
    </row>
    <row r="154" spans="2:251" s="36" customFormat="1" ht="18.75" x14ac:dyDescent="0.3">
      <c r="B154" s="29"/>
      <c r="C154" s="91" t="s">
        <v>217</v>
      </c>
      <c r="D154" s="74">
        <v>992</v>
      </c>
      <c r="E154" s="39" t="s">
        <v>58</v>
      </c>
      <c r="F154" s="39" t="s">
        <v>16</v>
      </c>
      <c r="G154" s="40" t="s">
        <v>229</v>
      </c>
      <c r="H154" s="127">
        <v>800</v>
      </c>
      <c r="I154" s="40"/>
      <c r="J154" s="35"/>
      <c r="K154" s="104">
        <v>436.4</v>
      </c>
      <c r="IQ154" s="6"/>
    </row>
    <row r="155" spans="2:251" s="36" customFormat="1" ht="93.75" x14ac:dyDescent="0.3">
      <c r="B155" s="29"/>
      <c r="C155" s="91" t="s">
        <v>322</v>
      </c>
      <c r="D155" s="74">
        <v>992</v>
      </c>
      <c r="E155" s="39" t="s">
        <v>58</v>
      </c>
      <c r="F155" s="39" t="s">
        <v>16</v>
      </c>
      <c r="G155" s="40" t="s">
        <v>320</v>
      </c>
      <c r="H155" s="127"/>
      <c r="I155" s="40"/>
      <c r="J155" s="35"/>
      <c r="K155" s="104">
        <f>K158</f>
        <v>339</v>
      </c>
      <c r="IQ155" s="6"/>
    </row>
    <row r="156" spans="2:251" s="36" customFormat="1" ht="56.25" x14ac:dyDescent="0.3">
      <c r="B156" s="29"/>
      <c r="C156" s="91" t="s">
        <v>323</v>
      </c>
      <c r="D156" s="74">
        <v>992</v>
      </c>
      <c r="E156" s="39" t="s">
        <v>58</v>
      </c>
      <c r="F156" s="39" t="s">
        <v>16</v>
      </c>
      <c r="G156" s="40" t="s">
        <v>321</v>
      </c>
      <c r="H156" s="127"/>
      <c r="I156" s="40"/>
      <c r="J156" s="35"/>
      <c r="K156" s="104">
        <f>K158</f>
        <v>339</v>
      </c>
      <c r="IQ156" s="6"/>
    </row>
    <row r="157" spans="2:251" s="36" customFormat="1" ht="156" customHeight="1" x14ac:dyDescent="0.3">
      <c r="B157" s="29"/>
      <c r="C157" s="91" t="s">
        <v>325</v>
      </c>
      <c r="D157" s="74">
        <v>992</v>
      </c>
      <c r="E157" s="39" t="s">
        <v>58</v>
      </c>
      <c r="F157" s="39" t="s">
        <v>16</v>
      </c>
      <c r="G157" s="40" t="s">
        <v>334</v>
      </c>
      <c r="H157" s="127"/>
      <c r="I157" s="40"/>
      <c r="J157" s="35"/>
      <c r="K157" s="104">
        <f>K158</f>
        <v>339</v>
      </c>
      <c r="IQ157" s="6"/>
    </row>
    <row r="158" spans="2:251" s="36" customFormat="1" ht="75" x14ac:dyDescent="0.3">
      <c r="B158" s="29"/>
      <c r="C158" s="91" t="s">
        <v>324</v>
      </c>
      <c r="D158" s="74">
        <v>992</v>
      </c>
      <c r="E158" s="39" t="s">
        <v>58</v>
      </c>
      <c r="F158" s="39" t="s">
        <v>16</v>
      </c>
      <c r="G158" s="40" t="s">
        <v>334</v>
      </c>
      <c r="H158" s="127">
        <v>400</v>
      </c>
      <c r="I158" s="40"/>
      <c r="J158" s="35"/>
      <c r="K158" s="104">
        <v>339</v>
      </c>
      <c r="IQ158" s="6"/>
    </row>
    <row r="159" spans="2:251" ht="18.75" x14ac:dyDescent="0.3">
      <c r="B159" s="37"/>
      <c r="C159" s="70" t="s">
        <v>59</v>
      </c>
      <c r="D159" s="39">
        <v>992</v>
      </c>
      <c r="E159" s="39" t="s">
        <v>58</v>
      </c>
      <c r="F159" s="39" t="s">
        <v>34</v>
      </c>
      <c r="G159" s="42"/>
      <c r="H159" s="42"/>
      <c r="I159" s="40"/>
      <c r="J159" s="35"/>
      <c r="K159" s="104">
        <f>K164+K168+K172+K176+K178</f>
        <v>877.2</v>
      </c>
    </row>
    <row r="160" spans="2:251" ht="56.25" x14ac:dyDescent="0.3">
      <c r="B160" s="37"/>
      <c r="C160" s="38" t="s">
        <v>171</v>
      </c>
      <c r="D160" s="39">
        <v>992</v>
      </c>
      <c r="E160" s="39" t="s">
        <v>58</v>
      </c>
      <c r="F160" s="39" t="s">
        <v>34</v>
      </c>
      <c r="G160" s="42" t="s">
        <v>129</v>
      </c>
      <c r="H160" s="42"/>
      <c r="I160" s="40">
        <f>I163+I167+I171+I172+I177</f>
        <v>0</v>
      </c>
      <c r="J160" s="35"/>
      <c r="K160" s="104">
        <f>K164+K168+K172+K173</f>
        <v>877.2</v>
      </c>
    </row>
    <row r="161" spans="2:11" ht="18.75" x14ac:dyDescent="0.3">
      <c r="B161" s="37"/>
      <c r="C161" s="54" t="s">
        <v>60</v>
      </c>
      <c r="D161" s="39">
        <v>992</v>
      </c>
      <c r="E161" s="39" t="s">
        <v>58</v>
      </c>
      <c r="F161" s="39" t="s">
        <v>34</v>
      </c>
      <c r="G161" s="42" t="s">
        <v>130</v>
      </c>
      <c r="H161" s="42"/>
      <c r="I161" s="40"/>
      <c r="J161" s="35"/>
      <c r="K161" s="104">
        <f>K163</f>
        <v>150.5</v>
      </c>
    </row>
    <row r="162" spans="2:11" ht="75" x14ac:dyDescent="0.3">
      <c r="B162" s="37"/>
      <c r="C162" s="54" t="s">
        <v>172</v>
      </c>
      <c r="D162" s="39">
        <v>992</v>
      </c>
      <c r="E162" s="39" t="s">
        <v>58</v>
      </c>
      <c r="F162" s="39" t="s">
        <v>34</v>
      </c>
      <c r="G162" s="42" t="s">
        <v>131</v>
      </c>
      <c r="H162" s="42"/>
      <c r="I162" s="40"/>
      <c r="J162" s="35"/>
      <c r="K162" s="104">
        <f>K164</f>
        <v>150.5</v>
      </c>
    </row>
    <row r="163" spans="2:11" ht="96" customHeight="1" x14ac:dyDescent="0.3">
      <c r="B163" s="37"/>
      <c r="C163" s="38" t="s">
        <v>80</v>
      </c>
      <c r="D163" s="39">
        <v>992</v>
      </c>
      <c r="E163" s="39" t="s">
        <v>58</v>
      </c>
      <c r="F163" s="39" t="s">
        <v>34</v>
      </c>
      <c r="G163" s="42" t="s">
        <v>132</v>
      </c>
      <c r="H163" s="42"/>
      <c r="I163" s="40">
        <f>SUM(I164:I164)</f>
        <v>0</v>
      </c>
      <c r="J163" s="35"/>
      <c r="K163" s="104">
        <f>K164</f>
        <v>150.5</v>
      </c>
    </row>
    <row r="164" spans="2:11" ht="56.25" x14ac:dyDescent="0.3">
      <c r="B164" s="37"/>
      <c r="C164" s="38" t="s">
        <v>216</v>
      </c>
      <c r="D164" s="39">
        <v>992</v>
      </c>
      <c r="E164" s="39" t="s">
        <v>58</v>
      </c>
      <c r="F164" s="39" t="s">
        <v>34</v>
      </c>
      <c r="G164" s="42" t="s">
        <v>132</v>
      </c>
      <c r="H164" s="42" t="s">
        <v>214</v>
      </c>
      <c r="I164" s="40"/>
      <c r="J164" s="35"/>
      <c r="K164" s="104">
        <v>150.5</v>
      </c>
    </row>
    <row r="165" spans="2:11" ht="18.75" x14ac:dyDescent="0.3">
      <c r="B165" s="37"/>
      <c r="C165" s="38" t="s">
        <v>61</v>
      </c>
      <c r="D165" s="39">
        <v>992</v>
      </c>
      <c r="E165" s="39" t="s">
        <v>58</v>
      </c>
      <c r="F165" s="39" t="s">
        <v>34</v>
      </c>
      <c r="G165" s="42" t="s">
        <v>133</v>
      </c>
      <c r="H165" s="42"/>
      <c r="I165" s="40"/>
      <c r="J165" s="35"/>
      <c r="K165" s="104">
        <f>K167</f>
        <v>208.5</v>
      </c>
    </row>
    <row r="166" spans="2:11" ht="37.5" x14ac:dyDescent="0.3">
      <c r="B166" s="37"/>
      <c r="C166" s="38" t="s">
        <v>173</v>
      </c>
      <c r="D166" s="39">
        <v>992</v>
      </c>
      <c r="E166" s="39" t="s">
        <v>58</v>
      </c>
      <c r="F166" s="39" t="s">
        <v>34</v>
      </c>
      <c r="G166" s="42" t="s">
        <v>134</v>
      </c>
      <c r="H166" s="42"/>
      <c r="I166" s="40"/>
      <c r="J166" s="35"/>
      <c r="K166" s="104">
        <f>K168</f>
        <v>208.5</v>
      </c>
    </row>
    <row r="167" spans="2:11" ht="42" customHeight="1" x14ac:dyDescent="0.3">
      <c r="B167" s="37"/>
      <c r="C167" s="38" t="s">
        <v>62</v>
      </c>
      <c r="D167" s="39">
        <v>992</v>
      </c>
      <c r="E167" s="39" t="s">
        <v>58</v>
      </c>
      <c r="F167" s="39" t="s">
        <v>34</v>
      </c>
      <c r="G167" s="42" t="s">
        <v>135</v>
      </c>
      <c r="H167" s="42"/>
      <c r="I167" s="40">
        <f>I168</f>
        <v>0</v>
      </c>
      <c r="J167" s="35"/>
      <c r="K167" s="104">
        <f>K168</f>
        <v>208.5</v>
      </c>
    </row>
    <row r="168" spans="2:11" ht="56.25" x14ac:dyDescent="0.3">
      <c r="B168" s="37"/>
      <c r="C168" s="38" t="s">
        <v>216</v>
      </c>
      <c r="D168" s="39">
        <v>992</v>
      </c>
      <c r="E168" s="39" t="s">
        <v>58</v>
      </c>
      <c r="F168" s="39" t="s">
        <v>34</v>
      </c>
      <c r="G168" s="42" t="s">
        <v>135</v>
      </c>
      <c r="H168" s="42" t="s">
        <v>214</v>
      </c>
      <c r="I168" s="40"/>
      <c r="J168" s="35"/>
      <c r="K168" s="104">
        <v>208.5</v>
      </c>
    </row>
    <row r="169" spans="2:11" ht="37.5" x14ac:dyDescent="0.3">
      <c r="B169" s="37"/>
      <c r="C169" s="38" t="s">
        <v>63</v>
      </c>
      <c r="D169" s="39">
        <v>992</v>
      </c>
      <c r="E169" s="39" t="s">
        <v>58</v>
      </c>
      <c r="F169" s="39" t="s">
        <v>34</v>
      </c>
      <c r="G169" s="42" t="s">
        <v>138</v>
      </c>
      <c r="H169" s="42"/>
      <c r="I169" s="40"/>
      <c r="J169" s="35"/>
      <c r="K169" s="104">
        <f>K171</f>
        <v>110</v>
      </c>
    </row>
    <row r="170" spans="2:11" ht="37.5" x14ac:dyDescent="0.3">
      <c r="B170" s="37"/>
      <c r="C170" s="38" t="s">
        <v>174</v>
      </c>
      <c r="D170" s="39">
        <v>992</v>
      </c>
      <c r="E170" s="39" t="s">
        <v>58</v>
      </c>
      <c r="F170" s="39" t="s">
        <v>34</v>
      </c>
      <c r="G170" s="42" t="s">
        <v>136</v>
      </c>
      <c r="H170" s="42"/>
      <c r="I170" s="40"/>
      <c r="J170" s="35"/>
      <c r="K170" s="104">
        <f>K171</f>
        <v>110</v>
      </c>
    </row>
    <row r="171" spans="2:11" ht="18.75" x14ac:dyDescent="0.3">
      <c r="B171" s="37"/>
      <c r="C171" s="38" t="s">
        <v>64</v>
      </c>
      <c r="D171" s="39">
        <v>992</v>
      </c>
      <c r="E171" s="39" t="s">
        <v>58</v>
      </c>
      <c r="F171" s="39" t="s">
        <v>34</v>
      </c>
      <c r="G171" s="42" t="s">
        <v>137</v>
      </c>
      <c r="H171" s="42"/>
      <c r="I171" s="40">
        <f>I176</f>
        <v>0</v>
      </c>
      <c r="J171" s="35"/>
      <c r="K171" s="104">
        <f>K172</f>
        <v>110</v>
      </c>
    </row>
    <row r="172" spans="2:11" ht="56.25" x14ac:dyDescent="0.3">
      <c r="B172" s="37"/>
      <c r="C172" s="38" t="s">
        <v>216</v>
      </c>
      <c r="D172" s="39">
        <v>992</v>
      </c>
      <c r="E172" s="39" t="s">
        <v>58</v>
      </c>
      <c r="F172" s="39" t="s">
        <v>34</v>
      </c>
      <c r="G172" s="42" t="s">
        <v>137</v>
      </c>
      <c r="H172" s="42" t="s">
        <v>214</v>
      </c>
      <c r="I172" s="32">
        <v>0</v>
      </c>
      <c r="J172" s="35"/>
      <c r="K172" s="104">
        <v>110</v>
      </c>
    </row>
    <row r="173" spans="2:11" ht="75" x14ac:dyDescent="0.3">
      <c r="B173" s="37"/>
      <c r="C173" s="38" t="s">
        <v>81</v>
      </c>
      <c r="D173" s="39">
        <v>992</v>
      </c>
      <c r="E173" s="39" t="s">
        <v>58</v>
      </c>
      <c r="F173" s="39" t="s">
        <v>34</v>
      </c>
      <c r="G173" s="42" t="s">
        <v>139</v>
      </c>
      <c r="H173" s="42"/>
      <c r="I173" s="32"/>
      <c r="J173" s="35"/>
      <c r="K173" s="104">
        <f>K175+K177</f>
        <v>408.20000000000005</v>
      </c>
    </row>
    <row r="174" spans="2:11" ht="84.75" customHeight="1" x14ac:dyDescent="0.3">
      <c r="B174" s="37"/>
      <c r="C174" s="38" t="s">
        <v>175</v>
      </c>
      <c r="D174" s="39">
        <v>992</v>
      </c>
      <c r="E174" s="39" t="s">
        <v>58</v>
      </c>
      <c r="F174" s="39" t="s">
        <v>34</v>
      </c>
      <c r="G174" s="42" t="s">
        <v>140</v>
      </c>
      <c r="H174" s="42"/>
      <c r="I174" s="32"/>
      <c r="J174" s="35"/>
      <c r="K174" s="104">
        <f>K176+K178</f>
        <v>408.20000000000005</v>
      </c>
    </row>
    <row r="175" spans="2:11" ht="37.5" x14ac:dyDescent="0.3">
      <c r="B175" s="37"/>
      <c r="C175" s="55" t="s">
        <v>65</v>
      </c>
      <c r="D175" s="39">
        <v>992</v>
      </c>
      <c r="E175" s="39" t="s">
        <v>58</v>
      </c>
      <c r="F175" s="39" t="s">
        <v>34</v>
      </c>
      <c r="G175" s="42" t="s">
        <v>141</v>
      </c>
      <c r="H175" s="42"/>
      <c r="I175" s="32"/>
      <c r="J175" s="35"/>
      <c r="K175" s="104">
        <f>K176</f>
        <v>202.4</v>
      </c>
    </row>
    <row r="176" spans="2:11" ht="56.25" x14ac:dyDescent="0.3">
      <c r="B176" s="37"/>
      <c r="C176" s="38" t="s">
        <v>216</v>
      </c>
      <c r="D176" s="39">
        <v>992</v>
      </c>
      <c r="E176" s="39" t="s">
        <v>58</v>
      </c>
      <c r="F176" s="39" t="s">
        <v>34</v>
      </c>
      <c r="G176" s="42" t="s">
        <v>141</v>
      </c>
      <c r="H176" s="42" t="s">
        <v>214</v>
      </c>
      <c r="I176" s="40"/>
      <c r="J176" s="35"/>
      <c r="K176" s="104">
        <v>202.4</v>
      </c>
    </row>
    <row r="177" spans="2:251" ht="43.5" customHeight="1" x14ac:dyDescent="0.3">
      <c r="B177" s="37"/>
      <c r="C177" s="38" t="s">
        <v>66</v>
      </c>
      <c r="D177" s="39">
        <v>992</v>
      </c>
      <c r="E177" s="39" t="s">
        <v>58</v>
      </c>
      <c r="F177" s="39" t="s">
        <v>34</v>
      </c>
      <c r="G177" s="42" t="s">
        <v>142</v>
      </c>
      <c r="H177" s="42"/>
      <c r="I177" s="40">
        <f>I178</f>
        <v>0</v>
      </c>
      <c r="J177" s="35"/>
      <c r="K177" s="104">
        <f>K178</f>
        <v>205.8</v>
      </c>
    </row>
    <row r="178" spans="2:251" ht="56.25" x14ac:dyDescent="0.3">
      <c r="B178" s="37"/>
      <c r="C178" s="38" t="s">
        <v>216</v>
      </c>
      <c r="D178" s="39">
        <v>992</v>
      </c>
      <c r="E178" s="39" t="s">
        <v>58</v>
      </c>
      <c r="F178" s="39" t="s">
        <v>34</v>
      </c>
      <c r="G178" s="42" t="s">
        <v>142</v>
      </c>
      <c r="H178" s="42" t="s">
        <v>214</v>
      </c>
      <c r="I178" s="40"/>
      <c r="J178" s="35"/>
      <c r="K178" s="104">
        <v>205.8</v>
      </c>
    </row>
    <row r="179" spans="2:251" ht="18.75" x14ac:dyDescent="0.3">
      <c r="B179" s="47"/>
      <c r="C179" s="69" t="s">
        <v>67</v>
      </c>
      <c r="D179" s="56">
        <v>992</v>
      </c>
      <c r="E179" s="56" t="s">
        <v>68</v>
      </c>
      <c r="F179" s="57"/>
      <c r="G179" s="40"/>
      <c r="H179" s="40"/>
      <c r="I179" s="34">
        <f>I180</f>
        <v>0</v>
      </c>
      <c r="J179" s="35"/>
      <c r="K179" s="103">
        <f>K180</f>
        <v>157.80000000000001</v>
      </c>
    </row>
    <row r="180" spans="2:251" ht="18.75" x14ac:dyDescent="0.3">
      <c r="B180" s="47"/>
      <c r="C180" s="71" t="s">
        <v>191</v>
      </c>
      <c r="D180" s="68">
        <v>992</v>
      </c>
      <c r="E180" s="42" t="s">
        <v>68</v>
      </c>
      <c r="F180" s="42" t="s">
        <v>68</v>
      </c>
      <c r="G180" s="42"/>
      <c r="H180" s="42"/>
      <c r="I180" s="40">
        <f>I181</f>
        <v>0</v>
      </c>
      <c r="J180" s="35"/>
      <c r="K180" s="104">
        <f>K184+K185+K188</f>
        <v>157.80000000000001</v>
      </c>
    </row>
    <row r="181" spans="2:251" ht="72.75" customHeight="1" x14ac:dyDescent="0.3">
      <c r="B181" s="47"/>
      <c r="C181" s="72" t="s">
        <v>177</v>
      </c>
      <c r="D181" s="68">
        <v>992</v>
      </c>
      <c r="E181" s="42" t="s">
        <v>68</v>
      </c>
      <c r="F181" s="42" t="s">
        <v>68</v>
      </c>
      <c r="G181" s="42" t="s">
        <v>143</v>
      </c>
      <c r="H181" s="42"/>
      <c r="I181" s="40">
        <f>I183</f>
        <v>0</v>
      </c>
      <c r="J181" s="35"/>
      <c r="K181" s="104">
        <f>K182+K183</f>
        <v>229</v>
      </c>
    </row>
    <row r="182" spans="2:251" ht="35.1" customHeight="1" x14ac:dyDescent="0.3">
      <c r="B182" s="47"/>
      <c r="C182" s="70" t="s">
        <v>69</v>
      </c>
      <c r="D182" s="44">
        <v>992</v>
      </c>
      <c r="E182" s="42" t="s">
        <v>68</v>
      </c>
      <c r="F182" s="42" t="s">
        <v>68</v>
      </c>
      <c r="G182" s="42" t="s">
        <v>176</v>
      </c>
      <c r="H182" s="42"/>
      <c r="I182" s="40"/>
      <c r="J182" s="35"/>
      <c r="K182" s="104">
        <f>K184+K185</f>
        <v>114.5</v>
      </c>
    </row>
    <row r="183" spans="2:251" s="46" customFormat="1" ht="38.25" customHeight="1" x14ac:dyDescent="0.3">
      <c r="B183" s="47"/>
      <c r="C183" s="38" t="s">
        <v>91</v>
      </c>
      <c r="D183" s="44">
        <v>992</v>
      </c>
      <c r="E183" s="42" t="s">
        <v>68</v>
      </c>
      <c r="F183" s="42" t="s">
        <v>68</v>
      </c>
      <c r="G183" s="42" t="s">
        <v>279</v>
      </c>
      <c r="H183" s="42"/>
      <c r="I183" s="40">
        <f>I184</f>
        <v>0</v>
      </c>
      <c r="J183" s="48"/>
      <c r="K183" s="104">
        <f>K184+K185</f>
        <v>114.5</v>
      </c>
    </row>
    <row r="184" spans="2:251" ht="63.75" customHeight="1" x14ac:dyDescent="0.3">
      <c r="B184" s="47"/>
      <c r="C184" s="38" t="s">
        <v>216</v>
      </c>
      <c r="D184" s="44">
        <v>992</v>
      </c>
      <c r="E184" s="42" t="s">
        <v>68</v>
      </c>
      <c r="F184" s="42" t="s">
        <v>68</v>
      </c>
      <c r="G184" s="42" t="s">
        <v>279</v>
      </c>
      <c r="H184" s="42" t="s">
        <v>214</v>
      </c>
      <c r="I184" s="40"/>
      <c r="J184" s="35"/>
      <c r="K184" s="104">
        <v>105.5</v>
      </c>
    </row>
    <row r="185" spans="2:251" ht="43.5" customHeight="1" x14ac:dyDescent="0.3">
      <c r="B185" s="47"/>
      <c r="C185" s="38" t="s">
        <v>268</v>
      </c>
      <c r="D185" s="44">
        <v>992</v>
      </c>
      <c r="E185" s="42" t="s">
        <v>68</v>
      </c>
      <c r="F185" s="42" t="s">
        <v>68</v>
      </c>
      <c r="G185" s="42" t="s">
        <v>279</v>
      </c>
      <c r="H185" s="42" t="s">
        <v>278</v>
      </c>
      <c r="I185" s="40"/>
      <c r="J185" s="35"/>
      <c r="K185" s="104">
        <v>9</v>
      </c>
    </row>
    <row r="186" spans="2:251" ht="76.5" customHeight="1" x14ac:dyDescent="0.3">
      <c r="B186" s="47"/>
      <c r="C186" s="38" t="s">
        <v>307</v>
      </c>
      <c r="D186" s="44">
        <v>992</v>
      </c>
      <c r="E186" s="42" t="s">
        <v>68</v>
      </c>
      <c r="F186" s="42" t="s">
        <v>68</v>
      </c>
      <c r="G186" s="42" t="s">
        <v>192</v>
      </c>
      <c r="H186" s="42"/>
      <c r="I186" s="40"/>
      <c r="J186" s="35"/>
      <c r="K186" s="104">
        <f>K187</f>
        <v>43.3</v>
      </c>
    </row>
    <row r="187" spans="2:251" ht="111" customHeight="1" x14ac:dyDescent="0.3">
      <c r="B187" s="47"/>
      <c r="C187" s="38" t="s">
        <v>210</v>
      </c>
      <c r="D187" s="44">
        <v>992</v>
      </c>
      <c r="E187" s="42" t="s">
        <v>68</v>
      </c>
      <c r="F187" s="42" t="s">
        <v>68</v>
      </c>
      <c r="G187" s="42" t="s">
        <v>193</v>
      </c>
      <c r="H187" s="42"/>
      <c r="I187" s="40"/>
      <c r="J187" s="35"/>
      <c r="K187" s="104">
        <f>K188</f>
        <v>43.3</v>
      </c>
    </row>
    <row r="188" spans="2:251" ht="35.25" customHeight="1" x14ac:dyDescent="0.3">
      <c r="B188" s="47"/>
      <c r="C188" s="38" t="s">
        <v>211</v>
      </c>
      <c r="D188" s="44">
        <v>992</v>
      </c>
      <c r="E188" s="42" t="s">
        <v>68</v>
      </c>
      <c r="F188" s="42" t="s">
        <v>68</v>
      </c>
      <c r="G188" s="42" t="s">
        <v>194</v>
      </c>
      <c r="H188" s="42"/>
      <c r="I188" s="40"/>
      <c r="J188" s="35"/>
      <c r="K188" s="104">
        <f>K189</f>
        <v>43.3</v>
      </c>
    </row>
    <row r="189" spans="2:251" ht="60" customHeight="1" x14ac:dyDescent="0.3">
      <c r="B189" s="47"/>
      <c r="C189" s="38" t="s">
        <v>216</v>
      </c>
      <c r="D189" s="44">
        <v>992</v>
      </c>
      <c r="E189" s="42" t="s">
        <v>68</v>
      </c>
      <c r="F189" s="42" t="s">
        <v>68</v>
      </c>
      <c r="G189" s="42" t="s">
        <v>195</v>
      </c>
      <c r="H189" s="42" t="s">
        <v>214</v>
      </c>
      <c r="I189" s="40"/>
      <c r="J189" s="35"/>
      <c r="K189" s="104">
        <v>43.3</v>
      </c>
    </row>
    <row r="190" spans="2:251" ht="18.75" x14ac:dyDescent="0.3">
      <c r="B190" s="37"/>
      <c r="C190" s="22" t="s">
        <v>70</v>
      </c>
      <c r="D190" s="30">
        <v>992</v>
      </c>
      <c r="E190" s="30" t="s">
        <v>49</v>
      </c>
      <c r="F190" s="31"/>
      <c r="G190" s="40"/>
      <c r="H190" s="40"/>
      <c r="I190" s="34" t="e">
        <f>I191</f>
        <v>#REF!</v>
      </c>
      <c r="J190" s="35"/>
      <c r="K190" s="103">
        <f>K191</f>
        <v>11919.8</v>
      </c>
      <c r="IQ190" s="36"/>
    </row>
    <row r="191" spans="2:251" ht="18.75" x14ac:dyDescent="0.3">
      <c r="B191" s="37"/>
      <c r="C191" s="38" t="s">
        <v>71</v>
      </c>
      <c r="D191" s="39">
        <v>992</v>
      </c>
      <c r="E191" s="39" t="s">
        <v>49</v>
      </c>
      <c r="F191" s="39" t="s">
        <v>14</v>
      </c>
      <c r="G191" s="42"/>
      <c r="H191" s="42"/>
      <c r="I191" s="40" t="e">
        <f>I193+I201+#REF!</f>
        <v>#REF!</v>
      </c>
      <c r="J191" s="35"/>
      <c r="K191" s="104">
        <f>K192+K208</f>
        <v>11919.8</v>
      </c>
    </row>
    <row r="192" spans="2:251" ht="53.25" customHeight="1" x14ac:dyDescent="0.3">
      <c r="B192" s="37"/>
      <c r="C192" s="38" t="s">
        <v>178</v>
      </c>
      <c r="D192" s="39" t="s">
        <v>32</v>
      </c>
      <c r="E192" s="39" t="s">
        <v>49</v>
      </c>
      <c r="F192" s="39" t="s">
        <v>14</v>
      </c>
      <c r="G192" s="42" t="s">
        <v>144</v>
      </c>
      <c r="H192" s="42"/>
      <c r="I192" s="40"/>
      <c r="J192" s="35"/>
      <c r="K192" s="104">
        <f>K196+K200+K204</f>
        <v>10898.3</v>
      </c>
    </row>
    <row r="193" spans="2:251" ht="56.25" x14ac:dyDescent="0.3">
      <c r="B193" s="37"/>
      <c r="C193" s="38" t="s">
        <v>72</v>
      </c>
      <c r="D193" s="39">
        <v>992</v>
      </c>
      <c r="E193" s="39" t="s">
        <v>49</v>
      </c>
      <c r="F193" s="39" t="s">
        <v>14</v>
      </c>
      <c r="G193" s="42" t="s">
        <v>145</v>
      </c>
      <c r="H193" s="42"/>
      <c r="I193" s="40" t="e">
        <f>I195+#REF!+I197</f>
        <v>#REF!</v>
      </c>
      <c r="J193" s="35"/>
      <c r="K193" s="104">
        <f>K195</f>
        <v>7300</v>
      </c>
    </row>
    <row r="194" spans="2:251" ht="93.75" x14ac:dyDescent="0.3">
      <c r="B194" s="37"/>
      <c r="C194" s="38" t="s">
        <v>180</v>
      </c>
      <c r="D194" s="39">
        <v>992</v>
      </c>
      <c r="E194" s="39" t="s">
        <v>49</v>
      </c>
      <c r="F194" s="39" t="s">
        <v>14</v>
      </c>
      <c r="G194" s="42" t="s">
        <v>146</v>
      </c>
      <c r="H194" s="42"/>
      <c r="I194" s="40"/>
      <c r="J194" s="35"/>
      <c r="K194" s="104">
        <f>K196</f>
        <v>7300</v>
      </c>
    </row>
    <row r="195" spans="2:251" ht="56.25" x14ac:dyDescent="0.3">
      <c r="B195" s="37"/>
      <c r="C195" s="38" t="s">
        <v>43</v>
      </c>
      <c r="D195" s="39">
        <v>992</v>
      </c>
      <c r="E195" s="39" t="s">
        <v>49</v>
      </c>
      <c r="F195" s="39" t="s">
        <v>14</v>
      </c>
      <c r="G195" s="42" t="s">
        <v>147</v>
      </c>
      <c r="H195" s="42"/>
      <c r="I195" s="40">
        <f>SUBTOTAL(9,I196:I196)</f>
        <v>0</v>
      </c>
      <c r="J195" s="35"/>
      <c r="K195" s="104">
        <f>K196</f>
        <v>7300</v>
      </c>
    </row>
    <row r="196" spans="2:251" ht="75" x14ac:dyDescent="0.3">
      <c r="B196" s="37"/>
      <c r="C196" s="38" t="s">
        <v>222</v>
      </c>
      <c r="D196" s="39">
        <v>992</v>
      </c>
      <c r="E196" s="39" t="s">
        <v>49</v>
      </c>
      <c r="F196" s="39" t="s">
        <v>14</v>
      </c>
      <c r="G196" s="42" t="s">
        <v>147</v>
      </c>
      <c r="H196" s="42" t="s">
        <v>221</v>
      </c>
      <c r="I196" s="40"/>
      <c r="J196" s="35"/>
      <c r="K196" s="104">
        <v>7300</v>
      </c>
    </row>
    <row r="197" spans="2:251" ht="21.75" customHeight="1" x14ac:dyDescent="0.3">
      <c r="B197" s="37"/>
      <c r="C197" s="38" t="s">
        <v>73</v>
      </c>
      <c r="D197" s="39">
        <v>992</v>
      </c>
      <c r="E197" s="39" t="s">
        <v>49</v>
      </c>
      <c r="F197" s="39" t="s">
        <v>14</v>
      </c>
      <c r="G197" s="42" t="s">
        <v>148</v>
      </c>
      <c r="H197" s="42"/>
      <c r="I197" s="40">
        <f>I199</f>
        <v>0</v>
      </c>
      <c r="J197" s="35"/>
      <c r="K197" s="104">
        <f>K199</f>
        <v>3316</v>
      </c>
    </row>
    <row r="198" spans="2:251" ht="37.5" x14ac:dyDescent="0.3">
      <c r="B198" s="37"/>
      <c r="C198" s="38" t="s">
        <v>179</v>
      </c>
      <c r="D198" s="39">
        <v>992</v>
      </c>
      <c r="E198" s="39" t="s">
        <v>49</v>
      </c>
      <c r="F198" s="39" t="s">
        <v>14</v>
      </c>
      <c r="G198" s="42" t="s">
        <v>149</v>
      </c>
      <c r="H198" s="42"/>
      <c r="I198" s="40"/>
      <c r="J198" s="35"/>
      <c r="K198" s="104">
        <f>K200</f>
        <v>3316</v>
      </c>
    </row>
    <row r="199" spans="2:251" s="36" customFormat="1" ht="56.25" x14ac:dyDescent="0.3">
      <c r="B199" s="29"/>
      <c r="C199" s="38" t="s">
        <v>43</v>
      </c>
      <c r="D199" s="39">
        <v>992</v>
      </c>
      <c r="E199" s="39" t="s">
        <v>49</v>
      </c>
      <c r="F199" s="39" t="s">
        <v>14</v>
      </c>
      <c r="G199" s="42" t="s">
        <v>150</v>
      </c>
      <c r="H199" s="42"/>
      <c r="I199" s="40">
        <f>I200</f>
        <v>0</v>
      </c>
      <c r="J199" s="35"/>
      <c r="K199" s="104">
        <f>K200</f>
        <v>3316</v>
      </c>
      <c r="IQ199" s="6"/>
    </row>
    <row r="200" spans="2:251" ht="75" x14ac:dyDescent="0.3">
      <c r="B200" s="37"/>
      <c r="C200" s="38" t="s">
        <v>223</v>
      </c>
      <c r="D200" s="39">
        <v>992</v>
      </c>
      <c r="E200" s="39" t="s">
        <v>49</v>
      </c>
      <c r="F200" s="39" t="s">
        <v>14</v>
      </c>
      <c r="G200" s="42" t="s">
        <v>150</v>
      </c>
      <c r="H200" s="42" t="s">
        <v>221</v>
      </c>
      <c r="I200" s="40"/>
      <c r="J200" s="35"/>
      <c r="K200" s="104">
        <v>3316</v>
      </c>
    </row>
    <row r="201" spans="2:251" ht="62.25" customHeight="1" x14ac:dyDescent="0.3">
      <c r="B201" s="37"/>
      <c r="C201" s="38" t="s">
        <v>74</v>
      </c>
      <c r="D201" s="39">
        <v>992</v>
      </c>
      <c r="E201" s="39" t="s">
        <v>49</v>
      </c>
      <c r="F201" s="39" t="s">
        <v>14</v>
      </c>
      <c r="G201" s="42" t="s">
        <v>152</v>
      </c>
      <c r="H201" s="42"/>
      <c r="I201" s="40">
        <f>I203</f>
        <v>0</v>
      </c>
      <c r="J201" s="35"/>
      <c r="K201" s="104">
        <f>K203</f>
        <v>282.3</v>
      </c>
    </row>
    <row r="202" spans="2:251" ht="84.75" customHeight="1" x14ac:dyDescent="0.3">
      <c r="B202" s="37"/>
      <c r="C202" s="38" t="s">
        <v>181</v>
      </c>
      <c r="D202" s="39">
        <v>992</v>
      </c>
      <c r="E202" s="39" t="s">
        <v>49</v>
      </c>
      <c r="F202" s="39" t="s">
        <v>14</v>
      </c>
      <c r="G202" s="42" t="s">
        <v>151</v>
      </c>
      <c r="H202" s="42"/>
      <c r="I202" s="40"/>
      <c r="J202" s="35"/>
      <c r="K202" s="104">
        <f>K204</f>
        <v>282.3</v>
      </c>
    </row>
    <row r="203" spans="2:251" ht="58.5" customHeight="1" x14ac:dyDescent="0.3">
      <c r="B203" s="37"/>
      <c r="C203" s="82" t="s">
        <v>182</v>
      </c>
      <c r="D203" s="39">
        <v>992</v>
      </c>
      <c r="E203" s="39" t="s">
        <v>49</v>
      </c>
      <c r="F203" s="39" t="s">
        <v>14</v>
      </c>
      <c r="G203" s="42" t="s">
        <v>153</v>
      </c>
      <c r="H203" s="42"/>
      <c r="I203" s="40">
        <f>I204</f>
        <v>0</v>
      </c>
      <c r="J203" s="35"/>
      <c r="K203" s="104">
        <f>K204</f>
        <v>282.3</v>
      </c>
    </row>
    <row r="204" spans="2:251" ht="56.25" x14ac:dyDescent="0.3">
      <c r="B204" s="37"/>
      <c r="C204" s="71" t="s">
        <v>216</v>
      </c>
      <c r="D204" s="74">
        <v>992</v>
      </c>
      <c r="E204" s="39" t="s">
        <v>49</v>
      </c>
      <c r="F204" s="39" t="s">
        <v>14</v>
      </c>
      <c r="G204" s="42" t="s">
        <v>153</v>
      </c>
      <c r="H204" s="42" t="s">
        <v>214</v>
      </c>
      <c r="I204" s="40"/>
      <c r="J204" s="35"/>
      <c r="K204" s="104">
        <v>282.3</v>
      </c>
    </row>
    <row r="205" spans="2:251" ht="93.75" x14ac:dyDescent="0.3">
      <c r="B205" s="37"/>
      <c r="C205" s="91" t="s">
        <v>305</v>
      </c>
      <c r="D205" s="74">
        <v>992</v>
      </c>
      <c r="E205" s="39" t="s">
        <v>49</v>
      </c>
      <c r="F205" s="39" t="s">
        <v>14</v>
      </c>
      <c r="G205" s="42" t="s">
        <v>326</v>
      </c>
      <c r="H205" s="42"/>
      <c r="I205" s="40"/>
      <c r="J205" s="35"/>
      <c r="K205" s="104">
        <f>K208</f>
        <v>1021.5</v>
      </c>
    </row>
    <row r="206" spans="2:251" ht="93.75" x14ac:dyDescent="0.3">
      <c r="B206" s="37"/>
      <c r="C206" s="91" t="s">
        <v>329</v>
      </c>
      <c r="D206" s="74">
        <v>992</v>
      </c>
      <c r="E206" s="39" t="s">
        <v>49</v>
      </c>
      <c r="F206" s="39" t="s">
        <v>14</v>
      </c>
      <c r="G206" s="42" t="s">
        <v>327</v>
      </c>
      <c r="H206" s="42"/>
      <c r="I206" s="40"/>
      <c r="J206" s="35"/>
      <c r="K206" s="104">
        <f>K208</f>
        <v>1021.5</v>
      </c>
    </row>
    <row r="207" spans="2:251" ht="37.5" x14ac:dyDescent="0.3">
      <c r="B207" s="37"/>
      <c r="C207" s="91" t="s">
        <v>306</v>
      </c>
      <c r="D207" s="74">
        <v>992</v>
      </c>
      <c r="E207" s="39" t="s">
        <v>49</v>
      </c>
      <c r="F207" s="39" t="s">
        <v>14</v>
      </c>
      <c r="G207" s="42" t="s">
        <v>328</v>
      </c>
      <c r="H207" s="42"/>
      <c r="I207" s="40"/>
      <c r="J207" s="35"/>
      <c r="K207" s="104">
        <f>K208</f>
        <v>1021.5</v>
      </c>
    </row>
    <row r="208" spans="2:251" ht="75" x14ac:dyDescent="0.3">
      <c r="B208" s="37"/>
      <c r="C208" s="91" t="s">
        <v>264</v>
      </c>
      <c r="D208" s="74">
        <v>992</v>
      </c>
      <c r="E208" s="39" t="s">
        <v>49</v>
      </c>
      <c r="F208" s="39" t="s">
        <v>14</v>
      </c>
      <c r="G208" s="42" t="s">
        <v>328</v>
      </c>
      <c r="H208" s="42" t="s">
        <v>214</v>
      </c>
      <c r="I208" s="40"/>
      <c r="J208" s="35"/>
      <c r="K208" s="104">
        <v>1021.5</v>
      </c>
    </row>
    <row r="209" spans="2:251" ht="19.5" thickBot="1" x14ac:dyDescent="0.35">
      <c r="B209" s="37"/>
      <c r="C209" s="100" t="s">
        <v>269</v>
      </c>
      <c r="D209" s="43" t="s">
        <v>32</v>
      </c>
      <c r="E209" s="43" t="s">
        <v>230</v>
      </c>
      <c r="F209" s="43"/>
      <c r="G209" s="81"/>
      <c r="H209" s="81"/>
      <c r="I209" s="34"/>
      <c r="J209" s="41"/>
      <c r="K209" s="103">
        <f>K214+K219</f>
        <v>156.30000000000001</v>
      </c>
    </row>
    <row r="210" spans="2:251" ht="18.75" x14ac:dyDescent="0.3">
      <c r="B210" s="78"/>
      <c r="C210" s="87" t="s">
        <v>270</v>
      </c>
      <c r="D210" s="39" t="s">
        <v>32</v>
      </c>
      <c r="E210" s="39" t="s">
        <v>230</v>
      </c>
      <c r="F210" s="39" t="s">
        <v>14</v>
      </c>
      <c r="G210" s="42"/>
      <c r="H210" s="42"/>
      <c r="I210" s="40"/>
      <c r="J210" s="35"/>
      <c r="K210" s="104">
        <f>K214</f>
        <v>125</v>
      </c>
    </row>
    <row r="211" spans="2:251" ht="150" customHeight="1" thickBot="1" x14ac:dyDescent="0.35">
      <c r="B211" s="80"/>
      <c r="C211" s="101" t="s">
        <v>293</v>
      </c>
      <c r="D211" s="84">
        <v>992</v>
      </c>
      <c r="E211" s="84">
        <v>10</v>
      </c>
      <c r="F211" s="96" t="s">
        <v>14</v>
      </c>
      <c r="G211" s="85" t="s">
        <v>231</v>
      </c>
      <c r="H211" s="85"/>
      <c r="I211" s="40"/>
      <c r="J211" s="35"/>
      <c r="K211" s="104">
        <f>K214</f>
        <v>125</v>
      </c>
    </row>
    <row r="212" spans="2:251" ht="94.5" thickBot="1" x14ac:dyDescent="0.35">
      <c r="B212" s="80"/>
      <c r="C212" s="91" t="s">
        <v>267</v>
      </c>
      <c r="D212" s="84">
        <v>992</v>
      </c>
      <c r="E212" s="84">
        <v>10</v>
      </c>
      <c r="F212" s="96" t="s">
        <v>14</v>
      </c>
      <c r="G212" s="85" t="s">
        <v>232</v>
      </c>
      <c r="H212" s="85"/>
      <c r="I212" s="40"/>
      <c r="J212" s="35"/>
      <c r="K212" s="104">
        <f>K214</f>
        <v>125</v>
      </c>
    </row>
    <row r="213" spans="2:251" ht="38.25" thickBot="1" x14ac:dyDescent="0.35">
      <c r="B213" s="79"/>
      <c r="C213" s="83" t="s">
        <v>197</v>
      </c>
      <c r="D213" s="84">
        <v>992</v>
      </c>
      <c r="E213" s="84">
        <v>10</v>
      </c>
      <c r="F213" s="96" t="s">
        <v>14</v>
      </c>
      <c r="G213" s="85" t="s">
        <v>233</v>
      </c>
      <c r="H213" s="85"/>
      <c r="I213" s="40"/>
      <c r="J213" s="35"/>
      <c r="K213" s="104">
        <f>K214</f>
        <v>125</v>
      </c>
    </row>
    <row r="214" spans="2:251" ht="38.25" thickBot="1" x14ac:dyDescent="0.35">
      <c r="B214" s="37"/>
      <c r="C214" s="83" t="s">
        <v>268</v>
      </c>
      <c r="D214" s="84">
        <v>992</v>
      </c>
      <c r="E214" s="84">
        <v>10</v>
      </c>
      <c r="F214" s="96" t="s">
        <v>14</v>
      </c>
      <c r="G214" s="85" t="s">
        <v>233</v>
      </c>
      <c r="H214" s="85">
        <v>300</v>
      </c>
      <c r="I214" s="40"/>
      <c r="J214" s="35"/>
      <c r="K214" s="104">
        <v>125</v>
      </c>
    </row>
    <row r="215" spans="2:251" ht="19.5" thickBot="1" x14ac:dyDescent="0.35">
      <c r="B215" s="37"/>
      <c r="C215" s="83" t="s">
        <v>271</v>
      </c>
      <c r="D215" s="39" t="s">
        <v>32</v>
      </c>
      <c r="E215" s="39" t="s">
        <v>230</v>
      </c>
      <c r="F215" s="39" t="s">
        <v>34</v>
      </c>
      <c r="G215" s="42"/>
      <c r="H215" s="42"/>
      <c r="I215" s="40"/>
      <c r="J215" s="35"/>
      <c r="K215" s="104">
        <f>K219</f>
        <v>31.3</v>
      </c>
    </row>
    <row r="216" spans="2:251" ht="75.75" thickBot="1" x14ac:dyDescent="0.35">
      <c r="B216" s="37"/>
      <c r="C216" s="83" t="s">
        <v>273</v>
      </c>
      <c r="D216" s="39" t="s">
        <v>32</v>
      </c>
      <c r="E216" s="39" t="s">
        <v>230</v>
      </c>
      <c r="F216" s="39" t="s">
        <v>34</v>
      </c>
      <c r="G216" s="42" t="s">
        <v>274</v>
      </c>
      <c r="H216" s="42"/>
      <c r="I216" s="40"/>
      <c r="J216" s="35"/>
      <c r="K216" s="104">
        <f>K219</f>
        <v>31.3</v>
      </c>
    </row>
    <row r="217" spans="2:251" ht="94.5" thickBot="1" x14ac:dyDescent="0.35">
      <c r="B217" s="37"/>
      <c r="C217" s="83" t="s">
        <v>272</v>
      </c>
      <c r="D217" s="39" t="s">
        <v>32</v>
      </c>
      <c r="E217" s="39" t="s">
        <v>230</v>
      </c>
      <c r="F217" s="39" t="s">
        <v>34</v>
      </c>
      <c r="G217" s="42" t="s">
        <v>275</v>
      </c>
      <c r="H217" s="42"/>
      <c r="I217" s="40"/>
      <c r="J217" s="35"/>
      <c r="K217" s="104">
        <f>K219</f>
        <v>31.3</v>
      </c>
    </row>
    <row r="218" spans="2:251" ht="38.25" thickBot="1" x14ac:dyDescent="0.35">
      <c r="B218" s="37"/>
      <c r="C218" s="83" t="s">
        <v>197</v>
      </c>
      <c r="D218" s="39" t="s">
        <v>32</v>
      </c>
      <c r="E218" s="39" t="s">
        <v>230</v>
      </c>
      <c r="F218" s="39" t="s">
        <v>34</v>
      </c>
      <c r="G218" s="42" t="s">
        <v>276</v>
      </c>
      <c r="H218" s="42"/>
      <c r="I218" s="40"/>
      <c r="J218" s="35"/>
      <c r="K218" s="104">
        <f>K219</f>
        <v>31.3</v>
      </c>
    </row>
    <row r="219" spans="2:251" ht="75.75" thickBot="1" x14ac:dyDescent="0.35">
      <c r="B219" s="37"/>
      <c r="C219" s="83" t="s">
        <v>264</v>
      </c>
      <c r="D219" s="39" t="s">
        <v>32</v>
      </c>
      <c r="E219" s="39" t="s">
        <v>230</v>
      </c>
      <c r="F219" s="39" t="s">
        <v>34</v>
      </c>
      <c r="G219" s="42" t="s">
        <v>276</v>
      </c>
      <c r="H219" s="42" t="s">
        <v>221</v>
      </c>
      <c r="I219" s="40"/>
      <c r="J219" s="35"/>
      <c r="K219" s="104">
        <v>31.3</v>
      </c>
    </row>
    <row r="220" spans="2:251" s="58" customFormat="1" ht="21" customHeight="1" x14ac:dyDescent="0.3">
      <c r="B220" s="59"/>
      <c r="C220" s="22" t="s">
        <v>75</v>
      </c>
      <c r="D220" s="30">
        <v>992</v>
      </c>
      <c r="E220" s="30" t="s">
        <v>76</v>
      </c>
      <c r="F220" s="31"/>
      <c r="G220" s="40"/>
      <c r="H220" s="40"/>
      <c r="I220" s="34">
        <f>I221</f>
        <v>0</v>
      </c>
      <c r="J220" s="60"/>
      <c r="K220" s="103">
        <f>K221</f>
        <v>9034.5999999999985</v>
      </c>
      <c r="IQ220" s="6"/>
    </row>
    <row r="221" spans="2:251" ht="18.75" x14ac:dyDescent="0.3">
      <c r="B221" s="59"/>
      <c r="C221" s="61" t="s">
        <v>77</v>
      </c>
      <c r="D221" s="39">
        <v>992</v>
      </c>
      <c r="E221" s="39" t="s">
        <v>76</v>
      </c>
      <c r="F221" s="39" t="s">
        <v>14</v>
      </c>
      <c r="G221" s="42"/>
      <c r="H221" s="42"/>
      <c r="I221" s="40">
        <f>I222</f>
        <v>0</v>
      </c>
      <c r="J221" s="35"/>
      <c r="K221" s="104">
        <f>K226+K230</f>
        <v>9034.5999999999985</v>
      </c>
    </row>
    <row r="222" spans="2:251" ht="56.25" x14ac:dyDescent="0.3">
      <c r="B222" s="59"/>
      <c r="C222" s="38" t="s">
        <v>78</v>
      </c>
      <c r="D222" s="39">
        <v>992</v>
      </c>
      <c r="E222" s="39" t="s">
        <v>76</v>
      </c>
      <c r="F222" s="39" t="s">
        <v>14</v>
      </c>
      <c r="G222" s="42" t="s">
        <v>154</v>
      </c>
      <c r="H222" s="42"/>
      <c r="I222" s="40">
        <f>I225</f>
        <v>0</v>
      </c>
      <c r="J222" s="35"/>
      <c r="K222" s="104">
        <f>K225</f>
        <v>124.8</v>
      </c>
    </row>
    <row r="223" spans="2:251" ht="37.5" x14ac:dyDescent="0.3">
      <c r="B223" s="66"/>
      <c r="C223" s="38" t="s">
        <v>186</v>
      </c>
      <c r="D223" s="39">
        <v>992</v>
      </c>
      <c r="E223" s="39" t="s">
        <v>76</v>
      </c>
      <c r="F223" s="39" t="s">
        <v>14</v>
      </c>
      <c r="G223" s="42" t="s">
        <v>185</v>
      </c>
      <c r="H223" s="42"/>
      <c r="I223" s="40"/>
      <c r="J223" s="35"/>
      <c r="K223" s="104">
        <f>K226</f>
        <v>124.8</v>
      </c>
    </row>
    <row r="224" spans="2:251" ht="56.25" x14ac:dyDescent="0.3">
      <c r="B224" s="66"/>
      <c r="C224" s="38" t="s">
        <v>183</v>
      </c>
      <c r="D224" s="39">
        <v>992</v>
      </c>
      <c r="E224" s="39" t="s">
        <v>76</v>
      </c>
      <c r="F224" s="39" t="s">
        <v>14</v>
      </c>
      <c r="G224" s="42" t="s">
        <v>155</v>
      </c>
      <c r="H224" s="42"/>
      <c r="I224" s="40"/>
      <c r="J224" s="35"/>
      <c r="K224" s="104">
        <f>K226</f>
        <v>124.8</v>
      </c>
    </row>
    <row r="225" spans="1:11" ht="37.5" x14ac:dyDescent="0.3">
      <c r="B225" s="37"/>
      <c r="C225" s="82" t="s">
        <v>184</v>
      </c>
      <c r="D225" s="108">
        <v>992</v>
      </c>
      <c r="E225" s="108" t="s">
        <v>76</v>
      </c>
      <c r="F225" s="108" t="s">
        <v>14</v>
      </c>
      <c r="G225" s="109" t="s">
        <v>156</v>
      </c>
      <c r="H225" s="109"/>
      <c r="I225" s="110">
        <f>I226</f>
        <v>0</v>
      </c>
      <c r="J225" s="35"/>
      <c r="K225" s="104">
        <f>K226</f>
        <v>124.8</v>
      </c>
    </row>
    <row r="226" spans="1:11" ht="56.25" x14ac:dyDescent="0.3">
      <c r="B226" s="138"/>
      <c r="C226" s="71" t="s">
        <v>216</v>
      </c>
      <c r="D226" s="111">
        <v>992</v>
      </c>
      <c r="E226" s="111" t="s">
        <v>76</v>
      </c>
      <c r="F226" s="111" t="s">
        <v>14</v>
      </c>
      <c r="G226" s="106" t="s">
        <v>156</v>
      </c>
      <c r="H226" s="106" t="s">
        <v>214</v>
      </c>
      <c r="I226" s="112"/>
      <c r="J226" s="141"/>
      <c r="K226" s="104">
        <v>124.8</v>
      </c>
    </row>
    <row r="227" spans="1:11" ht="111.75" customHeight="1" thickBot="1" x14ac:dyDescent="0.35">
      <c r="B227" s="139"/>
      <c r="C227" s="91" t="s">
        <v>304</v>
      </c>
      <c r="D227" s="137">
        <v>992</v>
      </c>
      <c r="E227" s="111" t="s">
        <v>76</v>
      </c>
      <c r="F227" s="111" t="s">
        <v>14</v>
      </c>
      <c r="G227" s="114" t="s">
        <v>330</v>
      </c>
      <c r="H227" s="114"/>
      <c r="I227" s="112"/>
      <c r="J227" s="141"/>
      <c r="K227" s="104">
        <f>K230</f>
        <v>8909.7999999999993</v>
      </c>
    </row>
    <row r="228" spans="1:11" ht="75.75" thickBot="1" x14ac:dyDescent="0.35">
      <c r="B228" s="139"/>
      <c r="C228" s="91" t="s">
        <v>303</v>
      </c>
      <c r="D228" s="137">
        <v>992</v>
      </c>
      <c r="E228" s="111" t="s">
        <v>76</v>
      </c>
      <c r="F228" s="111" t="s">
        <v>14</v>
      </c>
      <c r="G228" s="114" t="s">
        <v>331</v>
      </c>
      <c r="H228" s="114"/>
      <c r="I228" s="112"/>
      <c r="J228" s="141"/>
      <c r="K228" s="104">
        <f>K230</f>
        <v>8909.7999999999993</v>
      </c>
    </row>
    <row r="229" spans="1:11" ht="75.75" thickBot="1" x14ac:dyDescent="0.35">
      <c r="B229" s="139"/>
      <c r="C229" s="91" t="s">
        <v>333</v>
      </c>
      <c r="D229" s="137">
        <v>992</v>
      </c>
      <c r="E229" s="111" t="s">
        <v>76</v>
      </c>
      <c r="F229" s="111" t="s">
        <v>14</v>
      </c>
      <c r="G229" s="114" t="s">
        <v>332</v>
      </c>
      <c r="H229" s="114"/>
      <c r="I229" s="112"/>
      <c r="J229" s="141"/>
      <c r="K229" s="104">
        <f>K230</f>
        <v>8909.7999999999993</v>
      </c>
    </row>
    <row r="230" spans="1:11" ht="75.75" thickBot="1" x14ac:dyDescent="0.35">
      <c r="B230" s="139"/>
      <c r="C230" s="113" t="s">
        <v>324</v>
      </c>
      <c r="D230" s="137">
        <v>992</v>
      </c>
      <c r="E230" s="111" t="s">
        <v>76</v>
      </c>
      <c r="F230" s="111" t="s">
        <v>14</v>
      </c>
      <c r="G230" s="114" t="s">
        <v>332</v>
      </c>
      <c r="H230" s="114">
        <v>400</v>
      </c>
      <c r="I230" s="112"/>
      <c r="J230" s="141"/>
      <c r="K230" s="104">
        <v>8909.7999999999993</v>
      </c>
    </row>
    <row r="231" spans="1:11" ht="18.75" x14ac:dyDescent="0.3">
      <c r="B231" s="107"/>
      <c r="C231" s="132"/>
      <c r="D231" s="62"/>
      <c r="E231" s="62"/>
      <c r="F231" s="62"/>
      <c r="G231" s="133"/>
      <c r="H231" s="133"/>
      <c r="I231" s="134"/>
      <c r="J231" s="60"/>
      <c r="K231" s="135"/>
    </row>
    <row r="232" spans="1:11" ht="18.75" x14ac:dyDescent="0.3">
      <c r="B232" s="107"/>
      <c r="C232" s="132"/>
      <c r="D232" s="62"/>
      <c r="E232" s="62"/>
      <c r="F232" s="62"/>
      <c r="G232" s="133"/>
      <c r="H232" s="133"/>
      <c r="I232" s="134"/>
      <c r="J232" s="60"/>
      <c r="K232" s="135"/>
    </row>
    <row r="233" spans="1:11" ht="18.75" x14ac:dyDescent="0.3">
      <c r="C233" s="155" t="s">
        <v>93</v>
      </c>
      <c r="D233" s="155"/>
      <c r="E233" s="62"/>
      <c r="F233" s="62"/>
    </row>
    <row r="234" spans="1:11" ht="37.35" customHeight="1" x14ac:dyDescent="0.3">
      <c r="C234" s="155"/>
      <c r="D234" s="155"/>
      <c r="E234" s="62"/>
      <c r="F234" s="62" t="s">
        <v>277</v>
      </c>
      <c r="G234" s="58"/>
      <c r="H234" s="58"/>
      <c r="I234" s="136"/>
      <c r="J234" s="58"/>
      <c r="K234" s="140"/>
    </row>
    <row r="235" spans="1:11" x14ac:dyDescent="0.25">
      <c r="A235" s="6"/>
      <c r="C235" s="46"/>
      <c r="D235" s="6"/>
      <c r="E235" s="6"/>
      <c r="F235" s="6"/>
    </row>
    <row r="236" spans="1:11" x14ac:dyDescent="0.25">
      <c r="A236" s="6"/>
      <c r="C236" s="46"/>
      <c r="D236" s="6"/>
      <c r="E236" s="6"/>
      <c r="F236" s="6"/>
    </row>
  </sheetData>
  <sheetProtection selectLockedCells="1" selectUnlockedCells="1"/>
  <autoFilter ref="D15:I226"/>
  <mergeCells count="16">
    <mergeCell ref="B12:B14"/>
    <mergeCell ref="C233:D234"/>
    <mergeCell ref="F12:F14"/>
    <mergeCell ref="E12:E14"/>
    <mergeCell ref="D12:D14"/>
    <mergeCell ref="C12:C14"/>
    <mergeCell ref="G2:K2"/>
    <mergeCell ref="G3:K3"/>
    <mergeCell ref="G4:K4"/>
    <mergeCell ref="G5:K5"/>
    <mergeCell ref="G6:K6"/>
    <mergeCell ref="H12:H14"/>
    <mergeCell ref="G12:G14"/>
    <mergeCell ref="K12:K14"/>
    <mergeCell ref="B9:K9"/>
    <mergeCell ref="G11:K11"/>
  </mergeCells>
  <phoneticPr fontId="9" type="noConversion"/>
  <pageMargins left="0.59027777777777779" right="0.39374999999999999" top="0.51180555555555551" bottom="0.27569444444444446" header="0.51180555555555551" footer="0.51180555555555551"/>
  <pageSetup paperSize="9" scale="60" firstPageNumber="0" orientation="portrait" verticalDpi="300" r:id="rId1"/>
  <headerFooter alignWithMargins="0"/>
  <rowBreaks count="1" manualBreakCount="1">
    <brk id="211" min="1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ведомственная</vt:lpstr>
      <vt:lpstr>Excel_BuiltIn_Print_Area 1</vt:lpstr>
      <vt:lpstr>Excel_BuiltIn_Print_Area_1</vt:lpstr>
      <vt:lpstr>Excel_BuiltIn_Print_Titles_1</vt:lpstr>
      <vt:lpstr>Z_4F3F96C3_7B8B_440F_A7C0_DFFBDC784942_.wvu.FilterData</vt:lpstr>
      <vt:lpstr>Z_6CB88F76_ADF1_43EB_B8FB_32CF6D2656A6_.wvu.FilterData</vt:lpstr>
      <vt:lpstr>Z_7BCFB845_C80C_48FE_B4FE_79B4B69115F3_.wvu.FilterData</vt:lpstr>
      <vt:lpstr>Z_7D67130F_5829_47C5_93DE_738E8D41F162_.wvu.FilterData</vt:lpstr>
      <vt:lpstr>Z_8E2E7D81_C767_11D8_A2FD_006098EF8B30_.wvu.FilterData</vt:lpstr>
      <vt:lpstr>Z_AAB63AD1_4FE4_4C7A_A62E_5A604C03BF55_.wvu.FilterData</vt:lpstr>
      <vt:lpstr>Z_C231806E_9211_4D8F_9EB3_1A15C537C808_.wvu.FilterData</vt:lpstr>
      <vt:lpstr>Z_D05021AF_1DB5_4AD7_B085_4CD71612CDB6_.wvu.FilterData</vt:lpstr>
      <vt:lpstr>Z_D5E1AF6B_71F1_4B33_880B_72787157ADA9_.wvu.FilterData</vt:lpstr>
      <vt:lpstr>Z_D5E1AF6B_71F1_4B33_880B_72787157ADA9_.wvu.PrintArea</vt:lpstr>
      <vt:lpstr>Z_E2E14CAC_FED5_4087_B580_6F7DEE9C9BA1_.wvu.FilterData</vt:lpstr>
      <vt:lpstr>Z_EF5A4981_C8E4_11D8_A2FC_006098EF8BA8_.wvu.PrintArea</vt:lpstr>
      <vt:lpstr>Z_EFA5B1DC_5497_4E2C_A2B5_ED756C88CC7C_.wvu.FilterData</vt:lpstr>
      <vt:lpstr>ведомственная!Заголовки_для_печати</vt:lpstr>
      <vt:lpstr>ведомственная!Область_печати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2019-11-12T16:31:53Z</cp:lastPrinted>
  <dcterms:created xsi:type="dcterms:W3CDTF">2019-11-06T20:22:43Z</dcterms:created>
  <dcterms:modified xsi:type="dcterms:W3CDTF">2019-12-24T07:31:30Z</dcterms:modified>
</cp:coreProperties>
</file>