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5120" windowHeight="8010"/>
  </bookViews>
  <sheets>
    <sheet name="Лист1" sheetId="1" r:id="rId1"/>
    <sheet name="Лист2" sheetId="2" r:id="rId2"/>
    <sheet name="Лист8" sheetId="8" state="hidden" r:id="rId3"/>
  </sheets>
  <definedNames>
    <definedName name="_xlnm.Print_Area" localSheetId="0">Лист1!$A$1:$H$187</definedName>
  </definedNames>
  <calcPr calcId="125725"/>
</workbook>
</file>

<file path=xl/calcChain.xml><?xml version="1.0" encoding="utf-8"?>
<calcChain xmlns="http://schemas.openxmlformats.org/spreadsheetml/2006/main">
  <c r="G25" i="2"/>
  <c r="H25"/>
  <c r="F25"/>
  <c r="G15"/>
  <c r="H15"/>
  <c r="F15"/>
  <c r="G141" i="1" l="1"/>
  <c r="F141"/>
  <c r="E141"/>
  <c r="E139"/>
  <c r="G67"/>
  <c r="F67"/>
  <c r="E67"/>
  <c r="E149"/>
  <c r="G139"/>
  <c r="G89"/>
  <c r="G83"/>
  <c r="F139"/>
  <c r="F89"/>
  <c r="F83"/>
  <c r="E89"/>
  <c r="E83"/>
  <c r="G42"/>
  <c r="F42"/>
  <c r="E42"/>
  <c r="E147"/>
  <c r="G147"/>
  <c r="F147"/>
  <c r="F144" l="1"/>
  <c r="G144"/>
  <c r="F138"/>
  <c r="G138"/>
  <c r="E64" l="1"/>
  <c r="E56"/>
  <c r="E116" l="1"/>
  <c r="F12" i="2" l="1"/>
  <c r="E144" i="1"/>
  <c r="E138"/>
  <c r="E137" l="1"/>
  <c r="E131" s="1"/>
  <c r="E38"/>
  <c r="E37" s="1"/>
  <c r="F14" i="2" l="1"/>
  <c r="F80" i="1"/>
  <c r="G80"/>
  <c r="E87"/>
  <c r="E80"/>
  <c r="G24" i="2"/>
  <c r="H24"/>
  <c r="I25"/>
  <c r="I24" s="1"/>
  <c r="G18"/>
  <c r="G17" s="1"/>
  <c r="H18"/>
  <c r="H17" s="1"/>
  <c r="F18"/>
  <c r="F17" s="1"/>
  <c r="G14"/>
  <c r="H14"/>
  <c r="I15"/>
  <c r="I14" s="1"/>
  <c r="F137" i="1"/>
  <c r="F131" s="1"/>
  <c r="G137"/>
  <c r="G131" s="1"/>
  <c r="H137"/>
  <c r="H131" s="1"/>
  <c r="F24" i="2"/>
  <c r="I21"/>
  <c r="I20" s="1"/>
  <c r="H21"/>
  <c r="H20" s="1"/>
  <c r="G21"/>
  <c r="G20" s="1"/>
  <c r="F21"/>
  <c r="F20" s="1"/>
  <c r="I17"/>
  <c r="G161" i="1"/>
  <c r="F161"/>
  <c r="E161"/>
  <c r="G157"/>
  <c r="F157"/>
  <c r="E157"/>
  <c r="H150"/>
  <c r="G150"/>
  <c r="F150"/>
  <c r="E150"/>
  <c r="G128"/>
  <c r="F128"/>
  <c r="E128"/>
  <c r="G122"/>
  <c r="F122"/>
  <c r="E122"/>
  <c r="G116"/>
  <c r="F116"/>
  <c r="G102"/>
  <c r="G101" s="1"/>
  <c r="F102"/>
  <c r="F101" s="1"/>
  <c r="E102"/>
  <c r="E101" s="1"/>
  <c r="G96"/>
  <c r="F96"/>
  <c r="E96"/>
  <c r="G87"/>
  <c r="F87"/>
  <c r="H77"/>
  <c r="G77"/>
  <c r="F77"/>
  <c r="E77"/>
  <c r="H73"/>
  <c r="G73"/>
  <c r="F73"/>
  <c r="E73"/>
  <c r="H71"/>
  <c r="G71"/>
  <c r="F71"/>
  <c r="E71"/>
  <c r="H64"/>
  <c r="G64"/>
  <c r="F64"/>
  <c r="H56"/>
  <c r="G56"/>
  <c r="G54" s="1"/>
  <c r="F56"/>
  <c r="F54" s="1"/>
  <c r="E54"/>
  <c r="H54"/>
  <c r="H38"/>
  <c r="H37" s="1"/>
  <c r="G38"/>
  <c r="G37" s="1"/>
  <c r="F38"/>
  <c r="F37" s="1"/>
  <c r="H34"/>
  <c r="G34"/>
  <c r="F34"/>
  <c r="E34"/>
  <c r="F29" i="2" l="1"/>
  <c r="F27" s="1"/>
  <c r="E53" i="1"/>
  <c r="E33" s="1"/>
  <c r="G53"/>
  <c r="G33" s="1"/>
  <c r="H53"/>
  <c r="F53"/>
  <c r="F33" s="1"/>
  <c r="J163" s="1"/>
  <c r="G79"/>
  <c r="F79"/>
  <c r="G13" i="2"/>
  <c r="G9" s="1"/>
  <c r="I13"/>
  <c r="I9" s="1"/>
  <c r="G29"/>
  <c r="G27" s="1"/>
  <c r="I29"/>
  <c r="I27" s="1"/>
  <c r="H29"/>
  <c r="H27" s="1"/>
  <c r="F13"/>
  <c r="F9" s="1"/>
  <c r="H13"/>
  <c r="H9" s="1"/>
  <c r="K163" i="1" l="1"/>
  <c r="E79"/>
  <c r="I163" s="1"/>
  <c r="K9" i="2"/>
  <c r="L9" s="1"/>
</calcChain>
</file>

<file path=xl/sharedStrings.xml><?xml version="1.0" encoding="utf-8"?>
<sst xmlns="http://schemas.openxmlformats.org/spreadsheetml/2006/main" count="531" uniqueCount="364">
  <si>
    <t>Утверждаю</t>
  </si>
  <si>
    <t>(наименование должности уполномоченного лица)</t>
  </si>
  <si>
    <t>(наименование органа — учредителя (учреждения))</t>
  </si>
  <si>
    <t>КОДЫ</t>
  </si>
  <si>
    <t>Дата</t>
  </si>
  <si>
    <t>Орган, осуществляющий</t>
  </si>
  <si>
    <t>по Сводному реестру</t>
  </si>
  <si>
    <t>функции и полномочия учредителя</t>
  </si>
  <si>
    <t>Управление образованием администрации муниципального образования Усть-Лабинский район</t>
  </si>
  <si>
    <t>глава по БК</t>
  </si>
  <si>
    <t>ИНН</t>
  </si>
  <si>
    <t>Учреждение</t>
  </si>
  <si>
    <t>КПП</t>
  </si>
  <si>
    <t>Единица измерения: руб.</t>
  </si>
  <si>
    <t>по ОКЕИ</t>
  </si>
  <si>
    <t>Раздел 1. Поступления и выплаты</t>
  </si>
  <si>
    <t>Наименование показателя</t>
  </si>
  <si>
    <t>Код</t>
  </si>
  <si>
    <t>Код по</t>
  </si>
  <si>
    <t>Аналити-</t>
  </si>
  <si>
    <t>Сумма</t>
  </si>
  <si>
    <t>строки</t>
  </si>
  <si>
    <t>бюджетной</t>
  </si>
  <si>
    <t>ческий</t>
  </si>
  <si>
    <t>на 2021 г.</t>
  </si>
  <si>
    <t>на 2022 г.</t>
  </si>
  <si>
    <t>за пре-</t>
  </si>
  <si>
    <t>класси-</t>
  </si>
  <si>
    <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</si>
  <si>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</si>
  <si>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</si>
  <si>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</si>
  <si>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</si>
  <si>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</si>
  <si>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</si>
  <si>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</si>
  <si>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</si>
  <si>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</si>
  <si>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</si>
  <si>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</si>
  <si>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t>Федерации</t>
    </r>
    <r>
      <rPr>
        <vertAlign val="superscript"/>
        <sz val="9"/>
        <rFont val="Times New Roman"/>
        <family val="1"/>
        <charset val="204"/>
      </rPr>
      <t>3</t>
    </r>
  </si>
  <si>
    <r>
      <t>Остаток средств на начало текущего финансового года</t>
    </r>
    <r>
      <rPr>
        <vertAlign val="superscript"/>
        <sz val="10"/>
        <rFont val="Times New Roman"/>
        <family val="1"/>
        <charset val="204"/>
      </rPr>
      <t>5</t>
    </r>
  </si>
  <si>
    <t>0001</t>
  </si>
  <si>
    <t>х</t>
  </si>
  <si>
    <r>
      <t>Остаток средств на конец текущего финансового года</t>
    </r>
    <r>
      <rPr>
        <vertAlign val="superscript"/>
        <sz val="10"/>
        <rFont val="Times New Roman"/>
        <family val="1"/>
        <charset val="204"/>
      </rPr>
      <t>5</t>
    </r>
  </si>
  <si>
    <t>0002</t>
  </si>
  <si>
    <t>Доходы,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</si>
  <si>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</si>
  <si>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</si>
  <si>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</si>
  <si>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</si>
  <si>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</si>
  <si>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</si>
  <si>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</si>
  <si>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</si>
  <si>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</si>
  <si>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</si>
  <si>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 xml:space="preserve">субсидии на финансовое обеспечение выполнения </t>
  </si>
  <si>
    <t>муниципального задания за счет средств бюджета публично-правового</t>
  </si>
  <si>
    <t>образования, создавшего учреждение</t>
  </si>
  <si>
    <t>в том числе: средства собственного бюджета</t>
  </si>
  <si>
    <t>средства, поступающие из субъектов РФ</t>
  </si>
  <si>
    <t>субсидии на финансовое обеспечение выполнения государственного задания</t>
  </si>
  <si>
    <t>1220</t>
  </si>
  <si>
    <t>за счет средств бюджета Федерального фонда обязательного медицинского</t>
  </si>
  <si>
    <t>страхования</t>
  </si>
  <si>
    <t>доходы от приносящей доход деятельности,  всего</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</si>
  <si>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</si>
  <si>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</si>
  <si>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</si>
  <si>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</si>
  <si>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</si>
  <si>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</si>
  <si>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</si>
  <si>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</si>
  <si>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</si>
  <si>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</si>
  <si>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1510</t>
  </si>
  <si>
    <t>целевые субсидии</t>
  </si>
  <si>
    <t>целевые субсидии за счет собственных средств</t>
  </si>
  <si>
    <t>Стимулирование отдельных категорий работников образовательных учреждений</t>
  </si>
  <si>
    <t>Выплата социальной надбавки педагогическим работникам – молодым специалистам образовательных учреждений Усть-Лабинского района</t>
  </si>
  <si>
    <t>Стимулирование отдельных категорий работников образовательных учреждений дополнительного образования детей</t>
  </si>
  <si>
    <t>целевые субсидии за счет средств субъекта РФ</t>
  </si>
  <si>
    <t xml:space="preserve">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</si>
  <si>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</si>
  <si>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субсидии на осуществление капитальных вложений</t>
  </si>
  <si>
    <t>1520</t>
  </si>
  <si>
    <t>доходы от операций с активами, всего</t>
  </si>
  <si>
    <t>1900</t>
  </si>
  <si>
    <t>440</t>
  </si>
  <si>
    <r>
      <t>прочие поступления, всего</t>
    </r>
    <r>
      <rPr>
        <vertAlign val="superscript"/>
        <sz val="10"/>
        <rFont val="Times New Roman"/>
        <family val="1"/>
        <charset val="204"/>
      </rPr>
      <t>6</t>
    </r>
  </si>
  <si>
    <t>1980</t>
  </si>
  <si>
    <t>из них:</t>
  </si>
  <si>
    <t>1981</t>
  </si>
  <si>
    <t>510</t>
  </si>
  <si>
    <t>Расходы,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</si>
  <si>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</si>
  <si>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</si>
  <si>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</si>
  <si>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</si>
  <si>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</si>
  <si>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</si>
  <si>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</si>
  <si>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</si>
  <si>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</si>
  <si>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</si>
  <si>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</si>
  <si>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</si>
  <si>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</si>
  <si>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</si>
  <si>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</si>
  <si>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</si>
  <si>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</si>
  <si>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</si>
  <si>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</si>
  <si>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</si>
  <si>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</si>
  <si>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</si>
  <si>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</si>
  <si>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131</t>
  </si>
  <si>
    <t>специальные звания</t>
  </si>
  <si>
    <t>иные выплаты военнослужащим и сотрудникам, имеющим</t>
  </si>
  <si>
    <t>2160</t>
  </si>
  <si>
    <t>134</t>
  </si>
  <si>
    <t>страховые взносы на обязательное социальное страхование в части выплат</t>
  </si>
  <si>
    <t>2170</t>
  </si>
  <si>
    <t>139</t>
  </si>
  <si>
    <t>персоналу, подлежащих обложению страховыми взносами</t>
  </si>
  <si>
    <t>2171</t>
  </si>
  <si>
    <t>на оплату труда стажеров</t>
  </si>
  <si>
    <t>на иные выплаты гражданским лицам (денежное содержание)</t>
  </si>
  <si>
    <t>2172</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</si>
  <si>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</si>
  <si>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</si>
  <si>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</si>
  <si>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</si>
  <si>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</si>
  <si>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</si>
  <si>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</si>
  <si>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</si>
  <si>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</si>
  <si>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</si>
  <si>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</si>
  <si>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</si>
  <si>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</si>
  <si>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</si>
  <si>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</si>
  <si>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</si>
  <si>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</si>
  <si>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</si>
  <si>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</si>
  <si>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</si>
  <si>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социальное обеспечение детей-сирот и детей, оставшихся без попечения</t>
  </si>
  <si>
    <t>2240</t>
  </si>
  <si>
    <t>360</t>
  </si>
  <si>
    <t>родителей</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</si>
  <si>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</si>
  <si>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</si>
  <si>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</si>
  <si>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</si>
  <si>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</si>
  <si>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</si>
  <si>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</si>
  <si>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</si>
  <si>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</si>
  <si>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</si>
  <si>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</si>
  <si>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</si>
  <si>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</si>
  <si>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</si>
  <si>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</si>
  <si>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</si>
  <si>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</si>
  <si>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гранты, предоставляемые другим организациям и физическим лицам</t>
  </si>
  <si>
    <t>взносы в международные организации</t>
  </si>
  <si>
    <t>2420</t>
  </si>
  <si>
    <t>862</t>
  </si>
  <si>
    <t>платежи в целях обеспечения реализации соглашений с правительствами</t>
  </si>
  <si>
    <t>2430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</si>
  <si>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</si>
  <si>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</si>
  <si>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</si>
  <si>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</si>
  <si>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</si>
  <si>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</si>
  <si>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</si>
  <si>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</si>
  <si>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r>
      <t>расходы на закупку товаров, работ, услуг, всего</t>
    </r>
    <r>
      <rPr>
        <vertAlign val="superscript"/>
        <sz val="10"/>
        <rFont val="Times New Roman"/>
        <family val="1"/>
        <charset val="204"/>
      </rPr>
      <t>7</t>
    </r>
  </si>
  <si>
    <t>2600</t>
  </si>
  <si>
    <t>2610</t>
  </si>
  <si>
    <t>241</t>
  </si>
  <si>
    <t>закупку научно-исследовательских и опытно-конструкторских работ</t>
  </si>
  <si>
    <t>закупку товаров, работ, услуг в сфере информационно-коммуникационных</t>
  </si>
  <si>
    <t>2620</t>
  </si>
  <si>
    <t>242</t>
  </si>
  <si>
    <t>технологий</t>
  </si>
  <si>
    <t>2630</t>
  </si>
  <si>
    <t>243</t>
  </si>
  <si>
    <t>прочую закупку товаров, работ и услуг, всего</t>
  </si>
  <si>
    <t>2640</t>
  </si>
  <si>
    <t>244</t>
  </si>
  <si>
    <t>2641</t>
  </si>
  <si>
    <t>за счет субсидий, предоставляемых в соответствии с абзацем вторым пункта 1 статьи 78.1 Бюджетного кодекса Российской Федерации</t>
  </si>
  <si>
    <t>2642</t>
  </si>
  <si>
    <t>за счет субсидий, предоставляемых на осуществление капитальных вложений</t>
  </si>
  <si>
    <t>2643</t>
  </si>
  <si>
    <t>за счет средств обязательного медицинского страхования</t>
  </si>
  <si>
    <t>2644</t>
  </si>
  <si>
    <t>за счет прочих источников финансового обеспечения</t>
  </si>
  <si>
    <t>2645</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</si>
  <si>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</si>
  <si>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</si>
  <si>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</si>
  <si>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</si>
  <si>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</si>
  <si>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</si>
  <si>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</si>
  <si>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</si>
  <si>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</si>
  <si>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</si>
  <si>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</si>
  <si>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</si>
  <si>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r>
      <t>Выплаты, уменьшающие доход, всего</t>
    </r>
    <r>
      <rPr>
        <b/>
        <vertAlign val="superscript"/>
        <sz val="10"/>
        <rFont val="Times New Roman"/>
        <family val="1"/>
        <charset val="204"/>
      </rPr>
      <t>8</t>
    </r>
  </si>
  <si>
    <t>3000</t>
  </si>
  <si>
    <t>100</t>
  </si>
  <si>
    <t>3010</t>
  </si>
  <si>
    <r>
      <t>налог на добавленную стоимость</t>
    </r>
    <r>
      <rPr>
        <vertAlign val="superscript"/>
        <sz val="10"/>
        <rFont val="Times New Roman"/>
        <family val="1"/>
        <charset val="204"/>
      </rPr>
      <t>8</t>
    </r>
  </si>
  <si>
    <t>3020</t>
  </si>
  <si>
    <r>
      <t>прочие налоги, уменьшающие доход</t>
    </r>
    <r>
      <rPr>
        <vertAlign val="superscript"/>
        <sz val="10"/>
        <rFont val="Times New Roman"/>
        <family val="1"/>
        <charset val="204"/>
      </rPr>
      <t>8</t>
    </r>
  </si>
  <si>
    <t>3030</t>
  </si>
  <si>
    <r>
      <t>Прочие выплаты, всего</t>
    </r>
    <r>
      <rPr>
        <b/>
        <vertAlign val="superscript"/>
        <sz val="10"/>
        <rFont val="Times New Roman"/>
        <family val="1"/>
        <charset val="204"/>
      </rPr>
      <t>9</t>
    </r>
  </si>
  <si>
    <t>4000</t>
  </si>
  <si>
    <t>4010</t>
  </si>
  <si>
    <t>610</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</si>
  <si>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</si>
  <si>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</si>
  <si>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</si>
  <si>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</si>
  <si>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</si>
  <si>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2000—2652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</si>
  <si>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</si>
  <si>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</si>
  <si>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</si>
  <si>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</si>
  <si>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</si>
  <si>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t>7</t>
    </r>
    <r>
      <rPr>
        <sz val="8"/>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</si>
  <si>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8"/>
        <rFont val="Times New Roman"/>
        <family val="1"/>
        <charset val="204"/>
      </rPr>
      <t xml:space="preserve"> Показатель отражается со знаком «минус».</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</si>
  <si>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</si>
  <si>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t>
  </si>
  <si>
    <t>Коды</t>
  </si>
  <si>
    <t>Год</t>
  </si>
  <si>
    <t>п/п</t>
  </si>
  <si>
    <t>строк</t>
  </si>
  <si>
    <t>начала</t>
  </si>
  <si>
    <t>закупки</t>
  </si>
  <si>
    <t>(текущий</t>
  </si>
  <si>
    <t>(первый год</t>
  </si>
  <si>
    <t>(второй год</t>
  </si>
  <si>
    <t>финансовый</t>
  </si>
  <si>
    <t>год)</t>
  </si>
  <si>
    <t>периода)</t>
  </si>
  <si>
    <t>1</t>
  </si>
  <si>
    <r>
      <t>Выплаты на закупку товаров, работ, услуг, всего</t>
    </r>
    <r>
      <rPr>
        <b/>
        <vertAlign val="superscript"/>
        <sz val="10"/>
        <rFont val="Times New Roman"/>
        <family val="1"/>
        <charset val="204"/>
      </rPr>
      <t>11</t>
    </r>
  </si>
  <si>
    <t>26000</t>
  </si>
  <si>
    <t>1.1.</t>
  </si>
  <si>
    <t>26100</t>
  </si>
  <si>
    <t>1.2.</t>
  </si>
  <si>
    <t>26200</t>
  </si>
  <si>
    <t>1.3.</t>
  </si>
  <si>
    <t>26300</t>
  </si>
  <si>
    <t>1.4.</t>
  </si>
  <si>
    <t>26400</t>
  </si>
  <si>
    <t>1.4.1.</t>
  </si>
  <si>
    <t>26410</t>
  </si>
  <si>
    <t>1.4.1.1.</t>
  </si>
  <si>
    <t>26411</t>
  </si>
  <si>
    <t>в соответствии с Федеральным законом № 44-ФЗ</t>
  </si>
  <si>
    <t>1.4.1.2.</t>
  </si>
  <si>
    <r>
      <t>в соответствии с Федеральным законом № 223-ФЗ</t>
    </r>
    <r>
      <rPr>
        <vertAlign val="superscript"/>
        <sz val="10"/>
        <rFont val="Times New Roman"/>
        <family val="1"/>
        <charset val="204"/>
      </rPr>
      <t>14</t>
    </r>
  </si>
  <si>
    <t>26412</t>
  </si>
  <si>
    <t>1.4.2.</t>
  </si>
  <si>
    <t>26420</t>
  </si>
  <si>
    <t>1.4.2.1.</t>
  </si>
  <si>
    <t>26421</t>
  </si>
  <si>
    <t>1.4.2.2.</t>
  </si>
  <si>
    <t>26422</t>
  </si>
  <si>
    <t>1.4.3.</t>
  </si>
  <si>
    <r>
      <t>за счет субсидий, предоставляемых на осуществление капитальных вложений</t>
    </r>
    <r>
      <rPr>
        <vertAlign val="superscript"/>
        <sz val="10"/>
        <rFont val="Times New Roman"/>
        <family val="1"/>
        <charset val="204"/>
      </rPr>
      <t>15</t>
    </r>
  </si>
  <si>
    <t>26430</t>
  </si>
  <si>
    <t>1.4.4.</t>
  </si>
  <si>
    <t>26440</t>
  </si>
  <si>
    <t>1.4.4.1.</t>
  </si>
  <si>
    <t>26441</t>
  </si>
  <si>
    <t>1.4.4.2.</t>
  </si>
  <si>
    <t>26442</t>
  </si>
  <si>
    <t>1.4.5.</t>
  </si>
  <si>
    <t>26450</t>
  </si>
  <si>
    <t>1.4.5.1.</t>
  </si>
  <si>
    <t>26451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</si>
  <si>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</si>
  <si>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</si>
  <si>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</si>
  <si>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</si>
  <si>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</si>
  <si>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</si>
  <si>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r>
      <t>в соответствии с Федеральным законом № 44-ФЗ, по соответствующему году закупки</t>
    </r>
    <r>
      <rPr>
        <vertAlign val="superscript"/>
        <sz val="10"/>
        <rFont val="Times New Roman"/>
        <family val="1"/>
        <charset val="204"/>
      </rPr>
      <t>16</t>
    </r>
  </si>
  <si>
    <t>в том числе по году начала закупки:</t>
  </si>
  <si>
    <t>26510</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</si>
  <si>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</si>
  <si>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</si>
  <si>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</si>
  <si>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</si>
  <si>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</si>
  <si>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СОГЛАСОВАНО</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</si>
  <si>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223-ФЗ)12</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</si>
  <si>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223-ФЗ12</t>
  </si>
  <si>
    <t>по контрактам (договорам), заключенным до начала текущего финансового года с учетом требований Федерального закона № 44-ФЗ и Федерального закона № 223-ФЗ13</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</si>
  <si>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223-ФЗ13</t>
  </si>
  <si>
    <t>в том числе: за счет субсидий, предоставляемых на финансовое обеспечение выполнения государственного (муниципального) задания</t>
  </si>
  <si>
    <t>в том числе: в соответствии с Федеральным законом № 44-ФЗ</t>
  </si>
  <si>
    <t>за счет субсидий, предоставляемых в соответствии с абзацем вторым пункта 1 статьи 78.1 Бюджетного кодекса Российской Федерации, в том числе:</t>
  </si>
  <si>
    <t>за счет средств обязательного медицинского страхования, в том числе:</t>
  </si>
  <si>
    <t>за счет прочих источников финансового обеспечения, в том числе:</t>
  </si>
  <si>
    <t>из них: за счет субсидий, предоставляемых на финансовое обеспечение выполнения муниципального задания</t>
  </si>
  <si>
    <t>закупку товаров, работ, услуг в целях капитального ремонта государственного (муниципального) имущества</t>
  </si>
  <si>
    <t>в том числе: налог на прибыль8</t>
  </si>
  <si>
    <t>из них: возврат в бюджет средств субсидии</t>
  </si>
  <si>
    <t>из них: увеличение остатков денежных средств за счет возврата дебиторской задолженности прошлых лет</t>
  </si>
  <si>
    <r>
      <t>Раздел 2. Сведения по выплатам на закупки товаров, работ, услуг</t>
    </r>
    <r>
      <rPr>
        <b/>
        <vertAlign val="superscript"/>
        <sz val="11"/>
        <rFont val="Times New Roman"/>
        <family val="1"/>
        <charset val="204"/>
      </rPr>
      <t>10</t>
    </r>
  </si>
  <si>
    <t xml:space="preserve">          (подпись)                                                                                                                       (ФИО)</t>
  </si>
  <si>
    <t>235601001</t>
  </si>
  <si>
    <t>МБОУ СОШ № 24</t>
  </si>
  <si>
    <t>2356033690</t>
  </si>
  <si>
    <t>Исполнитель Ф.И.О., телефон  Н.З. Гаврина , 4 - 18 - 50</t>
  </si>
  <si>
    <t>муниципальное задание</t>
  </si>
  <si>
    <t>кредиторская задолженность прошлых лет по финансовому обеспечению выполнения муниципального задания</t>
  </si>
  <si>
    <t>2646</t>
  </si>
  <si>
    <t>2647</t>
  </si>
  <si>
    <t>предпринимательская и иная приносящая доход деятельность</t>
  </si>
  <si>
    <t>кредиторская задолженность прошлых лет по предпринимательской деятельности</t>
  </si>
  <si>
    <t>Муниципальное бюджетное общеобразовательное учреждение средняя общеобразовательная школа №24 имени Н.И. Остапенко муниципального образования Усть-Лабинский район</t>
  </si>
  <si>
    <t>Н.В. Федякина</t>
  </si>
  <si>
    <t xml:space="preserve">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 </t>
  </si>
  <si>
    <t xml:space="preserve">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t>
  </si>
  <si>
    <t>А.А. Баженова</t>
  </si>
  <si>
    <t>Директор</t>
  </si>
  <si>
    <t>Директор МБОУ СОШ № 24</t>
  </si>
  <si>
    <t>Начальник управления образованием администрации муниципального образования Усть-Лабинский район</t>
  </si>
  <si>
    <t>января</t>
  </si>
  <si>
    <t>2021 г.</t>
  </si>
  <si>
    <t>Закупка энергетических ресурсов</t>
  </si>
  <si>
    <t>2648</t>
  </si>
  <si>
    <t>247</t>
  </si>
  <si>
    <t>на 2023 г.</t>
  </si>
  <si>
    <t xml:space="preserve">Питание учащихся дневных муниципальных образовательных учреждений, реализующих общеобразовательные программы </t>
  </si>
  <si>
    <t>План финансово-хозяйственной деятельности на 2021 год</t>
  </si>
  <si>
    <t xml:space="preserve"> и плановый период 2022 и 2023 годов</t>
  </si>
  <si>
    <t xml:space="preserve">бюджетной </t>
  </si>
  <si>
    <t>классификации</t>
  </si>
  <si>
    <t>Федерации10.1</t>
  </si>
  <si>
    <t>4.1</t>
  </si>
  <si>
    <t>" 13 "</t>
  </si>
  <si>
    <t>" 13 "   января     2021 г.</t>
  </si>
</sst>
</file>

<file path=xl/styles.xml><?xml version="1.0" encoding="utf-8"?>
<styleSheet xmlns="http://schemas.openxmlformats.org/spreadsheetml/2006/main">
  <numFmts count="4">
    <numFmt numFmtId="43" formatCode="_-* #,##0.00\ _₽_-;\-* #,##0.00\ _₽_-;_-* &quot;-&quot;??\ _₽_-;_-@_-"/>
    <numFmt numFmtId="165" formatCode="#,##0.00\ _₽"/>
    <numFmt numFmtId="166" formatCode="#,##0\ _₽"/>
    <numFmt numFmtId="167" formatCode="_-* #,##0\ _₽_-;\-* #,##0\ _₽_-;_-* &quot;-&quot;??\ _₽_-;_-@_-"/>
  </numFmts>
  <fonts count="19">
    <font>
      <sz val="11"/>
      <color theme="1"/>
      <name val="Calibri"/>
      <family val="2"/>
      <charset val="204"/>
      <scheme val="minor"/>
    </font>
    <font>
      <sz val="11"/>
      <color theme="1"/>
      <name val="Calibri"/>
      <family val="2"/>
      <charset val="204"/>
      <scheme val="minor"/>
    </font>
    <font>
      <sz val="10"/>
      <name val="Times New Roman"/>
      <family val="1"/>
      <charset val="204"/>
    </font>
    <font>
      <sz val="7"/>
      <name val="Times New Roman"/>
      <family val="1"/>
      <charset val="204"/>
    </font>
    <font>
      <b/>
      <sz val="12"/>
      <name val="Times New Roman"/>
      <family val="1"/>
      <charset val="204"/>
    </font>
    <font>
      <b/>
      <sz val="10"/>
      <name val="Times New Roman"/>
      <family val="1"/>
      <charset val="204"/>
    </font>
    <font>
      <sz val="9"/>
      <name val="Times New Roman"/>
      <family val="1"/>
      <charset val="204"/>
    </font>
    <font>
      <vertAlign val="superscript"/>
      <sz val="9"/>
      <name val="Times New Roman"/>
      <family val="1"/>
      <charset val="204"/>
    </font>
    <font>
      <vertAlign val="superscript"/>
      <sz val="10"/>
      <name val="Times New Roman"/>
      <family val="1"/>
      <charset val="204"/>
    </font>
    <font>
      <b/>
      <vertAlign val="superscript"/>
      <sz val="10"/>
      <name val="Times New Roman"/>
      <family val="1"/>
      <charset val="204"/>
    </font>
    <font>
      <sz val="8"/>
      <name val="Times New Roman"/>
      <family val="1"/>
      <charset val="204"/>
    </font>
    <font>
      <vertAlign val="superscript"/>
      <sz val="8"/>
      <name val="Times New Roman"/>
      <family val="1"/>
      <charset val="204"/>
    </font>
    <font>
      <sz val="11"/>
      <name val="Times New Roman"/>
      <family val="1"/>
      <charset val="204"/>
    </font>
    <font>
      <b/>
      <i/>
      <sz val="10"/>
      <name val="Times New Roman"/>
      <family val="1"/>
      <charset val="204"/>
    </font>
    <font>
      <b/>
      <sz val="11"/>
      <name val="Times New Roman"/>
      <family val="1"/>
      <charset val="204"/>
    </font>
    <font>
      <b/>
      <vertAlign val="superscript"/>
      <sz val="11"/>
      <name val="Times New Roman"/>
      <family val="1"/>
      <charset val="204"/>
    </font>
    <font>
      <b/>
      <sz val="10"/>
      <color rgb="FFFF0000"/>
      <name val="Times New Roman"/>
      <family val="1"/>
      <charset val="204"/>
    </font>
    <font>
      <i/>
      <sz val="10"/>
      <name val="Times New Roman"/>
      <family val="1"/>
      <charset val="204"/>
    </font>
    <font>
      <sz val="10"/>
      <color rgb="FFFF0000"/>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5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34">
    <xf numFmtId="0" fontId="0" fillId="0" borderId="0" xfId="0"/>
    <xf numFmtId="0" fontId="2" fillId="0" borderId="0" xfId="0" applyFont="1" applyAlignment="1">
      <alignment horizontal="left"/>
    </xf>
    <xf numFmtId="165" fontId="2" fillId="0" borderId="0" xfId="0" applyNumberFormat="1" applyFont="1" applyAlignment="1">
      <alignment horizontal="left"/>
    </xf>
    <xf numFmtId="0" fontId="3" fillId="0" borderId="0" xfId="0" applyFont="1" applyAlignment="1">
      <alignment horizontal="center" vertical="top"/>
    </xf>
    <xf numFmtId="165" fontId="2" fillId="0" borderId="0" xfId="0" applyNumberFormat="1" applyFont="1" applyBorder="1" applyAlignment="1">
      <alignment horizontal="center"/>
    </xf>
    <xf numFmtId="165" fontId="2" fillId="0" borderId="0" xfId="0" applyNumberFormat="1" applyFont="1" applyAlignment="1">
      <alignment horizontal="right"/>
    </xf>
    <xf numFmtId="0" fontId="2" fillId="0" borderId="0" xfId="0" applyFont="1" applyBorder="1" applyAlignment="1">
      <alignment horizontal="center"/>
    </xf>
    <xf numFmtId="0" fontId="10" fillId="0" borderId="0" xfId="0" applyFont="1" applyAlignment="1">
      <alignment horizontal="left"/>
    </xf>
    <xf numFmtId="165" fontId="10" fillId="0" borderId="0" xfId="0" applyNumberFormat="1" applyFont="1" applyAlignment="1">
      <alignment horizontal="left"/>
    </xf>
    <xf numFmtId="0" fontId="11" fillId="0" borderId="0" xfId="0" applyFont="1" applyAlignment="1">
      <alignment horizontal="left" vertical="center"/>
    </xf>
    <xf numFmtId="0" fontId="10" fillId="0" borderId="0" xfId="0" applyFont="1" applyAlignment="1">
      <alignment horizontal="left" vertical="center"/>
    </xf>
    <xf numFmtId="165" fontId="10" fillId="0" borderId="0" xfId="0" applyNumberFormat="1" applyFont="1" applyAlignment="1">
      <alignment horizontal="left" vertic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20" xfId="0" applyFont="1" applyBorder="1" applyAlignment="1">
      <alignment horizont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25" xfId="0" applyFont="1" applyBorder="1" applyAlignment="1"/>
    <xf numFmtId="49" fontId="2" fillId="0" borderId="6" xfId="0" applyNumberFormat="1" applyFont="1" applyBorder="1" applyAlignment="1">
      <alignment horizontal="center"/>
    </xf>
    <xf numFmtId="49" fontId="2" fillId="0" borderId="7" xfId="0" applyNumberFormat="1" applyFont="1" applyBorder="1" applyAlignment="1">
      <alignment horizontal="center"/>
    </xf>
    <xf numFmtId="49" fontId="2" fillId="0" borderId="9" xfId="0" applyNumberFormat="1" applyFont="1" applyBorder="1" applyAlignment="1">
      <alignment horizontal="center"/>
    </xf>
    <xf numFmtId="49" fontId="2" fillId="0" borderId="10" xfId="0" applyNumberFormat="1" applyFont="1" applyBorder="1" applyAlignment="1">
      <alignment horizontal="center"/>
    </xf>
    <xf numFmtId="49" fontId="5" fillId="0" borderId="9" xfId="0" applyNumberFormat="1" applyFont="1" applyBorder="1" applyAlignment="1">
      <alignment horizontal="center"/>
    </xf>
    <xf numFmtId="49" fontId="5" fillId="0" borderId="10" xfId="0" applyNumberFormat="1" applyFont="1" applyBorder="1" applyAlignment="1">
      <alignment horizontal="center"/>
    </xf>
    <xf numFmtId="49" fontId="2" fillId="0" borderId="30" xfId="0" applyNumberFormat="1" applyFont="1" applyBorder="1" applyAlignment="1">
      <alignment horizontal="center"/>
    </xf>
    <xf numFmtId="49" fontId="2" fillId="0" borderId="13" xfId="0" applyNumberFormat="1" applyFont="1" applyBorder="1" applyAlignment="1">
      <alignment horizontal="center"/>
    </xf>
    <xf numFmtId="0" fontId="6" fillId="0" borderId="15" xfId="0" applyFont="1" applyBorder="1" applyAlignment="1">
      <alignment horizontal="center"/>
    </xf>
    <xf numFmtId="0" fontId="6" fillId="0" borderId="19" xfId="0" applyFont="1" applyBorder="1" applyAlignment="1">
      <alignment horizontal="center"/>
    </xf>
    <xf numFmtId="0" fontId="6" fillId="0" borderId="5" xfId="0" applyFont="1" applyBorder="1" applyAlignment="1">
      <alignment horizontal="center"/>
    </xf>
    <xf numFmtId="0" fontId="6" fillId="0" borderId="32" xfId="0" applyFont="1" applyBorder="1" applyAlignment="1">
      <alignment horizontal="center" vertical="center"/>
    </xf>
    <xf numFmtId="49" fontId="2" fillId="0" borderId="16" xfId="0" applyNumberFormat="1" applyFont="1" applyBorder="1" applyAlignment="1">
      <alignment horizontal="center"/>
    </xf>
    <xf numFmtId="49" fontId="2" fillId="0" borderId="31" xfId="0" applyNumberFormat="1" applyFont="1" applyBorder="1" applyAlignment="1">
      <alignment horizontal="center"/>
    </xf>
    <xf numFmtId="165" fontId="2" fillId="0" borderId="1" xfId="0" applyNumberFormat="1" applyFont="1" applyBorder="1" applyAlignment="1">
      <alignment horizontal="center"/>
    </xf>
    <xf numFmtId="165" fontId="6" fillId="0" borderId="19" xfId="0" applyNumberFormat="1" applyFont="1" applyBorder="1" applyAlignment="1">
      <alignment horizontal="center"/>
    </xf>
    <xf numFmtId="166" fontId="6" fillId="0" borderId="22" xfId="0" applyNumberFormat="1" applyFont="1" applyBorder="1" applyAlignment="1">
      <alignment horizontal="center" vertical="center"/>
    </xf>
    <xf numFmtId="165" fontId="2" fillId="0" borderId="1" xfId="0" applyNumberFormat="1" applyFont="1" applyBorder="1" applyAlignment="1">
      <alignment horizontal="left"/>
    </xf>
    <xf numFmtId="0" fontId="3" fillId="0" borderId="0" xfId="0" applyFont="1" applyAlignment="1">
      <alignment horizontal="left"/>
    </xf>
    <xf numFmtId="165" fontId="3" fillId="0" borderId="0" xfId="0" applyNumberFormat="1" applyFont="1" applyAlignment="1">
      <alignment horizontal="left"/>
    </xf>
    <xf numFmtId="0" fontId="3" fillId="0" borderId="0" xfId="0" applyFont="1" applyAlignment="1">
      <alignment horizontal="left" vertical="top"/>
    </xf>
    <xf numFmtId="165" fontId="3" fillId="0" borderId="0" xfId="0" applyNumberFormat="1" applyFont="1" applyAlignment="1">
      <alignment horizontal="left" vertical="top"/>
    </xf>
    <xf numFmtId="0" fontId="2" fillId="0" borderId="0" xfId="0" applyFont="1" applyBorder="1" applyAlignment="1">
      <alignment horizontal="left"/>
    </xf>
    <xf numFmtId="0" fontId="3" fillId="0" borderId="0" xfId="0" applyFont="1" applyBorder="1" applyAlignment="1">
      <alignment horizontal="left"/>
    </xf>
    <xf numFmtId="0" fontId="6" fillId="0" borderId="0" xfId="0" applyFont="1" applyBorder="1" applyAlignment="1">
      <alignment horizontal="center" vertical="center"/>
    </xf>
    <xf numFmtId="0" fontId="6" fillId="0" borderId="19" xfId="0" applyFont="1" applyBorder="1" applyAlignment="1">
      <alignment horizontal="center" vertical="center"/>
    </xf>
    <xf numFmtId="165" fontId="6" fillId="0" borderId="19" xfId="0" applyNumberFormat="1" applyFont="1" applyBorder="1" applyAlignment="1">
      <alignment horizontal="center" vertical="center"/>
    </xf>
    <xf numFmtId="0" fontId="6" fillId="0" borderId="23" xfId="0" applyFont="1" applyBorder="1" applyAlignment="1">
      <alignment horizontal="center" vertical="center"/>
    </xf>
    <xf numFmtId="0" fontId="6" fillId="0" borderId="26" xfId="0" applyFont="1" applyBorder="1" applyAlignment="1">
      <alignment horizontal="center" vertical="center"/>
    </xf>
    <xf numFmtId="166" fontId="6" fillId="0" borderId="26" xfId="0" applyNumberFormat="1" applyFont="1" applyBorder="1" applyAlignment="1">
      <alignment horizontal="center" vertical="center"/>
    </xf>
    <xf numFmtId="49" fontId="5" fillId="0" borderId="6" xfId="0" applyNumberFormat="1" applyFont="1" applyBorder="1" applyAlignment="1">
      <alignment horizontal="center"/>
    </xf>
    <xf numFmtId="165" fontId="2" fillId="0" borderId="0" xfId="0" applyNumberFormat="1" applyFont="1" applyBorder="1" applyAlignment="1">
      <alignment horizontal="left"/>
    </xf>
    <xf numFmtId="0" fontId="2" fillId="0" borderId="1" xfId="0" applyFont="1" applyBorder="1" applyAlignment="1">
      <alignment horizontal="left" wrapText="1"/>
    </xf>
    <xf numFmtId="0" fontId="3" fillId="0" borderId="0" xfId="0" applyFont="1" applyBorder="1" applyAlignment="1">
      <alignment horizontal="center" vertical="top"/>
    </xf>
    <xf numFmtId="0" fontId="0" fillId="0" borderId="0" xfId="0" applyBorder="1"/>
    <xf numFmtId="49" fontId="2" fillId="0" borderId="26" xfId="0" applyNumberFormat="1" applyFont="1" applyBorder="1" applyAlignment="1">
      <alignment horizontal="center"/>
    </xf>
    <xf numFmtId="165" fontId="6" fillId="0" borderId="29" xfId="0" applyNumberFormat="1" applyFont="1" applyBorder="1" applyAlignment="1">
      <alignment horizontal="center" vertical="center"/>
    </xf>
    <xf numFmtId="49" fontId="2" fillId="0" borderId="36" xfId="0" applyNumberFormat="1" applyFont="1" applyBorder="1" applyAlignment="1">
      <alignment horizontal="center"/>
    </xf>
    <xf numFmtId="0" fontId="2" fillId="0" borderId="4" xfId="0" applyFont="1" applyBorder="1" applyAlignment="1">
      <alignment horizontal="left" wrapText="1"/>
    </xf>
    <xf numFmtId="0" fontId="2" fillId="0" borderId="1" xfId="0" applyFont="1" applyBorder="1" applyAlignment="1">
      <alignment horizontal="left"/>
    </xf>
    <xf numFmtId="43" fontId="2" fillId="0" borderId="7" xfId="1" applyFont="1" applyBorder="1" applyAlignment="1">
      <alignment horizontal="left"/>
    </xf>
    <xf numFmtId="43" fontId="2" fillId="0" borderId="8" xfId="1" applyFont="1" applyBorder="1" applyAlignment="1">
      <alignment horizontal="left"/>
    </xf>
    <xf numFmtId="43" fontId="2" fillId="0" borderId="3" xfId="1" applyFont="1" applyFill="1" applyBorder="1" applyAlignment="1">
      <alignment horizontal="left"/>
    </xf>
    <xf numFmtId="43" fontId="2" fillId="0" borderId="3" xfId="1" applyFont="1" applyFill="1" applyBorder="1" applyAlignment="1">
      <alignment horizontal="right"/>
    </xf>
    <xf numFmtId="43" fontId="2" fillId="0" borderId="33" xfId="1" applyFont="1" applyFill="1" applyBorder="1" applyAlignment="1">
      <alignment horizontal="right"/>
    </xf>
    <xf numFmtId="43" fontId="2" fillId="0" borderId="26" xfId="1" applyFont="1" applyBorder="1" applyAlignment="1"/>
    <xf numFmtId="43" fontId="2" fillId="0" borderId="33" xfId="1" applyFont="1" applyBorder="1" applyAlignment="1"/>
    <xf numFmtId="43" fontId="2" fillId="0" borderId="11" xfId="1" applyFont="1" applyBorder="1" applyAlignment="1">
      <alignment horizontal="right"/>
    </xf>
    <xf numFmtId="43" fontId="2" fillId="0" borderId="11" xfId="1" applyFont="1" applyBorder="1" applyAlignment="1">
      <alignment horizontal="left"/>
    </xf>
    <xf numFmtId="43" fontId="2" fillId="0" borderId="10" xfId="1" applyFont="1" applyFill="1" applyBorder="1" applyAlignment="1">
      <alignment horizontal="left"/>
    </xf>
    <xf numFmtId="43" fontId="2" fillId="0" borderId="11" xfId="1" applyFont="1" applyFill="1" applyBorder="1" applyAlignment="1">
      <alignment horizontal="left"/>
    </xf>
    <xf numFmtId="43" fontId="2" fillId="0" borderId="3" xfId="1" applyFont="1" applyBorder="1" applyAlignment="1">
      <alignment horizontal="left"/>
    </xf>
    <xf numFmtId="43" fontId="2" fillId="0" borderId="3" xfId="1" applyFont="1" applyBorder="1" applyAlignment="1">
      <alignment horizontal="right"/>
    </xf>
    <xf numFmtId="43" fontId="2" fillId="0" borderId="33" xfId="1" applyFont="1" applyBorder="1" applyAlignment="1">
      <alignment horizontal="right"/>
    </xf>
    <xf numFmtId="0" fontId="2" fillId="0" borderId="2" xfId="0" applyFont="1" applyBorder="1" applyAlignment="1">
      <alignment horizontal="left" wrapText="1"/>
    </xf>
    <xf numFmtId="0" fontId="2" fillId="0" borderId="24" xfId="0" applyFont="1" applyBorder="1" applyAlignment="1">
      <alignment horizontal="left" wrapText="1"/>
    </xf>
    <xf numFmtId="0" fontId="2" fillId="0" borderId="0" xfId="0" applyFont="1" applyBorder="1" applyAlignment="1">
      <alignment horizontal="left" wrapText="1"/>
    </xf>
    <xf numFmtId="43" fontId="2" fillId="0" borderId="7" xfId="1" applyFont="1" applyBorder="1" applyAlignment="1">
      <alignment horizontal="right"/>
    </xf>
    <xf numFmtId="43" fontId="2" fillId="0" borderId="13" xfId="1" applyFont="1" applyBorder="1" applyAlignment="1">
      <alignment horizontal="left"/>
    </xf>
    <xf numFmtId="43" fontId="2" fillId="0" borderId="13" xfId="1" applyFont="1" applyBorder="1" applyAlignment="1">
      <alignment horizontal="right"/>
    </xf>
    <xf numFmtId="165" fontId="4" fillId="0" borderId="0" xfId="0" applyNumberFormat="1" applyFont="1" applyBorder="1" applyAlignment="1"/>
    <xf numFmtId="165" fontId="4" fillId="0" borderId="0" xfId="0" applyNumberFormat="1" applyFont="1" applyBorder="1" applyAlignment="1">
      <alignment horizontal="center"/>
    </xf>
    <xf numFmtId="165" fontId="2" fillId="0" borderId="37" xfId="0" applyNumberFormat="1" applyFont="1" applyBorder="1" applyAlignment="1">
      <alignment horizontal="center"/>
    </xf>
    <xf numFmtId="165" fontId="2" fillId="0" borderId="38" xfId="0" applyNumberFormat="1" applyFont="1" applyBorder="1" applyAlignment="1">
      <alignment horizontal="center"/>
    </xf>
    <xf numFmtId="167" fontId="2" fillId="0" borderId="39" xfId="1" applyNumberFormat="1" applyFont="1" applyBorder="1" applyAlignment="1">
      <alignment horizontal="left"/>
    </xf>
    <xf numFmtId="166" fontId="2" fillId="0" borderId="38" xfId="0" applyNumberFormat="1" applyFont="1" applyBorder="1" applyAlignment="1">
      <alignment horizontal="center"/>
    </xf>
    <xf numFmtId="49" fontId="2" fillId="0" borderId="0" xfId="0" applyNumberFormat="1" applyFont="1" applyBorder="1" applyAlignment="1">
      <alignment horizontal="left"/>
    </xf>
    <xf numFmtId="43" fontId="2" fillId="0" borderId="10" xfId="1" applyFont="1" applyBorder="1" applyAlignment="1">
      <alignment horizontal="left"/>
    </xf>
    <xf numFmtId="43" fontId="2" fillId="0" borderId="10" xfId="1" applyFont="1" applyBorder="1" applyAlignment="1">
      <alignment horizontal="right"/>
    </xf>
    <xf numFmtId="43" fontId="2" fillId="0" borderId="10" xfId="1" applyFont="1" applyBorder="1" applyAlignment="1"/>
    <xf numFmtId="0" fontId="2" fillId="0" borderId="0" xfId="0" applyFont="1" applyBorder="1" applyAlignment="1"/>
    <xf numFmtId="0" fontId="3" fillId="0" borderId="0" xfId="0" applyFont="1" applyBorder="1" applyAlignment="1">
      <alignment vertical="top"/>
    </xf>
    <xf numFmtId="165" fontId="3" fillId="0" borderId="0" xfId="0" applyNumberFormat="1" applyFont="1" applyBorder="1" applyAlignment="1">
      <alignment horizontal="left"/>
    </xf>
    <xf numFmtId="43" fontId="2" fillId="0" borderId="10" xfId="1" applyFont="1" applyBorder="1" applyAlignment="1">
      <alignment horizontal="center"/>
    </xf>
    <xf numFmtId="49" fontId="2" fillId="0" borderId="27"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0" xfId="1" applyFont="1" applyBorder="1" applyAlignment="1">
      <alignment horizontal="right"/>
    </xf>
    <xf numFmtId="0" fontId="12" fillId="0" borderId="0" xfId="0" applyFont="1" applyBorder="1" applyAlignment="1">
      <alignment horizontal="left" vertical="top"/>
    </xf>
    <xf numFmtId="165" fontId="6" fillId="0" borderId="41" xfId="0" applyNumberFormat="1" applyFont="1" applyBorder="1" applyAlignment="1">
      <alignment horizontal="center"/>
    </xf>
    <xf numFmtId="165" fontId="6" fillId="0" borderId="5" xfId="0" applyNumberFormat="1" applyFont="1" applyBorder="1" applyAlignment="1">
      <alignment horizontal="center"/>
    </xf>
    <xf numFmtId="165" fontId="6" fillId="0" borderId="35" xfId="0" applyNumberFormat="1" applyFont="1" applyBorder="1" applyAlignment="1">
      <alignment horizontal="center"/>
    </xf>
    <xf numFmtId="43" fontId="5" fillId="0" borderId="10" xfId="1" applyFont="1" applyBorder="1" applyAlignment="1">
      <alignment horizontal="left"/>
    </xf>
    <xf numFmtId="49" fontId="2" fillId="0" borderId="36" xfId="0" applyNumberFormat="1" applyFont="1" applyBorder="1" applyAlignment="1">
      <alignment horizontal="center" vertical="top"/>
    </xf>
    <xf numFmtId="49" fontId="2" fillId="0" borderId="26" xfId="0" applyNumberFormat="1" applyFont="1" applyBorder="1" applyAlignment="1">
      <alignment horizontal="center" vertical="top"/>
    </xf>
    <xf numFmtId="43" fontId="2" fillId="0" borderId="26" xfId="1" applyFont="1" applyBorder="1" applyAlignment="1">
      <alignment horizontal="left"/>
    </xf>
    <xf numFmtId="43" fontId="2" fillId="0" borderId="26" xfId="1" applyFont="1" applyBorder="1" applyAlignment="1">
      <alignment horizontal="right"/>
    </xf>
    <xf numFmtId="43" fontId="5" fillId="0" borderId="10" xfId="1" applyFont="1" applyBorder="1" applyAlignment="1">
      <alignment horizontal="right"/>
    </xf>
    <xf numFmtId="0" fontId="2" fillId="0" borderId="24" xfId="0" applyFont="1" applyBorder="1" applyAlignment="1">
      <alignment horizontal="left" vertical="center" wrapTex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15" xfId="0" applyFont="1" applyBorder="1" applyAlignment="1">
      <alignment horizontal="center" vertical="center"/>
    </xf>
    <xf numFmtId="0" fontId="6" fillId="0" borderId="45" xfId="0" applyFont="1" applyBorder="1" applyAlignment="1">
      <alignment horizontal="center" vertical="center"/>
    </xf>
    <xf numFmtId="2" fontId="6" fillId="0" borderId="41" xfId="0" applyNumberFormat="1" applyFont="1" applyBorder="1" applyAlignment="1">
      <alignment horizontal="center" vertical="center"/>
    </xf>
    <xf numFmtId="0" fontId="6" fillId="0" borderId="42" xfId="0" applyFont="1" applyBorder="1" applyAlignment="1">
      <alignment horizontal="center" vertical="center"/>
    </xf>
    <xf numFmtId="2" fontId="6" fillId="0" borderId="34" xfId="0" applyNumberFormat="1" applyFont="1" applyBorder="1" applyAlignment="1">
      <alignment horizontal="center" vertical="center"/>
    </xf>
    <xf numFmtId="0" fontId="6" fillId="0" borderId="30" xfId="0" applyFont="1" applyBorder="1" applyAlignment="1">
      <alignment horizontal="center" vertical="center"/>
    </xf>
    <xf numFmtId="1" fontId="6" fillId="0" borderId="33" xfId="0" applyNumberFormat="1" applyFont="1" applyBorder="1" applyAlignment="1">
      <alignment horizontal="center" vertical="center"/>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0" fontId="2" fillId="0" borderId="46" xfId="0" applyFont="1" applyBorder="1" applyAlignment="1">
      <alignment horizontal="center"/>
    </xf>
    <xf numFmtId="43" fontId="2" fillId="0" borderId="10" xfId="1" applyFont="1" applyBorder="1" applyAlignment="1">
      <alignment horizontal="left"/>
    </xf>
    <xf numFmtId="49" fontId="2" fillId="0" borderId="38" xfId="0" applyNumberFormat="1" applyFont="1" applyBorder="1" applyAlignment="1">
      <alignment horizontal="center"/>
    </xf>
    <xf numFmtId="14" fontId="2" fillId="0" borderId="38" xfId="0" applyNumberFormat="1" applyFont="1" applyBorder="1" applyAlignment="1">
      <alignment horizontal="center"/>
    </xf>
    <xf numFmtId="0" fontId="10" fillId="0" borderId="1" xfId="0" applyFont="1" applyBorder="1" applyAlignment="1">
      <alignment horizontal="left"/>
    </xf>
    <xf numFmtId="166" fontId="6" fillId="0" borderId="47" xfId="0" applyNumberFormat="1" applyFont="1" applyBorder="1" applyAlignment="1">
      <alignment horizontal="center" vertical="center"/>
    </xf>
    <xf numFmtId="0" fontId="2" fillId="0" borderId="28" xfId="0" applyFont="1" applyBorder="1" applyAlignment="1"/>
    <xf numFmtId="43" fontId="2" fillId="0" borderId="8" xfId="1" applyFont="1" applyBorder="1" applyAlignment="1">
      <alignment horizontal="center"/>
    </xf>
    <xf numFmtId="0" fontId="2" fillId="0" borderId="9" xfId="0" applyFont="1" applyBorder="1" applyAlignment="1"/>
    <xf numFmtId="43" fontId="2" fillId="0" borderId="11" xfId="1" applyFont="1" applyBorder="1" applyAlignment="1">
      <alignment horizontal="center"/>
    </xf>
    <xf numFmtId="0" fontId="5" fillId="0" borderId="30" xfId="0" applyFont="1" applyBorder="1" applyAlignment="1"/>
    <xf numFmtId="0" fontId="2" fillId="0" borderId="36" xfId="0" applyFont="1" applyBorder="1" applyAlignment="1">
      <alignment horizontal="left" indent="1"/>
    </xf>
    <xf numFmtId="0" fontId="2" fillId="0" borderId="28" xfId="0" applyFont="1" applyBorder="1" applyAlignment="1">
      <alignment horizontal="left" indent="1"/>
    </xf>
    <xf numFmtId="0" fontId="2" fillId="0" borderId="28" xfId="0" applyFont="1" applyBorder="1" applyAlignment="1">
      <alignment horizontal="left" indent="2"/>
    </xf>
    <xf numFmtId="0" fontId="2" fillId="0" borderId="27" xfId="0" applyFont="1" applyBorder="1" applyAlignment="1">
      <alignment horizontal="left" indent="2"/>
    </xf>
    <xf numFmtId="0" fontId="2" fillId="0" borderId="18" xfId="0" applyFont="1" applyBorder="1" applyAlignment="1">
      <alignment horizontal="left" indent="2"/>
    </xf>
    <xf numFmtId="0" fontId="2" fillId="0" borderId="36" xfId="0" applyFont="1" applyBorder="1" applyAlignment="1">
      <alignment horizontal="left" indent="2"/>
    </xf>
    <xf numFmtId="0" fontId="2" fillId="0" borderId="30" xfId="0" applyFont="1" applyBorder="1" applyAlignment="1">
      <alignment horizontal="left" indent="1"/>
    </xf>
    <xf numFmtId="43" fontId="2" fillId="0" borderId="33" xfId="1" applyFont="1" applyBorder="1" applyAlignment="1">
      <alignment horizontal="center"/>
    </xf>
    <xf numFmtId="0" fontId="2" fillId="0" borderId="28" xfId="0" applyFont="1" applyBorder="1" applyAlignment="1">
      <alignment horizontal="left" wrapText="1" indent="2"/>
    </xf>
    <xf numFmtId="0" fontId="2" fillId="0" borderId="30" xfId="0" applyFont="1" applyBorder="1" applyAlignment="1">
      <alignment horizontal="left" indent="2"/>
    </xf>
    <xf numFmtId="0" fontId="2" fillId="0" borderId="27" xfId="0" applyFont="1" applyBorder="1" applyAlignment="1">
      <alignment horizontal="left" wrapText="1" indent="2"/>
    </xf>
    <xf numFmtId="0" fontId="2" fillId="0" borderId="27" xfId="0" applyFont="1" applyBorder="1" applyAlignment="1">
      <alignment horizontal="left" indent="3"/>
    </xf>
    <xf numFmtId="0" fontId="2" fillId="0" borderId="28" xfId="0" applyFont="1" applyBorder="1" applyAlignment="1">
      <alignment horizontal="left" indent="3"/>
    </xf>
    <xf numFmtId="0" fontId="2" fillId="0" borderId="30" xfId="0" applyFont="1" applyBorder="1" applyAlignment="1">
      <alignment horizontal="left" indent="3"/>
    </xf>
    <xf numFmtId="0" fontId="2" fillId="0" borderId="18" xfId="0" applyFont="1" applyBorder="1" applyAlignment="1">
      <alignment horizontal="left" indent="3"/>
    </xf>
    <xf numFmtId="0" fontId="2" fillId="0" borderId="30" xfId="0" applyFont="1" applyBorder="1" applyAlignment="1">
      <alignment horizontal="left" wrapText="1" indent="3"/>
    </xf>
    <xf numFmtId="0" fontId="5" fillId="0" borderId="28" xfId="0" applyFont="1" applyBorder="1" applyAlignment="1"/>
    <xf numFmtId="0" fontId="2" fillId="0" borderId="48" xfId="0" applyFont="1" applyBorder="1" applyAlignment="1">
      <alignment horizontal="left" indent="2"/>
    </xf>
    <xf numFmtId="43" fontId="2" fillId="0" borderId="49" xfId="1" applyFont="1" applyBorder="1" applyAlignment="1">
      <alignment horizontal="center"/>
    </xf>
    <xf numFmtId="0" fontId="16" fillId="0" borderId="28" xfId="0" applyFont="1" applyBorder="1" applyAlignment="1">
      <alignment horizontal="left" indent="3"/>
    </xf>
    <xf numFmtId="0" fontId="17" fillId="0" borderId="30" xfId="0" applyFont="1" applyBorder="1" applyAlignment="1">
      <alignment horizontal="left" indent="1"/>
    </xf>
    <xf numFmtId="0" fontId="17" fillId="0" borderId="27" xfId="0" applyFont="1" applyBorder="1" applyAlignment="1">
      <alignment horizontal="left" indent="2"/>
    </xf>
    <xf numFmtId="49" fontId="2" fillId="0" borderId="10" xfId="0" applyNumberFormat="1" applyFont="1" applyFill="1" applyBorder="1" applyAlignment="1">
      <alignment horizontal="center"/>
    </xf>
    <xf numFmtId="43" fontId="2" fillId="0" borderId="11" xfId="1" applyFont="1" applyFill="1" applyBorder="1" applyAlignment="1">
      <alignment horizontal="center"/>
    </xf>
    <xf numFmtId="0" fontId="0" fillId="0" borderId="0" xfId="0" applyFill="1"/>
    <xf numFmtId="43" fontId="2" fillId="0" borderId="11" xfId="1" applyFont="1" applyBorder="1" applyAlignment="1">
      <alignment horizontal="center"/>
    </xf>
    <xf numFmtId="49" fontId="2" fillId="0" borderId="27" xfId="0" applyNumberFormat="1" applyFont="1" applyBorder="1" applyAlignment="1">
      <alignment horizontal="center"/>
    </xf>
    <xf numFmtId="49" fontId="2" fillId="0" borderId="10" xfId="0" applyNumberFormat="1" applyFont="1" applyBorder="1" applyAlignment="1">
      <alignment horizontal="center"/>
    </xf>
    <xf numFmtId="43" fontId="2" fillId="2" borderId="10" xfId="1" applyFont="1" applyFill="1" applyBorder="1" applyAlignment="1"/>
    <xf numFmtId="49" fontId="2" fillId="3" borderId="10" xfId="0" applyNumberFormat="1" applyFont="1" applyFill="1" applyBorder="1" applyAlignment="1">
      <alignment horizontal="center"/>
    </xf>
    <xf numFmtId="43" fontId="2" fillId="3" borderId="11" xfId="1" applyFont="1" applyFill="1" applyBorder="1" applyAlignment="1">
      <alignment horizontal="center"/>
    </xf>
    <xf numFmtId="0" fontId="2" fillId="0" borderId="27" xfId="0" applyFont="1" applyFill="1" applyBorder="1" applyAlignment="1">
      <alignment horizontal="left" wrapText="1" indent="3"/>
    </xf>
    <xf numFmtId="49" fontId="2" fillId="0" borderId="36" xfId="0" applyNumberFormat="1" applyFont="1" applyFill="1" applyBorder="1" applyAlignment="1">
      <alignment horizontal="center"/>
    </xf>
    <xf numFmtId="43" fontId="2" fillId="0" borderId="10" xfId="1" applyFont="1" applyFill="1" applyBorder="1" applyAlignment="1"/>
    <xf numFmtId="0" fontId="2" fillId="3" borderId="30" xfId="0" applyFont="1" applyFill="1" applyBorder="1" applyAlignment="1">
      <alignment horizontal="left" wrapText="1" indent="2"/>
    </xf>
    <xf numFmtId="49" fontId="2" fillId="3" borderId="9" xfId="0" applyNumberFormat="1" applyFont="1" applyFill="1" applyBorder="1" applyAlignment="1">
      <alignment horizontal="center"/>
    </xf>
    <xf numFmtId="43" fontId="2" fillId="3" borderId="10" xfId="1" applyFont="1" applyFill="1" applyBorder="1" applyAlignment="1">
      <alignment horizontal="left"/>
    </xf>
    <xf numFmtId="0" fontId="2" fillId="0" borderId="38" xfId="0" applyFont="1" applyBorder="1" applyAlignment="1">
      <alignment horizontal="left" wrapText="1" indent="3"/>
    </xf>
    <xf numFmtId="0" fontId="2" fillId="0" borderId="18" xfId="0" applyFont="1" applyBorder="1" applyAlignment="1">
      <alignment horizontal="left" wrapText="1" indent="3"/>
    </xf>
    <xf numFmtId="43" fontId="0" fillId="0" borderId="0" xfId="0" applyNumberFormat="1"/>
    <xf numFmtId="49" fontId="2" fillId="0" borderId="10" xfId="0" applyNumberFormat="1" applyFont="1" applyBorder="1" applyAlignment="1">
      <alignment horizontal="center"/>
    </xf>
    <xf numFmtId="49" fontId="2" fillId="2" borderId="36" xfId="0" applyNumberFormat="1" applyFont="1" applyFill="1" applyBorder="1" applyAlignment="1">
      <alignment horizontal="center"/>
    </xf>
    <xf numFmtId="0" fontId="2" fillId="0" borderId="1" xfId="0" applyFont="1" applyBorder="1" applyAlignment="1">
      <alignment horizontal="right"/>
    </xf>
    <xf numFmtId="165" fontId="2" fillId="0" borderId="1"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0" fontId="18" fillId="0" borderId="10" xfId="0" applyFont="1" applyBorder="1" applyAlignment="1"/>
    <xf numFmtId="49" fontId="2" fillId="0" borderId="2" xfId="0" applyNumberFormat="1" applyFont="1" applyBorder="1" applyAlignment="1">
      <alignment horizontal="center"/>
    </xf>
    <xf numFmtId="49" fontId="2" fillId="0" borderId="10" xfId="0" applyNumberFormat="1" applyFont="1" applyBorder="1" applyAlignment="1">
      <alignment horizontal="center"/>
    </xf>
    <xf numFmtId="49" fontId="2" fillId="0" borderId="3" xfId="0" applyNumberFormat="1" applyFont="1" applyBorder="1" applyAlignment="1">
      <alignment horizontal="center"/>
    </xf>
    <xf numFmtId="49" fontId="2" fillId="0" borderId="29" xfId="0" applyNumberFormat="1" applyFont="1" applyBorder="1" applyAlignment="1">
      <alignment horizontal="center"/>
    </xf>
    <xf numFmtId="49" fontId="2" fillId="0" borderId="5" xfId="0" applyNumberFormat="1" applyFont="1" applyBorder="1" applyAlignment="1">
      <alignment horizontal="center"/>
    </xf>
    <xf numFmtId="0" fontId="6" fillId="0" borderId="3" xfId="0" applyFont="1" applyBorder="1" applyAlignment="1">
      <alignment horizontal="center" vertical="center"/>
    </xf>
    <xf numFmtId="49" fontId="6" fillId="0" borderId="26" xfId="0" applyNumberFormat="1" applyFont="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43" fontId="2" fillId="0" borderId="11" xfId="1" applyFont="1" applyBorder="1" applyAlignment="1">
      <alignment horizontal="center"/>
    </xf>
    <xf numFmtId="49" fontId="2" fillId="0" borderId="27" xfId="0" applyNumberFormat="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0" xfId="1" applyFont="1" applyBorder="1" applyAlignment="1">
      <alignment horizontal="right"/>
    </xf>
    <xf numFmtId="49" fontId="2" fillId="0" borderId="18" xfId="0" applyNumberFormat="1" applyFont="1" applyBorder="1" applyAlignment="1">
      <alignment horizontal="center"/>
    </xf>
    <xf numFmtId="0" fontId="5" fillId="0" borderId="0" xfId="0" applyFont="1" applyAlignment="1">
      <alignment horizontal="center"/>
    </xf>
    <xf numFmtId="165" fontId="6" fillId="0" borderId="16" xfId="0" applyNumberFormat="1" applyFont="1" applyBorder="1" applyAlignment="1">
      <alignment horizontal="center"/>
    </xf>
    <xf numFmtId="165" fontId="6" fillId="0" borderId="17" xfId="0" applyNumberFormat="1" applyFont="1" applyBorder="1" applyAlignment="1">
      <alignment horizontal="center"/>
    </xf>
    <xf numFmtId="165" fontId="6" fillId="0" borderId="40" xfId="0" applyNumberFormat="1" applyFont="1" applyBorder="1" applyAlignment="1">
      <alignment horizontal="center"/>
    </xf>
    <xf numFmtId="0" fontId="2" fillId="0" borderId="1" xfId="0" applyFont="1" applyBorder="1" applyAlignment="1">
      <alignment horizontal="left" wrapText="1"/>
    </xf>
    <xf numFmtId="0" fontId="2" fillId="0" borderId="0" xfId="0" applyFont="1" applyBorder="1" applyAlignment="1">
      <alignment horizontal="left" wrapText="1"/>
    </xf>
    <xf numFmtId="165" fontId="2" fillId="0" borderId="0" xfId="0" applyNumberFormat="1" applyFont="1" applyBorder="1" applyAlignment="1">
      <alignment horizontal="center" vertical="center"/>
    </xf>
    <xf numFmtId="49" fontId="2" fillId="0" borderId="0" xfId="0" applyNumberFormat="1" applyFont="1" applyBorder="1" applyAlignment="1">
      <alignment horizontal="center"/>
    </xf>
    <xf numFmtId="165" fontId="2" fillId="0" borderId="0" xfId="0" applyNumberFormat="1" applyFont="1" applyAlignment="1">
      <alignment horizontal="center"/>
    </xf>
    <xf numFmtId="165" fontId="13" fillId="0" borderId="0" xfId="0" applyNumberFormat="1" applyFont="1" applyBorder="1" applyAlignment="1">
      <alignment horizontal="center"/>
    </xf>
    <xf numFmtId="165" fontId="3" fillId="0" borderId="2" xfId="0" applyNumberFormat="1" applyFont="1" applyBorder="1" applyAlignment="1">
      <alignment horizontal="center" vertical="top"/>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right"/>
    </xf>
    <xf numFmtId="165" fontId="2" fillId="0" borderId="1" xfId="0" applyNumberFormat="1" applyFont="1" applyBorder="1" applyAlignment="1">
      <alignment horizontal="center"/>
    </xf>
    <xf numFmtId="0" fontId="4" fillId="0" borderId="0" xfId="0" applyFont="1" applyAlignment="1">
      <alignment horizontal="center"/>
    </xf>
    <xf numFmtId="0" fontId="12" fillId="0" borderId="1" xfId="0" applyFont="1" applyBorder="1" applyAlignment="1">
      <alignment horizontal="left" vertical="top"/>
    </xf>
    <xf numFmtId="43" fontId="2" fillId="0" borderId="33" xfId="1" applyFont="1" applyBorder="1" applyAlignment="1">
      <alignment horizontal="right"/>
    </xf>
    <xf numFmtId="43" fontId="2" fillId="0" borderId="35" xfId="1" applyFont="1" applyBorder="1" applyAlignment="1">
      <alignment horizontal="right"/>
    </xf>
    <xf numFmtId="43" fontId="2" fillId="0" borderId="3" xfId="1" applyFont="1" applyBorder="1" applyAlignment="1">
      <alignment horizontal="right"/>
    </xf>
    <xf numFmtId="43" fontId="2" fillId="0" borderId="29" xfId="1" applyFont="1" applyBorder="1" applyAlignment="1">
      <alignment horizontal="right"/>
    </xf>
    <xf numFmtId="43" fontId="2" fillId="0" borderId="34" xfId="1" applyFont="1" applyBorder="1" applyAlignment="1">
      <alignment horizontal="right"/>
    </xf>
    <xf numFmtId="43" fontId="2" fillId="0" borderId="5" xfId="1" applyFont="1" applyBorder="1" applyAlignment="1">
      <alignment horizontal="right"/>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49" fontId="2" fillId="0" borderId="20" xfId="0" applyNumberFormat="1" applyFont="1" applyBorder="1" applyAlignment="1">
      <alignment horizontal="center"/>
    </xf>
    <xf numFmtId="49" fontId="2" fillId="0" borderId="3" xfId="0" applyNumberFormat="1" applyFont="1" applyBorder="1" applyAlignment="1">
      <alignment horizontal="center"/>
    </xf>
    <xf numFmtId="49" fontId="2" fillId="0" borderId="5" xfId="0" applyNumberFormat="1" applyFont="1" applyBorder="1" applyAlignment="1">
      <alignment horizontal="center"/>
    </xf>
    <xf numFmtId="43" fontId="2" fillId="0" borderId="3" xfId="1" applyFont="1" applyBorder="1" applyAlignment="1">
      <alignment horizontal="left"/>
    </xf>
    <xf numFmtId="43" fontId="2" fillId="0" borderId="5" xfId="1" applyFont="1" applyBorder="1" applyAlignment="1">
      <alignment horizontal="left"/>
    </xf>
    <xf numFmtId="43" fontId="2" fillId="0" borderId="29" xfId="1" applyFont="1" applyBorder="1" applyAlignment="1">
      <alignment horizontal="left"/>
    </xf>
    <xf numFmtId="43" fontId="2" fillId="0" borderId="33" xfId="1" applyFont="1" applyBorder="1" applyAlignment="1">
      <alignment horizontal="left"/>
    </xf>
    <xf numFmtId="43" fontId="2" fillId="0" borderId="34" xfId="1" applyFont="1" applyBorder="1" applyAlignment="1">
      <alignment horizontal="left"/>
    </xf>
    <xf numFmtId="49" fontId="2" fillId="0" borderId="29" xfId="0" applyNumberFormat="1" applyFont="1" applyBorder="1" applyAlignment="1">
      <alignment horizontal="center"/>
    </xf>
    <xf numFmtId="0" fontId="14" fillId="0" borderId="0" xfId="0" applyFont="1" applyAlignment="1">
      <alignment horizontal="center"/>
    </xf>
    <xf numFmtId="2" fontId="6" fillId="0" borderId="16"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6" fillId="0" borderId="40" xfId="0" applyNumberFormat="1" applyFont="1" applyBorder="1" applyAlignment="1">
      <alignment horizontal="center" vertical="center"/>
    </xf>
    <xf numFmtId="49" fontId="2" fillId="2" borderId="27" xfId="0" applyNumberFormat="1" applyFont="1" applyFill="1" applyBorder="1" applyAlignment="1">
      <alignment horizontal="center"/>
    </xf>
    <xf numFmtId="49" fontId="2" fillId="2" borderId="28" xfId="0" applyNumberFormat="1" applyFont="1" applyFill="1" applyBorder="1" applyAlignment="1">
      <alignment horizontal="center"/>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K189"/>
  <sheetViews>
    <sheetView tabSelected="1" view="pageBreakPreview" zoomScale="90" zoomScaleNormal="80" zoomScaleSheetLayoutView="90" workbookViewId="0">
      <selection activeCell="H16" sqref="H16"/>
    </sheetView>
  </sheetViews>
  <sheetFormatPr defaultRowHeight="15"/>
  <cols>
    <col min="1" max="1" width="64.28515625" customWidth="1"/>
    <col min="2" max="2" width="9.42578125" customWidth="1"/>
    <col min="3" max="3" width="10.140625" customWidth="1"/>
    <col min="4" max="4" width="9.7109375" customWidth="1"/>
    <col min="5" max="5" width="16.85546875" customWidth="1"/>
    <col min="6" max="6" width="16.7109375" customWidth="1"/>
    <col min="7" max="7" width="17" customWidth="1"/>
    <col min="8" max="8" width="13.5703125" customWidth="1"/>
    <col min="9" max="9" width="17.140625" customWidth="1"/>
  </cols>
  <sheetData>
    <row r="1" spans="1:8">
      <c r="A1" s="1"/>
      <c r="B1" s="1"/>
      <c r="C1" s="1"/>
      <c r="D1" s="1"/>
      <c r="E1" s="2"/>
      <c r="F1" s="203"/>
      <c r="G1" s="203"/>
      <c r="H1" s="203"/>
    </row>
    <row r="2" spans="1:8">
      <c r="A2" s="1"/>
      <c r="B2" s="1"/>
      <c r="C2" s="1"/>
      <c r="D2" s="1"/>
      <c r="E2" s="204" t="s">
        <v>0</v>
      </c>
      <c r="F2" s="204"/>
      <c r="G2" s="204"/>
      <c r="H2" s="204"/>
    </row>
    <row r="3" spans="1:8">
      <c r="A3" s="3"/>
      <c r="B3" s="3"/>
      <c r="C3" s="3"/>
      <c r="D3" s="3"/>
      <c r="E3" s="206" t="s">
        <v>346</v>
      </c>
      <c r="F3" s="206"/>
      <c r="G3" s="206"/>
      <c r="H3" s="206"/>
    </row>
    <row r="4" spans="1:8">
      <c r="A4" s="1"/>
      <c r="B4" s="1"/>
      <c r="C4" s="1"/>
      <c r="D4" s="1"/>
      <c r="E4" s="205" t="s">
        <v>1</v>
      </c>
      <c r="F4" s="205"/>
      <c r="G4" s="205"/>
      <c r="H4" s="205"/>
    </row>
    <row r="5" spans="1:8">
      <c r="A5" s="1"/>
      <c r="B5" s="1"/>
      <c r="C5" s="1"/>
      <c r="D5" s="1"/>
      <c r="E5" s="208" t="s">
        <v>332</v>
      </c>
      <c r="F5" s="208"/>
      <c r="G5" s="208"/>
      <c r="H5" s="208"/>
    </row>
    <row r="6" spans="1:8">
      <c r="A6" s="3"/>
      <c r="B6" s="3"/>
      <c r="C6" s="3"/>
      <c r="D6" s="3"/>
      <c r="E6" s="205" t="s">
        <v>2</v>
      </c>
      <c r="F6" s="205"/>
      <c r="G6" s="205"/>
      <c r="H6" s="205"/>
    </row>
    <row r="7" spans="1:8">
      <c r="A7" s="3"/>
      <c r="B7" s="3"/>
      <c r="C7" s="3"/>
      <c r="D7" s="3"/>
      <c r="E7" s="207" t="s">
        <v>342</v>
      </c>
      <c r="F7" s="207"/>
      <c r="G7" s="207"/>
      <c r="H7" s="207"/>
    </row>
    <row r="8" spans="1:8">
      <c r="A8" s="3"/>
      <c r="B8" s="3"/>
      <c r="C8" s="3"/>
      <c r="D8" s="3"/>
      <c r="E8" s="205" t="s">
        <v>330</v>
      </c>
      <c r="F8" s="205"/>
      <c r="G8" s="205"/>
      <c r="H8" s="205"/>
    </row>
    <row r="9" spans="1:8">
      <c r="A9" s="1"/>
      <c r="B9" s="1"/>
      <c r="C9" s="1"/>
      <c r="D9" s="1"/>
      <c r="E9" s="35" t="s">
        <v>362</v>
      </c>
      <c r="F9" s="172" t="s">
        <v>349</v>
      </c>
      <c r="G9" s="32"/>
      <c r="H9" s="2" t="s">
        <v>350</v>
      </c>
    </row>
    <row r="10" spans="1:8">
      <c r="A10" s="1"/>
      <c r="B10" s="1"/>
      <c r="C10" s="1"/>
      <c r="D10" s="1"/>
      <c r="E10" s="2"/>
      <c r="F10" s="2"/>
      <c r="G10" s="2"/>
      <c r="H10" s="2"/>
    </row>
    <row r="11" spans="1:8" ht="15.75">
      <c r="A11" s="209" t="s">
        <v>356</v>
      </c>
      <c r="B11" s="209"/>
      <c r="C11" s="209"/>
      <c r="D11" s="209"/>
      <c r="E11" s="209"/>
      <c r="F11" s="209"/>
      <c r="G11" s="209"/>
      <c r="H11" s="78"/>
    </row>
    <row r="12" spans="1:8" ht="15.75">
      <c r="A12" s="209" t="s">
        <v>357</v>
      </c>
      <c r="B12" s="209"/>
      <c r="C12" s="209"/>
      <c r="D12" s="209"/>
      <c r="E12" s="209"/>
      <c r="F12" s="209"/>
      <c r="G12" s="79"/>
      <c r="H12" s="201"/>
    </row>
    <row r="13" spans="1:8" ht="15.75" thickBot="1">
      <c r="A13" s="1"/>
      <c r="B13" s="40"/>
      <c r="C13" s="40"/>
      <c r="D13" s="40"/>
      <c r="E13" s="49"/>
      <c r="F13" s="49"/>
      <c r="G13" s="49"/>
      <c r="H13" s="201"/>
    </row>
    <row r="14" spans="1:8">
      <c r="A14" s="1"/>
      <c r="B14" s="202"/>
      <c r="C14" s="202"/>
      <c r="D14" s="84"/>
      <c r="E14" s="2"/>
      <c r="F14" s="2"/>
      <c r="G14" s="5"/>
      <c r="H14" s="80" t="s">
        <v>3</v>
      </c>
    </row>
    <row r="15" spans="1:8">
      <c r="A15" s="1" t="s">
        <v>5</v>
      </c>
      <c r="B15" s="200" t="s">
        <v>8</v>
      </c>
      <c r="C15" s="200"/>
      <c r="D15" s="200"/>
      <c r="E15" s="200"/>
      <c r="F15" s="2"/>
      <c r="G15" s="5" t="s">
        <v>4</v>
      </c>
      <c r="H15" s="121">
        <v>44209</v>
      </c>
    </row>
    <row r="16" spans="1:8" ht="26.25" customHeight="1">
      <c r="A16" s="1" t="s">
        <v>7</v>
      </c>
      <c r="B16" s="199"/>
      <c r="C16" s="199"/>
      <c r="D16" s="199"/>
      <c r="E16" s="199"/>
      <c r="F16" s="2"/>
      <c r="G16" s="5" t="s">
        <v>6</v>
      </c>
      <c r="H16" s="81"/>
    </row>
    <row r="17" spans="1:8">
      <c r="A17" s="1"/>
      <c r="B17" s="6"/>
      <c r="C17" s="6"/>
      <c r="D17" s="6"/>
      <c r="E17" s="4"/>
      <c r="F17" s="2"/>
      <c r="G17" s="5" t="s">
        <v>9</v>
      </c>
      <c r="H17" s="83">
        <v>925</v>
      </c>
    </row>
    <row r="18" spans="1:8">
      <c r="A18" s="1"/>
      <c r="B18" s="6"/>
      <c r="C18" s="6"/>
      <c r="D18" s="6"/>
      <c r="E18" s="4"/>
      <c r="F18" s="2"/>
      <c r="G18" s="5" t="s">
        <v>6</v>
      </c>
      <c r="H18" s="81"/>
    </row>
    <row r="19" spans="1:8" ht="55.5" customHeight="1">
      <c r="A19" s="1" t="s">
        <v>11</v>
      </c>
      <c r="B19" s="199" t="s">
        <v>341</v>
      </c>
      <c r="C19" s="199"/>
      <c r="D19" s="199"/>
      <c r="E19" s="199"/>
      <c r="F19" s="2"/>
      <c r="G19" s="5" t="s">
        <v>10</v>
      </c>
      <c r="H19" s="120" t="s">
        <v>333</v>
      </c>
    </row>
    <row r="20" spans="1:8">
      <c r="A20" s="1" t="s">
        <v>13</v>
      </c>
      <c r="B20" s="1"/>
      <c r="C20" s="1"/>
      <c r="D20" s="1"/>
      <c r="E20" s="2"/>
      <c r="F20" s="2"/>
      <c r="G20" s="5" t="s">
        <v>12</v>
      </c>
      <c r="H20" s="120" t="s">
        <v>331</v>
      </c>
    </row>
    <row r="21" spans="1:8" ht="15.75" thickBot="1">
      <c r="A21" s="1"/>
      <c r="B21" s="1"/>
      <c r="C21" s="1"/>
      <c r="D21" s="1"/>
      <c r="E21" s="2"/>
      <c r="F21" s="2"/>
      <c r="G21" s="5" t="s">
        <v>14</v>
      </c>
      <c r="H21" s="82">
        <v>383</v>
      </c>
    </row>
    <row r="22" spans="1:8">
      <c r="A22" s="195" t="s">
        <v>15</v>
      </c>
      <c r="B22" s="195"/>
      <c r="C22" s="195"/>
      <c r="D22" s="195"/>
      <c r="E22" s="195"/>
      <c r="F22" s="195"/>
      <c r="G22" s="195"/>
      <c r="H22" s="195"/>
    </row>
    <row r="23" spans="1:8" ht="15.75" thickBot="1">
      <c r="A23" s="1"/>
      <c r="B23" s="1"/>
      <c r="C23" s="1"/>
      <c r="D23" s="1"/>
      <c r="E23" s="2"/>
      <c r="F23" s="2"/>
      <c r="G23" s="2"/>
      <c r="H23" s="2"/>
    </row>
    <row r="24" spans="1:8">
      <c r="A24" s="12" t="s">
        <v>16</v>
      </c>
      <c r="B24" s="12" t="s">
        <v>17</v>
      </c>
      <c r="C24" s="26" t="s">
        <v>18</v>
      </c>
      <c r="D24" s="26" t="s">
        <v>19</v>
      </c>
      <c r="E24" s="196" t="s">
        <v>20</v>
      </c>
      <c r="F24" s="197"/>
      <c r="G24" s="197"/>
      <c r="H24" s="198"/>
    </row>
    <row r="25" spans="1:8">
      <c r="A25" s="13"/>
      <c r="B25" s="13" t="s">
        <v>21</v>
      </c>
      <c r="C25" s="27" t="s">
        <v>22</v>
      </c>
      <c r="D25" s="27" t="s">
        <v>23</v>
      </c>
      <c r="E25" s="33" t="s">
        <v>24</v>
      </c>
      <c r="F25" s="33" t="s">
        <v>25</v>
      </c>
      <c r="G25" s="33" t="s">
        <v>354</v>
      </c>
      <c r="H25" s="97" t="s">
        <v>26</v>
      </c>
    </row>
    <row r="26" spans="1:8">
      <c r="A26" s="13"/>
      <c r="B26" s="13"/>
      <c r="C26" s="27" t="s">
        <v>27</v>
      </c>
      <c r="D26" s="27" t="s">
        <v>28</v>
      </c>
      <c r="E26" s="33" t="s">
        <v>29</v>
      </c>
      <c r="F26" s="33" t="s">
        <v>30</v>
      </c>
      <c r="G26" s="33" t="s">
        <v>31</v>
      </c>
      <c r="H26" s="97" t="s">
        <v>32</v>
      </c>
    </row>
    <row r="27" spans="1:8">
      <c r="A27" s="13"/>
      <c r="B27" s="13"/>
      <c r="C27" s="27" t="s">
        <v>33</v>
      </c>
      <c r="D27" s="27"/>
      <c r="E27" s="33" t="s">
        <v>34</v>
      </c>
      <c r="F27" s="33" t="s">
        <v>35</v>
      </c>
      <c r="G27" s="33" t="s">
        <v>35</v>
      </c>
      <c r="H27" s="97" t="s">
        <v>36</v>
      </c>
    </row>
    <row r="28" spans="1:8">
      <c r="A28" s="13"/>
      <c r="B28" s="13"/>
      <c r="C28" s="27" t="s">
        <v>37</v>
      </c>
      <c r="D28" s="27"/>
      <c r="E28" s="33" t="s">
        <v>38</v>
      </c>
      <c r="F28" s="33" t="s">
        <v>36</v>
      </c>
      <c r="G28" s="33" t="s">
        <v>36</v>
      </c>
      <c r="H28" s="97" t="s">
        <v>39</v>
      </c>
    </row>
    <row r="29" spans="1:8" ht="15.75" thickBot="1">
      <c r="A29" s="14"/>
      <c r="B29" s="14"/>
      <c r="C29" s="28" t="s">
        <v>40</v>
      </c>
      <c r="D29" s="28"/>
      <c r="E29" s="98" t="s">
        <v>35</v>
      </c>
      <c r="F29" s="98" t="s">
        <v>39</v>
      </c>
      <c r="G29" s="98" t="s">
        <v>39</v>
      </c>
      <c r="H29" s="99"/>
    </row>
    <row r="30" spans="1:8" ht="15.75" thickBot="1">
      <c r="A30" s="15">
        <v>1</v>
      </c>
      <c r="B30" s="15">
        <v>2</v>
      </c>
      <c r="C30" s="29">
        <v>3</v>
      </c>
      <c r="D30" s="16">
        <v>4</v>
      </c>
      <c r="E30" s="34">
        <v>5</v>
      </c>
      <c r="F30" s="34">
        <v>6</v>
      </c>
      <c r="G30" s="34">
        <v>7</v>
      </c>
      <c r="H30" s="123">
        <v>8</v>
      </c>
    </row>
    <row r="31" spans="1:8" ht="16.5">
      <c r="A31" s="124" t="s">
        <v>41</v>
      </c>
      <c r="B31" s="18" t="s">
        <v>42</v>
      </c>
      <c r="C31" s="30" t="s">
        <v>43</v>
      </c>
      <c r="D31" s="19" t="s">
        <v>43</v>
      </c>
      <c r="E31" s="58"/>
      <c r="F31" s="75"/>
      <c r="G31" s="75"/>
      <c r="H31" s="125"/>
    </row>
    <row r="32" spans="1:8" ht="16.5">
      <c r="A32" s="126" t="s">
        <v>44</v>
      </c>
      <c r="B32" s="116" t="s">
        <v>45</v>
      </c>
      <c r="C32" s="93" t="s">
        <v>43</v>
      </c>
      <c r="D32" s="93" t="s">
        <v>43</v>
      </c>
      <c r="E32" s="94"/>
      <c r="F32" s="95"/>
      <c r="G32" s="95"/>
      <c r="H32" s="127"/>
    </row>
    <row r="33" spans="1:8">
      <c r="A33" s="128" t="s">
        <v>46</v>
      </c>
      <c r="B33" s="22" t="s">
        <v>47</v>
      </c>
      <c r="C33" s="23"/>
      <c r="D33" s="93"/>
      <c r="E33" s="100">
        <f>E34+E37+E48+E50+E53+E73+E77</f>
        <v>14250400</v>
      </c>
      <c r="F33" s="100">
        <f>F34+F37+F48+F50+F53+F73+F77</f>
        <v>13807500</v>
      </c>
      <c r="G33" s="100">
        <f t="shared" ref="G33" si="0">G34+G37+G48+G50+G53+G73+G77</f>
        <v>14077223.01</v>
      </c>
      <c r="H33" s="127"/>
    </row>
    <row r="34" spans="1:8">
      <c r="A34" s="129" t="s">
        <v>48</v>
      </c>
      <c r="B34" s="189" t="s">
        <v>49</v>
      </c>
      <c r="C34" s="191" t="s">
        <v>50</v>
      </c>
      <c r="D34" s="191"/>
      <c r="E34" s="192">
        <f>E36</f>
        <v>0</v>
      </c>
      <c r="F34" s="192">
        <f>F36</f>
        <v>0</v>
      </c>
      <c r="G34" s="192">
        <f>G36</f>
        <v>0</v>
      </c>
      <c r="H34" s="188">
        <f>H36</f>
        <v>0</v>
      </c>
    </row>
    <row r="35" spans="1:8">
      <c r="A35" s="130" t="s">
        <v>51</v>
      </c>
      <c r="B35" s="190"/>
      <c r="C35" s="191"/>
      <c r="D35" s="191"/>
      <c r="E35" s="192"/>
      <c r="F35" s="192"/>
      <c r="G35" s="192"/>
      <c r="H35" s="188"/>
    </row>
    <row r="36" spans="1:8">
      <c r="A36" s="131" t="s">
        <v>48</v>
      </c>
      <c r="B36" s="92" t="s">
        <v>52</v>
      </c>
      <c r="C36" s="93"/>
      <c r="D36" s="93"/>
      <c r="E36" s="94"/>
      <c r="F36" s="95"/>
      <c r="G36" s="95"/>
      <c r="H36" s="127"/>
    </row>
    <row r="37" spans="1:8">
      <c r="A37" s="132" t="s">
        <v>53</v>
      </c>
      <c r="B37" s="92" t="s">
        <v>54</v>
      </c>
      <c r="C37" s="93" t="s">
        <v>55</v>
      </c>
      <c r="D37" s="93"/>
      <c r="E37" s="94">
        <f>E38+E44+E47</f>
        <v>12858100</v>
      </c>
      <c r="F37" s="119">
        <f t="shared" ref="F37:G37" si="1">F38+F44+F47</f>
        <v>12355400</v>
      </c>
      <c r="G37" s="119">
        <f t="shared" si="1"/>
        <v>12675500</v>
      </c>
      <c r="H37" s="127">
        <f>H38</f>
        <v>0</v>
      </c>
    </row>
    <row r="38" spans="1:8">
      <c r="A38" s="132" t="s">
        <v>48</v>
      </c>
      <c r="B38" s="189" t="s">
        <v>56</v>
      </c>
      <c r="C38" s="191" t="s">
        <v>55</v>
      </c>
      <c r="D38" s="191"/>
      <c r="E38" s="192">
        <f>E42+E43</f>
        <v>12815400</v>
      </c>
      <c r="F38" s="192">
        <f>F42+F43</f>
        <v>12312700</v>
      </c>
      <c r="G38" s="192">
        <f>G42+G43</f>
        <v>12632800</v>
      </c>
      <c r="H38" s="188">
        <f>H42+H43</f>
        <v>0</v>
      </c>
    </row>
    <row r="39" spans="1:8">
      <c r="A39" s="133" t="s">
        <v>57</v>
      </c>
      <c r="B39" s="194"/>
      <c r="C39" s="191"/>
      <c r="D39" s="191"/>
      <c r="E39" s="192"/>
      <c r="F39" s="192"/>
      <c r="G39" s="192"/>
      <c r="H39" s="188"/>
    </row>
    <row r="40" spans="1:8">
      <c r="A40" s="133" t="s">
        <v>58</v>
      </c>
      <c r="B40" s="194"/>
      <c r="C40" s="191"/>
      <c r="D40" s="191"/>
      <c r="E40" s="192"/>
      <c r="F40" s="192"/>
      <c r="G40" s="192"/>
      <c r="H40" s="188"/>
    </row>
    <row r="41" spans="1:8">
      <c r="A41" s="131" t="s">
        <v>59</v>
      </c>
      <c r="B41" s="190"/>
      <c r="C41" s="191"/>
      <c r="D41" s="191"/>
      <c r="E41" s="192"/>
      <c r="F41" s="192"/>
      <c r="G41" s="192"/>
      <c r="H41" s="188"/>
    </row>
    <row r="42" spans="1:8">
      <c r="A42" s="150" t="s">
        <v>60</v>
      </c>
      <c r="B42" s="116"/>
      <c r="C42" s="93"/>
      <c r="D42" s="93"/>
      <c r="E42" s="94">
        <f>2015900</f>
        <v>2015900</v>
      </c>
      <c r="F42" s="95">
        <f>1513200</f>
        <v>1513200</v>
      </c>
      <c r="G42" s="95">
        <f>1833300</f>
        <v>1833300</v>
      </c>
      <c r="H42" s="127"/>
    </row>
    <row r="43" spans="1:8">
      <c r="A43" s="150" t="s">
        <v>61</v>
      </c>
      <c r="B43" s="116"/>
      <c r="C43" s="93"/>
      <c r="D43" s="93"/>
      <c r="E43" s="94">
        <v>10799500</v>
      </c>
      <c r="F43" s="95">
        <v>10799500</v>
      </c>
      <c r="G43" s="95">
        <v>10799500</v>
      </c>
      <c r="H43" s="127"/>
    </row>
    <row r="44" spans="1:8">
      <c r="A44" s="134" t="s">
        <v>62</v>
      </c>
      <c r="B44" s="189" t="s">
        <v>63</v>
      </c>
      <c r="C44" s="191" t="s">
        <v>55</v>
      </c>
      <c r="D44" s="191"/>
      <c r="E44" s="192"/>
      <c r="F44" s="193"/>
      <c r="G44" s="193"/>
      <c r="H44" s="188"/>
    </row>
    <row r="45" spans="1:8">
      <c r="A45" s="133" t="s">
        <v>64</v>
      </c>
      <c r="B45" s="194"/>
      <c r="C45" s="191"/>
      <c r="D45" s="191"/>
      <c r="E45" s="192"/>
      <c r="F45" s="193"/>
      <c r="G45" s="193"/>
      <c r="H45" s="188"/>
    </row>
    <row r="46" spans="1:8">
      <c r="A46" s="131" t="s">
        <v>65</v>
      </c>
      <c r="B46" s="190"/>
      <c r="C46" s="191"/>
      <c r="D46" s="191"/>
      <c r="E46" s="192"/>
      <c r="F46" s="193"/>
      <c r="G46" s="193"/>
      <c r="H46" s="188"/>
    </row>
    <row r="47" spans="1:8">
      <c r="A47" s="149" t="s">
        <v>66</v>
      </c>
      <c r="B47" s="116" t="s">
        <v>67</v>
      </c>
      <c r="C47" s="93" t="s">
        <v>55</v>
      </c>
      <c r="D47" s="93"/>
      <c r="E47" s="94">
        <v>42700</v>
      </c>
      <c r="F47" s="95">
        <v>42700</v>
      </c>
      <c r="G47" s="95">
        <v>42700</v>
      </c>
      <c r="H47" s="127"/>
    </row>
    <row r="48" spans="1:8">
      <c r="A48" s="135" t="s">
        <v>68</v>
      </c>
      <c r="B48" s="116" t="s">
        <v>69</v>
      </c>
      <c r="C48" s="93" t="s">
        <v>70</v>
      </c>
      <c r="D48" s="93"/>
      <c r="E48" s="94"/>
      <c r="F48" s="95"/>
      <c r="G48" s="95"/>
      <c r="H48" s="127"/>
    </row>
    <row r="49" spans="1:8">
      <c r="A49" s="132" t="s">
        <v>48</v>
      </c>
      <c r="B49" s="101" t="s">
        <v>71</v>
      </c>
      <c r="C49" s="102" t="s">
        <v>70</v>
      </c>
      <c r="D49" s="53"/>
      <c r="E49" s="103"/>
      <c r="F49" s="104"/>
      <c r="G49" s="104"/>
      <c r="H49" s="136"/>
    </row>
    <row r="50" spans="1:8">
      <c r="A50" s="135" t="s">
        <v>72</v>
      </c>
      <c r="B50" s="116" t="s">
        <v>73</v>
      </c>
      <c r="C50" s="93" t="s">
        <v>74</v>
      </c>
      <c r="D50" s="93"/>
      <c r="E50" s="94"/>
      <c r="F50" s="95"/>
      <c r="G50" s="95"/>
      <c r="H50" s="127"/>
    </row>
    <row r="51" spans="1:8">
      <c r="A51" s="132" t="s">
        <v>48</v>
      </c>
      <c r="B51" s="189"/>
      <c r="C51" s="191"/>
      <c r="D51" s="191"/>
      <c r="E51" s="192"/>
      <c r="F51" s="193"/>
      <c r="G51" s="193"/>
      <c r="H51" s="188"/>
    </row>
    <row r="52" spans="1:8" hidden="1">
      <c r="A52" s="131"/>
      <c r="B52" s="190"/>
      <c r="C52" s="191"/>
      <c r="D52" s="191"/>
      <c r="E52" s="192"/>
      <c r="F52" s="193"/>
      <c r="G52" s="193"/>
      <c r="H52" s="188"/>
    </row>
    <row r="53" spans="1:8">
      <c r="A53" s="135" t="s">
        <v>75</v>
      </c>
      <c r="B53" s="116" t="s">
        <v>76</v>
      </c>
      <c r="C53" s="169" t="s">
        <v>74</v>
      </c>
      <c r="D53" s="93"/>
      <c r="E53" s="94">
        <f>E54+E71+E64</f>
        <v>1392300</v>
      </c>
      <c r="F53" s="94">
        <f t="shared" ref="F53:G53" si="2">F54+F71+F64</f>
        <v>1452100</v>
      </c>
      <c r="G53" s="94">
        <f t="shared" si="2"/>
        <v>1401723.01</v>
      </c>
      <c r="H53" s="127">
        <f>H54+H71</f>
        <v>0</v>
      </c>
    </row>
    <row r="54" spans="1:8">
      <c r="A54" s="132" t="s">
        <v>48</v>
      </c>
      <c r="B54" s="189" t="s">
        <v>77</v>
      </c>
      <c r="C54" s="191" t="s">
        <v>74</v>
      </c>
      <c r="D54" s="191"/>
      <c r="E54" s="192">
        <f>E56</f>
        <v>362836.03</v>
      </c>
      <c r="F54" s="192">
        <f>F56</f>
        <v>365575</v>
      </c>
      <c r="G54" s="192">
        <f>G56</f>
        <v>362706.42</v>
      </c>
      <c r="H54" s="188">
        <f>H56</f>
        <v>0</v>
      </c>
    </row>
    <row r="55" spans="1:8">
      <c r="A55" s="131" t="s">
        <v>78</v>
      </c>
      <c r="B55" s="190"/>
      <c r="C55" s="191"/>
      <c r="D55" s="191"/>
      <c r="E55" s="192"/>
      <c r="F55" s="192"/>
      <c r="G55" s="192"/>
      <c r="H55" s="188"/>
    </row>
    <row r="56" spans="1:8">
      <c r="A56" s="131" t="s">
        <v>79</v>
      </c>
      <c r="B56" s="24" t="s">
        <v>77</v>
      </c>
      <c r="C56" s="169" t="s">
        <v>74</v>
      </c>
      <c r="D56" s="93"/>
      <c r="E56" s="91">
        <f>E57+E58+E59+E60+E61+E62+E63</f>
        <v>362836.03</v>
      </c>
      <c r="F56" s="91">
        <f>F57+F58+F59+F60+F61+F62+F63</f>
        <v>365575</v>
      </c>
      <c r="G56" s="91">
        <f>G57+G58+G59+G60+G61+G62+G63</f>
        <v>362706.42</v>
      </c>
      <c r="H56" s="127">
        <f>H57+H58+H59+H60+H61+H62+H63</f>
        <v>0</v>
      </c>
    </row>
    <row r="57" spans="1:8" ht="27" customHeight="1">
      <c r="A57" s="137" t="s">
        <v>80</v>
      </c>
      <c r="B57" s="24" t="s">
        <v>77</v>
      </c>
      <c r="C57" s="169" t="s">
        <v>74</v>
      </c>
      <c r="D57" s="93"/>
      <c r="E57" s="91">
        <v>234400</v>
      </c>
      <c r="F57" s="91">
        <v>234400</v>
      </c>
      <c r="G57" s="91">
        <v>234400</v>
      </c>
      <c r="H57" s="127"/>
    </row>
    <row r="58" spans="1:8" ht="30.75" customHeight="1">
      <c r="A58" s="137" t="s">
        <v>81</v>
      </c>
      <c r="B58" s="24" t="s">
        <v>77</v>
      </c>
      <c r="C58" s="169" t="s">
        <v>74</v>
      </c>
      <c r="D58" s="93"/>
      <c r="E58" s="91"/>
      <c r="F58" s="91"/>
      <c r="G58" s="91"/>
      <c r="H58" s="127"/>
    </row>
    <row r="59" spans="1:8" ht="38.25" customHeight="1">
      <c r="A59" s="137" t="s">
        <v>355</v>
      </c>
      <c r="B59" s="24" t="s">
        <v>77</v>
      </c>
      <c r="C59" s="169" t="s">
        <v>74</v>
      </c>
      <c r="D59" s="93"/>
      <c r="E59" s="91">
        <v>85200</v>
      </c>
      <c r="F59" s="91">
        <v>85200</v>
      </c>
      <c r="G59" s="91">
        <v>85200</v>
      </c>
      <c r="H59" s="127"/>
    </row>
    <row r="60" spans="1:8" ht="15" customHeight="1">
      <c r="A60" s="137" t="s">
        <v>82</v>
      </c>
      <c r="B60" s="24" t="s">
        <v>77</v>
      </c>
      <c r="C60" s="169" t="s">
        <v>74</v>
      </c>
      <c r="D60" s="93"/>
      <c r="E60" s="91"/>
      <c r="F60" s="91"/>
      <c r="G60" s="91"/>
      <c r="H60" s="127"/>
    </row>
    <row r="61" spans="1:8" ht="39">
      <c r="A61" s="137" t="s">
        <v>343</v>
      </c>
      <c r="B61" s="24" t="s">
        <v>77</v>
      </c>
      <c r="C61" s="169" t="s">
        <v>74</v>
      </c>
      <c r="D61" s="93"/>
      <c r="E61" s="91">
        <v>43236.03</v>
      </c>
      <c r="F61" s="91">
        <v>45975</v>
      </c>
      <c r="G61" s="91">
        <v>43106.42</v>
      </c>
      <c r="H61" s="127"/>
    </row>
    <row r="62" spans="1:8" ht="84.75" customHeight="1">
      <c r="A62" s="137" t="s">
        <v>344</v>
      </c>
      <c r="B62" s="24" t="s">
        <v>77</v>
      </c>
      <c r="C62" s="169" t="s">
        <v>74</v>
      </c>
      <c r="D62" s="93"/>
      <c r="E62" s="91"/>
      <c r="F62" s="91"/>
      <c r="G62" s="91"/>
      <c r="H62" s="127"/>
    </row>
    <row r="63" spans="1:8">
      <c r="A63" s="131" t="s">
        <v>78</v>
      </c>
      <c r="B63" s="24" t="s">
        <v>77</v>
      </c>
      <c r="C63" s="169" t="s">
        <v>74</v>
      </c>
      <c r="D63" s="93"/>
      <c r="E63" s="91"/>
      <c r="F63" s="91"/>
      <c r="G63" s="91"/>
      <c r="H63" s="127"/>
    </row>
    <row r="64" spans="1:8">
      <c r="A64" s="131" t="s">
        <v>83</v>
      </c>
      <c r="B64" s="24" t="s">
        <v>77</v>
      </c>
      <c r="C64" s="169" t="s">
        <v>74</v>
      </c>
      <c r="D64" s="93"/>
      <c r="E64" s="91">
        <f>E65+E66+E67+E68+E69+E70</f>
        <v>1029463.97</v>
      </c>
      <c r="F64" s="91">
        <f>F65+F66+F67+F68+F69+F70</f>
        <v>1086525</v>
      </c>
      <c r="G64" s="91">
        <f>G65+G66+G67+G68+G69+G70</f>
        <v>1039016.5900000001</v>
      </c>
      <c r="H64" s="127">
        <f>H65+H66+H67+H68+H69+H70</f>
        <v>0</v>
      </c>
    </row>
    <row r="65" spans="1:8" ht="81.75" customHeight="1">
      <c r="A65" s="137" t="s">
        <v>84</v>
      </c>
      <c r="B65" s="24" t="s">
        <v>77</v>
      </c>
      <c r="C65" s="169" t="s">
        <v>74</v>
      </c>
      <c r="D65" s="93"/>
      <c r="E65" s="91">
        <v>185000</v>
      </c>
      <c r="F65" s="91">
        <v>190000</v>
      </c>
      <c r="G65" s="91">
        <v>197000</v>
      </c>
      <c r="H65" s="127"/>
    </row>
    <row r="66" spans="1:8" ht="44.25" customHeight="1">
      <c r="A66" s="137" t="s">
        <v>85</v>
      </c>
      <c r="B66" s="24" t="s">
        <v>77</v>
      </c>
      <c r="C66" s="169" t="s">
        <v>74</v>
      </c>
      <c r="D66" s="93"/>
      <c r="E66" s="91">
        <v>23000</v>
      </c>
      <c r="F66" s="91">
        <v>23000</v>
      </c>
      <c r="G66" s="91">
        <v>23000</v>
      </c>
      <c r="H66" s="127"/>
    </row>
    <row r="67" spans="1:8" ht="39">
      <c r="A67" s="137" t="s">
        <v>343</v>
      </c>
      <c r="B67" s="24" t="s">
        <v>77</v>
      </c>
      <c r="C67" s="169" t="s">
        <v>74</v>
      </c>
      <c r="D67" s="93"/>
      <c r="E67" s="91">
        <f>624312.51+197151.46</f>
        <v>821463.97</v>
      </c>
      <c r="F67" s="91">
        <f>681349.34+192175.66</f>
        <v>873525</v>
      </c>
      <c r="G67" s="91">
        <f>638832.78+180183.81</f>
        <v>819016.59000000008</v>
      </c>
      <c r="H67" s="127"/>
    </row>
    <row r="68" spans="1:8">
      <c r="A68" s="131" t="s">
        <v>78</v>
      </c>
      <c r="B68" s="24" t="s">
        <v>77</v>
      </c>
      <c r="C68" s="169" t="s">
        <v>74</v>
      </c>
      <c r="D68" s="93"/>
      <c r="E68" s="91"/>
      <c r="F68" s="91"/>
      <c r="G68" s="91"/>
      <c r="H68" s="127"/>
    </row>
    <row r="69" spans="1:8">
      <c r="A69" s="131" t="s">
        <v>78</v>
      </c>
      <c r="B69" s="24" t="s">
        <v>77</v>
      </c>
      <c r="C69" s="169" t="s">
        <v>74</v>
      </c>
      <c r="D69" s="93"/>
      <c r="E69" s="91"/>
      <c r="F69" s="91"/>
      <c r="G69" s="91"/>
      <c r="H69" s="127"/>
    </row>
    <row r="70" spans="1:8">
      <c r="A70" s="131" t="s">
        <v>78</v>
      </c>
      <c r="B70" s="24" t="s">
        <v>77</v>
      </c>
      <c r="C70" s="169" t="s">
        <v>74</v>
      </c>
      <c r="D70" s="93"/>
      <c r="E70" s="91"/>
      <c r="F70" s="91"/>
      <c r="G70" s="91"/>
      <c r="H70" s="127"/>
    </row>
    <row r="71" spans="1:8">
      <c r="A71" s="138" t="s">
        <v>86</v>
      </c>
      <c r="B71" s="116" t="s">
        <v>87</v>
      </c>
      <c r="C71" s="169" t="s">
        <v>74</v>
      </c>
      <c r="D71" s="93"/>
      <c r="E71" s="94">
        <f>E72</f>
        <v>0</v>
      </c>
      <c r="F71" s="94">
        <f>F72</f>
        <v>0</v>
      </c>
      <c r="G71" s="94">
        <f>G72</f>
        <v>0</v>
      </c>
      <c r="H71" s="127">
        <f>H72</f>
        <v>0</v>
      </c>
    </row>
    <row r="72" spans="1:8">
      <c r="A72" s="138"/>
      <c r="B72" s="24"/>
      <c r="C72" s="93"/>
      <c r="D72" s="93"/>
      <c r="E72" s="94"/>
      <c r="F72" s="95"/>
      <c r="G72" s="95"/>
      <c r="H72" s="127"/>
    </row>
    <row r="73" spans="1:8">
      <c r="A73" s="135" t="s">
        <v>88</v>
      </c>
      <c r="B73" s="116" t="s">
        <v>89</v>
      </c>
      <c r="C73" s="93"/>
      <c r="D73" s="93"/>
      <c r="E73" s="94">
        <f>E74+E76</f>
        <v>0</v>
      </c>
      <c r="F73" s="94">
        <f>F74+F76</f>
        <v>0</v>
      </c>
      <c r="G73" s="94">
        <f>G74+G76</f>
        <v>0</v>
      </c>
      <c r="H73" s="127">
        <f>H74+H76</f>
        <v>0</v>
      </c>
    </row>
    <row r="74" spans="1:8">
      <c r="A74" s="132" t="s">
        <v>48</v>
      </c>
      <c r="B74" s="189"/>
      <c r="C74" s="191" t="s">
        <v>90</v>
      </c>
      <c r="D74" s="191"/>
      <c r="E74" s="192"/>
      <c r="F74" s="193"/>
      <c r="G74" s="193"/>
      <c r="H74" s="188"/>
    </row>
    <row r="75" spans="1:8" hidden="1">
      <c r="A75" s="131"/>
      <c r="B75" s="190"/>
      <c r="C75" s="191"/>
      <c r="D75" s="191"/>
      <c r="E75" s="192"/>
      <c r="F75" s="193"/>
      <c r="G75" s="193"/>
      <c r="H75" s="188"/>
    </row>
    <row r="76" spans="1:8" hidden="1">
      <c r="A76" s="138"/>
      <c r="B76" s="116"/>
      <c r="C76" s="93"/>
      <c r="D76" s="93"/>
      <c r="E76" s="94"/>
      <c r="F76" s="95"/>
      <c r="G76" s="95"/>
      <c r="H76" s="127"/>
    </row>
    <row r="77" spans="1:8" ht="16.5">
      <c r="A77" s="135" t="s">
        <v>91</v>
      </c>
      <c r="B77" s="116" t="s">
        <v>92</v>
      </c>
      <c r="C77" s="93" t="s">
        <v>43</v>
      </c>
      <c r="D77" s="93"/>
      <c r="E77" s="94">
        <f>E78</f>
        <v>0</v>
      </c>
      <c r="F77" s="94">
        <f>F78</f>
        <v>0</v>
      </c>
      <c r="G77" s="94">
        <f>G78</f>
        <v>0</v>
      </c>
      <c r="H77" s="127" t="str">
        <f>H78</f>
        <v>х</v>
      </c>
    </row>
    <row r="78" spans="1:8" ht="26.25">
      <c r="A78" s="139" t="s">
        <v>328</v>
      </c>
      <c r="B78" s="55" t="s">
        <v>94</v>
      </c>
      <c r="C78" s="53" t="s">
        <v>95</v>
      </c>
      <c r="D78" s="93"/>
      <c r="E78" s="91"/>
      <c r="F78" s="91"/>
      <c r="G78" s="91"/>
      <c r="H78" s="136" t="s">
        <v>43</v>
      </c>
    </row>
    <row r="79" spans="1:8">
      <c r="A79" s="128" t="s">
        <v>96</v>
      </c>
      <c r="B79" s="22" t="s">
        <v>97</v>
      </c>
      <c r="C79" s="23" t="s">
        <v>43</v>
      </c>
      <c r="D79" s="93"/>
      <c r="E79" s="105">
        <f>E80+E87+E101+E116+E122+E128+E131</f>
        <v>14250400</v>
      </c>
      <c r="F79" s="105">
        <f t="shared" ref="F79:G79" si="3">F80+F87+F101+F116+F122+F128+F131</f>
        <v>13807500</v>
      </c>
      <c r="G79" s="105">
        <f t="shared" si="3"/>
        <v>14077223.01</v>
      </c>
      <c r="H79" s="127"/>
    </row>
    <row r="80" spans="1:8">
      <c r="A80" s="129" t="s">
        <v>48</v>
      </c>
      <c r="B80" s="189" t="s">
        <v>98</v>
      </c>
      <c r="C80" s="191" t="s">
        <v>43</v>
      </c>
      <c r="D80" s="191"/>
      <c r="E80" s="192">
        <f>E83+E84+E85</f>
        <v>8687800</v>
      </c>
      <c r="F80" s="192">
        <f t="shared" ref="F80:G80" si="4">F83+F84+F85</f>
        <v>8682800</v>
      </c>
      <c r="G80" s="192">
        <f t="shared" si="4"/>
        <v>8687800</v>
      </c>
      <c r="H80" s="188" t="s">
        <v>43</v>
      </c>
    </row>
    <row r="81" spans="1:8">
      <c r="A81" s="130" t="s">
        <v>99</v>
      </c>
      <c r="B81" s="190"/>
      <c r="C81" s="191"/>
      <c r="D81" s="191"/>
      <c r="E81" s="192"/>
      <c r="F81" s="192"/>
      <c r="G81" s="192"/>
      <c r="H81" s="188"/>
    </row>
    <row r="82" spans="1:8">
      <c r="A82" s="133" t="s">
        <v>48</v>
      </c>
      <c r="B82" s="189" t="s">
        <v>100</v>
      </c>
      <c r="C82" s="191" t="s">
        <v>101</v>
      </c>
      <c r="D82" s="93"/>
      <c r="E82" s="87"/>
      <c r="F82" s="87"/>
      <c r="G82" s="87"/>
      <c r="H82" s="188" t="s">
        <v>43</v>
      </c>
    </row>
    <row r="83" spans="1:8">
      <c r="A83" s="131" t="s">
        <v>102</v>
      </c>
      <c r="B83" s="190"/>
      <c r="C83" s="191"/>
      <c r="D83" s="93"/>
      <c r="E83" s="87">
        <f>180000+7971100+386700</f>
        <v>8537800</v>
      </c>
      <c r="F83" s="87">
        <f>180000+7971100+386700</f>
        <v>8537800</v>
      </c>
      <c r="G83" s="87">
        <f>180000+7971100+386700</f>
        <v>8537800</v>
      </c>
      <c r="H83" s="188"/>
    </row>
    <row r="84" spans="1:8">
      <c r="A84" s="138" t="s">
        <v>103</v>
      </c>
      <c r="B84" s="116" t="s">
        <v>104</v>
      </c>
      <c r="C84" s="93" t="s">
        <v>105</v>
      </c>
      <c r="D84" s="93"/>
      <c r="E84" s="94">
        <v>150000</v>
      </c>
      <c r="F84" s="95">
        <v>145000</v>
      </c>
      <c r="G84" s="95">
        <v>150000</v>
      </c>
      <c r="H84" s="127" t="s">
        <v>43</v>
      </c>
    </row>
    <row r="85" spans="1:8">
      <c r="A85" s="132" t="s">
        <v>106</v>
      </c>
      <c r="B85" s="189" t="s">
        <v>107</v>
      </c>
      <c r="C85" s="191" t="s">
        <v>108</v>
      </c>
      <c r="D85" s="93"/>
      <c r="E85" s="87"/>
      <c r="F85" s="87"/>
      <c r="G85" s="87"/>
      <c r="H85" s="188" t="s">
        <v>43</v>
      </c>
    </row>
    <row r="86" spans="1:8">
      <c r="A86" s="131" t="s">
        <v>109</v>
      </c>
      <c r="B86" s="190"/>
      <c r="C86" s="191"/>
      <c r="D86" s="93"/>
      <c r="E86" s="87"/>
      <c r="F86" s="87"/>
      <c r="G86" s="87"/>
      <c r="H86" s="188"/>
    </row>
    <row r="87" spans="1:8">
      <c r="A87" s="134" t="s">
        <v>110</v>
      </c>
      <c r="B87" s="189" t="s">
        <v>111</v>
      </c>
      <c r="C87" s="191" t="s">
        <v>112</v>
      </c>
      <c r="D87" s="191"/>
      <c r="E87" s="192">
        <f>E89+E91</f>
        <v>2578400</v>
      </c>
      <c r="F87" s="192">
        <f>F89+F91</f>
        <v>2578400</v>
      </c>
      <c r="G87" s="192">
        <f>G89+G91</f>
        <v>2578400</v>
      </c>
      <c r="H87" s="188" t="s">
        <v>43</v>
      </c>
    </row>
    <row r="88" spans="1:8">
      <c r="A88" s="131" t="s">
        <v>113</v>
      </c>
      <c r="B88" s="190"/>
      <c r="C88" s="191"/>
      <c r="D88" s="191"/>
      <c r="E88" s="192"/>
      <c r="F88" s="192"/>
      <c r="G88" s="192"/>
      <c r="H88" s="188"/>
    </row>
    <row r="89" spans="1:8">
      <c r="A89" s="140" t="s">
        <v>48</v>
      </c>
      <c r="B89" s="189" t="s">
        <v>114</v>
      </c>
      <c r="C89" s="191" t="s">
        <v>112</v>
      </c>
      <c r="D89" s="191"/>
      <c r="E89" s="192">
        <f>54400+2407200+116800</f>
        <v>2578400</v>
      </c>
      <c r="F89" s="193">
        <f>54400+2407200+116800</f>
        <v>2578400</v>
      </c>
      <c r="G89" s="193">
        <f>54400+2407200+116800</f>
        <v>2578400</v>
      </c>
      <c r="H89" s="188" t="s">
        <v>43</v>
      </c>
    </row>
    <row r="90" spans="1:8">
      <c r="A90" s="141" t="s">
        <v>115</v>
      </c>
      <c r="B90" s="190"/>
      <c r="C90" s="191"/>
      <c r="D90" s="191"/>
      <c r="E90" s="192"/>
      <c r="F90" s="193"/>
      <c r="G90" s="193"/>
      <c r="H90" s="188"/>
    </row>
    <row r="91" spans="1:8">
      <c r="A91" s="142" t="s">
        <v>116</v>
      </c>
      <c r="B91" s="116" t="s">
        <v>117</v>
      </c>
      <c r="C91" s="93" t="s">
        <v>112</v>
      </c>
      <c r="D91" s="93"/>
      <c r="E91" s="94"/>
      <c r="F91" s="95"/>
      <c r="G91" s="95"/>
      <c r="H91" s="127" t="s">
        <v>43</v>
      </c>
    </row>
    <row r="92" spans="1:8">
      <c r="A92" s="132" t="s">
        <v>118</v>
      </c>
      <c r="B92" s="189" t="s">
        <v>119</v>
      </c>
      <c r="C92" s="191" t="s">
        <v>120</v>
      </c>
      <c r="D92" s="191"/>
      <c r="E92" s="192"/>
      <c r="F92" s="193"/>
      <c r="G92" s="193"/>
      <c r="H92" s="188" t="s">
        <v>43</v>
      </c>
    </row>
    <row r="93" spans="1:8">
      <c r="A93" s="131" t="s">
        <v>121</v>
      </c>
      <c r="B93" s="190"/>
      <c r="C93" s="191"/>
      <c r="D93" s="191"/>
      <c r="E93" s="192"/>
      <c r="F93" s="193"/>
      <c r="G93" s="193"/>
      <c r="H93" s="188"/>
    </row>
    <row r="94" spans="1:8">
      <c r="A94" s="132" t="s">
        <v>122</v>
      </c>
      <c r="B94" s="189" t="s">
        <v>123</v>
      </c>
      <c r="C94" s="191" t="s">
        <v>124</v>
      </c>
      <c r="D94" s="191"/>
      <c r="E94" s="192"/>
      <c r="F94" s="193"/>
      <c r="G94" s="193"/>
      <c r="H94" s="188" t="s">
        <v>43</v>
      </c>
    </row>
    <row r="95" spans="1:8">
      <c r="A95" s="131" t="s">
        <v>121</v>
      </c>
      <c r="B95" s="190"/>
      <c r="C95" s="191"/>
      <c r="D95" s="191"/>
      <c r="E95" s="192"/>
      <c r="F95" s="193"/>
      <c r="G95" s="193"/>
      <c r="H95" s="188"/>
    </row>
    <row r="96" spans="1:8">
      <c r="A96" s="134" t="s">
        <v>125</v>
      </c>
      <c r="B96" s="189" t="s">
        <v>126</v>
      </c>
      <c r="C96" s="191" t="s">
        <v>127</v>
      </c>
      <c r="D96" s="191"/>
      <c r="E96" s="192">
        <f>E98+E100</f>
        <v>0</v>
      </c>
      <c r="F96" s="192">
        <f>F98+F100</f>
        <v>0</v>
      </c>
      <c r="G96" s="192">
        <f>G98+G100</f>
        <v>0</v>
      </c>
      <c r="H96" s="188" t="s">
        <v>43</v>
      </c>
    </row>
    <row r="97" spans="1:8">
      <c r="A97" s="131" t="s">
        <v>128</v>
      </c>
      <c r="B97" s="190"/>
      <c r="C97" s="191"/>
      <c r="D97" s="191"/>
      <c r="E97" s="192"/>
      <c r="F97" s="192"/>
      <c r="G97" s="192"/>
      <c r="H97" s="188"/>
    </row>
    <row r="98" spans="1:8">
      <c r="A98" s="140" t="s">
        <v>48</v>
      </c>
      <c r="B98" s="189" t="s">
        <v>129</v>
      </c>
      <c r="C98" s="191" t="s">
        <v>127</v>
      </c>
      <c r="D98" s="191"/>
      <c r="E98" s="192"/>
      <c r="F98" s="193"/>
      <c r="G98" s="193"/>
      <c r="H98" s="188" t="s">
        <v>43</v>
      </c>
    </row>
    <row r="99" spans="1:8">
      <c r="A99" s="141" t="s">
        <v>130</v>
      </c>
      <c r="B99" s="190"/>
      <c r="C99" s="191"/>
      <c r="D99" s="191"/>
      <c r="E99" s="192"/>
      <c r="F99" s="193"/>
      <c r="G99" s="193"/>
      <c r="H99" s="188"/>
    </row>
    <row r="100" spans="1:8">
      <c r="A100" s="142" t="s">
        <v>131</v>
      </c>
      <c r="B100" s="116" t="s">
        <v>132</v>
      </c>
      <c r="C100" s="93" t="s">
        <v>127</v>
      </c>
      <c r="D100" s="93"/>
      <c r="E100" s="94"/>
      <c r="F100" s="95"/>
      <c r="G100" s="95"/>
      <c r="H100" s="127" t="s">
        <v>43</v>
      </c>
    </row>
    <row r="101" spans="1:8">
      <c r="A101" s="135" t="s">
        <v>133</v>
      </c>
      <c r="B101" s="116" t="s">
        <v>134</v>
      </c>
      <c r="C101" s="93" t="s">
        <v>135</v>
      </c>
      <c r="D101" s="93"/>
      <c r="E101" s="94">
        <f>E102</f>
        <v>35000</v>
      </c>
      <c r="F101" s="94">
        <f t="shared" ref="F101" si="5">F102</f>
        <v>45000</v>
      </c>
      <c r="G101" s="94">
        <f t="shared" ref="G101" si="6">G102</f>
        <v>47000</v>
      </c>
      <c r="H101" s="127" t="s">
        <v>43</v>
      </c>
    </row>
    <row r="102" spans="1:8">
      <c r="A102" s="132" t="s">
        <v>48</v>
      </c>
      <c r="B102" s="189" t="s">
        <v>136</v>
      </c>
      <c r="C102" s="191" t="s">
        <v>137</v>
      </c>
      <c r="D102" s="191"/>
      <c r="E102" s="192">
        <f>E105</f>
        <v>35000</v>
      </c>
      <c r="F102" s="192">
        <f>F105</f>
        <v>45000</v>
      </c>
      <c r="G102" s="192">
        <f>G105</f>
        <v>47000</v>
      </c>
      <c r="H102" s="188" t="s">
        <v>43</v>
      </c>
    </row>
    <row r="103" spans="1:8">
      <c r="A103" s="133" t="s">
        <v>138</v>
      </c>
      <c r="B103" s="194"/>
      <c r="C103" s="191"/>
      <c r="D103" s="191"/>
      <c r="E103" s="192"/>
      <c r="F103" s="192"/>
      <c r="G103" s="192"/>
      <c r="H103" s="188"/>
    </row>
    <row r="104" spans="1:8">
      <c r="A104" s="131" t="s">
        <v>139</v>
      </c>
      <c r="B104" s="190"/>
      <c r="C104" s="191"/>
      <c r="D104" s="191"/>
      <c r="E104" s="192"/>
      <c r="F104" s="192"/>
      <c r="G104" s="192"/>
      <c r="H104" s="188"/>
    </row>
    <row r="105" spans="1:8">
      <c r="A105" s="140" t="s">
        <v>93</v>
      </c>
      <c r="B105" s="189" t="s">
        <v>140</v>
      </c>
      <c r="C105" s="191" t="s">
        <v>141</v>
      </c>
      <c r="D105" s="191"/>
      <c r="E105" s="192">
        <v>35000</v>
      </c>
      <c r="F105" s="193">
        <v>45000</v>
      </c>
      <c r="G105" s="193">
        <v>47000</v>
      </c>
      <c r="H105" s="188" t="s">
        <v>43</v>
      </c>
    </row>
    <row r="106" spans="1:8">
      <c r="A106" s="143" t="s">
        <v>142</v>
      </c>
      <c r="B106" s="194"/>
      <c r="C106" s="191"/>
      <c r="D106" s="191"/>
      <c r="E106" s="192"/>
      <c r="F106" s="193"/>
      <c r="G106" s="193"/>
      <c r="H106" s="188"/>
    </row>
    <row r="107" spans="1:8">
      <c r="A107" s="141" t="s">
        <v>143</v>
      </c>
      <c r="B107" s="190"/>
      <c r="C107" s="191"/>
      <c r="D107" s="191"/>
      <c r="E107" s="192"/>
      <c r="F107" s="193"/>
      <c r="G107" s="193"/>
      <c r="H107" s="188"/>
    </row>
    <row r="108" spans="1:8">
      <c r="A108" s="142"/>
      <c r="B108" s="116"/>
      <c r="C108" s="93"/>
      <c r="D108" s="93"/>
      <c r="E108" s="94"/>
      <c r="F108" s="95"/>
      <c r="G108" s="95"/>
      <c r="H108" s="127"/>
    </row>
    <row r="109" spans="1:8">
      <c r="A109" s="132" t="s">
        <v>144</v>
      </c>
      <c r="B109" s="189" t="s">
        <v>145</v>
      </c>
      <c r="C109" s="191" t="s">
        <v>146</v>
      </c>
      <c r="D109" s="191"/>
      <c r="E109" s="192"/>
      <c r="F109" s="193"/>
      <c r="G109" s="193"/>
      <c r="H109" s="188" t="s">
        <v>43</v>
      </c>
    </row>
    <row r="110" spans="1:8">
      <c r="A110" s="131" t="s">
        <v>147</v>
      </c>
      <c r="B110" s="190"/>
      <c r="C110" s="191"/>
      <c r="D110" s="191"/>
      <c r="E110" s="192"/>
      <c r="F110" s="193"/>
      <c r="G110" s="193"/>
      <c r="H110" s="188"/>
    </row>
    <row r="111" spans="1:8">
      <c r="A111" s="134" t="s">
        <v>148</v>
      </c>
      <c r="B111" s="189" t="s">
        <v>149</v>
      </c>
      <c r="C111" s="191" t="s">
        <v>150</v>
      </c>
      <c r="D111" s="191"/>
      <c r="E111" s="192"/>
      <c r="F111" s="193"/>
      <c r="G111" s="193"/>
      <c r="H111" s="188" t="s">
        <v>43</v>
      </c>
    </row>
    <row r="112" spans="1:8">
      <c r="A112" s="133" t="s">
        <v>151</v>
      </c>
      <c r="B112" s="194"/>
      <c r="C112" s="191"/>
      <c r="D112" s="191"/>
      <c r="E112" s="192"/>
      <c r="F112" s="193"/>
      <c r="G112" s="193"/>
      <c r="H112" s="188"/>
    </row>
    <row r="113" spans="1:8">
      <c r="A113" s="131" t="s">
        <v>152</v>
      </c>
      <c r="B113" s="190"/>
      <c r="C113" s="191"/>
      <c r="D113" s="191"/>
      <c r="E113" s="192"/>
      <c r="F113" s="193"/>
      <c r="G113" s="193"/>
      <c r="H113" s="188"/>
    </row>
    <row r="114" spans="1:8">
      <c r="A114" s="132" t="s">
        <v>153</v>
      </c>
      <c r="B114" s="189" t="s">
        <v>154</v>
      </c>
      <c r="C114" s="191" t="s">
        <v>155</v>
      </c>
      <c r="D114" s="191"/>
      <c r="E114" s="192"/>
      <c r="F114" s="193"/>
      <c r="G114" s="193"/>
      <c r="H114" s="188" t="s">
        <v>43</v>
      </c>
    </row>
    <row r="115" spans="1:8">
      <c r="A115" s="131" t="s">
        <v>156</v>
      </c>
      <c r="B115" s="190"/>
      <c r="C115" s="191"/>
      <c r="D115" s="191"/>
      <c r="E115" s="192"/>
      <c r="F115" s="193"/>
      <c r="G115" s="193"/>
      <c r="H115" s="188"/>
    </row>
    <row r="116" spans="1:8">
      <c r="A116" s="130" t="s">
        <v>157</v>
      </c>
      <c r="B116" s="116" t="s">
        <v>158</v>
      </c>
      <c r="C116" s="93" t="s">
        <v>159</v>
      </c>
      <c r="D116" s="93"/>
      <c r="E116" s="94">
        <f>E117+E119+E121</f>
        <v>63700</v>
      </c>
      <c r="F116" s="94">
        <f>F117+F119+F121</f>
        <v>63700</v>
      </c>
      <c r="G116" s="94">
        <f>G117+G119+G121</f>
        <v>63700</v>
      </c>
      <c r="H116" s="127" t="s">
        <v>43</v>
      </c>
    </row>
    <row r="117" spans="1:8">
      <c r="A117" s="132" t="s">
        <v>93</v>
      </c>
      <c r="B117" s="189" t="s">
        <v>160</v>
      </c>
      <c r="C117" s="191" t="s">
        <v>161</v>
      </c>
      <c r="D117" s="191"/>
      <c r="E117" s="192">
        <v>59500</v>
      </c>
      <c r="F117" s="192">
        <v>59500</v>
      </c>
      <c r="G117" s="192">
        <v>59500</v>
      </c>
      <c r="H117" s="188" t="s">
        <v>43</v>
      </c>
    </row>
    <row r="118" spans="1:8">
      <c r="A118" s="131" t="s">
        <v>162</v>
      </c>
      <c r="B118" s="190"/>
      <c r="C118" s="191"/>
      <c r="D118" s="191"/>
      <c r="E118" s="192"/>
      <c r="F118" s="192"/>
      <c r="G118" s="192"/>
      <c r="H118" s="188"/>
    </row>
    <row r="119" spans="1:8">
      <c r="A119" s="132" t="s">
        <v>163</v>
      </c>
      <c r="B119" s="189" t="s">
        <v>164</v>
      </c>
      <c r="C119" s="191" t="s">
        <v>165</v>
      </c>
      <c r="D119" s="191"/>
      <c r="E119" s="192"/>
      <c r="F119" s="192"/>
      <c r="G119" s="192"/>
      <c r="H119" s="188" t="s">
        <v>43</v>
      </c>
    </row>
    <row r="120" spans="1:8">
      <c r="A120" s="131" t="s">
        <v>166</v>
      </c>
      <c r="B120" s="190"/>
      <c r="C120" s="191"/>
      <c r="D120" s="191"/>
      <c r="E120" s="192"/>
      <c r="F120" s="192"/>
      <c r="G120" s="192"/>
      <c r="H120" s="188"/>
    </row>
    <row r="121" spans="1:8">
      <c r="A121" s="138" t="s">
        <v>167</v>
      </c>
      <c r="B121" s="116" t="s">
        <v>168</v>
      </c>
      <c r="C121" s="93" t="s">
        <v>169</v>
      </c>
      <c r="D121" s="93"/>
      <c r="E121" s="94">
        <v>4200</v>
      </c>
      <c r="F121" s="94">
        <v>4200</v>
      </c>
      <c r="G121" s="94">
        <v>4200</v>
      </c>
      <c r="H121" s="127" t="s">
        <v>43</v>
      </c>
    </row>
    <row r="122" spans="1:8">
      <c r="A122" s="135" t="s">
        <v>170</v>
      </c>
      <c r="B122" s="116" t="s">
        <v>171</v>
      </c>
      <c r="C122" s="93" t="s">
        <v>43</v>
      </c>
      <c r="D122" s="93"/>
      <c r="E122" s="94">
        <f>E123+E125</f>
        <v>0</v>
      </c>
      <c r="F122" s="94">
        <f>F123+F125</f>
        <v>0</v>
      </c>
      <c r="G122" s="94">
        <f>G123+G125</f>
        <v>0</v>
      </c>
      <c r="H122" s="127" t="s">
        <v>43</v>
      </c>
    </row>
    <row r="123" spans="1:8">
      <c r="A123" s="132" t="s">
        <v>93</v>
      </c>
      <c r="B123" s="189" t="s">
        <v>172</v>
      </c>
      <c r="C123" s="191" t="s">
        <v>173</v>
      </c>
      <c r="D123" s="191"/>
      <c r="E123" s="192"/>
      <c r="F123" s="193"/>
      <c r="G123" s="193"/>
      <c r="H123" s="188" t="s">
        <v>43</v>
      </c>
    </row>
    <row r="124" spans="1:8">
      <c r="A124" s="131" t="s">
        <v>174</v>
      </c>
      <c r="B124" s="190"/>
      <c r="C124" s="191"/>
      <c r="D124" s="191"/>
      <c r="E124" s="192"/>
      <c r="F124" s="193"/>
      <c r="G124" s="193"/>
      <c r="H124" s="188"/>
    </row>
    <row r="125" spans="1:8">
      <c r="A125" s="138" t="s">
        <v>175</v>
      </c>
      <c r="B125" s="116" t="s">
        <v>176</v>
      </c>
      <c r="C125" s="93" t="s">
        <v>177</v>
      </c>
      <c r="D125" s="93"/>
      <c r="E125" s="94"/>
      <c r="F125" s="95"/>
      <c r="G125" s="95"/>
      <c r="H125" s="127" t="s">
        <v>43</v>
      </c>
    </row>
    <row r="126" spans="1:8">
      <c r="A126" s="132" t="s">
        <v>178</v>
      </c>
      <c r="B126" s="189" t="s">
        <v>179</v>
      </c>
      <c r="C126" s="191" t="s">
        <v>180</v>
      </c>
      <c r="D126" s="191"/>
      <c r="E126" s="192"/>
      <c r="F126" s="193"/>
      <c r="G126" s="193"/>
      <c r="H126" s="188" t="s">
        <v>43</v>
      </c>
    </row>
    <row r="127" spans="1:8">
      <c r="A127" s="131" t="s">
        <v>181</v>
      </c>
      <c r="B127" s="190"/>
      <c r="C127" s="191"/>
      <c r="D127" s="191"/>
      <c r="E127" s="192"/>
      <c r="F127" s="193"/>
      <c r="G127" s="193"/>
      <c r="H127" s="188"/>
    </row>
    <row r="128" spans="1:8">
      <c r="A128" s="135" t="s">
        <v>182</v>
      </c>
      <c r="B128" s="116" t="s">
        <v>183</v>
      </c>
      <c r="C128" s="93" t="s">
        <v>43</v>
      </c>
      <c r="D128" s="93"/>
      <c r="E128" s="94">
        <f>E129</f>
        <v>0</v>
      </c>
      <c r="F128" s="94">
        <f>F129</f>
        <v>0</v>
      </c>
      <c r="G128" s="94">
        <f>G129</f>
        <v>0</v>
      </c>
      <c r="H128" s="127" t="s">
        <v>43</v>
      </c>
    </row>
    <row r="129" spans="1:8">
      <c r="A129" s="132" t="s">
        <v>184</v>
      </c>
      <c r="B129" s="189" t="s">
        <v>185</v>
      </c>
      <c r="C129" s="191" t="s">
        <v>186</v>
      </c>
      <c r="D129" s="191"/>
      <c r="E129" s="192"/>
      <c r="F129" s="193"/>
      <c r="G129" s="193"/>
      <c r="H129" s="188" t="s">
        <v>43</v>
      </c>
    </row>
    <row r="130" spans="1:8">
      <c r="A130" s="131" t="s">
        <v>187</v>
      </c>
      <c r="B130" s="190"/>
      <c r="C130" s="191"/>
      <c r="D130" s="191"/>
      <c r="E130" s="192"/>
      <c r="F130" s="193"/>
      <c r="G130" s="193"/>
      <c r="H130" s="188"/>
    </row>
    <row r="131" spans="1:8" ht="16.5">
      <c r="A131" s="135" t="s">
        <v>188</v>
      </c>
      <c r="B131" s="116" t="s">
        <v>189</v>
      </c>
      <c r="C131" s="93" t="s">
        <v>43</v>
      </c>
      <c r="D131" s="93"/>
      <c r="E131" s="94">
        <f>E132+E134+E136+E137+E147</f>
        <v>2885500</v>
      </c>
      <c r="F131" s="174">
        <f t="shared" ref="F131:G131" si="7">F132+F134+F136+F137+F147</f>
        <v>2437600</v>
      </c>
      <c r="G131" s="174">
        <f t="shared" si="7"/>
        <v>2700323.01</v>
      </c>
      <c r="H131" s="127">
        <f>H132+H134+H136+H137</f>
        <v>0</v>
      </c>
    </row>
    <row r="132" spans="1:8">
      <c r="A132" s="132" t="s">
        <v>48</v>
      </c>
      <c r="B132" s="189" t="s">
        <v>190</v>
      </c>
      <c r="C132" s="191" t="s">
        <v>191</v>
      </c>
      <c r="D132" s="191"/>
      <c r="E132" s="192"/>
      <c r="F132" s="193"/>
      <c r="G132" s="193"/>
      <c r="H132" s="188"/>
    </row>
    <row r="133" spans="1:8">
      <c r="A133" s="131" t="s">
        <v>192</v>
      </c>
      <c r="B133" s="190"/>
      <c r="C133" s="191"/>
      <c r="D133" s="191"/>
      <c r="E133" s="192"/>
      <c r="F133" s="193"/>
      <c r="G133" s="193"/>
      <c r="H133" s="188"/>
    </row>
    <row r="134" spans="1:8">
      <c r="A134" s="132" t="s">
        <v>193</v>
      </c>
      <c r="B134" s="189" t="s">
        <v>194</v>
      </c>
      <c r="C134" s="191" t="s">
        <v>195</v>
      </c>
      <c r="D134" s="191"/>
      <c r="E134" s="192"/>
      <c r="F134" s="193"/>
      <c r="G134" s="193"/>
      <c r="H134" s="188"/>
    </row>
    <row r="135" spans="1:8">
      <c r="A135" s="131" t="s">
        <v>196</v>
      </c>
      <c r="B135" s="190"/>
      <c r="C135" s="191"/>
      <c r="D135" s="191"/>
      <c r="E135" s="192"/>
      <c r="F135" s="193"/>
      <c r="G135" s="193"/>
      <c r="H135" s="188"/>
    </row>
    <row r="136" spans="1:8" ht="26.25">
      <c r="A136" s="139" t="s">
        <v>325</v>
      </c>
      <c r="B136" s="55" t="s">
        <v>197</v>
      </c>
      <c r="C136" s="93" t="s">
        <v>198</v>
      </c>
      <c r="D136" s="93"/>
      <c r="E136" s="87"/>
      <c r="F136" s="87"/>
      <c r="G136" s="87"/>
      <c r="H136" s="127"/>
    </row>
    <row r="137" spans="1:8" s="153" customFormat="1">
      <c r="A137" s="163" t="s">
        <v>199</v>
      </c>
      <c r="B137" s="164" t="s">
        <v>200</v>
      </c>
      <c r="C137" s="158" t="s">
        <v>201</v>
      </c>
      <c r="D137" s="158"/>
      <c r="E137" s="165">
        <f>E138+E141+E142+E143+E144</f>
        <v>1782900</v>
      </c>
      <c r="F137" s="165">
        <f t="shared" ref="F137:H137" si="8">F138+F141+F142+F143+F144</f>
        <v>1545900</v>
      </c>
      <c r="G137" s="165">
        <f t="shared" si="8"/>
        <v>1495323.01</v>
      </c>
      <c r="H137" s="159">
        <f t="shared" si="8"/>
        <v>0</v>
      </c>
    </row>
    <row r="138" spans="1:8" s="153" customFormat="1" ht="26.25">
      <c r="A138" s="160" t="s">
        <v>324</v>
      </c>
      <c r="B138" s="161" t="s">
        <v>202</v>
      </c>
      <c r="C138" s="151" t="s">
        <v>201</v>
      </c>
      <c r="D138" s="151"/>
      <c r="E138" s="162">
        <f>E139+E140</f>
        <v>809800</v>
      </c>
      <c r="F138" s="162">
        <f t="shared" ref="F138:G138" si="9">F139+F140</f>
        <v>518000</v>
      </c>
      <c r="G138" s="162">
        <f t="shared" si="9"/>
        <v>524800</v>
      </c>
      <c r="H138" s="152"/>
    </row>
    <row r="139" spans="1:8">
      <c r="A139" s="160" t="s">
        <v>335</v>
      </c>
      <c r="B139" s="161"/>
      <c r="C139" s="151" t="s">
        <v>201</v>
      </c>
      <c r="D139" s="151"/>
      <c r="E139" s="162">
        <f>421200+388600</f>
        <v>809800</v>
      </c>
      <c r="F139" s="162">
        <f>421200+96800</f>
        <v>518000</v>
      </c>
      <c r="G139" s="162">
        <f>421200+103600</f>
        <v>524800</v>
      </c>
      <c r="H139" s="152"/>
    </row>
    <row r="140" spans="1:8" ht="26.25">
      <c r="A140" s="160" t="s">
        <v>336</v>
      </c>
      <c r="B140" s="161"/>
      <c r="C140" s="151" t="s">
        <v>201</v>
      </c>
      <c r="D140" s="151"/>
      <c r="E140" s="162"/>
      <c r="F140" s="162"/>
      <c r="G140" s="162"/>
      <c r="H140" s="152"/>
    </row>
    <row r="141" spans="1:8" ht="32.25" customHeight="1">
      <c r="A141" s="144" t="s">
        <v>203</v>
      </c>
      <c r="B141" s="116" t="s">
        <v>204</v>
      </c>
      <c r="C141" s="93" t="s">
        <v>201</v>
      </c>
      <c r="D141" s="93"/>
      <c r="E141" s="91">
        <f>864700+85200+23000</f>
        <v>972900</v>
      </c>
      <c r="F141" s="91">
        <f>919500+85200+23000</f>
        <v>1027700</v>
      </c>
      <c r="G141" s="91">
        <f>862123.01+85200+23000</f>
        <v>970323.01</v>
      </c>
      <c r="H141" s="127"/>
    </row>
    <row r="142" spans="1:8" ht="18.75" customHeight="1">
      <c r="A142" s="141" t="s">
        <v>205</v>
      </c>
      <c r="B142" s="116" t="s">
        <v>206</v>
      </c>
      <c r="C142" s="93" t="s">
        <v>201</v>
      </c>
      <c r="D142" s="93"/>
      <c r="E142" s="91">
        <v>0</v>
      </c>
      <c r="F142" s="91">
        <v>0</v>
      </c>
      <c r="G142" s="91">
        <v>0</v>
      </c>
      <c r="H142" s="127"/>
    </row>
    <row r="143" spans="1:8">
      <c r="A143" s="141" t="s">
        <v>207</v>
      </c>
      <c r="B143" s="116" t="s">
        <v>208</v>
      </c>
      <c r="C143" s="93" t="s">
        <v>201</v>
      </c>
      <c r="D143" s="93"/>
      <c r="E143" s="91">
        <v>0</v>
      </c>
      <c r="F143" s="91">
        <v>0</v>
      </c>
      <c r="G143" s="91">
        <v>0</v>
      </c>
      <c r="H143" s="127"/>
    </row>
    <row r="144" spans="1:8">
      <c r="A144" s="148" t="s">
        <v>209</v>
      </c>
      <c r="B144" s="116" t="s">
        <v>210</v>
      </c>
      <c r="C144" s="93" t="s">
        <v>201</v>
      </c>
      <c r="D144" s="93"/>
      <c r="E144" s="91">
        <f>E145+E146</f>
        <v>200</v>
      </c>
      <c r="F144" s="91">
        <f t="shared" ref="F144:G144" si="10">F145+F146</f>
        <v>200</v>
      </c>
      <c r="G144" s="91">
        <f t="shared" si="10"/>
        <v>200</v>
      </c>
      <c r="H144" s="127"/>
    </row>
    <row r="145" spans="1:8">
      <c r="A145" s="166" t="s">
        <v>339</v>
      </c>
      <c r="B145" s="155" t="s">
        <v>337</v>
      </c>
      <c r="C145" s="156" t="s">
        <v>201</v>
      </c>
      <c r="D145" s="156"/>
      <c r="E145" s="91">
        <v>200</v>
      </c>
      <c r="F145" s="91">
        <v>200</v>
      </c>
      <c r="G145" s="91">
        <v>200</v>
      </c>
      <c r="H145" s="154"/>
    </row>
    <row r="146" spans="1:8" ht="26.25">
      <c r="A146" s="167" t="s">
        <v>340</v>
      </c>
      <c r="B146" s="155" t="s">
        <v>338</v>
      </c>
      <c r="C146" s="156" t="s">
        <v>201</v>
      </c>
      <c r="D146" s="156"/>
      <c r="E146" s="91"/>
      <c r="F146" s="91"/>
      <c r="G146" s="91"/>
      <c r="H146" s="154"/>
    </row>
    <row r="147" spans="1:8">
      <c r="A147" s="176" t="s">
        <v>351</v>
      </c>
      <c r="B147" s="177" t="s">
        <v>352</v>
      </c>
      <c r="C147" s="173" t="s">
        <v>353</v>
      </c>
      <c r="D147" s="173"/>
      <c r="E147" s="91">
        <f>E148+E149</f>
        <v>1102600</v>
      </c>
      <c r="F147" s="91">
        <f t="shared" ref="F147:G147" si="11">F148+F149</f>
        <v>891700</v>
      </c>
      <c r="G147" s="91">
        <f t="shared" si="11"/>
        <v>1205000</v>
      </c>
      <c r="H147" s="175"/>
    </row>
    <row r="148" spans="1:8">
      <c r="A148" s="176" t="s">
        <v>335</v>
      </c>
      <c r="B148" s="177"/>
      <c r="C148" s="173" t="s">
        <v>353</v>
      </c>
      <c r="D148" s="173"/>
      <c r="E148" s="91">
        <v>1060100</v>
      </c>
      <c r="F148" s="91">
        <v>849200</v>
      </c>
      <c r="G148" s="91">
        <v>1162500</v>
      </c>
      <c r="H148" s="175"/>
    </row>
    <row r="149" spans="1:8">
      <c r="A149" s="176" t="s">
        <v>339</v>
      </c>
      <c r="B149" s="177"/>
      <c r="C149" s="173" t="s">
        <v>353</v>
      </c>
      <c r="D149" s="173"/>
      <c r="E149" s="91">
        <f>33400+9100</f>
        <v>42500</v>
      </c>
      <c r="F149" s="91">
        <v>42500</v>
      </c>
      <c r="G149" s="91">
        <v>42500</v>
      </c>
      <c r="H149" s="175"/>
    </row>
    <row r="150" spans="1:8">
      <c r="A150" s="132" t="s">
        <v>211</v>
      </c>
      <c r="B150" s="189" t="s">
        <v>212</v>
      </c>
      <c r="C150" s="191" t="s">
        <v>213</v>
      </c>
      <c r="D150" s="191"/>
      <c r="E150" s="192">
        <f>E152+E155</f>
        <v>0</v>
      </c>
      <c r="F150" s="192">
        <f>F152+F155</f>
        <v>0</v>
      </c>
      <c r="G150" s="192">
        <f>G152+G155</f>
        <v>0</v>
      </c>
      <c r="H150" s="188">
        <f>H152+H155</f>
        <v>0</v>
      </c>
    </row>
    <row r="151" spans="1:8">
      <c r="A151" s="131" t="s">
        <v>214</v>
      </c>
      <c r="B151" s="190"/>
      <c r="C151" s="191"/>
      <c r="D151" s="191"/>
      <c r="E151" s="192"/>
      <c r="F151" s="192"/>
      <c r="G151" s="192"/>
      <c r="H151" s="188"/>
    </row>
    <row r="152" spans="1:8">
      <c r="A152" s="140" t="s">
        <v>48</v>
      </c>
      <c r="B152" s="189" t="s">
        <v>215</v>
      </c>
      <c r="C152" s="191" t="s">
        <v>216</v>
      </c>
      <c r="D152" s="191"/>
      <c r="E152" s="192"/>
      <c r="F152" s="193"/>
      <c r="G152" s="193"/>
      <c r="H152" s="188"/>
    </row>
    <row r="153" spans="1:8">
      <c r="A153" s="143" t="s">
        <v>217</v>
      </c>
      <c r="B153" s="194"/>
      <c r="C153" s="191"/>
      <c r="D153" s="191"/>
      <c r="E153" s="192"/>
      <c r="F153" s="193"/>
      <c r="G153" s="193"/>
      <c r="H153" s="188"/>
    </row>
    <row r="154" spans="1:8">
      <c r="A154" s="141" t="s">
        <v>218</v>
      </c>
      <c r="B154" s="190"/>
      <c r="C154" s="191"/>
      <c r="D154" s="191"/>
      <c r="E154" s="192"/>
      <c r="F154" s="193"/>
      <c r="G154" s="193"/>
      <c r="H154" s="188"/>
    </row>
    <row r="155" spans="1:8">
      <c r="A155" s="140" t="s">
        <v>219</v>
      </c>
      <c r="B155" s="189" t="s">
        <v>220</v>
      </c>
      <c r="C155" s="191" t="s">
        <v>221</v>
      </c>
      <c r="D155" s="191"/>
      <c r="E155" s="192"/>
      <c r="F155" s="193"/>
      <c r="G155" s="193"/>
      <c r="H155" s="188"/>
    </row>
    <row r="156" spans="1:8">
      <c r="A156" s="141" t="s">
        <v>222</v>
      </c>
      <c r="B156" s="190"/>
      <c r="C156" s="191"/>
      <c r="D156" s="191"/>
      <c r="E156" s="192"/>
      <c r="F156" s="193"/>
      <c r="G156" s="193"/>
      <c r="H156" s="188"/>
    </row>
    <row r="157" spans="1:8" ht="16.5">
      <c r="A157" s="145" t="s">
        <v>223</v>
      </c>
      <c r="B157" s="22" t="s">
        <v>224</v>
      </c>
      <c r="C157" s="23" t="s">
        <v>225</v>
      </c>
      <c r="D157" s="93"/>
      <c r="E157" s="94">
        <f>E158+E159+E160</f>
        <v>0</v>
      </c>
      <c r="F157" s="94">
        <f>F158+F159+F160</f>
        <v>0</v>
      </c>
      <c r="G157" s="94">
        <f>G158+G159+G160</f>
        <v>0</v>
      </c>
      <c r="H157" s="127" t="s">
        <v>43</v>
      </c>
    </row>
    <row r="158" spans="1:8">
      <c r="A158" s="132" t="s">
        <v>326</v>
      </c>
      <c r="B158" s="55" t="s">
        <v>226</v>
      </c>
      <c r="C158" s="93"/>
      <c r="D158" s="93"/>
      <c r="E158" s="87"/>
      <c r="F158" s="87"/>
      <c r="G158" s="87"/>
      <c r="H158" s="127" t="s">
        <v>43</v>
      </c>
    </row>
    <row r="159" spans="1:8" ht="16.5">
      <c r="A159" s="138" t="s">
        <v>227</v>
      </c>
      <c r="B159" s="116" t="s">
        <v>228</v>
      </c>
      <c r="C159" s="93"/>
      <c r="D159" s="93"/>
      <c r="E159" s="94"/>
      <c r="F159" s="95"/>
      <c r="G159" s="95"/>
      <c r="H159" s="127" t="s">
        <v>43</v>
      </c>
    </row>
    <row r="160" spans="1:8" ht="16.5">
      <c r="A160" s="138" t="s">
        <v>229</v>
      </c>
      <c r="B160" s="116" t="s">
        <v>230</v>
      </c>
      <c r="C160" s="93"/>
      <c r="D160" s="93"/>
      <c r="E160" s="94"/>
      <c r="F160" s="95"/>
      <c r="G160" s="95"/>
      <c r="H160" s="127" t="s">
        <v>43</v>
      </c>
    </row>
    <row r="161" spans="1:11" ht="16.5">
      <c r="A161" s="128" t="s">
        <v>231</v>
      </c>
      <c r="B161" s="22" t="s">
        <v>232</v>
      </c>
      <c r="C161" s="23" t="s">
        <v>43</v>
      </c>
      <c r="D161" s="93"/>
      <c r="E161" s="94">
        <f>E162</f>
        <v>0</v>
      </c>
      <c r="F161" s="94">
        <f>F162</f>
        <v>0</v>
      </c>
      <c r="G161" s="94">
        <f>G162</f>
        <v>0</v>
      </c>
      <c r="H161" s="127" t="s">
        <v>43</v>
      </c>
    </row>
    <row r="162" spans="1:11">
      <c r="A162" s="132" t="s">
        <v>327</v>
      </c>
      <c r="B162" s="55" t="s">
        <v>233</v>
      </c>
      <c r="C162" s="93" t="s">
        <v>234</v>
      </c>
      <c r="D162" s="93"/>
      <c r="E162" s="157"/>
      <c r="F162" s="87"/>
      <c r="G162" s="87"/>
      <c r="H162" s="127" t="s">
        <v>43</v>
      </c>
    </row>
    <row r="163" spans="1:11" ht="15.75" thickBot="1">
      <c r="A163" s="146"/>
      <c r="B163" s="117"/>
      <c r="C163" s="31"/>
      <c r="D163" s="25"/>
      <c r="E163" s="76"/>
      <c r="F163" s="77"/>
      <c r="G163" s="77"/>
      <c r="H163" s="147"/>
      <c r="I163" s="168">
        <f>E31+E33-E79-E161</f>
        <v>0</v>
      </c>
      <c r="J163" s="168">
        <f>F31+F33-F79-F161</f>
        <v>0</v>
      </c>
      <c r="K163" s="168">
        <f>G31+G33-G79-G161</f>
        <v>0</v>
      </c>
    </row>
    <row r="164" spans="1:11">
      <c r="A164" s="122"/>
      <c r="B164" s="7"/>
      <c r="C164" s="7"/>
      <c r="D164" s="7"/>
      <c r="E164" s="8"/>
      <c r="F164" s="8"/>
      <c r="G164" s="8"/>
      <c r="H164" s="8"/>
    </row>
    <row r="165" spans="1:11">
      <c r="A165" s="9" t="s">
        <v>235</v>
      </c>
      <c r="B165" s="10"/>
      <c r="C165" s="10"/>
      <c r="D165" s="10"/>
      <c r="E165" s="11"/>
      <c r="F165" s="11"/>
      <c r="G165" s="11"/>
      <c r="H165" s="11"/>
    </row>
    <row r="166" spans="1:11">
      <c r="A166" s="9" t="s">
        <v>236</v>
      </c>
      <c r="B166" s="10"/>
      <c r="C166" s="10"/>
      <c r="D166" s="10"/>
      <c r="E166" s="11"/>
      <c r="F166" s="11"/>
      <c r="G166" s="11"/>
      <c r="H166" s="11"/>
    </row>
    <row r="167" spans="1:11">
      <c r="A167" s="9" t="s">
        <v>237</v>
      </c>
      <c r="B167" s="10"/>
      <c r="C167" s="10"/>
      <c r="D167" s="10"/>
      <c r="E167" s="11"/>
      <c r="F167" s="11"/>
      <c r="G167" s="11"/>
      <c r="H167" s="11"/>
    </row>
    <row r="168" spans="1:11">
      <c r="A168" s="10" t="s">
        <v>238</v>
      </c>
      <c r="B168" s="10"/>
      <c r="C168" s="10"/>
      <c r="D168" s="10"/>
      <c r="E168" s="11"/>
      <c r="F168" s="11"/>
      <c r="G168" s="11"/>
      <c r="H168" s="11"/>
    </row>
    <row r="169" spans="1:11">
      <c r="A169" s="10" t="s">
        <v>239</v>
      </c>
      <c r="B169" s="10"/>
      <c r="C169" s="10"/>
      <c r="D169" s="10"/>
      <c r="E169" s="11"/>
      <c r="F169" s="11"/>
      <c r="G169" s="11"/>
      <c r="H169" s="11"/>
    </row>
    <row r="170" spans="1:11">
      <c r="A170" s="10" t="s">
        <v>240</v>
      </c>
      <c r="B170" s="10"/>
      <c r="C170" s="10"/>
      <c r="D170" s="10"/>
      <c r="E170" s="11"/>
      <c r="F170" s="11"/>
      <c r="G170" s="11"/>
      <c r="H170" s="11"/>
    </row>
    <row r="171" spans="1:11">
      <c r="A171" s="187" t="s">
        <v>241</v>
      </c>
      <c r="B171" s="186"/>
      <c r="C171" s="186"/>
      <c r="D171" s="186"/>
      <c r="E171" s="186"/>
      <c r="F171" s="186"/>
      <c r="G171" s="186"/>
      <c r="H171" s="186"/>
    </row>
    <row r="172" spans="1:11">
      <c r="A172" s="186"/>
      <c r="B172" s="186"/>
      <c r="C172" s="186"/>
      <c r="D172" s="186"/>
      <c r="E172" s="186"/>
      <c r="F172" s="186"/>
      <c r="G172" s="186"/>
      <c r="H172" s="186"/>
    </row>
    <row r="173" spans="1:11">
      <c r="A173" s="10" t="s">
        <v>242</v>
      </c>
      <c r="B173" s="10"/>
      <c r="C173" s="10"/>
      <c r="D173" s="10"/>
      <c r="E173" s="11"/>
      <c r="F173" s="11"/>
      <c r="G173" s="11"/>
      <c r="H173" s="11"/>
    </row>
    <row r="174" spans="1:11">
      <c r="A174" s="184" t="s">
        <v>243</v>
      </c>
      <c r="B174" s="186"/>
      <c r="C174" s="186"/>
      <c r="D174" s="186"/>
      <c r="E174" s="186"/>
      <c r="F174" s="186"/>
      <c r="G174" s="186"/>
      <c r="H174" s="186"/>
    </row>
    <row r="175" spans="1:11">
      <c r="A175" s="187"/>
      <c r="B175" s="186"/>
      <c r="C175" s="186"/>
      <c r="D175" s="186"/>
      <c r="E175" s="186"/>
      <c r="F175" s="186"/>
      <c r="G175" s="186"/>
      <c r="H175" s="186"/>
    </row>
    <row r="176" spans="1:11">
      <c r="A176" s="186"/>
      <c r="B176" s="186"/>
      <c r="C176" s="186"/>
      <c r="D176" s="186"/>
      <c r="E176" s="186"/>
      <c r="F176" s="186"/>
      <c r="G176" s="186"/>
      <c r="H176" s="186"/>
    </row>
    <row r="177" spans="1:8">
      <c r="A177" s="184" t="s">
        <v>244</v>
      </c>
      <c r="B177" s="185"/>
      <c r="C177" s="185"/>
      <c r="D177" s="185"/>
      <c r="E177" s="185"/>
      <c r="F177" s="185"/>
      <c r="G177" s="185"/>
      <c r="H177" s="185"/>
    </row>
    <row r="178" spans="1:8">
      <c r="A178" s="185"/>
      <c r="B178" s="185"/>
      <c r="C178" s="185"/>
      <c r="D178" s="185"/>
      <c r="E178" s="185"/>
      <c r="F178" s="185"/>
      <c r="G178" s="185"/>
      <c r="H178" s="185"/>
    </row>
    <row r="179" spans="1:8">
      <c r="A179" s="184" t="s">
        <v>245</v>
      </c>
      <c r="B179" s="185"/>
      <c r="C179" s="185"/>
      <c r="D179" s="185"/>
      <c r="E179" s="185"/>
      <c r="F179" s="185"/>
      <c r="G179" s="185"/>
      <c r="H179" s="185"/>
    </row>
    <row r="180" spans="1:8">
      <c r="A180" s="185"/>
      <c r="B180" s="185"/>
      <c r="C180" s="185"/>
      <c r="D180" s="185"/>
      <c r="E180" s="185"/>
      <c r="F180" s="185"/>
      <c r="G180" s="185"/>
      <c r="H180" s="185"/>
    </row>
    <row r="181" spans="1:8">
      <c r="A181" s="185"/>
      <c r="B181" s="185"/>
      <c r="C181" s="185"/>
      <c r="D181" s="185"/>
      <c r="E181" s="185"/>
      <c r="F181" s="185"/>
      <c r="G181" s="185"/>
      <c r="H181" s="185"/>
    </row>
    <row r="182" spans="1:8">
      <c r="A182" s="184" t="s">
        <v>246</v>
      </c>
      <c r="B182" s="185"/>
      <c r="C182" s="185"/>
      <c r="D182" s="185"/>
      <c r="E182" s="185"/>
      <c r="F182" s="185"/>
      <c r="G182" s="185"/>
      <c r="H182" s="185"/>
    </row>
    <row r="183" spans="1:8">
      <c r="A183" s="185"/>
      <c r="B183" s="185"/>
      <c r="C183" s="185"/>
      <c r="D183" s="185"/>
      <c r="E183" s="185"/>
      <c r="F183" s="185"/>
      <c r="G183" s="185"/>
      <c r="H183" s="185"/>
    </row>
    <row r="184" spans="1:8">
      <c r="A184" s="9" t="s">
        <v>247</v>
      </c>
      <c r="B184" s="10"/>
      <c r="C184" s="10"/>
      <c r="D184" s="10"/>
      <c r="E184" s="11"/>
      <c r="F184" s="11"/>
      <c r="G184" s="11"/>
      <c r="H184" s="11"/>
    </row>
    <row r="185" spans="1:8">
      <c r="A185" s="184" t="s">
        <v>248</v>
      </c>
      <c r="B185" s="186"/>
      <c r="C185" s="186"/>
      <c r="D185" s="186"/>
      <c r="E185" s="186"/>
      <c r="F185" s="186"/>
      <c r="G185" s="186"/>
      <c r="H185" s="186"/>
    </row>
    <row r="186" spans="1:8">
      <c r="A186" s="186"/>
      <c r="B186" s="186"/>
      <c r="C186" s="186"/>
      <c r="D186" s="186"/>
      <c r="E186" s="186"/>
      <c r="F186" s="186"/>
      <c r="G186" s="186"/>
      <c r="H186" s="186"/>
    </row>
    <row r="187" spans="1:8">
      <c r="A187" s="186"/>
      <c r="B187" s="186"/>
      <c r="C187" s="186"/>
      <c r="D187" s="186"/>
      <c r="E187" s="186"/>
      <c r="F187" s="186"/>
      <c r="G187" s="186"/>
      <c r="H187" s="186"/>
    </row>
    <row r="188" spans="1:8">
      <c r="A188" s="1"/>
      <c r="B188" s="1"/>
      <c r="C188" s="1"/>
      <c r="D188" s="1"/>
      <c r="E188" s="2"/>
      <c r="F188" s="2"/>
      <c r="G188" s="2"/>
      <c r="H188" s="2"/>
    </row>
    <row r="189" spans="1:8">
      <c r="A189" s="1"/>
      <c r="B189" s="1"/>
      <c r="C189" s="1"/>
      <c r="D189" s="1"/>
      <c r="E189" s="2"/>
      <c r="F189" s="2"/>
      <c r="G189" s="2"/>
      <c r="H189" s="2"/>
    </row>
  </sheetData>
  <mergeCells count="224">
    <mergeCell ref="B19:E19"/>
    <mergeCell ref="B15:E16"/>
    <mergeCell ref="H12:H13"/>
    <mergeCell ref="B14:C14"/>
    <mergeCell ref="F1:H1"/>
    <mergeCell ref="E2:H2"/>
    <mergeCell ref="E4:H4"/>
    <mergeCell ref="E3:H3"/>
    <mergeCell ref="E7:H7"/>
    <mergeCell ref="E8:H8"/>
    <mergeCell ref="E5:H5"/>
    <mergeCell ref="E6:H6"/>
    <mergeCell ref="A11:G11"/>
    <mergeCell ref="A12:F12"/>
    <mergeCell ref="B34:B35"/>
    <mergeCell ref="C34:C35"/>
    <mergeCell ref="D34:D35"/>
    <mergeCell ref="E34:E35"/>
    <mergeCell ref="F34:F35"/>
    <mergeCell ref="G34:G35"/>
    <mergeCell ref="H34:H35"/>
    <mergeCell ref="A22:H22"/>
    <mergeCell ref="E24:H24"/>
    <mergeCell ref="B44:B46"/>
    <mergeCell ref="C44:C46"/>
    <mergeCell ref="D44:D46"/>
    <mergeCell ref="E44:E46"/>
    <mergeCell ref="F44:F46"/>
    <mergeCell ref="G44:G46"/>
    <mergeCell ref="H44:H46"/>
    <mergeCell ref="B38:B41"/>
    <mergeCell ref="C38:C41"/>
    <mergeCell ref="D38:D41"/>
    <mergeCell ref="E38:E41"/>
    <mergeCell ref="F38:F41"/>
    <mergeCell ref="G38:G41"/>
    <mergeCell ref="H38:H41"/>
    <mergeCell ref="H51:H52"/>
    <mergeCell ref="B51:B52"/>
    <mergeCell ref="C51:C52"/>
    <mergeCell ref="D51:D52"/>
    <mergeCell ref="E51:E52"/>
    <mergeCell ref="F51:F52"/>
    <mergeCell ref="G51:G52"/>
    <mergeCell ref="G74:G75"/>
    <mergeCell ref="H74:H75"/>
    <mergeCell ref="B74:B75"/>
    <mergeCell ref="C74:C75"/>
    <mergeCell ref="D74:D75"/>
    <mergeCell ref="E74:E75"/>
    <mergeCell ref="F74:F75"/>
    <mergeCell ref="G54:G55"/>
    <mergeCell ref="H54:H55"/>
    <mergeCell ref="B54:B55"/>
    <mergeCell ref="C54:C55"/>
    <mergeCell ref="D54:D55"/>
    <mergeCell ref="E54:E55"/>
    <mergeCell ref="F54:F55"/>
    <mergeCell ref="H82:H83"/>
    <mergeCell ref="G80:G81"/>
    <mergeCell ref="H80:H81"/>
    <mergeCell ref="B82:B83"/>
    <mergeCell ref="C82:C83"/>
    <mergeCell ref="B80:B81"/>
    <mergeCell ref="C80:C81"/>
    <mergeCell ref="D80:D81"/>
    <mergeCell ref="E80:E81"/>
    <mergeCell ref="F80:F81"/>
    <mergeCell ref="H87:H88"/>
    <mergeCell ref="B89:B90"/>
    <mergeCell ref="C89:C90"/>
    <mergeCell ref="D89:D90"/>
    <mergeCell ref="E89:E90"/>
    <mergeCell ref="F89:F90"/>
    <mergeCell ref="G89:G90"/>
    <mergeCell ref="H89:H90"/>
    <mergeCell ref="H85:H86"/>
    <mergeCell ref="B87:B88"/>
    <mergeCell ref="C87:C88"/>
    <mergeCell ref="D87:D88"/>
    <mergeCell ref="E87:E88"/>
    <mergeCell ref="F87:F88"/>
    <mergeCell ref="G87:G88"/>
    <mergeCell ref="B85:B86"/>
    <mergeCell ref="C85:C86"/>
    <mergeCell ref="H92:H93"/>
    <mergeCell ref="B94:B95"/>
    <mergeCell ref="C94:C95"/>
    <mergeCell ref="D94:D95"/>
    <mergeCell ref="E94:E95"/>
    <mergeCell ref="F94:F95"/>
    <mergeCell ref="G94:G95"/>
    <mergeCell ref="H94:H95"/>
    <mergeCell ref="B92:B93"/>
    <mergeCell ref="C92:C93"/>
    <mergeCell ref="D92:D93"/>
    <mergeCell ref="E92:E93"/>
    <mergeCell ref="F92:F93"/>
    <mergeCell ref="G92:G93"/>
    <mergeCell ref="G98:G99"/>
    <mergeCell ref="H98:H99"/>
    <mergeCell ref="F96:F97"/>
    <mergeCell ref="G96:G97"/>
    <mergeCell ref="H96:H97"/>
    <mergeCell ref="B98:B99"/>
    <mergeCell ref="C98:C99"/>
    <mergeCell ref="D98:D99"/>
    <mergeCell ref="E98:E99"/>
    <mergeCell ref="F98:F99"/>
    <mergeCell ref="B96:B97"/>
    <mergeCell ref="C96:C97"/>
    <mergeCell ref="D96:D97"/>
    <mergeCell ref="E96:E97"/>
    <mergeCell ref="G102:G104"/>
    <mergeCell ref="H102:H104"/>
    <mergeCell ref="B105:B107"/>
    <mergeCell ref="C105:C107"/>
    <mergeCell ref="D105:D107"/>
    <mergeCell ref="E105:E107"/>
    <mergeCell ref="F105:F107"/>
    <mergeCell ref="B102:B104"/>
    <mergeCell ref="C102:C104"/>
    <mergeCell ref="D102:D104"/>
    <mergeCell ref="E102:E104"/>
    <mergeCell ref="F102:F104"/>
    <mergeCell ref="B109:B110"/>
    <mergeCell ref="C109:C110"/>
    <mergeCell ref="D109:D110"/>
    <mergeCell ref="E109:E110"/>
    <mergeCell ref="F109:F110"/>
    <mergeCell ref="G109:G110"/>
    <mergeCell ref="H109:H110"/>
    <mergeCell ref="G105:G107"/>
    <mergeCell ref="H105:H107"/>
    <mergeCell ref="F111:F113"/>
    <mergeCell ref="G111:G113"/>
    <mergeCell ref="H111:H113"/>
    <mergeCell ref="B114:B115"/>
    <mergeCell ref="C114:C115"/>
    <mergeCell ref="D114:D115"/>
    <mergeCell ref="E114:E115"/>
    <mergeCell ref="B111:B113"/>
    <mergeCell ref="C111:C113"/>
    <mergeCell ref="D111:D113"/>
    <mergeCell ref="E111:E113"/>
    <mergeCell ref="B117:B118"/>
    <mergeCell ref="C117:C118"/>
    <mergeCell ref="D117:D118"/>
    <mergeCell ref="E117:E118"/>
    <mergeCell ref="F117:F118"/>
    <mergeCell ref="G117:G118"/>
    <mergeCell ref="H117:H118"/>
    <mergeCell ref="F114:F115"/>
    <mergeCell ref="G114:G115"/>
    <mergeCell ref="H114:H115"/>
    <mergeCell ref="G123:G124"/>
    <mergeCell ref="H123:H124"/>
    <mergeCell ref="B123:B124"/>
    <mergeCell ref="C123:C124"/>
    <mergeCell ref="D123:D124"/>
    <mergeCell ref="E123:E124"/>
    <mergeCell ref="F123:F124"/>
    <mergeCell ref="F119:F120"/>
    <mergeCell ref="G119:G120"/>
    <mergeCell ref="H119:H120"/>
    <mergeCell ref="B119:B120"/>
    <mergeCell ref="C119:C120"/>
    <mergeCell ref="D119:D120"/>
    <mergeCell ref="E119:E120"/>
    <mergeCell ref="B129:B130"/>
    <mergeCell ref="C129:C130"/>
    <mergeCell ref="D129:D130"/>
    <mergeCell ref="E129:E130"/>
    <mergeCell ref="F129:F130"/>
    <mergeCell ref="G129:G130"/>
    <mergeCell ref="H129:H130"/>
    <mergeCell ref="B126:B127"/>
    <mergeCell ref="C126:C127"/>
    <mergeCell ref="D126:D127"/>
    <mergeCell ref="E126:E127"/>
    <mergeCell ref="F126:F127"/>
    <mergeCell ref="G126:G127"/>
    <mergeCell ref="H126:H127"/>
    <mergeCell ref="B150:B151"/>
    <mergeCell ref="C150:C151"/>
    <mergeCell ref="D150:D151"/>
    <mergeCell ref="E150:E151"/>
    <mergeCell ref="F150:F151"/>
    <mergeCell ref="H132:H133"/>
    <mergeCell ref="B134:B135"/>
    <mergeCell ref="C134:C135"/>
    <mergeCell ref="D134:D135"/>
    <mergeCell ref="E134:E135"/>
    <mergeCell ref="F134:F135"/>
    <mergeCell ref="G134:G135"/>
    <mergeCell ref="H134:H135"/>
    <mergeCell ref="B132:B133"/>
    <mergeCell ref="C132:C133"/>
    <mergeCell ref="D132:D133"/>
    <mergeCell ref="E132:E133"/>
    <mergeCell ref="F132:F133"/>
    <mergeCell ref="G132:G133"/>
    <mergeCell ref="G150:G151"/>
    <mergeCell ref="H150:H151"/>
    <mergeCell ref="A179:H181"/>
    <mergeCell ref="A182:H183"/>
    <mergeCell ref="A185:H187"/>
    <mergeCell ref="A171:H172"/>
    <mergeCell ref="A174:H176"/>
    <mergeCell ref="A177:H178"/>
    <mergeCell ref="H155:H156"/>
    <mergeCell ref="H152:H154"/>
    <mergeCell ref="B155:B156"/>
    <mergeCell ref="C155:C156"/>
    <mergeCell ref="D155:D156"/>
    <mergeCell ref="E155:E156"/>
    <mergeCell ref="F155:F156"/>
    <mergeCell ref="G155:G156"/>
    <mergeCell ref="B152:B154"/>
    <mergeCell ref="C152:C154"/>
    <mergeCell ref="D152:D154"/>
    <mergeCell ref="E152:E154"/>
    <mergeCell ref="F152:F154"/>
    <mergeCell ref="G152:G154"/>
  </mergeCells>
  <pageMargins left="0.70866141732283472" right="0" top="0.15748031496062992" bottom="0.15748031496062992" header="0.31496062992125984" footer="0.31496062992125984"/>
  <pageSetup paperSize="9" scale="59" fitToHeight="3" orientation="portrait" horizontalDpi="180" verticalDpi="180" r:id="rId1"/>
  <rowBreaks count="2" manualBreakCount="2">
    <brk id="78" max="16383" man="1"/>
    <brk id="163" max="16383" man="1"/>
  </rowBreaks>
</worksheet>
</file>

<file path=xl/worksheets/sheet2.xml><?xml version="1.0" encoding="utf-8"?>
<worksheet xmlns="http://schemas.openxmlformats.org/spreadsheetml/2006/main" xmlns:r="http://schemas.openxmlformats.org/officeDocument/2006/relationships">
  <dimension ref="A1:L52"/>
  <sheetViews>
    <sheetView zoomScaleNormal="100" workbookViewId="0">
      <selection activeCell="B47" sqref="B47"/>
    </sheetView>
  </sheetViews>
  <sheetFormatPr defaultRowHeight="15"/>
  <cols>
    <col min="2" max="2" width="54.28515625" customWidth="1"/>
    <col min="5" max="5" width="11.85546875" customWidth="1"/>
    <col min="6" max="6" width="13.85546875" customWidth="1"/>
    <col min="7" max="8" width="13.140625" customWidth="1"/>
    <col min="9" max="9" width="10.42578125" customWidth="1"/>
    <col min="11" max="11" width="14.5703125" bestFit="1" customWidth="1"/>
  </cols>
  <sheetData>
    <row r="1" spans="1:12" ht="17.25">
      <c r="A1" s="228" t="s">
        <v>329</v>
      </c>
      <c r="B1" s="228"/>
      <c r="C1" s="228"/>
      <c r="D1" s="228"/>
      <c r="E1" s="228"/>
      <c r="F1" s="228"/>
      <c r="G1" s="228"/>
      <c r="H1" s="228"/>
      <c r="I1" s="228"/>
    </row>
    <row r="2" spans="1:12" ht="15.75" thickBot="1">
      <c r="A2" s="1"/>
      <c r="B2" s="1"/>
      <c r="C2" s="1"/>
      <c r="D2" s="1"/>
      <c r="E2" s="1"/>
      <c r="F2" s="2"/>
      <c r="G2" s="2"/>
      <c r="H2" s="2"/>
      <c r="I2" s="2"/>
    </row>
    <row r="3" spans="1:12">
      <c r="A3" s="107" t="s">
        <v>249</v>
      </c>
      <c r="B3" s="108" t="s">
        <v>16</v>
      </c>
      <c r="C3" s="109" t="s">
        <v>250</v>
      </c>
      <c r="D3" s="109" t="s">
        <v>251</v>
      </c>
      <c r="E3" s="182" t="s">
        <v>18</v>
      </c>
      <c r="F3" s="229" t="s">
        <v>20</v>
      </c>
      <c r="G3" s="230"/>
      <c r="H3" s="230"/>
      <c r="I3" s="231"/>
    </row>
    <row r="4" spans="1:12">
      <c r="A4" s="110" t="s">
        <v>252</v>
      </c>
      <c r="B4" s="42"/>
      <c r="C4" s="43" t="s">
        <v>253</v>
      </c>
      <c r="D4" s="43" t="s">
        <v>254</v>
      </c>
      <c r="E4" s="43" t="s">
        <v>358</v>
      </c>
      <c r="F4" s="44" t="s">
        <v>24</v>
      </c>
      <c r="G4" s="44" t="s">
        <v>25</v>
      </c>
      <c r="H4" s="44" t="s">
        <v>354</v>
      </c>
      <c r="I4" s="111" t="s">
        <v>26</v>
      </c>
    </row>
    <row r="5" spans="1:12">
      <c r="A5" s="110"/>
      <c r="B5" s="42"/>
      <c r="C5" s="43"/>
      <c r="D5" s="43" t="s">
        <v>255</v>
      </c>
      <c r="E5" s="43" t="s">
        <v>359</v>
      </c>
      <c r="F5" s="44" t="s">
        <v>256</v>
      </c>
      <c r="G5" s="44" t="s">
        <v>257</v>
      </c>
      <c r="H5" s="44" t="s">
        <v>258</v>
      </c>
      <c r="I5" s="111" t="s">
        <v>32</v>
      </c>
    </row>
    <row r="6" spans="1:12">
      <c r="A6" s="110"/>
      <c r="B6" s="42"/>
      <c r="C6" s="43"/>
      <c r="D6" s="43"/>
      <c r="E6" s="43" t="s">
        <v>37</v>
      </c>
      <c r="F6" s="44" t="s">
        <v>259</v>
      </c>
      <c r="G6" s="44" t="s">
        <v>36</v>
      </c>
      <c r="H6" s="44" t="s">
        <v>36</v>
      </c>
      <c r="I6" s="111" t="s">
        <v>36</v>
      </c>
    </row>
    <row r="7" spans="1:12">
      <c r="A7" s="112"/>
      <c r="B7" s="42"/>
      <c r="C7" s="43"/>
      <c r="D7" s="43"/>
      <c r="E7" s="43" t="s">
        <v>360</v>
      </c>
      <c r="F7" s="54" t="s">
        <v>260</v>
      </c>
      <c r="G7" s="54" t="s">
        <v>261</v>
      </c>
      <c r="H7" s="54" t="s">
        <v>261</v>
      </c>
      <c r="I7" s="113" t="s">
        <v>39</v>
      </c>
    </row>
    <row r="8" spans="1:12" ht="15.75" thickBot="1">
      <c r="A8" s="114">
        <v>1</v>
      </c>
      <c r="B8" s="45">
        <v>2</v>
      </c>
      <c r="C8" s="46">
        <v>3</v>
      </c>
      <c r="D8" s="46">
        <v>4</v>
      </c>
      <c r="E8" s="183" t="s">
        <v>361</v>
      </c>
      <c r="F8" s="47">
        <v>5</v>
      </c>
      <c r="G8" s="47">
        <v>6</v>
      </c>
      <c r="H8" s="47">
        <v>7</v>
      </c>
      <c r="I8" s="115">
        <v>8</v>
      </c>
    </row>
    <row r="9" spans="1:12" ht="16.5">
      <c r="A9" s="22" t="s">
        <v>262</v>
      </c>
      <c r="B9" s="17" t="s">
        <v>263</v>
      </c>
      <c r="C9" s="48" t="s">
        <v>264</v>
      </c>
      <c r="D9" s="19" t="s">
        <v>43</v>
      </c>
      <c r="E9" s="19"/>
      <c r="F9" s="58">
        <f>F10+F11+F12+F13</f>
        <v>2885500</v>
      </c>
      <c r="G9" s="58">
        <f>G10+G11+G12+G13</f>
        <v>2437600</v>
      </c>
      <c r="H9" s="58">
        <f>H10+H11+H12+H13</f>
        <v>2700323.01</v>
      </c>
      <c r="I9" s="59">
        <f>I10+I11+I12+I13</f>
        <v>0</v>
      </c>
      <c r="K9" s="168">
        <f>Лист1!E131</f>
        <v>2885500</v>
      </c>
      <c r="L9" s="168">
        <f>K9-F9</f>
        <v>0</v>
      </c>
    </row>
    <row r="10" spans="1:12" ht="142.5" customHeight="1">
      <c r="A10" s="55" t="s">
        <v>265</v>
      </c>
      <c r="B10" s="56" t="s">
        <v>315</v>
      </c>
      <c r="C10" s="55" t="s">
        <v>266</v>
      </c>
      <c r="D10" s="53" t="s">
        <v>43</v>
      </c>
      <c r="E10" s="179"/>
      <c r="F10" s="69"/>
      <c r="G10" s="70"/>
      <c r="H10" s="70"/>
      <c r="I10" s="71"/>
    </row>
    <row r="11" spans="1:12" ht="39.75" customHeight="1">
      <c r="A11" s="55" t="s">
        <v>267</v>
      </c>
      <c r="B11" s="72" t="s">
        <v>316</v>
      </c>
      <c r="C11" s="55" t="s">
        <v>268</v>
      </c>
      <c r="D11" s="53" t="s">
        <v>43</v>
      </c>
      <c r="E11" s="179"/>
      <c r="F11" s="60"/>
      <c r="G11" s="61"/>
      <c r="H11" s="61"/>
      <c r="I11" s="62"/>
    </row>
    <row r="12" spans="1:12" ht="26.25" customHeight="1">
      <c r="A12" s="55" t="s">
        <v>269</v>
      </c>
      <c r="B12" s="72" t="s">
        <v>317</v>
      </c>
      <c r="C12" s="55" t="s">
        <v>270</v>
      </c>
      <c r="D12" s="53" t="s">
        <v>43</v>
      </c>
      <c r="E12" s="179"/>
      <c r="F12" s="69">
        <f>Лист1!E146+Лист1!E140</f>
        <v>0</v>
      </c>
      <c r="G12" s="70"/>
      <c r="H12" s="70"/>
      <c r="I12" s="71"/>
    </row>
    <row r="13" spans="1:12" ht="26.25" customHeight="1">
      <c r="A13" s="55" t="s">
        <v>271</v>
      </c>
      <c r="B13" s="72" t="s">
        <v>318</v>
      </c>
      <c r="C13" s="170" t="s">
        <v>272</v>
      </c>
      <c r="D13" s="53" t="s">
        <v>43</v>
      </c>
      <c r="E13" s="53"/>
      <c r="F13" s="63">
        <f>F14+F17+F20+F21+F24</f>
        <v>2885500</v>
      </c>
      <c r="G13" s="63">
        <f>G14+G17+G20+G21+G24</f>
        <v>2437600</v>
      </c>
      <c r="H13" s="63">
        <f>H14+H17+H20+H21+H24</f>
        <v>2700323.01</v>
      </c>
      <c r="I13" s="64">
        <f>I14+I17+I20+I21+I24</f>
        <v>0</v>
      </c>
    </row>
    <row r="14" spans="1:12" ht="26.25" customHeight="1">
      <c r="A14" s="55" t="s">
        <v>273</v>
      </c>
      <c r="B14" s="72" t="s">
        <v>319</v>
      </c>
      <c r="C14" s="161" t="s">
        <v>274</v>
      </c>
      <c r="D14" s="53" t="s">
        <v>43</v>
      </c>
      <c r="E14" s="53"/>
      <c r="F14" s="63">
        <f>F15+F16</f>
        <v>1869900</v>
      </c>
      <c r="G14" s="63">
        <f>G15+G16</f>
        <v>1367200</v>
      </c>
      <c r="H14" s="63">
        <f>H15+H16</f>
        <v>1687300</v>
      </c>
      <c r="I14" s="64">
        <f>I15+I16</f>
        <v>0</v>
      </c>
    </row>
    <row r="15" spans="1:12">
      <c r="A15" s="55" t="s">
        <v>275</v>
      </c>
      <c r="B15" s="72" t="s">
        <v>320</v>
      </c>
      <c r="C15" s="55" t="s">
        <v>276</v>
      </c>
      <c r="D15" s="53" t="s">
        <v>43</v>
      </c>
      <c r="E15" s="53"/>
      <c r="F15" s="63">
        <f>Лист1!E139+Лист1!E148</f>
        <v>1869900</v>
      </c>
      <c r="G15" s="63">
        <f>Лист1!F139+Лист1!F148</f>
        <v>1367200</v>
      </c>
      <c r="H15" s="63">
        <f>Лист1!G139+Лист1!G148</f>
        <v>1687300</v>
      </c>
      <c r="I15" s="64">
        <f>Лист1!H138</f>
        <v>0</v>
      </c>
    </row>
    <row r="16" spans="1:12" ht="16.5">
      <c r="A16" s="20" t="s">
        <v>278</v>
      </c>
      <c r="B16" s="73" t="s">
        <v>279</v>
      </c>
      <c r="C16" s="20" t="s">
        <v>280</v>
      </c>
      <c r="D16" s="21" t="s">
        <v>43</v>
      </c>
      <c r="E16" s="178"/>
      <c r="F16" s="85"/>
      <c r="G16" s="86"/>
      <c r="H16" s="86"/>
      <c r="I16" s="65"/>
    </row>
    <row r="17" spans="1:9" ht="39.950000000000003" customHeight="1">
      <c r="A17" s="55" t="s">
        <v>281</v>
      </c>
      <c r="B17" s="72" t="s">
        <v>321</v>
      </c>
      <c r="C17" s="55" t="s">
        <v>282</v>
      </c>
      <c r="D17" s="53" t="s">
        <v>43</v>
      </c>
      <c r="E17" s="53"/>
      <c r="F17" s="63">
        <f>F18+F19</f>
        <v>972900</v>
      </c>
      <c r="G17" s="63">
        <f>G18+G19</f>
        <v>1027700</v>
      </c>
      <c r="H17" s="63">
        <f>H18+H19</f>
        <v>970323.01</v>
      </c>
      <c r="I17" s="64">
        <f>I18+I19</f>
        <v>0</v>
      </c>
    </row>
    <row r="18" spans="1:9">
      <c r="A18" s="55" t="s">
        <v>283</v>
      </c>
      <c r="B18" s="72" t="s">
        <v>277</v>
      </c>
      <c r="C18" s="55" t="s">
        <v>284</v>
      </c>
      <c r="D18" s="53" t="s">
        <v>43</v>
      </c>
      <c r="E18" s="53"/>
      <c r="F18" s="63">
        <f>Лист1!E141</f>
        <v>972900</v>
      </c>
      <c r="G18" s="63">
        <f>Лист1!F141</f>
        <v>1027700</v>
      </c>
      <c r="H18" s="63">
        <f>Лист1!G141</f>
        <v>970323.01</v>
      </c>
      <c r="I18" s="64"/>
    </row>
    <row r="19" spans="1:9" ht="16.5">
      <c r="A19" s="24" t="s">
        <v>285</v>
      </c>
      <c r="B19" s="73" t="s">
        <v>279</v>
      </c>
      <c r="C19" s="20" t="s">
        <v>286</v>
      </c>
      <c r="D19" s="21" t="s">
        <v>43</v>
      </c>
      <c r="E19" s="178"/>
      <c r="F19" s="85"/>
      <c r="G19" s="86"/>
      <c r="H19" s="86"/>
      <c r="I19" s="65"/>
    </row>
    <row r="20" spans="1:9" ht="27.75" customHeight="1">
      <c r="A20" s="24" t="s">
        <v>287</v>
      </c>
      <c r="B20" s="106" t="s">
        <v>288</v>
      </c>
      <c r="C20" s="20" t="s">
        <v>289</v>
      </c>
      <c r="D20" s="21" t="s">
        <v>43</v>
      </c>
      <c r="E20" s="178"/>
      <c r="F20" s="85">
        <f>F21+F22</f>
        <v>0</v>
      </c>
      <c r="G20" s="85">
        <f t="shared" ref="G20" si="0">G21+G22</f>
        <v>0</v>
      </c>
      <c r="H20" s="85">
        <f t="shared" ref="H20" si="1">H21+H22</f>
        <v>0</v>
      </c>
      <c r="I20" s="66">
        <f t="shared" ref="I20" si="2">I21+I22</f>
        <v>0</v>
      </c>
    </row>
    <row r="21" spans="1:9" ht="26.25">
      <c r="A21" s="24" t="s">
        <v>290</v>
      </c>
      <c r="B21" s="73" t="s">
        <v>322</v>
      </c>
      <c r="C21" s="20" t="s">
        <v>291</v>
      </c>
      <c r="D21" s="21" t="s">
        <v>43</v>
      </c>
      <c r="E21" s="178"/>
      <c r="F21" s="85">
        <f>F22+F23</f>
        <v>0</v>
      </c>
      <c r="G21" s="85">
        <f>G22+G23</f>
        <v>0</v>
      </c>
      <c r="H21" s="85">
        <f>H22+H23</f>
        <v>0</v>
      </c>
      <c r="I21" s="66">
        <f>I22+I23</f>
        <v>0</v>
      </c>
    </row>
    <row r="22" spans="1:9">
      <c r="A22" s="55" t="s">
        <v>292</v>
      </c>
      <c r="B22" s="74" t="s">
        <v>277</v>
      </c>
      <c r="C22" s="55" t="s">
        <v>293</v>
      </c>
      <c r="D22" s="53" t="s">
        <v>43</v>
      </c>
      <c r="E22" s="53"/>
      <c r="F22" s="63"/>
      <c r="G22" s="63"/>
      <c r="H22" s="63"/>
      <c r="I22" s="64"/>
    </row>
    <row r="23" spans="1:9" ht="16.5">
      <c r="A23" s="24" t="s">
        <v>294</v>
      </c>
      <c r="B23" s="73" t="s">
        <v>279</v>
      </c>
      <c r="C23" s="20" t="s">
        <v>295</v>
      </c>
      <c r="D23" s="21" t="s">
        <v>43</v>
      </c>
      <c r="E23" s="178"/>
      <c r="F23" s="85"/>
      <c r="G23" s="86"/>
      <c r="H23" s="86"/>
      <c r="I23" s="65"/>
    </row>
    <row r="24" spans="1:9" ht="26.25">
      <c r="A24" s="24" t="s">
        <v>296</v>
      </c>
      <c r="B24" s="73" t="s">
        <v>323</v>
      </c>
      <c r="C24" s="20" t="s">
        <v>297</v>
      </c>
      <c r="D24" s="21" t="s">
        <v>43</v>
      </c>
      <c r="E24" s="178"/>
      <c r="F24" s="67">
        <f>F25+F26</f>
        <v>42700</v>
      </c>
      <c r="G24" s="67">
        <f>G25+G26</f>
        <v>42700</v>
      </c>
      <c r="H24" s="67">
        <f>H25+H26</f>
        <v>42700</v>
      </c>
      <c r="I24" s="68">
        <f>I25+I26</f>
        <v>0</v>
      </c>
    </row>
    <row r="25" spans="1:9">
      <c r="A25" s="55" t="s">
        <v>298</v>
      </c>
      <c r="B25" s="72" t="s">
        <v>277</v>
      </c>
      <c r="C25" s="55" t="s">
        <v>299</v>
      </c>
      <c r="D25" s="53" t="s">
        <v>43</v>
      </c>
      <c r="E25" s="53"/>
      <c r="F25" s="63">
        <f>Лист1!E145+Лист1!E149</f>
        <v>42700</v>
      </c>
      <c r="G25" s="63">
        <f>Лист1!F145+Лист1!F149</f>
        <v>42700</v>
      </c>
      <c r="H25" s="63">
        <f>Лист1!G145+Лист1!G149</f>
        <v>42700</v>
      </c>
      <c r="I25" s="64">
        <f>Лист1!H144</f>
        <v>0</v>
      </c>
    </row>
    <row r="26" spans="1:9">
      <c r="A26" s="24" t="s">
        <v>300</v>
      </c>
      <c r="B26" s="73" t="s">
        <v>301</v>
      </c>
      <c r="C26" s="20" t="s">
        <v>302</v>
      </c>
      <c r="D26" s="21" t="s">
        <v>43</v>
      </c>
      <c r="E26" s="178"/>
      <c r="F26" s="85"/>
      <c r="G26" s="86"/>
      <c r="H26" s="86"/>
      <c r="I26" s="65"/>
    </row>
    <row r="27" spans="1:9" ht="26.25">
      <c r="A27" s="217" t="s">
        <v>303</v>
      </c>
      <c r="B27" s="56" t="s">
        <v>304</v>
      </c>
      <c r="C27" s="232" t="s">
        <v>305</v>
      </c>
      <c r="D27" s="220" t="s">
        <v>43</v>
      </c>
      <c r="E27" s="179"/>
      <c r="F27" s="222">
        <f>F29</f>
        <v>2885500</v>
      </c>
      <c r="G27" s="222">
        <f t="shared" ref="G27" si="3">G29</f>
        <v>2394900</v>
      </c>
      <c r="H27" s="222">
        <f t="shared" ref="H27" si="4">H29</f>
        <v>2657623.0099999998</v>
      </c>
      <c r="I27" s="225">
        <f t="shared" ref="I27" si="5">I29</f>
        <v>0</v>
      </c>
    </row>
    <row r="28" spans="1:9" ht="29.25">
      <c r="A28" s="217"/>
      <c r="B28" s="50" t="s">
        <v>306</v>
      </c>
      <c r="C28" s="233"/>
      <c r="D28" s="227"/>
      <c r="E28" s="180"/>
      <c r="F28" s="224"/>
      <c r="G28" s="224"/>
      <c r="H28" s="224"/>
      <c r="I28" s="226"/>
    </row>
    <row r="29" spans="1:9">
      <c r="A29" s="217"/>
      <c r="B29" s="72" t="s">
        <v>307</v>
      </c>
      <c r="C29" s="189" t="s">
        <v>308</v>
      </c>
      <c r="D29" s="220"/>
      <c r="E29" s="220"/>
      <c r="F29" s="222">
        <f>F14+F17+F20+F24</f>
        <v>2885500</v>
      </c>
      <c r="G29" s="222">
        <f>G14+G17+G20</f>
        <v>2394900</v>
      </c>
      <c r="H29" s="222">
        <f>H14+H17+H20</f>
        <v>2657623.0099999998</v>
      </c>
      <c r="I29" s="225">
        <f>I14+I17+I20</f>
        <v>0</v>
      </c>
    </row>
    <row r="30" spans="1:9" ht="7.5" customHeight="1">
      <c r="A30" s="217"/>
      <c r="B30" s="50"/>
      <c r="C30" s="190"/>
      <c r="D30" s="227"/>
      <c r="E30" s="227"/>
      <c r="F30" s="224"/>
      <c r="G30" s="224"/>
      <c r="H30" s="224"/>
      <c r="I30" s="226"/>
    </row>
    <row r="31" spans="1:9" ht="26.25">
      <c r="A31" s="217" t="s">
        <v>309</v>
      </c>
      <c r="B31" s="56" t="s">
        <v>310</v>
      </c>
      <c r="C31" s="189" t="s">
        <v>311</v>
      </c>
      <c r="D31" s="220" t="s">
        <v>43</v>
      </c>
      <c r="E31" s="179"/>
      <c r="F31" s="222"/>
      <c r="G31" s="213"/>
      <c r="H31" s="213"/>
      <c r="I31" s="211"/>
    </row>
    <row r="32" spans="1:9" ht="26.25">
      <c r="A32" s="217"/>
      <c r="B32" s="50" t="s">
        <v>312</v>
      </c>
      <c r="C32" s="190"/>
      <c r="D32" s="227"/>
      <c r="E32" s="180"/>
      <c r="F32" s="224"/>
      <c r="G32" s="214"/>
      <c r="H32" s="214"/>
      <c r="I32" s="215"/>
    </row>
    <row r="33" spans="1:9">
      <c r="A33" s="217"/>
      <c r="B33" s="72" t="s">
        <v>307</v>
      </c>
      <c r="C33" s="189" t="s">
        <v>313</v>
      </c>
      <c r="D33" s="220"/>
      <c r="E33" s="179"/>
      <c r="F33" s="222"/>
      <c r="G33" s="213"/>
      <c r="H33" s="213"/>
      <c r="I33" s="211"/>
    </row>
    <row r="34" spans="1:9" ht="15.75" thickBot="1">
      <c r="A34" s="218"/>
      <c r="B34" s="118"/>
      <c r="C34" s="219"/>
      <c r="D34" s="221"/>
      <c r="E34" s="181"/>
      <c r="F34" s="223"/>
      <c r="G34" s="216"/>
      <c r="H34" s="216"/>
      <c r="I34" s="212"/>
    </row>
    <row r="35" spans="1:9">
      <c r="A35" s="1"/>
      <c r="B35" s="1"/>
      <c r="C35" s="1"/>
      <c r="D35" s="1"/>
      <c r="E35" s="1"/>
      <c r="F35" s="2"/>
      <c r="G35" s="2"/>
      <c r="H35" s="2"/>
      <c r="I35" s="2"/>
    </row>
    <row r="36" spans="1:9">
      <c r="A36" s="1"/>
      <c r="B36" s="1"/>
      <c r="C36" s="1"/>
      <c r="D36" s="1"/>
      <c r="E36" s="1"/>
      <c r="F36" s="2"/>
      <c r="G36" s="2"/>
      <c r="H36" s="2"/>
      <c r="I36" s="2"/>
    </row>
    <row r="37" spans="1:9">
      <c r="A37" s="1" t="s">
        <v>347</v>
      </c>
      <c r="B37" s="1"/>
      <c r="C37" s="57"/>
      <c r="D37" s="57"/>
      <c r="E37" s="1"/>
      <c r="F37" s="2" t="s">
        <v>342</v>
      </c>
      <c r="G37" s="2"/>
      <c r="H37" s="2"/>
      <c r="I37" s="2"/>
    </row>
    <row r="38" spans="1:9">
      <c r="A38" s="1"/>
      <c r="B38" s="1"/>
      <c r="C38" s="6"/>
      <c r="D38" s="88"/>
      <c r="E38" s="40"/>
      <c r="F38" s="88"/>
      <c r="G38" s="88"/>
      <c r="H38" s="2"/>
      <c r="I38" s="2"/>
    </row>
    <row r="39" spans="1:9">
      <c r="A39" s="1" t="s">
        <v>334</v>
      </c>
      <c r="B39" s="57"/>
      <c r="C39" s="88"/>
      <c r="D39" s="88"/>
      <c r="E39" s="88"/>
      <c r="F39" s="88"/>
      <c r="G39" s="49"/>
      <c r="H39" s="2"/>
      <c r="I39" s="2"/>
    </row>
    <row r="40" spans="1:9">
      <c r="A40" s="36"/>
      <c r="B40" s="36"/>
      <c r="C40" s="89"/>
      <c r="D40" s="89"/>
      <c r="E40" s="88"/>
      <c r="F40" s="89"/>
      <c r="G40" s="90"/>
      <c r="H40" s="37"/>
      <c r="I40" s="37"/>
    </row>
    <row r="41" spans="1:9">
      <c r="A41" s="1"/>
      <c r="B41" s="1"/>
      <c r="C41" s="1"/>
      <c r="D41" s="1"/>
      <c r="E41" s="89"/>
      <c r="F41" s="2"/>
      <c r="G41" s="2"/>
      <c r="H41" s="2"/>
      <c r="I41" s="2"/>
    </row>
    <row r="42" spans="1:9">
      <c r="A42" s="1" t="s">
        <v>314</v>
      </c>
      <c r="B42" s="1"/>
      <c r="C42" s="1"/>
      <c r="D42" s="1"/>
      <c r="E42" s="1"/>
      <c r="F42" s="2"/>
      <c r="G42" s="2"/>
      <c r="H42" s="2"/>
      <c r="I42" s="2"/>
    </row>
    <row r="43" spans="1:9">
      <c r="A43" s="40" t="s">
        <v>348</v>
      </c>
      <c r="B43" s="40"/>
      <c r="C43" s="40"/>
      <c r="D43" s="1"/>
      <c r="E43" s="1"/>
      <c r="F43" s="2"/>
      <c r="G43" s="2"/>
      <c r="H43" s="2"/>
      <c r="I43" s="2"/>
    </row>
    <row r="44" spans="1:9" ht="19.5" customHeight="1">
      <c r="A44" s="40"/>
      <c r="B44" s="171" t="s">
        <v>345</v>
      </c>
      <c r="C44" s="40"/>
      <c r="D44" s="1"/>
      <c r="E44" s="1"/>
      <c r="F44" s="2"/>
      <c r="G44" s="2"/>
      <c r="H44" s="2"/>
      <c r="I44" s="2"/>
    </row>
    <row r="45" spans="1:9">
      <c r="A45" s="40"/>
      <c r="B45" s="200"/>
      <c r="C45" s="200"/>
      <c r="D45" s="1"/>
      <c r="E45" s="1"/>
      <c r="F45" s="2"/>
      <c r="G45" s="2"/>
      <c r="H45" s="2"/>
      <c r="I45" s="2"/>
    </row>
    <row r="46" spans="1:9">
      <c r="A46" s="96"/>
      <c r="B46" s="210" t="s">
        <v>363</v>
      </c>
      <c r="C46" s="210"/>
      <c r="D46" s="38"/>
      <c r="E46" s="1"/>
      <c r="F46" s="39"/>
      <c r="G46" s="39"/>
      <c r="H46" s="39"/>
      <c r="I46" s="39"/>
    </row>
    <row r="47" spans="1:9">
      <c r="A47" s="40"/>
      <c r="B47" s="6"/>
      <c r="C47" s="6"/>
      <c r="D47" s="1"/>
      <c r="E47" s="38"/>
      <c r="F47" s="2"/>
      <c r="G47" s="2"/>
      <c r="H47" s="2"/>
      <c r="I47" s="2"/>
    </row>
    <row r="48" spans="1:9">
      <c r="A48" s="41"/>
      <c r="B48" s="51"/>
      <c r="C48" s="51"/>
      <c r="D48" s="36"/>
      <c r="E48" s="1"/>
      <c r="F48" s="37"/>
      <c r="G48" s="37"/>
      <c r="H48" s="37"/>
      <c r="I48" s="37"/>
    </row>
    <row r="49" spans="1:9">
      <c r="A49" s="40"/>
      <c r="B49" s="40"/>
      <c r="C49" s="40"/>
      <c r="D49" s="1"/>
      <c r="E49" s="36"/>
      <c r="F49" s="2"/>
      <c r="G49" s="2"/>
      <c r="H49" s="2"/>
      <c r="I49" s="2"/>
    </row>
    <row r="50" spans="1:9">
      <c r="A50" s="40"/>
      <c r="B50" s="40"/>
      <c r="C50" s="40"/>
      <c r="D50" s="1"/>
      <c r="E50" s="1"/>
      <c r="F50" s="2"/>
      <c r="G50" s="2"/>
      <c r="H50" s="2"/>
      <c r="I50" s="2"/>
    </row>
    <row r="51" spans="1:9">
      <c r="A51" s="52"/>
      <c r="B51" s="52"/>
      <c r="C51" s="52"/>
      <c r="E51" s="1"/>
    </row>
    <row r="52" spans="1:9">
      <c r="A52" s="52"/>
      <c r="B52" s="52"/>
      <c r="C52" s="52"/>
    </row>
  </sheetData>
  <mergeCells count="33">
    <mergeCell ref="H27:H28"/>
    <mergeCell ref="I27:I28"/>
    <mergeCell ref="A1:I1"/>
    <mergeCell ref="F3:I3"/>
    <mergeCell ref="A27:A28"/>
    <mergeCell ref="C27:C28"/>
    <mergeCell ref="D27:D28"/>
    <mergeCell ref="F27:F28"/>
    <mergeCell ref="G27:G28"/>
    <mergeCell ref="G29:G30"/>
    <mergeCell ref="H29:H30"/>
    <mergeCell ref="I29:I30"/>
    <mergeCell ref="A31:A32"/>
    <mergeCell ref="C31:C32"/>
    <mergeCell ref="D31:D32"/>
    <mergeCell ref="F31:F32"/>
    <mergeCell ref="G31:G32"/>
    <mergeCell ref="A29:A30"/>
    <mergeCell ref="C29:C30"/>
    <mergeCell ref="D29:D30"/>
    <mergeCell ref="F29:F30"/>
    <mergeCell ref="E29:E30"/>
    <mergeCell ref="A33:A34"/>
    <mergeCell ref="C33:C34"/>
    <mergeCell ref="D33:D34"/>
    <mergeCell ref="F33:F34"/>
    <mergeCell ref="G33:G34"/>
    <mergeCell ref="B45:C45"/>
    <mergeCell ref="B46:C46"/>
    <mergeCell ref="I33:I34"/>
    <mergeCell ref="H31:H32"/>
    <mergeCell ref="I31:I32"/>
    <mergeCell ref="H33:H34"/>
  </mergeCells>
  <pageMargins left="0.70866141732283472" right="0" top="0.74803149606299213" bottom="0.74803149606299213" header="0.31496062992125984" footer="0.31496062992125984"/>
  <pageSetup paperSize="9" scale="65"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Лист8</vt:lpstr>
      <vt:lpstr>Лист1!Область_печати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2021-01-19T08:00:05Z</dcterms:modified>
</cp:coreProperties>
</file>