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activeTab="1"/>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 name="Лист8" sheetId="8" state="hidden" r:id="rId8"/>
  </sheets>
  <definedNames>
    <definedName name="_xlnm.Print_Area" localSheetId="0">Лист1!$A$1:$H$166</definedName>
    <definedName name="_xlnm.Print_Area" localSheetId="2">Лист3!$A$1:$DS$41</definedName>
    <definedName name="_xlnm.Print_Area" localSheetId="3">Лист4!$A$1:$CO$57</definedName>
    <definedName name="_xlnm.Print_Area" localSheetId="6">Лист7!$A$1:$CB$93</definedName>
  </definedNames>
  <calcPr calcId="125725"/>
</workbook>
</file>

<file path=xl/calcChain.xml><?xml version="1.0" encoding="utf-8"?>
<calcChain xmlns="http://schemas.openxmlformats.org/spreadsheetml/2006/main">
  <c r="BN72" i="7"/>
  <c r="BN35"/>
  <c r="BN92"/>
  <c r="BE15" i="6"/>
  <c r="BE14"/>
  <c r="AN29" i="5"/>
  <c r="AN30"/>
  <c r="AN28"/>
  <c r="BW26" i="3" l="1"/>
  <c r="DF36"/>
  <c r="DF34"/>
  <c r="BW27"/>
  <c r="AU25"/>
  <c r="BW25"/>
  <c r="BW28"/>
  <c r="AU26"/>
  <c r="K166" i="1"/>
  <c r="G119"/>
  <c r="G151"/>
  <c r="G141"/>
  <c r="J166"/>
  <c r="F119"/>
  <c r="F141"/>
  <c r="F151"/>
  <c r="E151"/>
  <c r="E141"/>
  <c r="E91"/>
  <c r="E119"/>
  <c r="E118" s="1"/>
  <c r="E85"/>
  <c r="E82" s="1"/>
  <c r="G148"/>
  <c r="F148"/>
  <c r="E148"/>
  <c r="G152"/>
  <c r="F152"/>
  <c r="E152"/>
  <c r="E104"/>
  <c r="BJ34" i="5"/>
  <c r="BP47" i="6"/>
  <c r="CC92" i="7" s="1"/>
  <c r="CC14" i="6"/>
  <c r="CC87" i="7"/>
  <c r="I151" i="1" l="1"/>
  <c r="BN15" i="5"/>
  <c r="F104" i="1"/>
  <c r="G104"/>
  <c r="H18" i="2"/>
  <c r="G18"/>
  <c r="F18"/>
  <c r="E56" i="1"/>
  <c r="F12" i="2"/>
  <c r="DF38" i="3" l="1"/>
  <c r="DT41"/>
  <c r="DF35"/>
  <c r="AU28"/>
  <c r="BI27"/>
  <c r="AU27"/>
  <c r="G25" i="2"/>
  <c r="H25"/>
  <c r="F25"/>
  <c r="F15"/>
  <c r="E65" i="1" l="1"/>
  <c r="H15" i="2"/>
  <c r="G15"/>
  <c r="E150" i="1"/>
  <c r="G150"/>
  <c r="F150"/>
  <c r="F147" l="1"/>
  <c r="G147"/>
  <c r="F140"/>
  <c r="G140"/>
  <c r="BP17" i="6" l="1"/>
  <c r="E147" i="1"/>
  <c r="E140"/>
  <c r="E139" l="1"/>
  <c r="E133" s="1"/>
  <c r="K9" i="2" s="1"/>
  <c r="U29" i="3"/>
  <c r="BW29"/>
  <c r="AU29"/>
  <c r="BI26"/>
  <c r="DF37"/>
  <c r="DF40"/>
  <c r="AG27"/>
  <c r="DF27" s="1"/>
  <c r="AG25"/>
  <c r="DF25" s="1"/>
  <c r="BI29"/>
  <c r="U33"/>
  <c r="BE51" i="4"/>
  <c r="BQ51" s="1"/>
  <c r="E38" i="1"/>
  <c r="E37" s="1"/>
  <c r="AG28" i="3" l="1"/>
  <c r="BE33" i="4"/>
  <c r="BQ33" s="1"/>
  <c r="BQ32" s="1"/>
  <c r="BE45"/>
  <c r="BQ45" s="1"/>
  <c r="BE35"/>
  <c r="BE40"/>
  <c r="BQ40" s="1"/>
  <c r="AG26" i="3"/>
  <c r="DF26" s="1"/>
  <c r="BQ53" i="4" l="1"/>
  <c r="BQ38"/>
  <c r="DF28" i="3"/>
  <c r="AG29"/>
  <c r="DF29" l="1"/>
  <c r="DF33" s="1"/>
  <c r="DF41" s="1"/>
  <c r="DT42" s="1"/>
  <c r="F14" i="2"/>
  <c r="F82" i="1"/>
  <c r="G82"/>
  <c r="E89"/>
  <c r="CP53" i="4" s="1"/>
  <c r="CP54" s="1"/>
  <c r="G24" i="2"/>
  <c r="H24"/>
  <c r="I25"/>
  <c r="I24" s="1"/>
  <c r="G17"/>
  <c r="H17"/>
  <c r="F17"/>
  <c r="G14"/>
  <c r="H14"/>
  <c r="I15"/>
  <c r="I14" s="1"/>
  <c r="F139" i="1"/>
  <c r="F133" s="1"/>
  <c r="G139"/>
  <c r="G133" s="1"/>
  <c r="H139"/>
  <c r="H133" s="1"/>
  <c r="F24" i="2"/>
  <c r="I21"/>
  <c r="I20" s="1"/>
  <c r="H21"/>
  <c r="H20" s="1"/>
  <c r="G21"/>
  <c r="G20" s="1"/>
  <c r="F21"/>
  <c r="F20" s="1"/>
  <c r="I17"/>
  <c r="G164" i="1"/>
  <c r="F164"/>
  <c r="E164"/>
  <c r="G160"/>
  <c r="F160"/>
  <c r="E160"/>
  <c r="H153"/>
  <c r="G153"/>
  <c r="F153"/>
  <c r="E153"/>
  <c r="G130"/>
  <c r="F130"/>
  <c r="E130"/>
  <c r="G124"/>
  <c r="F124"/>
  <c r="E124"/>
  <c r="G118"/>
  <c r="F118"/>
  <c r="G103"/>
  <c r="F103"/>
  <c r="E103"/>
  <c r="G98"/>
  <c r="F98"/>
  <c r="E98"/>
  <c r="G89"/>
  <c r="F89"/>
  <c r="H79"/>
  <c r="G79"/>
  <c r="F79"/>
  <c r="E79"/>
  <c r="H75"/>
  <c r="G75"/>
  <c r="F75"/>
  <c r="E75"/>
  <c r="H73"/>
  <c r="G73"/>
  <c r="F73"/>
  <c r="E73"/>
  <c r="H65"/>
  <c r="G65"/>
  <c r="F65"/>
  <c r="H56"/>
  <c r="H54" s="1"/>
  <c r="G56"/>
  <c r="G54" s="1"/>
  <c r="F56"/>
  <c r="F54" s="1"/>
  <c r="E54"/>
  <c r="H38"/>
  <c r="H37" s="1"/>
  <c r="G38"/>
  <c r="G37" s="1"/>
  <c r="F38"/>
  <c r="F37" s="1"/>
  <c r="H34"/>
  <c r="G34"/>
  <c r="F34"/>
  <c r="E34"/>
  <c r="E81" l="1"/>
  <c r="F29" i="2"/>
  <c r="F27" s="1"/>
  <c r="E53" i="1"/>
  <c r="E33" s="1"/>
  <c r="G53"/>
  <c r="G33" s="1"/>
  <c r="H53"/>
  <c r="F53"/>
  <c r="F33" s="1"/>
  <c r="G81"/>
  <c r="F81"/>
  <c r="G13" i="2"/>
  <c r="G9" s="1"/>
  <c r="I13"/>
  <c r="I9" s="1"/>
  <c r="G29"/>
  <c r="G27" s="1"/>
  <c r="I29"/>
  <c r="I27" s="1"/>
  <c r="H29"/>
  <c r="H27" s="1"/>
  <c r="F13"/>
  <c r="F9" s="1"/>
  <c r="L9" s="1"/>
  <c r="H13"/>
  <c r="H9" s="1"/>
  <c r="I166" i="1" l="1"/>
  <c r="CD92" i="7" l="1"/>
  <c r="CD93" s="1"/>
</calcChain>
</file>

<file path=xl/sharedStrings.xml><?xml version="1.0" encoding="utf-8"?>
<sst xmlns="http://schemas.openxmlformats.org/spreadsheetml/2006/main" count="954" uniqueCount="614">
  <si>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</si>
  <si>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</si>
  <si>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</si>
  <si>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</si>
  <si>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</si>
  <si>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</si>
  <si>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</si>
  <si>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</si>
  <si>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</si>
  <si>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</si>
  <si>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</si>
  <si>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</si>
  <si>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</si>
  <si>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</si>
  <si>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</si>
  <si>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</si>
  <si>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</si>
  <si>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</si>
  <si>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</si>
  <si>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</si>
  <si>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</si>
  <si>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</si>
  <si>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</si>
  <si>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</si>
  <si>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</si>
  <si>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</si>
  <si>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</si>
  <si>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</si>
  <si>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</si>
  <si>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</si>
  <si>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</si>
  <si>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</si>
  <si>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</si>
  <si>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</si>
  <si>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</si>
  <si>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</si>
  <si>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</si>
  <si>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</si>
  <si>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</si>
  <si>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</si>
  <si>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</si>
  <si>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</si>
  <si>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</si>
  <si>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</si>
  <si>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</si>
  <si>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</si>
  <si>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</si>
  <si>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</si>
  <si>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</si>
  <si>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</si>
  <si>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</si>
  <si>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</si>
  <si>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</si>
  <si>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</si>
  <si>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</si>
  <si>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</si>
  <si>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</si>
  <si>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</si>
  <si>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</si>
  <si>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</si>
  <si>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</si>
  <si>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</si>
  <si>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</si>
  <si>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</si>
  <si>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</si>
  <si>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</si>
  <si>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</si>
  <si>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</si>
  <si>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</si>
  <si>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</si>
  <si>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</si>
  <si>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</si>
  <si>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</si>
  <si>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</si>
  <si>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</si>
  <si>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</si>
  <si>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</si>
  <si>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</si>
  <si>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</si>
  <si>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</si>
  <si>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</si>
  <si>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</si>
  <si>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</si>
  <si>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</si>
  <si>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</si>
  <si>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</si>
  <si>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</si>
  <si>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</si>
  <si>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</si>
  <si>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</si>
  <si>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</si>
  <si>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</si>
  <si>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</si>
  <si>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</si>
  <si>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</si>
  <si>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</si>
  <si>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</si>
  <si>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</si>
  <si>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</si>
  <si>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</si>
  <si>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</si>
  <si>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</si>
  <si>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</si>
  <si>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</si>
  <si>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</si>
  <si>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</si>
  <si>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</si>
  <si>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</si>
  <si>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</si>
  <si>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</si>
  <si>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</si>
  <si>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</si>
  <si>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</si>
  <si>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</si>
  <si>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</si>
  <si>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</si>
  <si>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</si>
  <si>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</si>
  <si>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</si>
  <si>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</si>
  <si>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</si>
  <si>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</si>
  <si>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</si>
  <si>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</si>
  <si>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</si>
  <si>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</si>
  <si>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</si>
  <si>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</si>
  <si>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</si>
  <si>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</si>
  <si>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</si>
  <si>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</si>
  <si>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</si>
  <si>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</si>
  <si>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</si>
  <si>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</si>
  <si>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</si>
  <si>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</si>
  <si>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</si>
  <si>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</si>
  <si>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</si>
  <si>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</si>
  <si>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</si>
  <si>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</si>
  <si>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</si>
  <si>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</si>
  <si>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</si>
  <si>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</si>
  <si>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</si>
  <si>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</si>
  <si>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</si>
  <si>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</si>
  <si>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</si>
  <si>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</si>
  <si>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</si>
  <si>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</si>
  <si>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</si>
  <si>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</si>
  <si>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</si>
  <si>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</si>
  <si>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</si>
  <si>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</si>
  <si>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</si>
  <si>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</si>
  <si>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</si>
  <si>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</si>
  <si>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</si>
  <si>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</si>
  <si>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</si>
  <si>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</si>
  <si>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</si>
  <si>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</si>
  <si>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</si>
  <si>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</si>
  <si>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</si>
  <si>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</si>
  <si>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</si>
  <si>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</si>
  <si>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</si>
  <si>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</si>
  <si>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</si>
  <si>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</si>
  <si>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</si>
  <si>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</si>
  <si>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</si>
  <si>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</si>
  <si>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</si>
  <si>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</si>
  <si>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</si>
  <si>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</si>
  <si>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</si>
  <si>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</si>
  <si>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</si>
  <si>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</si>
  <si>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</si>
  <si>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</si>
  <si>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</si>
  <si>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</si>
  <si>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</si>
  <si>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</si>
  <si>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</si>
  <si>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</si>
  <si>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</si>
  <si>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</si>
  <si>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</si>
  <si>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</si>
  <si>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</si>
  <si>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</si>
  <si>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</si>
  <si>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</si>
  <si>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</si>
  <si>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</si>
  <si>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</si>
  <si>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</si>
  <si>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</si>
  <si>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</si>
  <si>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</si>
  <si>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</si>
  <si>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</si>
  <si>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</si>
  <si>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</si>
  <si>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</si>
  <si>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</si>
  <si>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</si>
  <si>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</si>
  <si>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</si>
  <si>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</si>
  <si>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</si>
  <si>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</si>
  <si>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</si>
  <si>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</si>
  <si>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</si>
  <si>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</si>
  <si>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</si>
  <si>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</si>
  <si>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</si>
  <si>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</si>
  <si>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</si>
  <si>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</si>
  <si>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</si>
  <si>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</si>
  <si>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</si>
  <si>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</si>
  <si>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</si>
  <si>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</si>
  <si>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</si>
  <si>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</si>
  <si>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</si>
  <si>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</si>
  <si>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</si>
  <si>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</si>
  <si>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</si>
  <si>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</si>
  <si>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</si>
  <si>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</si>
  <si>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</si>
  <si>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</si>
  <si>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</si>
  <si>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</si>
  <si>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</si>
  <si>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</si>
  <si>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</si>
  <si>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</si>
  <si>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</si>
  <si>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</si>
  <si>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</si>
  <si>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</si>
  <si>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</si>
  <si>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</si>
  <si>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</si>
  <si>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</si>
  <si>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</si>
  <si>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</si>
  <si>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</si>
  <si>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</si>
  <si>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</si>
  <si>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</si>
  <si>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</si>
  <si>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</si>
  <si>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</si>
  <si>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</si>
  <si>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</si>
  <si>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</si>
  <si>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</si>
  <si>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</si>
  <si>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</si>
  <si>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</si>
  <si>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</si>
  <si>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</si>
  <si>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</si>
  <si>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</si>
  <si>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</si>
  <si>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</si>
  <si>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</si>
  <si>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</si>
  <si>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</si>
  <si>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</si>
  <si>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</si>
  <si>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</si>
  <si>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</si>
  <si>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</si>
  <si>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</si>
  <si>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</si>
  <si>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</si>
  <si>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</si>
  <si>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</si>
  <si>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</si>
  <si>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</si>
  <si>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</si>
  <si>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</si>
  <si>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</si>
  <si>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</si>
  <si>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</si>
  <si>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</si>
  <si>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</si>
  <si>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</si>
  <si>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</si>
  <si>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</si>
  <si>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</si>
  <si>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</si>
  <si>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</si>
  <si>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</si>
  <si>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</si>
  <si>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</si>
  <si>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</si>
  <si>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</si>
  <si>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</si>
  <si>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из них: увеличение остатков денежных средств за счет возврата дебиторской задолженности прошлых лет</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</si>
  <si>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</si>
  <si>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</si>
  <si>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</si>
  <si>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</si>
  <si>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</si>
  <si>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</si>
  <si>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</si>
  <si>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</si>
  <si>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</si>
  <si>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</si>
  <si>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</si>
  <si>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</si>
  <si>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</si>
  <si>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</si>
  <si>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</si>
  <si>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</si>
  <si>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</si>
  <si>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</si>
  <si>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</si>
  <si>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</si>
  <si>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</si>
  <si>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</si>
  <si>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</si>
  <si>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</si>
  <si>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</si>
  <si>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</si>
  <si>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</si>
  <si>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</si>
  <si>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</si>
  <si>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</si>
  <si>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</si>
  <si>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</si>
  <si>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</si>
  <si>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</si>
  <si>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</si>
  <si>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</si>
  <si>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</si>
  <si>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</si>
  <si>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</si>
  <si>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</si>
  <si>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</si>
  <si>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</si>
  <si>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</si>
  <si>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</si>
  <si>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</si>
  <si>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</si>
  <si>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</si>
  <si>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</si>
  <si>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</si>
  <si>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</si>
  <si>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</si>
  <si>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</si>
  <si>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</si>
  <si>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</si>
  <si>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</si>
  <si>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</si>
  <si>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</si>
  <si>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</si>
  <si>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</si>
  <si>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</si>
  <si>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</si>
  <si>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</si>
  <si>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</si>
  <si>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</si>
  <si>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</si>
  <si>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</si>
  <si>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</si>
  <si>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</si>
  <si>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</si>
  <si>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</si>
  <si>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</si>
  <si>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</si>
  <si>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</si>
  <si>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</si>
  <si>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</si>
  <si>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</si>
  <si>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</si>
  <si>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</si>
  <si>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</si>
  <si>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</si>
  <si>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</si>
  <si>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</si>
  <si>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</si>
  <si>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</si>
  <si>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</si>
  <si>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</si>
  <si>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</si>
  <si>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</si>
  <si>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</si>
  <si>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</si>
  <si>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</si>
  <si>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</si>
  <si>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</si>
  <si>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</si>
  <si>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</si>
  <si>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</si>
  <si>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</si>
  <si>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</si>
  <si>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</si>
  <si>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</si>
  <si>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</si>
  <si>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</si>
  <si>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</si>
  <si>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</si>
  <si>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</si>
  <si>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</si>
  <si>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</si>
  <si>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</si>
  <si>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</si>
  <si>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</si>
  <si>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</si>
  <si>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</si>
  <si>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</si>
  <si>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</si>
  <si>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</si>
  <si>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</si>
  <si>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</si>
  <si>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</si>
  <si>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</si>
  <si>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</si>
  <si>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</si>
  <si>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</si>
  <si>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</si>
  <si>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</si>
  <si>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</si>
  <si>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</si>
  <si>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</si>
  <si>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</si>
  <si>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</si>
  <si>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</si>
  <si>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</si>
  <si>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</si>
  <si>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</si>
  <si>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</si>
  <si>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</si>
  <si>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</si>
  <si>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</si>
  <si>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</si>
  <si>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</si>
  <si>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</si>
  <si>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</si>
  <si>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</si>
  <si>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</si>
  <si>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</si>
  <si>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</si>
  <si>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</si>
  <si>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</si>
  <si>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</si>
  <si>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</si>
  <si>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</si>
  <si>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</si>
  <si>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</si>
  <si>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</si>
  <si>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</si>
  <si>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</si>
  <si>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</si>
  <si>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</si>
  <si>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</si>
  <si>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</si>
  <si>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</si>
  <si>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</si>
  <si>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</si>
  <si>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</si>
  <si>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</si>
  <si>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</si>
  <si>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</si>
  <si>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</si>
  <si>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</si>
  <si>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</si>
  <si>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</si>
  <si>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</si>
  <si>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</si>
  <si>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</si>
  <si>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</si>
  <si>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</si>
  <si>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</si>
  <si>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Медосмотр сотрудников (КБ)</t>
  </si>
  <si>
    <t>Курсы (КБ)</t>
  </si>
  <si>
    <t>приобретение учебников (КБ)</t>
  </si>
  <si>
    <t>аттестаты (КБ)</t>
  </si>
  <si>
    <t>льготное питание (022.62.3701)</t>
  </si>
  <si>
    <t>укрепление МТБ (средства депутатов)</t>
  </si>
  <si>
    <t>Теплоэнергия (внебюджет)</t>
  </si>
  <si>
    <t>Электроэнергия (внебюджет)</t>
  </si>
  <si>
    <t>Водоснабжение (внебюджет)</t>
  </si>
  <si>
    <t>Итого КБ</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</si>
  <si>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</si>
  <si>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</si>
  <si>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</si>
  <si>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</si>
  <si>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</si>
  <si>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</si>
  <si>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Остатки прошлых лет электоэнергия МБ</t>
  </si>
  <si>
    <t>Остатки прошлых лет теплоэнергия МБ</t>
  </si>
  <si>
    <t>Остатки прошлых лет водоснабжение МБ</t>
  </si>
  <si>
    <t>Остатки прошлых лет (внебюджет)</t>
  </si>
  <si>
    <t>госпошлина</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</si>
  <si>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</si>
  <si>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Н.В. Федякина</t>
  </si>
  <si>
    <t xml:space="preserve">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 </t>
  </si>
  <si>
    <t>бесплатное горячее питание обучющихся по образовательным программам ФБ</t>
  </si>
  <si>
    <t>бесплатное горячее питание обучющихся по образовательным программам МБ</t>
  </si>
  <si>
    <t>приобретение инфракрасного термометра МБ</t>
  </si>
  <si>
    <t>Директор</t>
  </si>
  <si>
    <t>Директор МБОУ СОШ № 24</t>
  </si>
  <si>
    <t>Закупка энергетических ресурсов</t>
  </si>
  <si>
    <t>2648</t>
  </si>
  <si>
    <t>247</t>
  </si>
  <si>
    <t>Замещение отпусков</t>
  </si>
  <si>
    <t>Итого МБ</t>
  </si>
  <si>
    <t>анализ почвы ,песка, воды, воздуха МБ</t>
  </si>
  <si>
    <t>Изготовление сертификата сроком действия 1 год МБ</t>
  </si>
  <si>
    <t>Оперативное реагирование на поступающие сигналы тревожной сигнализации посредством выезда мобильной группы охраны МБ</t>
  </si>
  <si>
    <t>охрана объектов МБ</t>
  </si>
  <si>
    <t>Подготовка декларации по расчету платы за НВОС МБ</t>
  </si>
  <si>
    <t>проведение замена освещенности МБ</t>
  </si>
  <si>
    <t>санминимум (МБ)</t>
  </si>
  <si>
    <t>составление 2 ТП МБ</t>
  </si>
  <si>
    <t>на 2023 г.</t>
  </si>
  <si>
    <t xml:space="preserve">Питание учащихся дневных муниципальных образовательных учреждений, реализующих общеобразовательные программы </t>
  </si>
  <si>
    <t xml:space="preserve">бюджетной </t>
  </si>
  <si>
    <t>классификации</t>
  </si>
  <si>
    <t>Федерации10.1</t>
  </si>
  <si>
    <t>4.1</t>
  </si>
  <si>
    <t>за счет субсидий, предоставляемых в соответствии с абзацем вторым пункта 1 статьи 78.1 Бюджетного кодекса Российской Федерации кредиторская задолженность</t>
  </si>
  <si>
    <t>бесплатное горячее питание обучющихся по образовательным программам ФБ кредиторская задолженность</t>
  </si>
  <si>
    <t>бесплатное горячее питание обучющихся по образовательным программам МБкредиторская задолженность</t>
  </si>
  <si>
    <t>бесплатное горячее питание обучющихся по образовательным программам КБ кредиторская задолженность</t>
  </si>
  <si>
    <t xml:space="preserve">бесплатное горячее питание обучющихся по образовательным программам КБ </t>
  </si>
  <si>
    <t>приобретение средств индивидуальной защиты МБ</t>
  </si>
  <si>
    <t>перезарядка и ремонт и техобслуживание огнетушителей</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</si>
  <si>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</si>
  <si>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 (022.09.1112)</t>
  </si>
  <si>
    <t>Услуги связи (кредиторская задолженность)</t>
  </si>
  <si>
    <t>госпошлина внебюджет</t>
  </si>
  <si>
    <t>Остатки прошлых лет (внебюджет) электр.</t>
  </si>
  <si>
    <t>канцелярские товары, бумага, журналы ПДО (КБ)</t>
  </si>
  <si>
    <t>Обучение по экологии МБ</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</si>
  <si>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(022.62.3701)</t>
  </si>
  <si>
    <t xml:space="preserve">трудоустройство несовершеннолетних образовательных организаций </t>
  </si>
  <si>
    <t>пени, штрафы (внебюджет)</t>
  </si>
  <si>
    <t>Начальник управления образованием администрации муниципального образования Усть-Лабинский район</t>
  </si>
  <si>
    <t>А.А. Баженова</t>
  </si>
  <si>
    <t xml:space="preserve">Осуществление отдельных государственных пономочий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t>
  </si>
  <si>
    <t>отдых детей в каникулярное время в профильных лагерях МБ</t>
  </si>
  <si>
    <t>отдых детей в каникулярное время в профильных лагерях КБ</t>
  </si>
  <si>
    <t>установка пожарного гидранта мб</t>
  </si>
  <si>
    <t>установка противопожарной лестницы на чердак мб</t>
  </si>
  <si>
    <t>установка противопожарных дверей мб</t>
  </si>
  <si>
    <t>2111</t>
  </si>
  <si>
    <t>323</t>
  </si>
  <si>
    <t>питание руб.(022.09.1113)</t>
  </si>
  <si>
    <t>питание руб.(022.09.1101)</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</si>
  <si>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</si>
  <si>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(ФБ)</t>
  </si>
  <si>
    <t>приобретение товаров, работ, услуг в пользу граждан в целях их социального обеспечения</t>
  </si>
  <si>
    <t>приобретение дверей МБ</t>
  </si>
  <si>
    <t>хоз.инвентарь МБ</t>
  </si>
  <si>
    <t>приобретение контейнера для хранения ламп МБ</t>
  </si>
  <si>
    <t>" 13 "</t>
  </si>
  <si>
    <t>января</t>
  </si>
  <si>
    <t>2022 г.</t>
  </si>
  <si>
    <t>План финансово-хозяйственной деятельности на 2022 год</t>
  </si>
  <si>
    <t xml:space="preserve"> и плановый период 2023 и 2024 годов</t>
  </si>
  <si>
    <t>на 2024 г.</t>
  </si>
  <si>
    <t>" 13 "  января    2022 г.</t>
  </si>
  <si>
    <t>акарицидная обработка МБ</t>
  </si>
  <si>
    <t>Вывоз ТБО МБ</t>
  </si>
  <si>
    <t>дератизация МБ</t>
  </si>
  <si>
    <t>дезинсекция МБ</t>
  </si>
  <si>
    <t>испытание  и тех. обслуживание пожарного гидранта МБ</t>
  </si>
  <si>
    <t>лабораторные испытания противопожарных дверей, лестниц, ограждения кровли МБ</t>
  </si>
  <si>
    <t>техническое обслуживание технических средств охраны МБ</t>
  </si>
  <si>
    <t>техническое обслуживание пожарной сигнализации МБ</t>
  </si>
  <si>
    <t>техническое обслуживание охраны "Мираж" МБ</t>
  </si>
  <si>
    <t>техническое обслуживание теплосчетчиков МБ</t>
  </si>
  <si>
    <t>техническое обслуживание видеонаблюдения МБ</t>
  </si>
  <si>
    <t>комплексная проверка АПС МБ</t>
  </si>
  <si>
    <t>утилизация ламп, оборудования МБ</t>
  </si>
  <si>
    <t>обучение по охране труда МБ</t>
  </si>
  <si>
    <t>обучение по пожарно-техническому минимуму МБ</t>
  </si>
  <si>
    <t>программа КОНТУР МБ</t>
  </si>
  <si>
    <t>специальная оценка условий труда (МБ)</t>
  </si>
  <si>
    <t>установка системы видеонаблюдения МБ</t>
  </si>
  <si>
    <t>монтаж кнопки тревожной сигнализации МБ</t>
  </si>
  <si>
    <t>материалы для ремонта оборудования МБ</t>
  </si>
</sst>
</file>

<file path=xl/styles.xml><?xml version="1.0" encoding="utf-8"?>
<styleSheet xmlns="http://schemas.openxmlformats.org/spreadsheetml/2006/main">
  <numFmts count="9">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 numFmtId="170" formatCode="_-* #,##0.000000\ _₽_-;\-* #,##0.000000\ _₽_-;_-* &quot;-&quot;??\ _₽_-;_-@_-"/>
    <numFmt numFmtId="171" formatCode="_-* #,##0.000\ _₽_-;\-* #,##0.000\ _₽_-;_-* &quot;-&quot;??\ _₽_-;_-@_-"/>
  </numFmts>
  <fonts count="23">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i/>
      <sz val="10"/>
      <name val="Times New Roman"/>
      <family val="1"/>
      <charset val="204"/>
    </font>
    <font>
      <sz val="10"/>
      <color rgb="FFFF0000"/>
      <name val="Times New Roman"/>
      <family val="1"/>
      <charset val="204"/>
    </font>
    <font>
      <i/>
      <sz val="11"/>
      <color theme="1"/>
      <name val="Calibri"/>
      <family val="2"/>
      <charset val="204"/>
      <scheme val="minor"/>
    </font>
    <font>
      <sz val="11"/>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38">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43" fontId="2" fillId="0" borderId="10" xfId="1" applyFont="1" applyBorder="1" applyAlignment="1">
      <alignment horizontal="center"/>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0" fontId="2" fillId="0" borderId="48" xfId="0" applyFont="1" applyBorder="1" applyAlignment="1">
      <alignment horizontal="center"/>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32" xfId="0" applyFont="1" applyBorder="1" applyAlignment="1">
      <alignment horizontal="left" indent="1"/>
    </xf>
    <xf numFmtId="0" fontId="19" fillId="0" borderId="28" xfId="0" applyFont="1" applyBorder="1" applyAlignment="1">
      <alignment horizontal="left" indent="2"/>
    </xf>
    <xf numFmtId="164" fontId="0" fillId="0" borderId="0" xfId="0" applyNumberFormat="1"/>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14" fillId="0" borderId="0" xfId="0" applyFont="1" applyAlignment="1">
      <alignment horizontal="left" wrapText="1"/>
    </xf>
    <xf numFmtId="0" fontId="13" fillId="0" borderId="0" xfId="0" applyFont="1" applyAlignment="1">
      <alignment horizontal="center" wrapText="1"/>
    </xf>
    <xf numFmtId="43" fontId="2" fillId="0" borderId="0" xfId="0" applyNumberFormat="1" applyFont="1" applyAlignment="1">
      <alignment horizontal="left"/>
    </xf>
    <xf numFmtId="169" fontId="14" fillId="0" borderId="0" xfId="0" applyNumberFormat="1" applyFont="1" applyAlignment="1">
      <alignment horizontal="left"/>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8" xfId="0" applyFont="1" applyFill="1" applyBorder="1" applyAlignment="1">
      <alignment horizontal="left" wrapText="1" indent="3"/>
    </xf>
    <xf numFmtId="49" fontId="2" fillId="0" borderId="38" xfId="0" applyNumberFormat="1" applyFont="1" applyFill="1" applyBorder="1" applyAlignment="1">
      <alignment horizontal="center"/>
    </xf>
    <xf numFmtId="43" fontId="2" fillId="0" borderId="10" xfId="1" applyFont="1" applyFill="1" applyBorder="1" applyAlignment="1"/>
    <xf numFmtId="0" fontId="2" fillId="3" borderId="32"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40"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2" borderId="38" xfId="0" applyNumberFormat="1" applyFont="1" applyFill="1" applyBorder="1" applyAlignment="1">
      <alignment horizontal="center"/>
    </xf>
    <xf numFmtId="49" fontId="2" fillId="0" borderId="2" xfId="0" applyNumberFormat="1" applyFont="1" applyBorder="1" applyAlignment="1">
      <alignment horizontal="center"/>
    </xf>
    <xf numFmtId="0" fontId="21" fillId="0" borderId="0" xfId="0" applyFont="1"/>
    <xf numFmtId="43" fontId="4" fillId="0" borderId="0" xfId="1" applyFont="1" applyAlignment="1">
      <alignment horizontal="left"/>
    </xf>
    <xf numFmtId="43" fontId="13" fillId="0" borderId="0" xfId="1" applyFont="1" applyAlignment="1">
      <alignment horizontal="center"/>
    </xf>
    <xf numFmtId="43" fontId="13" fillId="0" borderId="0" xfId="1" applyFont="1" applyAlignment="1">
      <alignment horizontal="left"/>
    </xf>
    <xf numFmtId="43" fontId="2" fillId="0" borderId="0" xfId="1" applyFont="1" applyAlignment="1">
      <alignment horizontal="left"/>
    </xf>
    <xf numFmtId="43" fontId="14" fillId="0" borderId="0" xfId="1" applyFont="1" applyAlignment="1">
      <alignment horizontal="left" wrapText="1"/>
    </xf>
    <xf numFmtId="43" fontId="14" fillId="0" borderId="0" xfId="1" applyFont="1" applyAlignment="1">
      <alignment horizontal="left"/>
    </xf>
    <xf numFmtId="43" fontId="13" fillId="0" borderId="0" xfId="1" applyFont="1" applyAlignment="1">
      <alignment horizontal="center" wrapText="1"/>
    </xf>
    <xf numFmtId="49" fontId="2" fillId="0" borderId="10" xfId="0" applyNumberFormat="1" applyFont="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9" fontId="2" fillId="0" borderId="5" xfId="0" applyNumberFormat="1" applyFont="1" applyBorder="1" applyAlignment="1">
      <alignment horizontal="center"/>
    </xf>
    <xf numFmtId="0" fontId="6" fillId="0" borderId="3" xfId="0" applyFont="1" applyBorder="1" applyAlignment="1">
      <alignment horizontal="center" vertical="center"/>
    </xf>
    <xf numFmtId="49" fontId="6" fillId="0" borderId="27" xfId="0" applyNumberFormat="1" applyFont="1" applyBorder="1" applyAlignment="1">
      <alignment horizontal="center" vertical="center"/>
    </xf>
    <xf numFmtId="0" fontId="2" fillId="2" borderId="29" xfId="0" applyFont="1" applyFill="1" applyBorder="1" applyAlignment="1">
      <alignment horizontal="left" indent="2"/>
    </xf>
    <xf numFmtId="165" fontId="2" fillId="0" borderId="1" xfId="0" applyNumberFormat="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xf>
    <xf numFmtId="0" fontId="10" fillId="0" borderId="0" xfId="0" applyFont="1" applyAlignment="1">
      <alignment horizontal="left"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0" xfId="0" applyFont="1" applyBorder="1" applyAlignment="1">
      <alignment horizontal="center"/>
    </xf>
    <xf numFmtId="0" fontId="22" fillId="0" borderId="0" xfId="0" applyFont="1"/>
    <xf numFmtId="0" fontId="22" fillId="0" borderId="0" xfId="0" applyFont="1" applyFill="1"/>
    <xf numFmtId="0" fontId="5" fillId="0" borderId="29" xfId="0" applyFont="1" applyBorder="1" applyAlignment="1">
      <alignment horizontal="left" indent="3"/>
    </xf>
    <xf numFmtId="0" fontId="2" fillId="0" borderId="10" xfId="0" applyFont="1" applyBorder="1" applyAlignment="1"/>
    <xf numFmtId="43" fontId="22" fillId="0" borderId="0" xfId="0" applyNumberFormat="1" applyFont="1"/>
    <xf numFmtId="170" fontId="2" fillId="0" borderId="0" xfId="0" applyNumberFormat="1" applyFont="1" applyAlignment="1">
      <alignment horizontal="left"/>
    </xf>
    <xf numFmtId="49" fontId="2" fillId="0" borderId="10" xfId="0" applyNumberFormat="1" applyFont="1" applyBorder="1" applyAlignment="1">
      <alignment horizontal="center"/>
    </xf>
    <xf numFmtId="43" fontId="2" fillId="0" borderId="11" xfId="1" applyFont="1" applyBorder="1" applyAlignment="1">
      <alignment horizontal="center"/>
    </xf>
    <xf numFmtId="0" fontId="2" fillId="0" borderId="1" xfId="0" applyFont="1" applyBorder="1" applyAlignment="1">
      <alignment horizontal="right"/>
    </xf>
    <xf numFmtId="43" fontId="20" fillId="0" borderId="10" xfId="1" applyFont="1" applyBorder="1" applyAlignment="1">
      <alignment horizontal="center"/>
    </xf>
    <xf numFmtId="43" fontId="2" fillId="0" borderId="10" xfId="1" applyFont="1" applyBorder="1" applyAlignment="1">
      <alignment horizontal="left"/>
    </xf>
    <xf numFmtId="49" fontId="2" fillId="0" borderId="10" xfId="0" applyNumberFormat="1" applyFont="1" applyBorder="1" applyAlignment="1">
      <alignment horizontal="center"/>
    </xf>
    <xf numFmtId="43" fontId="2" fillId="0" borderId="10" xfId="1" applyFont="1" applyBorder="1" applyAlignment="1">
      <alignment horizontal="left"/>
    </xf>
    <xf numFmtId="49" fontId="2" fillId="0" borderId="9" xfId="0" applyNumberFormat="1" applyFont="1" applyBorder="1" applyAlignment="1">
      <alignment horizontal="center"/>
    </xf>
    <xf numFmtId="165" fontId="2" fillId="0" borderId="1" xfId="0" applyNumberFormat="1" applyFont="1" applyBorder="1" applyAlignment="1">
      <alignment horizontal="center"/>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49" fontId="2" fillId="0" borderId="18" xfId="0" applyNumberFormat="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3"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49" fontId="2" fillId="0" borderId="9" xfId="0" applyNumberFormat="1" applyFont="1" applyBorder="1" applyAlignment="1">
      <alignment horizont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3" fontId="2" fillId="0" borderId="3" xfId="1" applyFont="1" applyBorder="1" applyAlignment="1">
      <alignment horizontal="right"/>
    </xf>
    <xf numFmtId="43" fontId="2" fillId="0" borderId="31" xfId="1" applyFont="1" applyBorder="1" applyAlignment="1">
      <alignment horizontal="right"/>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5" xfId="0" applyNumberFormat="1" applyFont="1" applyBorder="1" applyAlignment="1">
      <alignment horizontal="center"/>
    </xf>
    <xf numFmtId="43" fontId="2" fillId="0" borderId="5" xfId="1" applyFont="1" applyBorder="1" applyAlignment="1">
      <alignment horizontal="left"/>
    </xf>
    <xf numFmtId="43" fontId="2" fillId="0" borderId="5" xfId="1" applyFont="1" applyBorder="1" applyAlignment="1">
      <alignment horizontal="right"/>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6" xfId="1" applyFont="1" applyBorder="1" applyAlignment="1">
      <alignment horizontal="right"/>
    </xf>
    <xf numFmtId="171" fontId="2" fillId="0" borderId="25" xfId="1" applyNumberFormat="1" applyFont="1" applyBorder="1" applyAlignment="1">
      <alignment horizontal="right"/>
    </xf>
    <xf numFmtId="171" fontId="2" fillId="0" borderId="26" xfId="1" applyNumberFormat="1" applyFont="1" applyBorder="1" applyAlignment="1">
      <alignment horizontal="right"/>
    </xf>
    <xf numFmtId="171" fontId="2" fillId="0" borderId="24" xfId="1" applyNumberFormat="1" applyFont="1" applyBorder="1" applyAlignment="1">
      <alignment horizontal="right"/>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171" fontId="2" fillId="2" borderId="25" xfId="1" applyNumberFormat="1" applyFont="1" applyFill="1" applyBorder="1" applyAlignment="1">
      <alignment horizontal="right"/>
    </xf>
    <xf numFmtId="171" fontId="2" fillId="2" borderId="26" xfId="1" applyNumberFormat="1" applyFont="1" applyFill="1" applyBorder="1" applyAlignment="1">
      <alignment horizontal="right"/>
    </xf>
    <xf numFmtId="171" fontId="2" fillId="2" borderId="24" xfId="1" applyNumberFormat="1" applyFont="1" applyFill="1" applyBorder="1" applyAlignment="1">
      <alignment horizontal="right"/>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0" fontId="19" fillId="0" borderId="25" xfId="0" applyFont="1" applyBorder="1" applyAlignment="1">
      <alignment horizontal="right"/>
    </xf>
    <xf numFmtId="0" fontId="19" fillId="0" borderId="26" xfId="0" applyFont="1" applyBorder="1" applyAlignment="1">
      <alignment horizontal="right"/>
    </xf>
    <xf numFmtId="0" fontId="19" fillId="0" borderId="24" xfId="0" applyFont="1" applyBorder="1" applyAlignment="1">
      <alignment horizontal="right"/>
    </xf>
    <xf numFmtId="171" fontId="19" fillId="2" borderId="25" xfId="1" applyNumberFormat="1" applyFont="1" applyFill="1" applyBorder="1" applyAlignment="1">
      <alignment horizontal="right"/>
    </xf>
    <xf numFmtId="171" fontId="19" fillId="2" borderId="26" xfId="1" applyNumberFormat="1" applyFont="1" applyFill="1" applyBorder="1" applyAlignment="1">
      <alignment horizontal="right"/>
    </xf>
    <xf numFmtId="171" fontId="19" fillId="2" borderId="24" xfId="1" applyNumberFormat="1" applyFont="1" applyFill="1" applyBorder="1" applyAlignment="1">
      <alignment horizontal="right"/>
    </xf>
    <xf numFmtId="171" fontId="19" fillId="0" borderId="25" xfId="1" applyNumberFormat="1" applyFont="1" applyBorder="1" applyAlignment="1">
      <alignment horizontal="right"/>
    </xf>
    <xf numFmtId="171" fontId="19" fillId="0" borderId="26" xfId="1" applyNumberFormat="1" applyFont="1" applyBorder="1" applyAlignment="1">
      <alignment horizontal="right"/>
    </xf>
    <xf numFmtId="171" fontId="19" fillId="0" borderId="24" xfId="1" applyNumberFormat="1" applyFont="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168" fontId="19" fillId="0" borderId="25" xfId="0" applyNumberFormat="1" applyFont="1" applyBorder="1" applyAlignment="1">
      <alignment horizontal="right"/>
    </xf>
    <xf numFmtId="168" fontId="19" fillId="0" borderId="26" xfId="0" applyNumberFormat="1" applyFont="1" applyBorder="1" applyAlignment="1">
      <alignment horizontal="right"/>
    </xf>
    <xf numFmtId="168" fontId="19" fillId="0" borderId="24" xfId="0" applyNumberFormat="1" applyFont="1" applyBorder="1" applyAlignment="1">
      <alignment horizontal="right"/>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0" fontId="19" fillId="0" borderId="25" xfId="0" applyFont="1" applyBorder="1" applyAlignment="1">
      <alignment horizontal="left"/>
    </xf>
    <xf numFmtId="0" fontId="19" fillId="0" borderId="26" xfId="0" applyFont="1" applyBorder="1" applyAlignment="1">
      <alignment horizontal="left"/>
    </xf>
    <xf numFmtId="0" fontId="19" fillId="0" borderId="24" xfId="0" applyFont="1" applyBorder="1" applyAlignment="1">
      <alignment horizontal="left"/>
    </xf>
    <xf numFmtId="0" fontId="19" fillId="0" borderId="25" xfId="0" applyFont="1" applyBorder="1" applyAlignment="1">
      <alignment horizontal="left" wrapText="1"/>
    </xf>
    <xf numFmtId="0" fontId="21" fillId="0" borderId="26" xfId="0" applyFont="1" applyBorder="1" applyAlignment="1">
      <alignment wrapText="1"/>
    </xf>
    <xf numFmtId="0" fontId="21" fillId="0" borderId="24" xfId="0" applyFont="1" applyBorder="1" applyAlignment="1">
      <alignment wrapText="1"/>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0" fontId="2" fillId="0" borderId="26" xfId="0" applyFont="1" applyBorder="1" applyAlignment="1">
      <alignment horizontal="left" wrapText="1"/>
    </xf>
    <xf numFmtId="0" fontId="2" fillId="0" borderId="24" xfId="0" applyFont="1" applyBorder="1" applyAlignment="1">
      <alignment horizontal="left" wrapText="1"/>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43" fontId="2" fillId="0" borderId="1" xfId="1" applyFont="1" applyBorder="1" applyAlignment="1">
      <alignment horizontal="right"/>
    </xf>
    <xf numFmtId="43" fontId="2" fillId="0" borderId="30" xfId="1" applyFont="1" applyBorder="1" applyAlignment="1">
      <alignment horizontal="right"/>
    </xf>
    <xf numFmtId="49" fontId="4" fillId="0" borderId="1" xfId="0" applyNumberFormat="1" applyFont="1" applyBorder="1" applyAlignment="1">
      <alignment horizontal="left"/>
    </xf>
    <xf numFmtId="49" fontId="4" fillId="0" borderId="1" xfId="0" applyNumberFormat="1" applyFont="1" applyBorder="1" applyAlignment="1">
      <alignment horizontal="center"/>
    </xf>
    <xf numFmtId="0" fontId="20" fillId="0" borderId="31" xfId="0" applyFont="1" applyBorder="1" applyAlignment="1">
      <alignment horizontal="left"/>
    </xf>
    <xf numFmtId="0" fontId="20" fillId="0" borderId="1" xfId="0" applyFont="1" applyBorder="1" applyAlignment="1">
      <alignment horizontal="left"/>
    </xf>
    <xf numFmtId="0" fontId="20" fillId="0" borderId="30" xfId="0" applyFont="1" applyBorder="1" applyAlignment="1">
      <alignment horizontal="left"/>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43" fontId="2" fillId="0" borderId="25" xfId="1" applyFont="1" applyBorder="1" applyAlignment="1">
      <alignment horizontal="right" wrapText="1"/>
    </xf>
    <xf numFmtId="43" fontId="2" fillId="0" borderId="26" xfId="1" applyFont="1" applyBorder="1" applyAlignment="1">
      <alignment horizontal="right" wrapText="1"/>
    </xf>
    <xf numFmtId="43" fontId="2" fillId="0" borderId="24" xfId="1" applyFont="1" applyBorder="1" applyAlignment="1">
      <alignment horizontal="right" wrapText="1"/>
    </xf>
    <xf numFmtId="43" fontId="2" fillId="0" borderId="20" xfId="1" applyFont="1" applyBorder="1" applyAlignment="1">
      <alignment horizontal="center" vertical="center"/>
    </xf>
    <xf numFmtId="43" fontId="2" fillId="0" borderId="0" xfId="1" applyFont="1" applyBorder="1" applyAlignment="1">
      <alignment horizontal="center" vertical="center"/>
    </xf>
    <xf numFmtId="43" fontId="2" fillId="0" borderId="19" xfId="1" applyFont="1" applyBorder="1" applyAlignment="1">
      <alignment horizontal="center" vertical="center"/>
    </xf>
    <xf numFmtId="0" fontId="4" fillId="0" borderId="0" xfId="0" applyFont="1" applyAlignment="1">
      <alignment horizontal="center"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43" fontId="2" fillId="0" borderId="31" xfId="1" applyFont="1" applyBorder="1" applyAlignment="1">
      <alignment horizontal="center" vertical="center" wrapText="1"/>
    </xf>
    <xf numFmtId="43" fontId="2" fillId="0" borderId="1" xfId="1" applyFont="1" applyBorder="1" applyAlignment="1">
      <alignment horizontal="center" vertical="center" wrapText="1"/>
    </xf>
    <xf numFmtId="43" fontId="2" fillId="0" borderId="30" xfId="1"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43" fontId="2" fillId="0" borderId="3" xfId="1" applyFont="1" applyBorder="1" applyAlignment="1">
      <alignment horizontal="center" vertical="center" wrapText="1"/>
    </xf>
    <xf numFmtId="43" fontId="2" fillId="0" borderId="2" xfId="1" applyFont="1" applyBorder="1" applyAlignment="1">
      <alignment horizontal="center" vertical="center" wrapText="1"/>
    </xf>
    <xf numFmtId="43" fontId="2" fillId="0" borderId="4" xfId="1"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43" fontId="2" fillId="0" borderId="20" xfId="1" applyFont="1" applyBorder="1" applyAlignment="1">
      <alignment horizontal="center" vertical="center" wrapText="1"/>
    </xf>
    <xf numFmtId="43" fontId="2" fillId="0" borderId="0" xfId="1" applyFont="1" applyBorder="1" applyAlignment="1">
      <alignment horizontal="center" vertical="center" wrapText="1"/>
    </xf>
    <xf numFmtId="43" fontId="2" fillId="0" borderId="19" xfId="1" applyFont="1" applyBorder="1" applyAlignment="1">
      <alignment horizontal="center" vertical="center" wrapText="1"/>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43" fontId="2" fillId="0" borderId="3" xfId="1" applyFont="1" applyBorder="1" applyAlignment="1">
      <alignment horizontal="center" vertical="center"/>
    </xf>
    <xf numFmtId="43" fontId="2" fillId="0" borderId="2" xfId="1" applyFont="1" applyBorder="1" applyAlignment="1">
      <alignment horizontal="center" vertical="center"/>
    </xf>
    <xf numFmtId="43" fontId="2" fillId="0" borderId="4" xfId="1" applyFont="1" applyBorder="1" applyAlignment="1">
      <alignment horizontal="center" vertical="center"/>
    </xf>
    <xf numFmtId="43" fontId="2" fillId="0" borderId="31" xfId="1" applyFont="1" applyBorder="1" applyAlignment="1">
      <alignment horizontal="center" vertical="center"/>
    </xf>
    <xf numFmtId="43" fontId="2" fillId="0" borderId="1" xfId="1" applyFont="1" applyBorder="1" applyAlignment="1">
      <alignment horizontal="center" vertical="center"/>
    </xf>
    <xf numFmtId="43" fontId="2" fillId="0" borderId="30" xfId="1" applyFont="1" applyBorder="1" applyAlignment="1">
      <alignment horizontal="center" vertical="center"/>
    </xf>
    <xf numFmtId="0" fontId="2" fillId="0" borderId="25" xfId="1" applyNumberFormat="1" applyFont="1" applyBorder="1" applyAlignment="1">
      <alignment horizontal="center" vertical="center" wrapText="1"/>
    </xf>
    <xf numFmtId="0" fontId="2" fillId="0" borderId="26" xfId="1" applyNumberFormat="1" applyFont="1" applyBorder="1" applyAlignment="1">
      <alignment horizontal="center" vertical="center" wrapText="1"/>
    </xf>
    <xf numFmtId="0" fontId="2" fillId="0" borderId="24" xfId="1" applyNumberFormat="1" applyFont="1" applyBorder="1" applyAlignment="1">
      <alignment horizontal="center" vertical="center" wrapText="1"/>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xf numFmtId="0" fontId="2" fillId="2" borderId="25" xfId="0" applyFont="1" applyFill="1" applyBorder="1" applyAlignment="1">
      <alignment horizontal="left"/>
    </xf>
    <xf numFmtId="0" fontId="2" fillId="2" borderId="26" xfId="0" applyFont="1" applyFill="1" applyBorder="1" applyAlignment="1">
      <alignment horizontal="left"/>
    </xf>
    <xf numFmtId="0" fontId="2" fillId="2" borderId="24" xfId="0" applyFont="1" applyFill="1" applyBorder="1" applyAlignment="1">
      <alignment horizontal="left"/>
    </xf>
    <xf numFmtId="43" fontId="20" fillId="0" borderId="31" xfId="1" applyFont="1" applyBorder="1" applyAlignment="1">
      <alignment horizontal="right"/>
    </xf>
    <xf numFmtId="43" fontId="20" fillId="0" borderId="1" xfId="1" applyFont="1" applyBorder="1" applyAlignment="1">
      <alignment horizontal="right"/>
    </xf>
    <xf numFmtId="43" fontId="20" fillId="0" borderId="30" xfId="1" applyFont="1" applyBorder="1" applyAlignment="1">
      <alignment horizontal="right"/>
    </xf>
    <xf numFmtId="0" fontId="22" fillId="0" borderId="26" xfId="0" applyFont="1" applyBorder="1" applyAlignment="1">
      <alignment wrapText="1"/>
    </xf>
    <xf numFmtId="0" fontId="22" fillId="0" borderId="24" xfId="0" applyFont="1" applyBorder="1" applyAlignment="1">
      <alignment wrapText="1"/>
    </xf>
    <xf numFmtId="0" fontId="2" fillId="0" borderId="25" xfId="1" applyNumberFormat="1" applyFont="1" applyBorder="1" applyAlignment="1">
      <alignment horizontal="center" vertical="center"/>
    </xf>
    <xf numFmtId="0" fontId="2" fillId="0" borderId="26" xfId="1" applyNumberFormat="1" applyFont="1" applyBorder="1" applyAlignment="1">
      <alignment horizontal="center" vertical="center"/>
    </xf>
    <xf numFmtId="0" fontId="2" fillId="0" borderId="24" xfId="1" applyNumberFormat="1" applyFont="1" applyBorder="1" applyAlignment="1">
      <alignment horizontal="center" vertical="center"/>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K192"/>
  <sheetViews>
    <sheetView view="pageBreakPreview" topLeftCell="A2" zoomScale="90" zoomScaleNormal="80" zoomScaleSheetLayoutView="90" workbookViewId="0">
      <selection activeCell="K167" sqref="K167"/>
    </sheetView>
  </sheetViews>
  <sheetFormatPr defaultRowHeight="15"/>
  <cols>
    <col min="1" max="1" width="64.28515625" style="196" customWidth="1"/>
    <col min="2" max="2" width="9.42578125" style="196" customWidth="1"/>
    <col min="3" max="3" width="10.140625" style="196" customWidth="1"/>
    <col min="4" max="4" width="9.7109375" style="196" customWidth="1"/>
    <col min="5" max="5" width="16.85546875" style="196" customWidth="1"/>
    <col min="6" max="6" width="16.7109375" style="196" customWidth="1"/>
    <col min="7" max="7" width="17" style="196" customWidth="1"/>
    <col min="8" max="8" width="13.5703125" style="196" customWidth="1"/>
    <col min="9" max="9" width="17.140625" style="196" customWidth="1"/>
    <col min="10" max="10" width="22.140625" style="196" customWidth="1"/>
    <col min="11" max="11" width="20" style="196" customWidth="1"/>
    <col min="12" max="16384" width="9.140625" style="196"/>
  </cols>
  <sheetData>
    <row r="1" spans="1:8" hidden="1">
      <c r="A1" s="1"/>
      <c r="B1" s="1"/>
      <c r="C1" s="1"/>
      <c r="D1" s="1"/>
      <c r="E1" s="2"/>
      <c r="F1" s="218"/>
      <c r="G1" s="218"/>
      <c r="H1" s="218"/>
    </row>
    <row r="2" spans="1:8">
      <c r="A2" s="1"/>
      <c r="B2" s="1"/>
      <c r="C2" s="1"/>
      <c r="D2" s="1"/>
      <c r="E2" s="219" t="s">
        <v>0</v>
      </c>
      <c r="F2" s="219"/>
      <c r="G2" s="219"/>
      <c r="H2" s="219"/>
    </row>
    <row r="3" spans="1:8">
      <c r="A3" s="3"/>
      <c r="B3" s="3"/>
      <c r="C3" s="3"/>
      <c r="D3" s="3"/>
      <c r="E3" s="221" t="s">
        <v>531</v>
      </c>
      <c r="F3" s="221"/>
      <c r="G3" s="221"/>
      <c r="H3" s="221"/>
    </row>
    <row r="4" spans="1:8">
      <c r="A4" s="1"/>
      <c r="B4" s="1"/>
      <c r="C4" s="1"/>
      <c r="D4" s="1"/>
      <c r="E4" s="220" t="s">
        <v>1</v>
      </c>
      <c r="F4" s="220"/>
      <c r="G4" s="220"/>
      <c r="H4" s="220"/>
    </row>
    <row r="5" spans="1:8">
      <c r="A5" s="1"/>
      <c r="B5" s="1"/>
      <c r="C5" s="1"/>
      <c r="D5" s="1"/>
      <c r="E5" s="223" t="s">
        <v>482</v>
      </c>
      <c r="F5" s="223"/>
      <c r="G5" s="223"/>
      <c r="H5" s="223"/>
    </row>
    <row r="6" spans="1:8">
      <c r="A6" s="3"/>
      <c r="B6" s="3"/>
      <c r="C6" s="3"/>
      <c r="D6" s="3"/>
      <c r="E6" s="220" t="s">
        <v>2</v>
      </c>
      <c r="F6" s="220"/>
      <c r="G6" s="220"/>
      <c r="H6" s="220"/>
    </row>
    <row r="7" spans="1:8">
      <c r="A7" s="3"/>
      <c r="B7" s="3"/>
      <c r="C7" s="3"/>
      <c r="D7" s="3"/>
      <c r="E7" s="222" t="s">
        <v>526</v>
      </c>
      <c r="F7" s="222"/>
      <c r="G7" s="222"/>
      <c r="H7" s="222"/>
    </row>
    <row r="8" spans="1:8">
      <c r="A8" s="3"/>
      <c r="B8" s="3"/>
      <c r="C8" s="3"/>
      <c r="D8" s="3"/>
      <c r="E8" s="220" t="s">
        <v>480</v>
      </c>
      <c r="F8" s="220"/>
      <c r="G8" s="220"/>
      <c r="H8" s="220"/>
    </row>
    <row r="9" spans="1:8">
      <c r="A9" s="1"/>
      <c r="B9" s="1"/>
      <c r="C9" s="1"/>
      <c r="D9" s="1"/>
      <c r="E9" s="34" t="s">
        <v>587</v>
      </c>
      <c r="F9" s="210" t="s">
        <v>588</v>
      </c>
      <c r="G9" s="185"/>
      <c r="H9" s="2" t="s">
        <v>589</v>
      </c>
    </row>
    <row r="10" spans="1:8">
      <c r="A10" s="1"/>
      <c r="B10" s="1"/>
      <c r="C10" s="1"/>
      <c r="D10" s="1"/>
      <c r="E10" s="2"/>
      <c r="F10" s="2"/>
      <c r="G10" s="2"/>
      <c r="H10" s="2"/>
    </row>
    <row r="11" spans="1:8" ht="15.75">
      <c r="A11" s="224" t="s">
        <v>590</v>
      </c>
      <c r="B11" s="224"/>
      <c r="C11" s="224"/>
      <c r="D11" s="224"/>
      <c r="E11" s="224"/>
      <c r="F11" s="224"/>
      <c r="G11" s="224"/>
      <c r="H11" s="77"/>
    </row>
    <row r="12" spans="1:8" ht="15.75">
      <c r="A12" s="224" t="s">
        <v>591</v>
      </c>
      <c r="B12" s="224"/>
      <c r="C12" s="224"/>
      <c r="D12" s="224"/>
      <c r="E12" s="224"/>
      <c r="F12" s="224"/>
      <c r="G12" s="78"/>
      <c r="H12" s="216"/>
    </row>
    <row r="13" spans="1:8" ht="15.75" thickBot="1">
      <c r="A13" s="1"/>
      <c r="B13" s="39"/>
      <c r="C13" s="39"/>
      <c r="D13" s="39"/>
      <c r="E13" s="48"/>
      <c r="F13" s="48"/>
      <c r="G13" s="48"/>
      <c r="H13" s="216"/>
    </row>
    <row r="14" spans="1:8">
      <c r="A14" s="1"/>
      <c r="B14" s="217"/>
      <c r="C14" s="217"/>
      <c r="D14" s="83"/>
      <c r="E14" s="2"/>
      <c r="F14" s="2"/>
      <c r="G14" s="5"/>
      <c r="H14" s="79" t="s">
        <v>3</v>
      </c>
    </row>
    <row r="15" spans="1:8">
      <c r="A15" s="1" t="s">
        <v>5</v>
      </c>
      <c r="B15" s="215" t="s">
        <v>8</v>
      </c>
      <c r="C15" s="215"/>
      <c r="D15" s="215"/>
      <c r="E15" s="215"/>
      <c r="F15" s="2"/>
      <c r="G15" s="5" t="s">
        <v>4</v>
      </c>
      <c r="H15" s="121">
        <v>44574</v>
      </c>
    </row>
    <row r="16" spans="1:8" ht="26.25" customHeight="1">
      <c r="A16" s="1" t="s">
        <v>7</v>
      </c>
      <c r="B16" s="214"/>
      <c r="C16" s="214"/>
      <c r="D16" s="214"/>
      <c r="E16" s="214"/>
      <c r="F16" s="2"/>
      <c r="G16" s="5" t="s">
        <v>6</v>
      </c>
      <c r="H16" s="80"/>
    </row>
    <row r="17" spans="1:8">
      <c r="A17" s="1"/>
      <c r="B17" s="195"/>
      <c r="C17" s="195"/>
      <c r="D17" s="195"/>
      <c r="E17" s="4"/>
      <c r="F17" s="2"/>
      <c r="G17" s="5" t="s">
        <v>9</v>
      </c>
      <c r="H17" s="82">
        <v>925</v>
      </c>
    </row>
    <row r="18" spans="1:8">
      <c r="A18" s="1"/>
      <c r="B18" s="195"/>
      <c r="C18" s="195"/>
      <c r="D18" s="195"/>
      <c r="E18" s="4"/>
      <c r="F18" s="2"/>
      <c r="G18" s="5" t="s">
        <v>6</v>
      </c>
      <c r="H18" s="80"/>
    </row>
    <row r="19" spans="1:8" ht="55.5" customHeight="1">
      <c r="A19" s="1" t="s">
        <v>11</v>
      </c>
      <c r="B19" s="214" t="s">
        <v>525</v>
      </c>
      <c r="C19" s="214"/>
      <c r="D19" s="214"/>
      <c r="E19" s="214"/>
      <c r="F19" s="2"/>
      <c r="G19" s="5" t="s">
        <v>10</v>
      </c>
      <c r="H19" s="120" t="s">
        <v>483</v>
      </c>
    </row>
    <row r="20" spans="1:8">
      <c r="A20" s="1" t="s">
        <v>13</v>
      </c>
      <c r="B20" s="1"/>
      <c r="C20" s="1"/>
      <c r="D20" s="1"/>
      <c r="E20" s="2"/>
      <c r="F20" s="2"/>
      <c r="G20" s="5" t="s">
        <v>12</v>
      </c>
      <c r="H20" s="120" t="s">
        <v>481</v>
      </c>
    </row>
    <row r="21" spans="1:8" ht="15.75" thickBot="1">
      <c r="A21" s="1"/>
      <c r="B21" s="1"/>
      <c r="C21" s="1"/>
      <c r="D21" s="1"/>
      <c r="E21" s="2"/>
      <c r="F21" s="2"/>
      <c r="G21" s="5" t="s">
        <v>14</v>
      </c>
      <c r="H21" s="81">
        <v>383</v>
      </c>
    </row>
    <row r="22" spans="1:8">
      <c r="A22" s="230" t="s">
        <v>15</v>
      </c>
      <c r="B22" s="230"/>
      <c r="C22" s="230"/>
      <c r="D22" s="230"/>
      <c r="E22" s="230"/>
      <c r="F22" s="230"/>
      <c r="G22" s="230"/>
      <c r="H22" s="230"/>
    </row>
    <row r="23" spans="1:8" ht="15.75" thickBot="1">
      <c r="A23" s="1"/>
      <c r="B23" s="1"/>
      <c r="C23" s="1"/>
      <c r="D23" s="1"/>
      <c r="E23" s="2"/>
      <c r="F23" s="2"/>
      <c r="G23" s="2"/>
      <c r="H23" s="2"/>
    </row>
    <row r="24" spans="1:8">
      <c r="A24" s="12" t="s">
        <v>16</v>
      </c>
      <c r="B24" s="12" t="s">
        <v>17</v>
      </c>
      <c r="C24" s="26" t="s">
        <v>18</v>
      </c>
      <c r="D24" s="26" t="s">
        <v>19</v>
      </c>
      <c r="E24" s="231" t="s">
        <v>20</v>
      </c>
      <c r="F24" s="232"/>
      <c r="G24" s="232"/>
      <c r="H24" s="233"/>
    </row>
    <row r="25" spans="1:8">
      <c r="A25" s="13"/>
      <c r="B25" s="13" t="s">
        <v>21</v>
      </c>
      <c r="C25" s="27" t="s">
        <v>22</v>
      </c>
      <c r="D25" s="27" t="s">
        <v>23</v>
      </c>
      <c r="E25" s="32" t="s">
        <v>24</v>
      </c>
      <c r="F25" s="32" t="s">
        <v>546</v>
      </c>
      <c r="G25" s="32" t="s">
        <v>592</v>
      </c>
      <c r="H25" s="100" t="s">
        <v>25</v>
      </c>
    </row>
    <row r="26" spans="1:8">
      <c r="A26" s="13"/>
      <c r="B26" s="13"/>
      <c r="C26" s="27" t="s">
        <v>26</v>
      </c>
      <c r="D26" s="27" t="s">
        <v>27</v>
      </c>
      <c r="E26" s="32" t="s">
        <v>28</v>
      </c>
      <c r="F26" s="32" t="s">
        <v>29</v>
      </c>
      <c r="G26" s="32" t="s">
        <v>30</v>
      </c>
      <c r="H26" s="100" t="s">
        <v>31</v>
      </c>
    </row>
    <row r="27" spans="1:8">
      <c r="A27" s="13"/>
      <c r="B27" s="13"/>
      <c r="C27" s="27" t="s">
        <v>32</v>
      </c>
      <c r="D27" s="27"/>
      <c r="E27" s="32" t="s">
        <v>33</v>
      </c>
      <c r="F27" s="32" t="s">
        <v>34</v>
      </c>
      <c r="G27" s="32" t="s">
        <v>34</v>
      </c>
      <c r="H27" s="100" t="s">
        <v>35</v>
      </c>
    </row>
    <row r="28" spans="1:8">
      <c r="A28" s="13"/>
      <c r="B28" s="13"/>
      <c r="C28" s="27" t="s">
        <v>36</v>
      </c>
      <c r="D28" s="27"/>
      <c r="E28" s="32" t="s">
        <v>37</v>
      </c>
      <c r="F28" s="32" t="s">
        <v>35</v>
      </c>
      <c r="G28" s="32" t="s">
        <v>35</v>
      </c>
      <c r="H28" s="100" t="s">
        <v>38</v>
      </c>
    </row>
    <row r="29" spans="1:8" ht="15.75" thickBot="1">
      <c r="A29" s="14"/>
      <c r="B29" s="14"/>
      <c r="C29" s="28" t="s">
        <v>39</v>
      </c>
      <c r="D29" s="28"/>
      <c r="E29" s="101" t="s">
        <v>34</v>
      </c>
      <c r="F29" s="101" t="s">
        <v>38</v>
      </c>
      <c r="G29" s="101" t="s">
        <v>38</v>
      </c>
      <c r="H29" s="102"/>
    </row>
    <row r="30" spans="1:8" ht="15.75" thickBot="1">
      <c r="A30" s="15">
        <v>1</v>
      </c>
      <c r="B30" s="15">
        <v>2</v>
      </c>
      <c r="C30" s="29">
        <v>3</v>
      </c>
      <c r="D30" s="16">
        <v>4</v>
      </c>
      <c r="E30" s="33">
        <v>5</v>
      </c>
      <c r="F30" s="33">
        <v>6</v>
      </c>
      <c r="G30" s="33">
        <v>7</v>
      </c>
      <c r="H30" s="123">
        <v>8</v>
      </c>
    </row>
    <row r="31" spans="1:8" ht="16.5">
      <c r="A31" s="124" t="s">
        <v>40</v>
      </c>
      <c r="B31" s="18" t="s">
        <v>41</v>
      </c>
      <c r="C31" s="30" t="s">
        <v>42</v>
      </c>
      <c r="D31" s="19" t="s">
        <v>42</v>
      </c>
      <c r="E31" s="57"/>
      <c r="F31" s="74"/>
      <c r="G31" s="74"/>
      <c r="H31" s="125"/>
    </row>
    <row r="32" spans="1:8" ht="16.5">
      <c r="A32" s="126" t="s">
        <v>43</v>
      </c>
      <c r="B32" s="193" t="s">
        <v>44</v>
      </c>
      <c r="C32" s="187" t="s">
        <v>42</v>
      </c>
      <c r="D32" s="187" t="s">
        <v>42</v>
      </c>
      <c r="E32" s="188"/>
      <c r="F32" s="190"/>
      <c r="G32" s="190"/>
      <c r="H32" s="189"/>
    </row>
    <row r="33" spans="1:8">
      <c r="A33" s="127" t="s">
        <v>45</v>
      </c>
      <c r="B33" s="22" t="s">
        <v>46</v>
      </c>
      <c r="C33" s="23"/>
      <c r="D33" s="187"/>
      <c r="E33" s="103">
        <f>E34+E37+E48+E50+E53+E75+E79</f>
        <v>13277189.75</v>
      </c>
      <c r="F33" s="103">
        <f>F34+F37+F48+F50+F53+F75+F79</f>
        <v>2206751.23</v>
      </c>
      <c r="G33" s="103">
        <f>G34+G37+G48+G50+G53+G75+G79</f>
        <v>2176363.4299999997</v>
      </c>
      <c r="H33" s="189"/>
    </row>
    <row r="34" spans="1:8">
      <c r="A34" s="128" t="s">
        <v>47</v>
      </c>
      <c r="B34" s="225" t="s">
        <v>48</v>
      </c>
      <c r="C34" s="227" t="s">
        <v>49</v>
      </c>
      <c r="D34" s="227"/>
      <c r="E34" s="228">
        <f>E36</f>
        <v>0</v>
      </c>
      <c r="F34" s="228">
        <f>F36</f>
        <v>0</v>
      </c>
      <c r="G34" s="228">
        <f>G36</f>
        <v>0</v>
      </c>
      <c r="H34" s="229">
        <f>H36</f>
        <v>0</v>
      </c>
    </row>
    <row r="35" spans="1:8">
      <c r="A35" s="129" t="s">
        <v>50</v>
      </c>
      <c r="B35" s="226"/>
      <c r="C35" s="227"/>
      <c r="D35" s="227"/>
      <c r="E35" s="228"/>
      <c r="F35" s="228"/>
      <c r="G35" s="228"/>
      <c r="H35" s="229"/>
    </row>
    <row r="36" spans="1:8">
      <c r="A36" s="130" t="s">
        <v>47</v>
      </c>
      <c r="B36" s="186" t="s">
        <v>51</v>
      </c>
      <c r="C36" s="187"/>
      <c r="D36" s="187"/>
      <c r="E36" s="188"/>
      <c r="F36" s="190"/>
      <c r="G36" s="190"/>
      <c r="H36" s="189"/>
    </row>
    <row r="37" spans="1:8">
      <c r="A37" s="131" t="s">
        <v>52</v>
      </c>
      <c r="B37" s="186" t="s">
        <v>53</v>
      </c>
      <c r="C37" s="187" t="s">
        <v>54</v>
      </c>
      <c r="D37" s="187"/>
      <c r="E37" s="188">
        <f>E38+E44+E47</f>
        <v>13183389.75</v>
      </c>
      <c r="F37" s="188">
        <f>F38+F44+F47</f>
        <v>2206751.23</v>
      </c>
      <c r="G37" s="188">
        <f>G38+G44+G47</f>
        <v>2176363.4299999997</v>
      </c>
      <c r="H37" s="189">
        <f>H38</f>
        <v>0</v>
      </c>
    </row>
    <row r="38" spans="1:8">
      <c r="A38" s="131" t="s">
        <v>47</v>
      </c>
      <c r="B38" s="225" t="s">
        <v>55</v>
      </c>
      <c r="C38" s="227" t="s">
        <v>54</v>
      </c>
      <c r="D38" s="227"/>
      <c r="E38" s="228">
        <f>E42+E43</f>
        <v>13140411.85</v>
      </c>
      <c r="F38" s="228">
        <f>F42+F43</f>
        <v>2163773.33</v>
      </c>
      <c r="G38" s="228">
        <f>G42+G43</f>
        <v>2133385.5299999998</v>
      </c>
      <c r="H38" s="229">
        <f>H42+H43</f>
        <v>0</v>
      </c>
    </row>
    <row r="39" spans="1:8">
      <c r="A39" s="132" t="s">
        <v>56</v>
      </c>
      <c r="B39" s="234"/>
      <c r="C39" s="227"/>
      <c r="D39" s="227"/>
      <c r="E39" s="228"/>
      <c r="F39" s="228"/>
      <c r="G39" s="228"/>
      <c r="H39" s="229"/>
    </row>
    <row r="40" spans="1:8">
      <c r="A40" s="132" t="s">
        <v>57</v>
      </c>
      <c r="B40" s="234"/>
      <c r="C40" s="227"/>
      <c r="D40" s="227"/>
      <c r="E40" s="228"/>
      <c r="F40" s="228"/>
      <c r="G40" s="228"/>
      <c r="H40" s="229"/>
    </row>
    <row r="41" spans="1:8">
      <c r="A41" s="130" t="s">
        <v>58</v>
      </c>
      <c r="B41" s="226"/>
      <c r="C41" s="227"/>
      <c r="D41" s="227"/>
      <c r="E41" s="228"/>
      <c r="F41" s="228"/>
      <c r="G41" s="228"/>
      <c r="H41" s="229"/>
    </row>
    <row r="42" spans="1:8">
      <c r="A42" s="148" t="s">
        <v>59</v>
      </c>
      <c r="B42" s="193"/>
      <c r="C42" s="187"/>
      <c r="D42" s="187"/>
      <c r="E42" s="188">
        <v>2236311.85</v>
      </c>
      <c r="F42" s="190">
        <v>2163773.33</v>
      </c>
      <c r="G42" s="190">
        <v>2133385.5299999998</v>
      </c>
      <c r="H42" s="189"/>
    </row>
    <row r="43" spans="1:8">
      <c r="A43" s="148" t="s">
        <v>60</v>
      </c>
      <c r="B43" s="193"/>
      <c r="C43" s="187"/>
      <c r="D43" s="187"/>
      <c r="E43" s="188">
        <v>10904100</v>
      </c>
      <c r="F43" s="190"/>
      <c r="G43" s="190"/>
      <c r="H43" s="189"/>
    </row>
    <row r="44" spans="1:8">
      <c r="A44" s="133" t="s">
        <v>61</v>
      </c>
      <c r="B44" s="225" t="s">
        <v>62</v>
      </c>
      <c r="C44" s="227" t="s">
        <v>54</v>
      </c>
      <c r="D44" s="227"/>
      <c r="E44" s="228"/>
      <c r="F44" s="235"/>
      <c r="G44" s="235"/>
      <c r="H44" s="229"/>
    </row>
    <row r="45" spans="1:8">
      <c r="A45" s="132" t="s">
        <v>63</v>
      </c>
      <c r="B45" s="234"/>
      <c r="C45" s="227"/>
      <c r="D45" s="227"/>
      <c r="E45" s="228"/>
      <c r="F45" s="235"/>
      <c r="G45" s="235"/>
      <c r="H45" s="229"/>
    </row>
    <row r="46" spans="1:8">
      <c r="A46" s="130" t="s">
        <v>64</v>
      </c>
      <c r="B46" s="226"/>
      <c r="C46" s="227"/>
      <c r="D46" s="227"/>
      <c r="E46" s="228"/>
      <c r="F46" s="235"/>
      <c r="G46" s="235"/>
      <c r="H46" s="229"/>
    </row>
    <row r="47" spans="1:8">
      <c r="A47" s="147" t="s">
        <v>65</v>
      </c>
      <c r="B47" s="193" t="s">
        <v>66</v>
      </c>
      <c r="C47" s="187" t="s">
        <v>54</v>
      </c>
      <c r="D47" s="187"/>
      <c r="E47" s="188">
        <v>42977.9</v>
      </c>
      <c r="F47" s="190">
        <v>42977.9</v>
      </c>
      <c r="G47" s="190">
        <v>42977.9</v>
      </c>
      <c r="H47" s="189"/>
    </row>
    <row r="48" spans="1:8">
      <c r="A48" s="134" t="s">
        <v>67</v>
      </c>
      <c r="B48" s="193" t="s">
        <v>68</v>
      </c>
      <c r="C48" s="187" t="s">
        <v>69</v>
      </c>
      <c r="D48" s="187"/>
      <c r="E48" s="188"/>
      <c r="F48" s="190"/>
      <c r="G48" s="190"/>
      <c r="H48" s="189"/>
    </row>
    <row r="49" spans="1:8">
      <c r="A49" s="131" t="s">
        <v>47</v>
      </c>
      <c r="B49" s="104" t="s">
        <v>70</v>
      </c>
      <c r="C49" s="105" t="s">
        <v>69</v>
      </c>
      <c r="D49" s="52"/>
      <c r="E49" s="106"/>
      <c r="F49" s="107"/>
      <c r="G49" s="107"/>
      <c r="H49" s="135"/>
    </row>
    <row r="50" spans="1:8">
      <c r="A50" s="134" t="s">
        <v>71</v>
      </c>
      <c r="B50" s="193" t="s">
        <v>72</v>
      </c>
      <c r="C50" s="187" t="s">
        <v>73</v>
      </c>
      <c r="D50" s="187"/>
      <c r="E50" s="188"/>
      <c r="F50" s="190"/>
      <c r="G50" s="190"/>
      <c r="H50" s="189"/>
    </row>
    <row r="51" spans="1:8">
      <c r="A51" s="131" t="s">
        <v>47</v>
      </c>
      <c r="B51" s="225"/>
      <c r="C51" s="227"/>
      <c r="D51" s="227"/>
      <c r="E51" s="228"/>
      <c r="F51" s="235"/>
      <c r="G51" s="235"/>
      <c r="H51" s="229"/>
    </row>
    <row r="52" spans="1:8" hidden="1">
      <c r="A52" s="130"/>
      <c r="B52" s="226"/>
      <c r="C52" s="227"/>
      <c r="D52" s="227"/>
      <c r="E52" s="228"/>
      <c r="F52" s="235"/>
      <c r="G52" s="235"/>
      <c r="H52" s="229"/>
    </row>
    <row r="53" spans="1:8">
      <c r="A53" s="134" t="s">
        <v>74</v>
      </c>
      <c r="B53" s="193" t="s">
        <v>75</v>
      </c>
      <c r="C53" s="187" t="s">
        <v>73</v>
      </c>
      <c r="D53" s="187"/>
      <c r="E53" s="188">
        <f>E54+E73+E65</f>
        <v>93800</v>
      </c>
      <c r="F53" s="188">
        <f>F54+F73+F65</f>
        <v>0</v>
      </c>
      <c r="G53" s="188">
        <f>G54+G73+G65</f>
        <v>0</v>
      </c>
      <c r="H53" s="189">
        <f>H54+H73</f>
        <v>0</v>
      </c>
    </row>
    <row r="54" spans="1:8">
      <c r="A54" s="131" t="s">
        <v>47</v>
      </c>
      <c r="B54" s="225" t="s">
        <v>76</v>
      </c>
      <c r="C54" s="227" t="s">
        <v>73</v>
      </c>
      <c r="D54" s="227"/>
      <c r="E54" s="228">
        <f>E56</f>
        <v>93800</v>
      </c>
      <c r="F54" s="228">
        <f>F56</f>
        <v>0</v>
      </c>
      <c r="G54" s="228">
        <f>G56</f>
        <v>0</v>
      </c>
      <c r="H54" s="229">
        <f>H56</f>
        <v>0</v>
      </c>
    </row>
    <row r="55" spans="1:8">
      <c r="A55" s="130" t="s">
        <v>77</v>
      </c>
      <c r="B55" s="226"/>
      <c r="C55" s="227"/>
      <c r="D55" s="227"/>
      <c r="E55" s="228"/>
      <c r="F55" s="228"/>
      <c r="G55" s="228"/>
      <c r="H55" s="229"/>
    </row>
    <row r="56" spans="1:8">
      <c r="A56" s="184" t="s">
        <v>78</v>
      </c>
      <c r="B56" s="24" t="s">
        <v>76</v>
      </c>
      <c r="C56" s="187" t="s">
        <v>73</v>
      </c>
      <c r="D56" s="187"/>
      <c r="E56" s="98">
        <f>E57+E58+E59+E60+E61+E62+E63+E64</f>
        <v>93800</v>
      </c>
      <c r="F56" s="98">
        <f>F57+F58+F59+F60+F61+F62+F63</f>
        <v>0</v>
      </c>
      <c r="G56" s="98">
        <f>G57+G58+G59+G60+G61+G62+G63</f>
        <v>0</v>
      </c>
      <c r="H56" s="189">
        <f>H57+H58+H59+H60+H61+H62+H63</f>
        <v>0</v>
      </c>
    </row>
    <row r="57" spans="1:8" ht="27" customHeight="1">
      <c r="A57" s="136" t="s">
        <v>79</v>
      </c>
      <c r="B57" s="24" t="s">
        <v>76</v>
      </c>
      <c r="C57" s="187" t="s">
        <v>73</v>
      </c>
      <c r="D57" s="187"/>
      <c r="E57" s="98">
        <v>93800</v>
      </c>
      <c r="F57" s="98"/>
      <c r="G57" s="98"/>
      <c r="H57" s="189"/>
    </row>
    <row r="58" spans="1:8" ht="30.75" customHeight="1">
      <c r="A58" s="136" t="s">
        <v>80</v>
      </c>
      <c r="B58" s="24" t="s">
        <v>76</v>
      </c>
      <c r="C58" s="187" t="s">
        <v>73</v>
      </c>
      <c r="D58" s="187"/>
      <c r="E58" s="98"/>
      <c r="F58" s="98"/>
      <c r="G58" s="98"/>
      <c r="H58" s="189"/>
    </row>
    <row r="59" spans="1:8" ht="38.25" customHeight="1">
      <c r="A59" s="136" t="s">
        <v>547</v>
      </c>
      <c r="B59" s="24" t="s">
        <v>76</v>
      </c>
      <c r="C59" s="187" t="s">
        <v>73</v>
      </c>
      <c r="D59" s="187"/>
      <c r="E59" s="98"/>
      <c r="F59" s="98"/>
      <c r="G59" s="98"/>
      <c r="H59" s="189"/>
    </row>
    <row r="60" spans="1:8" ht="15" customHeight="1">
      <c r="A60" s="136" t="s">
        <v>81</v>
      </c>
      <c r="B60" s="24" t="s">
        <v>76</v>
      </c>
      <c r="C60" s="187" t="s">
        <v>73</v>
      </c>
      <c r="D60" s="187"/>
      <c r="E60" s="98"/>
      <c r="F60" s="98"/>
      <c r="G60" s="98"/>
      <c r="H60" s="189"/>
    </row>
    <row r="61" spans="1:8" ht="39">
      <c r="A61" s="136" t="s">
        <v>527</v>
      </c>
      <c r="B61" s="24" t="s">
        <v>76</v>
      </c>
      <c r="C61" s="187" t="s">
        <v>73</v>
      </c>
      <c r="D61" s="187"/>
      <c r="E61" s="98"/>
      <c r="F61" s="98"/>
      <c r="G61" s="98"/>
      <c r="H61" s="189"/>
    </row>
    <row r="62" spans="1:8" ht="15.75" customHeight="1">
      <c r="A62" s="136" t="s">
        <v>77</v>
      </c>
      <c r="B62" s="24" t="s">
        <v>76</v>
      </c>
      <c r="C62" s="187" t="s">
        <v>73</v>
      </c>
      <c r="D62" s="187"/>
      <c r="E62" s="98"/>
      <c r="F62" s="98"/>
      <c r="G62" s="98"/>
      <c r="H62" s="189"/>
    </row>
    <row r="63" spans="1:8" ht="66" customHeight="1">
      <c r="A63" s="136" t="s">
        <v>559</v>
      </c>
      <c r="B63" s="24" t="s">
        <v>76</v>
      </c>
      <c r="C63" s="187" t="s">
        <v>73</v>
      </c>
      <c r="D63" s="187"/>
      <c r="E63" s="98"/>
      <c r="F63" s="98"/>
      <c r="G63" s="98"/>
      <c r="H63" s="189"/>
    </row>
    <row r="64" spans="1:8" ht="51" customHeight="1">
      <c r="A64" s="136" t="s">
        <v>571</v>
      </c>
      <c r="B64" s="24" t="s">
        <v>76</v>
      </c>
      <c r="C64" s="202" t="s">
        <v>73</v>
      </c>
      <c r="D64" s="202"/>
      <c r="E64" s="98"/>
      <c r="F64" s="98"/>
      <c r="G64" s="98"/>
      <c r="H64" s="203"/>
    </row>
    <row r="65" spans="1:8">
      <c r="A65" s="184" t="s">
        <v>82</v>
      </c>
      <c r="B65" s="24" t="s">
        <v>76</v>
      </c>
      <c r="C65" s="187" t="s">
        <v>73</v>
      </c>
      <c r="D65" s="187"/>
      <c r="E65" s="98">
        <f>E66+E67+E68+E69+E70+E71+E72</f>
        <v>0</v>
      </c>
      <c r="F65" s="98">
        <f>F66+F67+F68+F69+F70+F71</f>
        <v>0</v>
      </c>
      <c r="G65" s="98">
        <f>G66+G67+G68+G69+G70+G71</f>
        <v>0</v>
      </c>
      <c r="H65" s="189">
        <f>H66+H67+H68+H69+H70+H71</f>
        <v>0</v>
      </c>
    </row>
    <row r="66" spans="1:8" ht="81.75" customHeight="1">
      <c r="A66" s="136" t="s">
        <v>83</v>
      </c>
      <c r="B66" s="24" t="s">
        <v>76</v>
      </c>
      <c r="C66" s="187" t="s">
        <v>73</v>
      </c>
      <c r="D66" s="187"/>
      <c r="E66" s="98"/>
      <c r="F66" s="98"/>
      <c r="G66" s="98"/>
      <c r="H66" s="189"/>
    </row>
    <row r="67" spans="1:8" ht="44.25" customHeight="1">
      <c r="A67" s="136" t="s">
        <v>84</v>
      </c>
      <c r="B67" s="24" t="s">
        <v>76</v>
      </c>
      <c r="C67" s="187" t="s">
        <v>73</v>
      </c>
      <c r="D67" s="187"/>
      <c r="E67" s="98"/>
      <c r="F67" s="98"/>
      <c r="G67" s="98"/>
      <c r="H67" s="189"/>
    </row>
    <row r="68" spans="1:8" ht="39">
      <c r="A68" s="136" t="s">
        <v>527</v>
      </c>
      <c r="B68" s="24" t="s">
        <v>76</v>
      </c>
      <c r="C68" s="187" t="s">
        <v>73</v>
      </c>
      <c r="D68" s="187"/>
      <c r="E68" s="98"/>
      <c r="F68" s="98"/>
      <c r="G68" s="98"/>
      <c r="H68" s="189"/>
    </row>
    <row r="69" spans="1:8" ht="39.75" customHeight="1">
      <c r="A69" s="136" t="s">
        <v>581</v>
      </c>
      <c r="B69" s="24" t="s">
        <v>76</v>
      </c>
      <c r="C69" s="187" t="s">
        <v>73</v>
      </c>
      <c r="D69" s="187"/>
      <c r="E69" s="98"/>
      <c r="F69" s="98"/>
      <c r="G69" s="98"/>
      <c r="H69" s="189"/>
    </row>
    <row r="70" spans="1:8" hidden="1">
      <c r="A70" s="130" t="s">
        <v>77</v>
      </c>
      <c r="B70" s="24" t="s">
        <v>76</v>
      </c>
      <c r="C70" s="187" t="s">
        <v>73</v>
      </c>
      <c r="D70" s="187"/>
      <c r="E70" s="98"/>
      <c r="F70" s="98"/>
      <c r="G70" s="98"/>
      <c r="H70" s="189"/>
    </row>
    <row r="71" spans="1:8" hidden="1">
      <c r="A71" s="130" t="s">
        <v>77</v>
      </c>
      <c r="B71" s="24" t="s">
        <v>76</v>
      </c>
      <c r="C71" s="187" t="s">
        <v>73</v>
      </c>
      <c r="D71" s="187"/>
      <c r="E71" s="98"/>
      <c r="F71" s="98"/>
      <c r="G71" s="98"/>
      <c r="H71" s="189"/>
    </row>
    <row r="72" spans="1:8" ht="51" customHeight="1">
      <c r="A72" s="136" t="s">
        <v>571</v>
      </c>
      <c r="B72" s="24" t="s">
        <v>76</v>
      </c>
      <c r="C72" s="202" t="s">
        <v>73</v>
      </c>
      <c r="D72" s="202"/>
      <c r="E72" s="98"/>
      <c r="F72" s="98"/>
      <c r="G72" s="98"/>
      <c r="H72" s="203"/>
    </row>
    <row r="73" spans="1:8">
      <c r="A73" s="137" t="s">
        <v>85</v>
      </c>
      <c r="B73" s="193" t="s">
        <v>86</v>
      </c>
      <c r="C73" s="187" t="s">
        <v>73</v>
      </c>
      <c r="D73" s="187"/>
      <c r="E73" s="188">
        <f>E74</f>
        <v>0</v>
      </c>
      <c r="F73" s="188">
        <f>F74</f>
        <v>0</v>
      </c>
      <c r="G73" s="188">
        <f>G74</f>
        <v>0</v>
      </c>
      <c r="H73" s="189">
        <f>H74</f>
        <v>0</v>
      </c>
    </row>
    <row r="74" spans="1:8">
      <c r="A74" s="137"/>
      <c r="B74" s="24"/>
      <c r="C74" s="187"/>
      <c r="D74" s="187"/>
      <c r="E74" s="188"/>
      <c r="F74" s="190"/>
      <c r="G74" s="190"/>
      <c r="H74" s="189"/>
    </row>
    <row r="75" spans="1:8">
      <c r="A75" s="134" t="s">
        <v>87</v>
      </c>
      <c r="B75" s="193" t="s">
        <v>88</v>
      </c>
      <c r="C75" s="187"/>
      <c r="D75" s="187"/>
      <c r="E75" s="188">
        <f>E76+E78</f>
        <v>0</v>
      </c>
      <c r="F75" s="188">
        <f>F76+F78</f>
        <v>0</v>
      </c>
      <c r="G75" s="188">
        <f>G76+G78</f>
        <v>0</v>
      </c>
      <c r="H75" s="189">
        <f>H76+H78</f>
        <v>0</v>
      </c>
    </row>
    <row r="76" spans="1:8">
      <c r="A76" s="131" t="s">
        <v>47</v>
      </c>
      <c r="B76" s="225"/>
      <c r="C76" s="227" t="s">
        <v>89</v>
      </c>
      <c r="D76" s="227"/>
      <c r="E76" s="228"/>
      <c r="F76" s="235"/>
      <c r="G76" s="235"/>
      <c r="H76" s="229"/>
    </row>
    <row r="77" spans="1:8" hidden="1">
      <c r="A77" s="130"/>
      <c r="B77" s="226"/>
      <c r="C77" s="227"/>
      <c r="D77" s="227"/>
      <c r="E77" s="228"/>
      <c r="F77" s="235"/>
      <c r="G77" s="235"/>
      <c r="H77" s="229"/>
    </row>
    <row r="78" spans="1:8" hidden="1">
      <c r="A78" s="137"/>
      <c r="B78" s="193"/>
      <c r="C78" s="187"/>
      <c r="D78" s="187"/>
      <c r="E78" s="188"/>
      <c r="F78" s="190"/>
      <c r="G78" s="190"/>
      <c r="H78" s="189"/>
    </row>
    <row r="79" spans="1:8" ht="16.5">
      <c r="A79" s="134" t="s">
        <v>90</v>
      </c>
      <c r="B79" s="193" t="s">
        <v>91</v>
      </c>
      <c r="C79" s="187" t="s">
        <v>42</v>
      </c>
      <c r="D79" s="187"/>
      <c r="E79" s="188">
        <f>E80</f>
        <v>0</v>
      </c>
      <c r="F79" s="188">
        <f>F80</f>
        <v>0</v>
      </c>
      <c r="G79" s="188">
        <f>G80</f>
        <v>0</v>
      </c>
      <c r="H79" s="189" t="str">
        <f>H80</f>
        <v>х</v>
      </c>
    </row>
    <row r="80" spans="1:8" ht="26.25">
      <c r="A80" s="138" t="s">
        <v>327</v>
      </c>
      <c r="B80" s="54" t="s">
        <v>93</v>
      </c>
      <c r="C80" s="52" t="s">
        <v>94</v>
      </c>
      <c r="D80" s="187"/>
      <c r="E80" s="98"/>
      <c r="F80" s="98"/>
      <c r="G80" s="98"/>
      <c r="H80" s="135" t="s">
        <v>42</v>
      </c>
    </row>
    <row r="81" spans="1:8">
      <c r="A81" s="127" t="s">
        <v>95</v>
      </c>
      <c r="B81" s="22" t="s">
        <v>96</v>
      </c>
      <c r="C81" s="23" t="s">
        <v>42</v>
      </c>
      <c r="D81" s="187"/>
      <c r="E81" s="108">
        <f>E82+E89+E103+E118+E124+E130+E133</f>
        <v>13277189.75</v>
      </c>
      <c r="F81" s="108">
        <f>F82+F89+F103+F118+F124+F130+F133</f>
        <v>2206751.23</v>
      </c>
      <c r="G81" s="108">
        <f>G82+G89+G103+G118+G124+G130+G133</f>
        <v>2176363.4300000002</v>
      </c>
      <c r="H81" s="189"/>
    </row>
    <row r="82" spans="1:8">
      <c r="A82" s="128" t="s">
        <v>47</v>
      </c>
      <c r="B82" s="225" t="s">
        <v>97</v>
      </c>
      <c r="C82" s="227" t="s">
        <v>42</v>
      </c>
      <c r="D82" s="227"/>
      <c r="E82" s="228">
        <f>E85+E86+E87</f>
        <v>8147400</v>
      </c>
      <c r="F82" s="228">
        <f>F85+F86+F87</f>
        <v>0</v>
      </c>
      <c r="G82" s="228">
        <f>G85+G86+G87</f>
        <v>0</v>
      </c>
      <c r="H82" s="229" t="s">
        <v>42</v>
      </c>
    </row>
    <row r="83" spans="1:8">
      <c r="A83" s="129" t="s">
        <v>98</v>
      </c>
      <c r="B83" s="226"/>
      <c r="C83" s="227"/>
      <c r="D83" s="227"/>
      <c r="E83" s="228"/>
      <c r="F83" s="228"/>
      <c r="G83" s="228"/>
      <c r="H83" s="229"/>
    </row>
    <row r="84" spans="1:8">
      <c r="A84" s="132" t="s">
        <v>47</v>
      </c>
      <c r="B84" s="225" t="s">
        <v>99</v>
      </c>
      <c r="C84" s="227" t="s">
        <v>100</v>
      </c>
      <c r="D84" s="187"/>
      <c r="E84" s="86"/>
      <c r="F84" s="86"/>
      <c r="G84" s="86"/>
      <c r="H84" s="229" t="s">
        <v>42</v>
      </c>
    </row>
    <row r="85" spans="1:8">
      <c r="A85" s="130" t="s">
        <v>101</v>
      </c>
      <c r="B85" s="226"/>
      <c r="C85" s="227"/>
      <c r="D85" s="187"/>
      <c r="E85" s="86">
        <f>72000+8075400</f>
        <v>8147400</v>
      </c>
      <c r="F85" s="86"/>
      <c r="G85" s="86"/>
      <c r="H85" s="229"/>
    </row>
    <row r="86" spans="1:8">
      <c r="A86" s="137" t="s">
        <v>102</v>
      </c>
      <c r="B86" s="193" t="s">
        <v>103</v>
      </c>
      <c r="C86" s="187" t="s">
        <v>104</v>
      </c>
      <c r="D86" s="187"/>
      <c r="E86" s="206"/>
      <c r="F86" s="190"/>
      <c r="G86" s="190"/>
      <c r="H86" s="189" t="s">
        <v>42</v>
      </c>
    </row>
    <row r="87" spans="1:8">
      <c r="A87" s="131" t="s">
        <v>105</v>
      </c>
      <c r="B87" s="225" t="s">
        <v>106</v>
      </c>
      <c r="C87" s="227" t="s">
        <v>107</v>
      </c>
      <c r="D87" s="187"/>
      <c r="E87" s="86"/>
      <c r="F87" s="86"/>
      <c r="G87" s="86"/>
      <c r="H87" s="229" t="s">
        <v>42</v>
      </c>
    </row>
    <row r="88" spans="1:8">
      <c r="A88" s="130" t="s">
        <v>108</v>
      </c>
      <c r="B88" s="226"/>
      <c r="C88" s="227"/>
      <c r="D88" s="187"/>
      <c r="E88" s="86"/>
      <c r="F88" s="86"/>
      <c r="G88" s="86"/>
      <c r="H88" s="229"/>
    </row>
    <row r="89" spans="1:8">
      <c r="A89" s="133" t="s">
        <v>109</v>
      </c>
      <c r="B89" s="225" t="s">
        <v>110</v>
      </c>
      <c r="C89" s="227" t="s">
        <v>111</v>
      </c>
      <c r="D89" s="227"/>
      <c r="E89" s="228">
        <f>E91+E93</f>
        <v>2460500</v>
      </c>
      <c r="F89" s="228">
        <f>F91+F93</f>
        <v>0</v>
      </c>
      <c r="G89" s="228">
        <f>G91+G93</f>
        <v>0</v>
      </c>
      <c r="H89" s="229" t="s">
        <v>42</v>
      </c>
    </row>
    <row r="90" spans="1:8">
      <c r="A90" s="130" t="s">
        <v>112</v>
      </c>
      <c r="B90" s="226"/>
      <c r="C90" s="227"/>
      <c r="D90" s="227"/>
      <c r="E90" s="228"/>
      <c r="F90" s="228"/>
      <c r="G90" s="228"/>
      <c r="H90" s="229"/>
    </row>
    <row r="91" spans="1:8">
      <c r="A91" s="139" t="s">
        <v>47</v>
      </c>
      <c r="B91" s="225" t="s">
        <v>113</v>
      </c>
      <c r="C91" s="227" t="s">
        <v>111</v>
      </c>
      <c r="D91" s="227"/>
      <c r="E91" s="228">
        <f>21800+2438700</f>
        <v>2460500</v>
      </c>
      <c r="F91" s="235"/>
      <c r="G91" s="235"/>
      <c r="H91" s="229" t="s">
        <v>42</v>
      </c>
    </row>
    <row r="92" spans="1:8">
      <c r="A92" s="140" t="s">
        <v>114</v>
      </c>
      <c r="B92" s="226"/>
      <c r="C92" s="227"/>
      <c r="D92" s="227"/>
      <c r="E92" s="228"/>
      <c r="F92" s="235"/>
      <c r="G92" s="235"/>
      <c r="H92" s="229"/>
    </row>
    <row r="93" spans="1:8">
      <c r="A93" s="141" t="s">
        <v>115</v>
      </c>
      <c r="B93" s="193" t="s">
        <v>116</v>
      </c>
      <c r="C93" s="187" t="s">
        <v>111</v>
      </c>
      <c r="D93" s="187"/>
      <c r="E93" s="188"/>
      <c r="F93" s="190"/>
      <c r="G93" s="190"/>
      <c r="H93" s="189" t="s">
        <v>42</v>
      </c>
    </row>
    <row r="94" spans="1:8">
      <c r="A94" s="131" t="s">
        <v>117</v>
      </c>
      <c r="B94" s="225" t="s">
        <v>118</v>
      </c>
      <c r="C94" s="227" t="s">
        <v>119</v>
      </c>
      <c r="D94" s="227"/>
      <c r="E94" s="228"/>
      <c r="F94" s="235"/>
      <c r="G94" s="235"/>
      <c r="H94" s="229" t="s">
        <v>42</v>
      </c>
    </row>
    <row r="95" spans="1:8">
      <c r="A95" s="130" t="s">
        <v>120</v>
      </c>
      <c r="B95" s="226"/>
      <c r="C95" s="227"/>
      <c r="D95" s="227"/>
      <c r="E95" s="228"/>
      <c r="F95" s="235"/>
      <c r="G95" s="235"/>
      <c r="H95" s="229"/>
    </row>
    <row r="96" spans="1:8">
      <c r="A96" s="131" t="s">
        <v>121</v>
      </c>
      <c r="B96" s="225" t="s">
        <v>122</v>
      </c>
      <c r="C96" s="227" t="s">
        <v>123</v>
      </c>
      <c r="D96" s="227"/>
      <c r="E96" s="228"/>
      <c r="F96" s="235"/>
      <c r="G96" s="235"/>
      <c r="H96" s="229" t="s">
        <v>42</v>
      </c>
    </row>
    <row r="97" spans="1:8">
      <c r="A97" s="130" t="s">
        <v>120</v>
      </c>
      <c r="B97" s="226"/>
      <c r="C97" s="227"/>
      <c r="D97" s="227"/>
      <c r="E97" s="228"/>
      <c r="F97" s="235"/>
      <c r="G97" s="235"/>
      <c r="H97" s="229"/>
    </row>
    <row r="98" spans="1:8">
      <c r="A98" s="133" t="s">
        <v>124</v>
      </c>
      <c r="B98" s="225" t="s">
        <v>125</v>
      </c>
      <c r="C98" s="227" t="s">
        <v>126</v>
      </c>
      <c r="D98" s="227"/>
      <c r="E98" s="228">
        <f>E100+E102</f>
        <v>0</v>
      </c>
      <c r="F98" s="228">
        <f>F100+F102</f>
        <v>0</v>
      </c>
      <c r="G98" s="228">
        <f>G100+G102</f>
        <v>0</v>
      </c>
      <c r="H98" s="229" t="s">
        <v>42</v>
      </c>
    </row>
    <row r="99" spans="1:8">
      <c r="A99" s="130" t="s">
        <v>127</v>
      </c>
      <c r="B99" s="226"/>
      <c r="C99" s="227"/>
      <c r="D99" s="227"/>
      <c r="E99" s="228"/>
      <c r="F99" s="228"/>
      <c r="G99" s="228"/>
      <c r="H99" s="229"/>
    </row>
    <row r="100" spans="1:8">
      <c r="A100" s="139" t="s">
        <v>47</v>
      </c>
      <c r="B100" s="225" t="s">
        <v>128</v>
      </c>
      <c r="C100" s="227" t="s">
        <v>126</v>
      </c>
      <c r="D100" s="227"/>
      <c r="E100" s="228"/>
      <c r="F100" s="235"/>
      <c r="G100" s="235"/>
      <c r="H100" s="229" t="s">
        <v>42</v>
      </c>
    </row>
    <row r="101" spans="1:8">
      <c r="A101" s="140" t="s">
        <v>129</v>
      </c>
      <c r="B101" s="226"/>
      <c r="C101" s="227"/>
      <c r="D101" s="227"/>
      <c r="E101" s="228"/>
      <c r="F101" s="235"/>
      <c r="G101" s="235"/>
      <c r="H101" s="229"/>
    </row>
    <row r="102" spans="1:8">
      <c r="A102" s="141" t="s">
        <v>130</v>
      </c>
      <c r="B102" s="193" t="s">
        <v>131</v>
      </c>
      <c r="C102" s="187" t="s">
        <v>126</v>
      </c>
      <c r="D102" s="187"/>
      <c r="E102" s="188"/>
      <c r="F102" s="190"/>
      <c r="G102" s="190"/>
      <c r="H102" s="189" t="s">
        <v>42</v>
      </c>
    </row>
    <row r="103" spans="1:8">
      <c r="A103" s="134" t="s">
        <v>132</v>
      </c>
      <c r="B103" s="193" t="s">
        <v>133</v>
      </c>
      <c r="C103" s="187" t="s">
        <v>134</v>
      </c>
      <c r="D103" s="187"/>
      <c r="E103" s="188">
        <f>E104</f>
        <v>0</v>
      </c>
      <c r="F103" s="188">
        <f>F104</f>
        <v>0</v>
      </c>
      <c r="G103" s="188">
        <f>G104</f>
        <v>0</v>
      </c>
      <c r="H103" s="189" t="s">
        <v>42</v>
      </c>
    </row>
    <row r="104" spans="1:8">
      <c r="A104" s="131" t="s">
        <v>47</v>
      </c>
      <c r="B104" s="225" t="s">
        <v>135</v>
      </c>
      <c r="C104" s="227" t="s">
        <v>136</v>
      </c>
      <c r="D104" s="227"/>
      <c r="E104" s="228">
        <f>E107+E110</f>
        <v>0</v>
      </c>
      <c r="F104" s="228">
        <f>F107+F110</f>
        <v>0</v>
      </c>
      <c r="G104" s="228">
        <f>G107+G110</f>
        <v>0</v>
      </c>
      <c r="H104" s="229" t="s">
        <v>42</v>
      </c>
    </row>
    <row r="105" spans="1:8">
      <c r="A105" s="132" t="s">
        <v>137</v>
      </c>
      <c r="B105" s="234"/>
      <c r="C105" s="227"/>
      <c r="D105" s="227"/>
      <c r="E105" s="228"/>
      <c r="F105" s="228"/>
      <c r="G105" s="228"/>
      <c r="H105" s="229"/>
    </row>
    <row r="106" spans="1:8">
      <c r="A106" s="130" t="s">
        <v>138</v>
      </c>
      <c r="B106" s="226"/>
      <c r="C106" s="227"/>
      <c r="D106" s="227"/>
      <c r="E106" s="228"/>
      <c r="F106" s="228"/>
      <c r="G106" s="228"/>
      <c r="H106" s="229"/>
    </row>
    <row r="107" spans="1:8">
      <c r="A107" s="139" t="s">
        <v>92</v>
      </c>
      <c r="B107" s="225" t="s">
        <v>139</v>
      </c>
      <c r="C107" s="227" t="s">
        <v>140</v>
      </c>
      <c r="D107" s="227"/>
      <c r="E107" s="228"/>
      <c r="F107" s="235"/>
      <c r="G107" s="235"/>
      <c r="H107" s="229" t="s">
        <v>42</v>
      </c>
    </row>
    <row r="108" spans="1:8">
      <c r="A108" s="142" t="s">
        <v>141</v>
      </c>
      <c r="B108" s="234"/>
      <c r="C108" s="227"/>
      <c r="D108" s="227"/>
      <c r="E108" s="228"/>
      <c r="F108" s="235"/>
      <c r="G108" s="235"/>
      <c r="H108" s="229"/>
    </row>
    <row r="109" spans="1:8">
      <c r="A109" s="140" t="s">
        <v>142</v>
      </c>
      <c r="B109" s="226"/>
      <c r="C109" s="227"/>
      <c r="D109" s="227"/>
      <c r="E109" s="228"/>
      <c r="F109" s="235"/>
      <c r="G109" s="235"/>
      <c r="H109" s="229"/>
    </row>
    <row r="110" spans="1:8" ht="26.25">
      <c r="A110" s="143" t="s">
        <v>583</v>
      </c>
      <c r="B110" s="209" t="s">
        <v>577</v>
      </c>
      <c r="C110" s="207" t="s">
        <v>578</v>
      </c>
      <c r="D110" s="187"/>
      <c r="E110" s="208"/>
      <c r="F110" s="190"/>
      <c r="G110" s="190"/>
      <c r="H110" s="189"/>
    </row>
    <row r="111" spans="1:8">
      <c r="A111" s="131" t="s">
        <v>143</v>
      </c>
      <c r="B111" s="225" t="s">
        <v>144</v>
      </c>
      <c r="C111" s="227" t="s">
        <v>145</v>
      </c>
      <c r="D111" s="227"/>
      <c r="E111" s="228"/>
      <c r="F111" s="235"/>
      <c r="G111" s="235"/>
      <c r="H111" s="229" t="s">
        <v>42</v>
      </c>
    </row>
    <row r="112" spans="1:8">
      <c r="A112" s="130" t="s">
        <v>146</v>
      </c>
      <c r="B112" s="226"/>
      <c r="C112" s="227"/>
      <c r="D112" s="227"/>
      <c r="E112" s="228"/>
      <c r="F112" s="235"/>
      <c r="G112" s="235"/>
      <c r="H112" s="229"/>
    </row>
    <row r="113" spans="1:8">
      <c r="A113" s="133" t="s">
        <v>147</v>
      </c>
      <c r="B113" s="225" t="s">
        <v>148</v>
      </c>
      <c r="C113" s="227" t="s">
        <v>149</v>
      </c>
      <c r="D113" s="227"/>
      <c r="E113" s="228"/>
      <c r="F113" s="235"/>
      <c r="G113" s="235"/>
      <c r="H113" s="229" t="s">
        <v>42</v>
      </c>
    </row>
    <row r="114" spans="1:8">
      <c r="A114" s="132" t="s">
        <v>150</v>
      </c>
      <c r="B114" s="234"/>
      <c r="C114" s="227"/>
      <c r="D114" s="227"/>
      <c r="E114" s="228"/>
      <c r="F114" s="235"/>
      <c r="G114" s="235"/>
      <c r="H114" s="229"/>
    </row>
    <row r="115" spans="1:8">
      <c r="A115" s="130" t="s">
        <v>151</v>
      </c>
      <c r="B115" s="226"/>
      <c r="C115" s="227"/>
      <c r="D115" s="227"/>
      <c r="E115" s="228"/>
      <c r="F115" s="235"/>
      <c r="G115" s="235"/>
      <c r="H115" s="229"/>
    </row>
    <row r="116" spans="1:8">
      <c r="A116" s="131" t="s">
        <v>152</v>
      </c>
      <c r="B116" s="225" t="s">
        <v>153</v>
      </c>
      <c r="C116" s="227" t="s">
        <v>154</v>
      </c>
      <c r="D116" s="227"/>
      <c r="E116" s="228"/>
      <c r="F116" s="235"/>
      <c r="G116" s="235"/>
      <c r="H116" s="229" t="s">
        <v>42</v>
      </c>
    </row>
    <row r="117" spans="1:8">
      <c r="A117" s="130" t="s">
        <v>155</v>
      </c>
      <c r="B117" s="226"/>
      <c r="C117" s="227"/>
      <c r="D117" s="227"/>
      <c r="E117" s="228"/>
      <c r="F117" s="235"/>
      <c r="G117" s="235"/>
      <c r="H117" s="229"/>
    </row>
    <row r="118" spans="1:8">
      <c r="A118" s="129" t="s">
        <v>156</v>
      </c>
      <c r="B118" s="193" t="s">
        <v>157</v>
      </c>
      <c r="C118" s="187" t="s">
        <v>158</v>
      </c>
      <c r="D118" s="187"/>
      <c r="E118" s="188">
        <f>E119+E121+E123</f>
        <v>43187.6</v>
      </c>
      <c r="F118" s="188">
        <f>F119+F121+F123</f>
        <v>43187.6</v>
      </c>
      <c r="G118" s="188">
        <f>G119+G121+G123</f>
        <v>43187.6</v>
      </c>
      <c r="H118" s="189" t="s">
        <v>42</v>
      </c>
    </row>
    <row r="119" spans="1:8">
      <c r="A119" s="131" t="s">
        <v>92</v>
      </c>
      <c r="B119" s="225" t="s">
        <v>159</v>
      </c>
      <c r="C119" s="227" t="s">
        <v>160</v>
      </c>
      <c r="D119" s="227"/>
      <c r="E119" s="228">
        <f>29127+9584</f>
        <v>38711</v>
      </c>
      <c r="F119" s="228">
        <f>29127+9584</f>
        <v>38711</v>
      </c>
      <c r="G119" s="228">
        <f>29127+9584</f>
        <v>38711</v>
      </c>
      <c r="H119" s="229" t="s">
        <v>42</v>
      </c>
    </row>
    <row r="120" spans="1:8">
      <c r="A120" s="130" t="s">
        <v>161</v>
      </c>
      <c r="B120" s="226"/>
      <c r="C120" s="227"/>
      <c r="D120" s="227"/>
      <c r="E120" s="228"/>
      <c r="F120" s="228"/>
      <c r="G120" s="228"/>
      <c r="H120" s="229"/>
    </row>
    <row r="121" spans="1:8">
      <c r="A121" s="131" t="s">
        <v>162</v>
      </c>
      <c r="B121" s="225" t="s">
        <v>163</v>
      </c>
      <c r="C121" s="227" t="s">
        <v>164</v>
      </c>
      <c r="D121" s="227"/>
      <c r="E121" s="228"/>
      <c r="F121" s="228"/>
      <c r="G121" s="228"/>
      <c r="H121" s="229" t="s">
        <v>42</v>
      </c>
    </row>
    <row r="122" spans="1:8">
      <c r="A122" s="130" t="s">
        <v>165</v>
      </c>
      <c r="B122" s="226"/>
      <c r="C122" s="227"/>
      <c r="D122" s="227"/>
      <c r="E122" s="228"/>
      <c r="F122" s="228"/>
      <c r="G122" s="228"/>
      <c r="H122" s="229"/>
    </row>
    <row r="123" spans="1:8">
      <c r="A123" s="137" t="s">
        <v>166</v>
      </c>
      <c r="B123" s="193" t="s">
        <v>167</v>
      </c>
      <c r="C123" s="187" t="s">
        <v>168</v>
      </c>
      <c r="D123" s="187"/>
      <c r="E123" s="188">
        <v>4476.6000000000004</v>
      </c>
      <c r="F123" s="188">
        <v>4476.6000000000004</v>
      </c>
      <c r="G123" s="188">
        <v>4476.6000000000004</v>
      </c>
      <c r="H123" s="189" t="s">
        <v>42</v>
      </c>
    </row>
    <row r="124" spans="1:8">
      <c r="A124" s="134" t="s">
        <v>169</v>
      </c>
      <c r="B124" s="193" t="s">
        <v>170</v>
      </c>
      <c r="C124" s="187" t="s">
        <v>42</v>
      </c>
      <c r="D124" s="187"/>
      <c r="E124" s="188">
        <f>E125+E127</f>
        <v>0</v>
      </c>
      <c r="F124" s="188">
        <f>F125+F127</f>
        <v>0</v>
      </c>
      <c r="G124" s="188">
        <f>G125+G127</f>
        <v>0</v>
      </c>
      <c r="H124" s="189" t="s">
        <v>42</v>
      </c>
    </row>
    <row r="125" spans="1:8" ht="13.5" customHeight="1">
      <c r="A125" s="131" t="s">
        <v>92</v>
      </c>
      <c r="B125" s="225" t="s">
        <v>171</v>
      </c>
      <c r="C125" s="227" t="s">
        <v>172</v>
      </c>
      <c r="D125" s="227"/>
      <c r="E125" s="228"/>
      <c r="F125" s="235"/>
      <c r="G125" s="235"/>
      <c r="H125" s="229" t="s">
        <v>42</v>
      </c>
    </row>
    <row r="126" spans="1:8" ht="10.5" customHeight="1">
      <c r="A126" s="130" t="s">
        <v>173</v>
      </c>
      <c r="B126" s="226"/>
      <c r="C126" s="227"/>
      <c r="D126" s="227"/>
      <c r="E126" s="228"/>
      <c r="F126" s="235"/>
      <c r="G126" s="235"/>
      <c r="H126" s="229"/>
    </row>
    <row r="127" spans="1:8">
      <c r="A127" s="137" t="s">
        <v>174</v>
      </c>
      <c r="B127" s="193" t="s">
        <v>175</v>
      </c>
      <c r="C127" s="187" t="s">
        <v>176</v>
      </c>
      <c r="D127" s="187"/>
      <c r="E127" s="188"/>
      <c r="F127" s="190"/>
      <c r="G127" s="190"/>
      <c r="H127" s="189" t="s">
        <v>42</v>
      </c>
    </row>
    <row r="128" spans="1:8">
      <c r="A128" s="131" t="s">
        <v>177</v>
      </c>
      <c r="B128" s="225" t="s">
        <v>178</v>
      </c>
      <c r="C128" s="227" t="s">
        <v>179</v>
      </c>
      <c r="D128" s="227"/>
      <c r="E128" s="228"/>
      <c r="F128" s="235"/>
      <c r="G128" s="235"/>
      <c r="H128" s="229" t="s">
        <v>42</v>
      </c>
    </row>
    <row r="129" spans="1:8">
      <c r="A129" s="130" t="s">
        <v>180</v>
      </c>
      <c r="B129" s="226"/>
      <c r="C129" s="227"/>
      <c r="D129" s="227"/>
      <c r="E129" s="228"/>
      <c r="F129" s="235"/>
      <c r="G129" s="235"/>
      <c r="H129" s="229"/>
    </row>
    <row r="130" spans="1:8">
      <c r="A130" s="134" t="s">
        <v>181</v>
      </c>
      <c r="B130" s="193" t="s">
        <v>182</v>
      </c>
      <c r="C130" s="187" t="s">
        <v>42</v>
      </c>
      <c r="D130" s="187"/>
      <c r="E130" s="188">
        <f>E131</f>
        <v>0</v>
      </c>
      <c r="F130" s="188">
        <f>F131</f>
        <v>0</v>
      </c>
      <c r="G130" s="188">
        <f>G131</f>
        <v>0</v>
      </c>
      <c r="H130" s="189" t="s">
        <v>42</v>
      </c>
    </row>
    <row r="131" spans="1:8">
      <c r="A131" s="131" t="s">
        <v>183</v>
      </c>
      <c r="B131" s="225" t="s">
        <v>184</v>
      </c>
      <c r="C131" s="227" t="s">
        <v>185</v>
      </c>
      <c r="D131" s="227"/>
      <c r="E131" s="228"/>
      <c r="F131" s="235"/>
      <c r="G131" s="235"/>
      <c r="H131" s="229" t="s">
        <v>42</v>
      </c>
    </row>
    <row r="132" spans="1:8">
      <c r="A132" s="130" t="s">
        <v>186</v>
      </c>
      <c r="B132" s="226"/>
      <c r="C132" s="227"/>
      <c r="D132" s="227"/>
      <c r="E132" s="228"/>
      <c r="F132" s="235"/>
      <c r="G132" s="235"/>
      <c r="H132" s="229"/>
    </row>
    <row r="133" spans="1:8" ht="16.5">
      <c r="A133" s="134" t="s">
        <v>187</v>
      </c>
      <c r="B133" s="193" t="s">
        <v>188</v>
      </c>
      <c r="C133" s="187" t="s">
        <v>42</v>
      </c>
      <c r="D133" s="187"/>
      <c r="E133" s="188">
        <f>E134+E136+E138+E139+E150</f>
        <v>2626102.1500000004</v>
      </c>
      <c r="F133" s="188">
        <f>F134+F136+F138+F139+F150</f>
        <v>2163563.63</v>
      </c>
      <c r="G133" s="188">
        <f>G134+G136+G138+G139+G150</f>
        <v>2133175.83</v>
      </c>
      <c r="H133" s="189">
        <f>H134+H136+H138+H139</f>
        <v>0</v>
      </c>
    </row>
    <row r="134" spans="1:8">
      <c r="A134" s="131" t="s">
        <v>47</v>
      </c>
      <c r="B134" s="225" t="s">
        <v>189</v>
      </c>
      <c r="C134" s="227" t="s">
        <v>190</v>
      </c>
      <c r="D134" s="227"/>
      <c r="E134" s="228"/>
      <c r="F134" s="235"/>
      <c r="G134" s="235"/>
      <c r="H134" s="229"/>
    </row>
    <row r="135" spans="1:8">
      <c r="A135" s="130" t="s">
        <v>191</v>
      </c>
      <c r="B135" s="226"/>
      <c r="C135" s="227"/>
      <c r="D135" s="227"/>
      <c r="E135" s="228"/>
      <c r="F135" s="235"/>
      <c r="G135" s="235"/>
      <c r="H135" s="229"/>
    </row>
    <row r="136" spans="1:8">
      <c r="A136" s="131" t="s">
        <v>192</v>
      </c>
      <c r="B136" s="225" t="s">
        <v>193</v>
      </c>
      <c r="C136" s="227" t="s">
        <v>194</v>
      </c>
      <c r="D136" s="227"/>
      <c r="E136" s="228"/>
      <c r="F136" s="235"/>
      <c r="G136" s="235"/>
      <c r="H136" s="229"/>
    </row>
    <row r="137" spans="1:8">
      <c r="A137" s="130" t="s">
        <v>195</v>
      </c>
      <c r="B137" s="226"/>
      <c r="C137" s="227"/>
      <c r="D137" s="227"/>
      <c r="E137" s="228"/>
      <c r="F137" s="235"/>
      <c r="G137" s="235"/>
      <c r="H137" s="229"/>
    </row>
    <row r="138" spans="1:8" ht="26.25">
      <c r="A138" s="138" t="s">
        <v>324</v>
      </c>
      <c r="B138" s="54" t="s">
        <v>196</v>
      </c>
      <c r="C138" s="187" t="s">
        <v>197</v>
      </c>
      <c r="D138" s="187"/>
      <c r="E138" s="86"/>
      <c r="F138" s="86"/>
      <c r="G138" s="86"/>
      <c r="H138" s="189"/>
    </row>
    <row r="139" spans="1:8" s="197" customFormat="1">
      <c r="A139" s="162" t="s">
        <v>198</v>
      </c>
      <c r="B139" s="163" t="s">
        <v>199</v>
      </c>
      <c r="C139" s="157" t="s">
        <v>200</v>
      </c>
      <c r="D139" s="157"/>
      <c r="E139" s="164">
        <f>E140+E143+E145+E146+E147+E144</f>
        <v>1572617.2300000002</v>
      </c>
      <c r="F139" s="164">
        <f>F140+F143+F145+F146+F147</f>
        <v>1110078.71</v>
      </c>
      <c r="G139" s="164">
        <f>G140+G143+G145+G146+G147</f>
        <v>1079690.9100000001</v>
      </c>
      <c r="H139" s="158">
        <f>H140+H143+H145+H146+H147</f>
        <v>0</v>
      </c>
    </row>
    <row r="140" spans="1:8" s="197" customFormat="1" ht="26.25">
      <c r="A140" s="159" t="s">
        <v>323</v>
      </c>
      <c r="B140" s="160" t="s">
        <v>201</v>
      </c>
      <c r="C140" s="150" t="s">
        <v>200</v>
      </c>
      <c r="D140" s="150"/>
      <c r="E140" s="161">
        <f>E141+E142</f>
        <v>1572376.6300000001</v>
      </c>
      <c r="F140" s="161">
        <f>F141+F142</f>
        <v>1109838.1099999999</v>
      </c>
      <c r="G140" s="161">
        <f>G141+G142</f>
        <v>1079450.31</v>
      </c>
      <c r="H140" s="151"/>
    </row>
    <row r="141" spans="1:8">
      <c r="A141" s="159" t="s">
        <v>514</v>
      </c>
      <c r="B141" s="160"/>
      <c r="C141" s="150" t="s">
        <v>200</v>
      </c>
      <c r="D141" s="150"/>
      <c r="E141" s="161">
        <f>78979.08+26888.65+195088.66+1005125.48+233800+32494.76</f>
        <v>1572376.6300000001</v>
      </c>
      <c r="F141" s="161">
        <f>10385.28+26888.65+240042.7+832521.48</f>
        <v>1109838.1099999999</v>
      </c>
      <c r="G141" s="161">
        <f>10385.28+26888.65+209654.9+832521.48</f>
        <v>1079450.31</v>
      </c>
      <c r="H141" s="151"/>
    </row>
    <row r="142" spans="1:8" ht="26.25">
      <c r="A142" s="159" t="s">
        <v>515</v>
      </c>
      <c r="B142" s="160"/>
      <c r="C142" s="150" t="s">
        <v>200</v>
      </c>
      <c r="D142" s="150"/>
      <c r="E142" s="161"/>
      <c r="F142" s="161"/>
      <c r="G142" s="161"/>
      <c r="H142" s="151"/>
    </row>
    <row r="143" spans="1:8" ht="32.25" customHeight="1">
      <c r="A143" s="143" t="s">
        <v>202</v>
      </c>
      <c r="B143" s="193" t="s">
        <v>203</v>
      </c>
      <c r="C143" s="187" t="s">
        <v>200</v>
      </c>
      <c r="D143" s="187"/>
      <c r="E143" s="98"/>
      <c r="F143" s="98"/>
      <c r="G143" s="98"/>
      <c r="H143" s="189"/>
    </row>
    <row r="144" spans="1:8" ht="44.25" customHeight="1">
      <c r="A144" s="143" t="s">
        <v>552</v>
      </c>
      <c r="B144" s="193" t="s">
        <v>203</v>
      </c>
      <c r="C144" s="187" t="s">
        <v>200</v>
      </c>
      <c r="D144" s="187"/>
      <c r="E144" s="98"/>
      <c r="F144" s="98"/>
      <c r="G144" s="98"/>
      <c r="H144" s="189"/>
    </row>
    <row r="145" spans="1:9" ht="18.75" customHeight="1">
      <c r="A145" s="140" t="s">
        <v>204</v>
      </c>
      <c r="B145" s="193" t="s">
        <v>205</v>
      </c>
      <c r="C145" s="187" t="s">
        <v>200</v>
      </c>
      <c r="D145" s="187"/>
      <c r="E145" s="98">
        <v>0</v>
      </c>
      <c r="F145" s="98">
        <v>0</v>
      </c>
      <c r="G145" s="98">
        <v>0</v>
      </c>
      <c r="H145" s="189"/>
    </row>
    <row r="146" spans="1:9">
      <c r="A146" s="140" t="s">
        <v>206</v>
      </c>
      <c r="B146" s="193" t="s">
        <v>207</v>
      </c>
      <c r="C146" s="187" t="s">
        <v>200</v>
      </c>
      <c r="D146" s="187"/>
      <c r="E146" s="98">
        <v>0</v>
      </c>
      <c r="F146" s="98">
        <v>0</v>
      </c>
      <c r="G146" s="98">
        <v>0</v>
      </c>
      <c r="H146" s="189"/>
    </row>
    <row r="147" spans="1:9">
      <c r="A147" s="198" t="s">
        <v>208</v>
      </c>
      <c r="B147" s="193" t="s">
        <v>209</v>
      </c>
      <c r="C147" s="187" t="s">
        <v>200</v>
      </c>
      <c r="D147" s="187"/>
      <c r="E147" s="98">
        <f>E148+E149</f>
        <v>240.6</v>
      </c>
      <c r="F147" s="98">
        <f>F148+F149</f>
        <v>240.6</v>
      </c>
      <c r="G147" s="98">
        <f>G148+G149</f>
        <v>240.6</v>
      </c>
      <c r="H147" s="189"/>
    </row>
    <row r="148" spans="1:9">
      <c r="A148" s="165" t="s">
        <v>518</v>
      </c>
      <c r="B148" s="186" t="s">
        <v>516</v>
      </c>
      <c r="C148" s="187" t="s">
        <v>200</v>
      </c>
      <c r="D148" s="187"/>
      <c r="E148" s="205">
        <f>240.6</f>
        <v>240.6</v>
      </c>
      <c r="F148" s="98">
        <f>240.6</f>
        <v>240.6</v>
      </c>
      <c r="G148" s="98">
        <f>240.6</f>
        <v>240.6</v>
      </c>
      <c r="H148" s="189"/>
    </row>
    <row r="149" spans="1:9" ht="26.25">
      <c r="A149" s="166" t="s">
        <v>519</v>
      </c>
      <c r="B149" s="186" t="s">
        <v>517</v>
      </c>
      <c r="C149" s="187" t="s">
        <v>200</v>
      </c>
      <c r="D149" s="187"/>
      <c r="E149" s="98"/>
      <c r="F149" s="98"/>
      <c r="G149" s="98"/>
      <c r="H149" s="189"/>
    </row>
    <row r="150" spans="1:9">
      <c r="A150" s="199" t="s">
        <v>533</v>
      </c>
      <c r="B150" s="169" t="s">
        <v>534</v>
      </c>
      <c r="C150" s="187" t="s">
        <v>535</v>
      </c>
      <c r="D150" s="187"/>
      <c r="E150" s="98">
        <f>E151+E152</f>
        <v>1053484.92</v>
      </c>
      <c r="F150" s="98">
        <f>F151+F152</f>
        <v>1053484.92</v>
      </c>
      <c r="G150" s="98">
        <f>G151+G152</f>
        <v>1053484.92</v>
      </c>
      <c r="H150" s="189"/>
    </row>
    <row r="151" spans="1:9">
      <c r="A151" s="199" t="s">
        <v>514</v>
      </c>
      <c r="B151" s="169"/>
      <c r="C151" s="187" t="s">
        <v>535</v>
      </c>
      <c r="D151" s="187"/>
      <c r="E151" s="98">
        <f>764303.63+246443.99</f>
        <v>1010747.62</v>
      </c>
      <c r="F151" s="98">
        <f>764303.63+246443.99</f>
        <v>1010747.62</v>
      </c>
      <c r="G151" s="98">
        <f>764303.63+246443.99</f>
        <v>1010747.62</v>
      </c>
      <c r="H151" s="189"/>
      <c r="I151" s="200">
        <f>E148+E152</f>
        <v>42977.9</v>
      </c>
    </row>
    <row r="152" spans="1:9">
      <c r="A152" s="199" t="s">
        <v>518</v>
      </c>
      <c r="B152" s="169"/>
      <c r="C152" s="187" t="s">
        <v>535</v>
      </c>
      <c r="D152" s="187"/>
      <c r="E152" s="205">
        <f>33337.1+9400.2</f>
        <v>42737.3</v>
      </c>
      <c r="F152" s="98">
        <f>33337.1+9400.2</f>
        <v>42737.3</v>
      </c>
      <c r="G152" s="98">
        <f>33337.1+9400.2</f>
        <v>42737.3</v>
      </c>
      <c r="H152" s="189"/>
    </row>
    <row r="153" spans="1:9">
      <c r="A153" s="131" t="s">
        <v>210</v>
      </c>
      <c r="B153" s="225" t="s">
        <v>211</v>
      </c>
      <c r="C153" s="227" t="s">
        <v>212</v>
      </c>
      <c r="D153" s="227"/>
      <c r="E153" s="228">
        <f>E155+E158</f>
        <v>0</v>
      </c>
      <c r="F153" s="228">
        <f>F155+F158</f>
        <v>0</v>
      </c>
      <c r="G153" s="228">
        <f>G155+G158</f>
        <v>0</v>
      </c>
      <c r="H153" s="229">
        <f>H155+H158</f>
        <v>0</v>
      </c>
    </row>
    <row r="154" spans="1:9">
      <c r="A154" s="130" t="s">
        <v>213</v>
      </c>
      <c r="B154" s="226"/>
      <c r="C154" s="227"/>
      <c r="D154" s="227"/>
      <c r="E154" s="228"/>
      <c r="F154" s="228"/>
      <c r="G154" s="228"/>
      <c r="H154" s="229"/>
    </row>
    <row r="155" spans="1:9">
      <c r="A155" s="139" t="s">
        <v>47</v>
      </c>
      <c r="B155" s="225" t="s">
        <v>214</v>
      </c>
      <c r="C155" s="227" t="s">
        <v>215</v>
      </c>
      <c r="D155" s="227"/>
      <c r="E155" s="228"/>
      <c r="F155" s="235"/>
      <c r="G155" s="235"/>
      <c r="H155" s="229"/>
    </row>
    <row r="156" spans="1:9">
      <c r="A156" s="142" t="s">
        <v>216</v>
      </c>
      <c r="B156" s="234"/>
      <c r="C156" s="227"/>
      <c r="D156" s="227"/>
      <c r="E156" s="228"/>
      <c r="F156" s="235"/>
      <c r="G156" s="235"/>
      <c r="H156" s="229"/>
    </row>
    <row r="157" spans="1:9">
      <c r="A157" s="140" t="s">
        <v>217</v>
      </c>
      <c r="B157" s="226"/>
      <c r="C157" s="227"/>
      <c r="D157" s="227"/>
      <c r="E157" s="228"/>
      <c r="F157" s="235"/>
      <c r="G157" s="235"/>
      <c r="H157" s="229"/>
    </row>
    <row r="158" spans="1:9">
      <c r="A158" s="139" t="s">
        <v>218</v>
      </c>
      <c r="B158" s="225" t="s">
        <v>219</v>
      </c>
      <c r="C158" s="227" t="s">
        <v>220</v>
      </c>
      <c r="D158" s="227"/>
      <c r="E158" s="228"/>
      <c r="F158" s="235"/>
      <c r="G158" s="235"/>
      <c r="H158" s="229"/>
    </row>
    <row r="159" spans="1:9">
      <c r="A159" s="140" t="s">
        <v>221</v>
      </c>
      <c r="B159" s="226"/>
      <c r="C159" s="227"/>
      <c r="D159" s="227"/>
      <c r="E159" s="228"/>
      <c r="F159" s="235"/>
      <c r="G159" s="235"/>
      <c r="H159" s="229"/>
    </row>
    <row r="160" spans="1:9" ht="16.5">
      <c r="A160" s="144" t="s">
        <v>222</v>
      </c>
      <c r="B160" s="22" t="s">
        <v>223</v>
      </c>
      <c r="C160" s="23" t="s">
        <v>224</v>
      </c>
      <c r="D160" s="187"/>
      <c r="E160" s="188">
        <f>E161+E162+E163</f>
        <v>0</v>
      </c>
      <c r="F160" s="188">
        <f>F161+F162+F163</f>
        <v>0</v>
      </c>
      <c r="G160" s="188">
        <f>G161+G162+G163</f>
        <v>0</v>
      </c>
      <c r="H160" s="189" t="s">
        <v>42</v>
      </c>
    </row>
    <row r="161" spans="1:11">
      <c r="A161" s="131" t="s">
        <v>325</v>
      </c>
      <c r="B161" s="54" t="s">
        <v>225</v>
      </c>
      <c r="C161" s="187"/>
      <c r="D161" s="187"/>
      <c r="E161" s="86"/>
      <c r="F161" s="86"/>
      <c r="G161" s="86"/>
      <c r="H161" s="189" t="s">
        <v>42</v>
      </c>
    </row>
    <row r="162" spans="1:11" ht="16.5">
      <c r="A162" s="137" t="s">
        <v>226</v>
      </c>
      <c r="B162" s="193" t="s">
        <v>227</v>
      </c>
      <c r="C162" s="187"/>
      <c r="D162" s="187"/>
      <c r="E162" s="188"/>
      <c r="F162" s="190"/>
      <c r="G162" s="190"/>
      <c r="H162" s="189" t="s">
        <v>42</v>
      </c>
    </row>
    <row r="163" spans="1:11" ht="16.5">
      <c r="A163" s="137" t="s">
        <v>228</v>
      </c>
      <c r="B163" s="193" t="s">
        <v>229</v>
      </c>
      <c r="C163" s="187"/>
      <c r="D163" s="187"/>
      <c r="E163" s="188"/>
      <c r="F163" s="190"/>
      <c r="G163" s="190"/>
      <c r="H163" s="189" t="s">
        <v>42</v>
      </c>
    </row>
    <row r="164" spans="1:11" ht="16.5">
      <c r="A164" s="127" t="s">
        <v>230</v>
      </c>
      <c r="B164" s="22" t="s">
        <v>231</v>
      </c>
      <c r="C164" s="23" t="s">
        <v>42</v>
      </c>
      <c r="D164" s="187"/>
      <c r="E164" s="188">
        <f>E165</f>
        <v>0</v>
      </c>
      <c r="F164" s="188">
        <f>F165</f>
        <v>0</v>
      </c>
      <c r="G164" s="188">
        <f>G165</f>
        <v>0</v>
      </c>
      <c r="H164" s="189" t="s">
        <v>42</v>
      </c>
    </row>
    <row r="165" spans="1:11">
      <c r="A165" s="131" t="s">
        <v>326</v>
      </c>
      <c r="B165" s="54" t="s">
        <v>232</v>
      </c>
      <c r="C165" s="187" t="s">
        <v>233</v>
      </c>
      <c r="D165" s="187"/>
      <c r="E165" s="156"/>
      <c r="F165" s="86"/>
      <c r="G165" s="86"/>
      <c r="H165" s="189" t="s">
        <v>42</v>
      </c>
    </row>
    <row r="166" spans="1:11" ht="15.75" thickBot="1">
      <c r="A166" s="145"/>
      <c r="B166" s="194"/>
      <c r="C166" s="31"/>
      <c r="D166" s="25"/>
      <c r="E166" s="75"/>
      <c r="F166" s="76"/>
      <c r="G166" s="76"/>
      <c r="H166" s="146"/>
      <c r="I166" s="200">
        <f>E31+E33-E81-E164</f>
        <v>0</v>
      </c>
      <c r="J166" s="200">
        <f>F31+F33-F81-F164</f>
        <v>0</v>
      </c>
      <c r="K166" s="200">
        <f>G31+G33-G81-G164</f>
        <v>-4.6566128730773926E-10</v>
      </c>
    </row>
    <row r="167" spans="1:11">
      <c r="A167" s="122"/>
      <c r="B167" s="9"/>
      <c r="C167" s="9"/>
      <c r="D167" s="9"/>
      <c r="E167" s="10"/>
      <c r="F167" s="10"/>
      <c r="G167" s="10"/>
      <c r="H167" s="10"/>
    </row>
    <row r="168" spans="1:11">
      <c r="A168" s="191" t="s">
        <v>234</v>
      </c>
      <c r="B168" s="192"/>
      <c r="C168" s="192"/>
      <c r="D168" s="192"/>
      <c r="E168" s="11"/>
      <c r="F168" s="11"/>
      <c r="G168" s="11"/>
      <c r="H168" s="11"/>
    </row>
    <row r="169" spans="1:11">
      <c r="A169" s="191" t="s">
        <v>235</v>
      </c>
      <c r="B169" s="192"/>
      <c r="C169" s="192"/>
      <c r="D169" s="192"/>
      <c r="E169" s="11"/>
      <c r="F169" s="11"/>
      <c r="G169" s="11"/>
      <c r="H169" s="11"/>
    </row>
    <row r="170" spans="1:11">
      <c r="A170" s="191" t="s">
        <v>236</v>
      </c>
      <c r="B170" s="192"/>
      <c r="C170" s="192"/>
      <c r="D170" s="192"/>
      <c r="E170" s="11"/>
      <c r="F170" s="11"/>
      <c r="G170" s="11"/>
      <c r="H170" s="11"/>
    </row>
    <row r="171" spans="1:11">
      <c r="A171" s="192" t="s">
        <v>237</v>
      </c>
      <c r="B171" s="192"/>
      <c r="C171" s="192"/>
      <c r="D171" s="192"/>
      <c r="E171" s="11"/>
      <c r="F171" s="11"/>
      <c r="G171" s="11"/>
      <c r="H171" s="11"/>
    </row>
    <row r="172" spans="1:11">
      <c r="A172" s="192" t="s">
        <v>238</v>
      </c>
      <c r="B172" s="192"/>
      <c r="C172" s="192"/>
      <c r="D172" s="192"/>
      <c r="E172" s="11"/>
      <c r="F172" s="11"/>
      <c r="G172" s="11"/>
      <c r="H172" s="11"/>
    </row>
    <row r="173" spans="1:11">
      <c r="A173" s="192" t="s">
        <v>239</v>
      </c>
      <c r="B173" s="192"/>
      <c r="C173" s="192"/>
      <c r="D173" s="192"/>
      <c r="E173" s="11"/>
      <c r="F173" s="11"/>
      <c r="G173" s="11"/>
      <c r="H173" s="11"/>
    </row>
    <row r="174" spans="1:11">
      <c r="A174" s="239" t="s">
        <v>240</v>
      </c>
      <c r="B174" s="238"/>
      <c r="C174" s="238"/>
      <c r="D174" s="238"/>
      <c r="E174" s="238"/>
      <c r="F174" s="238"/>
      <c r="G174" s="238"/>
      <c r="H174" s="238"/>
    </row>
    <row r="175" spans="1:11">
      <c r="A175" s="238"/>
      <c r="B175" s="238"/>
      <c r="C175" s="238"/>
      <c r="D175" s="238"/>
      <c r="E175" s="238"/>
      <c r="F175" s="238"/>
      <c r="G175" s="238"/>
      <c r="H175" s="238"/>
    </row>
    <row r="176" spans="1:11">
      <c r="A176" s="192" t="s">
        <v>241</v>
      </c>
      <c r="B176" s="192"/>
      <c r="C176" s="192"/>
      <c r="D176" s="192"/>
      <c r="E176" s="11"/>
      <c r="F176" s="11"/>
      <c r="G176" s="11"/>
      <c r="H176" s="11"/>
    </row>
    <row r="177" spans="1:8">
      <c r="A177" s="236" t="s">
        <v>242</v>
      </c>
      <c r="B177" s="238"/>
      <c r="C177" s="238"/>
      <c r="D177" s="238"/>
      <c r="E177" s="238"/>
      <c r="F177" s="238"/>
      <c r="G177" s="238"/>
      <c r="H177" s="238"/>
    </row>
    <row r="178" spans="1:8">
      <c r="A178" s="239"/>
      <c r="B178" s="238"/>
      <c r="C178" s="238"/>
      <c r="D178" s="238"/>
      <c r="E178" s="238"/>
      <c r="F178" s="238"/>
      <c r="G178" s="238"/>
      <c r="H178" s="238"/>
    </row>
    <row r="179" spans="1:8">
      <c r="A179" s="238"/>
      <c r="B179" s="238"/>
      <c r="C179" s="238"/>
      <c r="D179" s="238"/>
      <c r="E179" s="238"/>
      <c r="F179" s="238"/>
      <c r="G179" s="238"/>
      <c r="H179" s="238"/>
    </row>
    <row r="180" spans="1:8">
      <c r="A180" s="236" t="s">
        <v>243</v>
      </c>
      <c r="B180" s="237"/>
      <c r="C180" s="237"/>
      <c r="D180" s="237"/>
      <c r="E180" s="237"/>
      <c r="F180" s="237"/>
      <c r="G180" s="237"/>
      <c r="H180" s="237"/>
    </row>
    <row r="181" spans="1:8">
      <c r="A181" s="237"/>
      <c r="B181" s="237"/>
      <c r="C181" s="237"/>
      <c r="D181" s="237"/>
      <c r="E181" s="237"/>
      <c r="F181" s="237"/>
      <c r="G181" s="237"/>
      <c r="H181" s="237"/>
    </row>
    <row r="182" spans="1:8">
      <c r="A182" s="236" t="s">
        <v>244</v>
      </c>
      <c r="B182" s="237"/>
      <c r="C182" s="237"/>
      <c r="D182" s="237"/>
      <c r="E182" s="237"/>
      <c r="F182" s="237"/>
      <c r="G182" s="237"/>
      <c r="H182" s="237"/>
    </row>
    <row r="183" spans="1:8">
      <c r="A183" s="237"/>
      <c r="B183" s="237"/>
      <c r="C183" s="237"/>
      <c r="D183" s="237"/>
      <c r="E183" s="237"/>
      <c r="F183" s="237"/>
      <c r="G183" s="237"/>
      <c r="H183" s="237"/>
    </row>
    <row r="184" spans="1:8">
      <c r="A184" s="237"/>
      <c r="B184" s="237"/>
      <c r="C184" s="237"/>
      <c r="D184" s="237"/>
      <c r="E184" s="237"/>
      <c r="F184" s="237"/>
      <c r="G184" s="237"/>
      <c r="H184" s="237"/>
    </row>
    <row r="185" spans="1:8">
      <c r="A185" s="236" t="s">
        <v>245</v>
      </c>
      <c r="B185" s="237"/>
      <c r="C185" s="237"/>
      <c r="D185" s="237"/>
      <c r="E185" s="237"/>
      <c r="F185" s="237"/>
      <c r="G185" s="237"/>
      <c r="H185" s="237"/>
    </row>
    <row r="186" spans="1:8">
      <c r="A186" s="237"/>
      <c r="B186" s="237"/>
      <c r="C186" s="237"/>
      <c r="D186" s="237"/>
      <c r="E186" s="237"/>
      <c r="F186" s="237"/>
      <c r="G186" s="237"/>
      <c r="H186" s="237"/>
    </row>
    <row r="187" spans="1:8">
      <c r="A187" s="191" t="s">
        <v>246</v>
      </c>
      <c r="B187" s="192"/>
      <c r="C187" s="192"/>
      <c r="D187" s="192"/>
      <c r="E187" s="11"/>
      <c r="F187" s="11"/>
      <c r="G187" s="11"/>
      <c r="H187" s="11"/>
    </row>
    <row r="188" spans="1:8">
      <c r="A188" s="236" t="s">
        <v>247</v>
      </c>
      <c r="B188" s="238"/>
      <c r="C188" s="238"/>
      <c r="D188" s="238"/>
      <c r="E188" s="238"/>
      <c r="F188" s="238"/>
      <c r="G188" s="238"/>
      <c r="H188" s="238"/>
    </row>
    <row r="189" spans="1:8">
      <c r="A189" s="238"/>
      <c r="B189" s="238"/>
      <c r="C189" s="238"/>
      <c r="D189" s="238"/>
      <c r="E189" s="238"/>
      <c r="F189" s="238"/>
      <c r="G189" s="238"/>
      <c r="H189" s="238"/>
    </row>
    <row r="190" spans="1:8">
      <c r="A190" s="238"/>
      <c r="B190" s="238"/>
      <c r="C190" s="238"/>
      <c r="D190" s="238"/>
      <c r="E190" s="238"/>
      <c r="F190" s="238"/>
      <c r="G190" s="238"/>
      <c r="H190" s="238"/>
    </row>
    <row r="191" spans="1:8">
      <c r="A191" s="1"/>
      <c r="B191" s="1"/>
      <c r="C191" s="1"/>
      <c r="D191" s="1"/>
      <c r="E191" s="2"/>
      <c r="F191" s="2"/>
      <c r="G191" s="2"/>
      <c r="H191" s="2"/>
    </row>
    <row r="192" spans="1:8">
      <c r="A192" s="1"/>
      <c r="B192" s="1"/>
      <c r="C192" s="1"/>
      <c r="D192" s="1"/>
      <c r="E192" s="2"/>
      <c r="F192" s="2"/>
      <c r="G192" s="2"/>
      <c r="H192" s="2"/>
    </row>
  </sheetData>
  <mergeCells count="224">
    <mergeCell ref="A182:H184"/>
    <mergeCell ref="A185:H186"/>
    <mergeCell ref="A188:H190"/>
    <mergeCell ref="A174:H175"/>
    <mergeCell ref="A177:H179"/>
    <mergeCell ref="A180:H181"/>
    <mergeCell ref="H158:H159"/>
    <mergeCell ref="H155:H157"/>
    <mergeCell ref="B158:B159"/>
    <mergeCell ref="C158:C159"/>
    <mergeCell ref="D158:D159"/>
    <mergeCell ref="E158:E159"/>
    <mergeCell ref="F158:F159"/>
    <mergeCell ref="G158:G159"/>
    <mergeCell ref="B155:B157"/>
    <mergeCell ref="C155:C157"/>
    <mergeCell ref="D155:D157"/>
    <mergeCell ref="E155:E157"/>
    <mergeCell ref="F155:F157"/>
    <mergeCell ref="G155:G157"/>
    <mergeCell ref="B153:B154"/>
    <mergeCell ref="C153:C154"/>
    <mergeCell ref="D153:D154"/>
    <mergeCell ref="E153:E154"/>
    <mergeCell ref="F153:F154"/>
    <mergeCell ref="H134:H135"/>
    <mergeCell ref="B136:B137"/>
    <mergeCell ref="C136:C137"/>
    <mergeCell ref="D136:D137"/>
    <mergeCell ref="E136:E137"/>
    <mergeCell ref="F136:F137"/>
    <mergeCell ref="G136:G137"/>
    <mergeCell ref="H136:H137"/>
    <mergeCell ref="B134:B135"/>
    <mergeCell ref="C134:C135"/>
    <mergeCell ref="D134:D135"/>
    <mergeCell ref="E134:E135"/>
    <mergeCell ref="F134:F135"/>
    <mergeCell ref="G134:G135"/>
    <mergeCell ref="G153:G154"/>
    <mergeCell ref="H153:H154"/>
    <mergeCell ref="B131:B132"/>
    <mergeCell ref="C131:C132"/>
    <mergeCell ref="D131:D132"/>
    <mergeCell ref="E131:E132"/>
    <mergeCell ref="F131:F132"/>
    <mergeCell ref="G131:G132"/>
    <mergeCell ref="H131:H132"/>
    <mergeCell ref="B128:B129"/>
    <mergeCell ref="C128:C129"/>
    <mergeCell ref="D128:D129"/>
    <mergeCell ref="E128:E129"/>
    <mergeCell ref="F128:F129"/>
    <mergeCell ref="G128:G129"/>
    <mergeCell ref="H128:H129"/>
    <mergeCell ref="G125:G126"/>
    <mergeCell ref="H125:H126"/>
    <mergeCell ref="B125:B126"/>
    <mergeCell ref="C125:C126"/>
    <mergeCell ref="D125:D126"/>
    <mergeCell ref="E125:E126"/>
    <mergeCell ref="F125:F126"/>
    <mergeCell ref="F121:F122"/>
    <mergeCell ref="G121:G122"/>
    <mergeCell ref="H121:H122"/>
    <mergeCell ref="B121:B122"/>
    <mergeCell ref="C121:C122"/>
    <mergeCell ref="D121:D122"/>
    <mergeCell ref="E121:E122"/>
    <mergeCell ref="B119:B120"/>
    <mergeCell ref="C119:C120"/>
    <mergeCell ref="D119:D120"/>
    <mergeCell ref="E119:E120"/>
    <mergeCell ref="F119:F120"/>
    <mergeCell ref="G119:G120"/>
    <mergeCell ref="H119:H120"/>
    <mergeCell ref="F116:F117"/>
    <mergeCell ref="G116:G117"/>
    <mergeCell ref="H116:H117"/>
    <mergeCell ref="F113:F115"/>
    <mergeCell ref="G113:G115"/>
    <mergeCell ref="H113:H115"/>
    <mergeCell ref="B116:B117"/>
    <mergeCell ref="C116:C117"/>
    <mergeCell ref="D116:D117"/>
    <mergeCell ref="E116:E117"/>
    <mergeCell ref="B113:B115"/>
    <mergeCell ref="C113:C115"/>
    <mergeCell ref="D113:D115"/>
    <mergeCell ref="E113:E115"/>
    <mergeCell ref="B111:B112"/>
    <mergeCell ref="C111:C112"/>
    <mergeCell ref="D111:D112"/>
    <mergeCell ref="E111:E112"/>
    <mergeCell ref="F111:F112"/>
    <mergeCell ref="G111:G112"/>
    <mergeCell ref="H111:H112"/>
    <mergeCell ref="G107:G109"/>
    <mergeCell ref="H107:H109"/>
    <mergeCell ref="G104:G106"/>
    <mergeCell ref="H104:H106"/>
    <mergeCell ref="B107:B109"/>
    <mergeCell ref="C107:C109"/>
    <mergeCell ref="D107:D109"/>
    <mergeCell ref="E107:E109"/>
    <mergeCell ref="F107:F109"/>
    <mergeCell ref="B104:B106"/>
    <mergeCell ref="C104:C106"/>
    <mergeCell ref="D104:D106"/>
    <mergeCell ref="E104:E106"/>
    <mergeCell ref="F104:F106"/>
    <mergeCell ref="G100:G101"/>
    <mergeCell ref="H100:H101"/>
    <mergeCell ref="F98:F99"/>
    <mergeCell ref="G98:G99"/>
    <mergeCell ref="H98:H99"/>
    <mergeCell ref="B100:B101"/>
    <mergeCell ref="C100:C101"/>
    <mergeCell ref="D100:D101"/>
    <mergeCell ref="E100:E101"/>
    <mergeCell ref="F100:F101"/>
    <mergeCell ref="B98:B99"/>
    <mergeCell ref="C98:C99"/>
    <mergeCell ref="D98:D99"/>
    <mergeCell ref="E98:E99"/>
    <mergeCell ref="H94:H95"/>
    <mergeCell ref="B96:B97"/>
    <mergeCell ref="C96:C97"/>
    <mergeCell ref="D96:D97"/>
    <mergeCell ref="E96:E97"/>
    <mergeCell ref="F96:F97"/>
    <mergeCell ref="G96:G97"/>
    <mergeCell ref="H96:H97"/>
    <mergeCell ref="B94:B95"/>
    <mergeCell ref="C94:C95"/>
    <mergeCell ref="D94:D95"/>
    <mergeCell ref="E94:E95"/>
    <mergeCell ref="F94:F95"/>
    <mergeCell ref="G94:G95"/>
    <mergeCell ref="H89:H90"/>
    <mergeCell ref="B91:B92"/>
    <mergeCell ref="C91:C92"/>
    <mergeCell ref="D91:D92"/>
    <mergeCell ref="E91:E92"/>
    <mergeCell ref="F91:F92"/>
    <mergeCell ref="G91:G92"/>
    <mergeCell ref="H91:H92"/>
    <mergeCell ref="H87:H88"/>
    <mergeCell ref="B89:B90"/>
    <mergeCell ref="C89:C90"/>
    <mergeCell ref="D89:D90"/>
    <mergeCell ref="E89:E90"/>
    <mergeCell ref="F89:F90"/>
    <mergeCell ref="G89:G90"/>
    <mergeCell ref="B87:B88"/>
    <mergeCell ref="C87:C88"/>
    <mergeCell ref="H84:H85"/>
    <mergeCell ref="G82:G83"/>
    <mergeCell ref="H82:H83"/>
    <mergeCell ref="B84:B85"/>
    <mergeCell ref="C84:C85"/>
    <mergeCell ref="B82:B83"/>
    <mergeCell ref="C82:C83"/>
    <mergeCell ref="D82:D83"/>
    <mergeCell ref="E82:E83"/>
    <mergeCell ref="F82:F83"/>
    <mergeCell ref="H51:H52"/>
    <mergeCell ref="B51:B52"/>
    <mergeCell ref="C51:C52"/>
    <mergeCell ref="D51:D52"/>
    <mergeCell ref="E51:E52"/>
    <mergeCell ref="F51:F52"/>
    <mergeCell ref="G51:G52"/>
    <mergeCell ref="G76:G77"/>
    <mergeCell ref="H76:H77"/>
    <mergeCell ref="B76:B77"/>
    <mergeCell ref="C76:C77"/>
    <mergeCell ref="D76:D77"/>
    <mergeCell ref="E76:E77"/>
    <mergeCell ref="F76:F77"/>
    <mergeCell ref="G54:G55"/>
    <mergeCell ref="H54:H55"/>
    <mergeCell ref="B54:B55"/>
    <mergeCell ref="C54:C55"/>
    <mergeCell ref="D54:D55"/>
    <mergeCell ref="E54:E55"/>
    <mergeCell ref="F54:F55"/>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B34:B35"/>
    <mergeCell ref="C34:C35"/>
    <mergeCell ref="D34:D35"/>
    <mergeCell ref="E34:E35"/>
    <mergeCell ref="F34:F35"/>
    <mergeCell ref="G34:G35"/>
    <mergeCell ref="H34:H35"/>
    <mergeCell ref="A22:H22"/>
    <mergeCell ref="E24:H24"/>
    <mergeCell ref="B19:E19"/>
    <mergeCell ref="B15:E16"/>
    <mergeCell ref="H12:H13"/>
    <mergeCell ref="B14:C14"/>
    <mergeCell ref="F1:H1"/>
    <mergeCell ref="E2:H2"/>
    <mergeCell ref="E4:H4"/>
    <mergeCell ref="E3:H3"/>
    <mergeCell ref="E7:H7"/>
    <mergeCell ref="E8:H8"/>
    <mergeCell ref="E5:H5"/>
    <mergeCell ref="E6:H6"/>
    <mergeCell ref="A11:G11"/>
    <mergeCell ref="A12:F12"/>
  </mergeCells>
  <pageMargins left="0.70866141732283472" right="0" top="0.15748031496062992" bottom="0.15748031496062992" header="0.31496062992125984" footer="0.31496062992125984"/>
  <pageSetup paperSize="9" scale="59" fitToHeight="3" orientation="portrait" r:id="rId1"/>
  <rowBreaks count="2" manualBreakCount="2">
    <brk id="80" max="16383" man="1"/>
    <brk id="166" max="16383" man="1"/>
  </rowBreaks>
</worksheet>
</file>

<file path=xl/worksheets/sheet2.xml><?xml version="1.0" encoding="utf-8"?>
<worksheet xmlns="http://schemas.openxmlformats.org/spreadsheetml/2006/main" xmlns:r="http://schemas.openxmlformats.org/officeDocument/2006/relationships">
  <dimension ref="A1:L52"/>
  <sheetViews>
    <sheetView tabSelected="1" workbookViewId="0">
      <selection activeCell="A46" sqref="A1:I46"/>
    </sheetView>
  </sheetViews>
  <sheetFormatPr defaultRowHeight="15"/>
  <cols>
    <col min="2" max="2" width="54.28515625" customWidth="1"/>
    <col min="5" max="5" width="11.85546875" customWidth="1"/>
    <col min="6" max="6" width="13.85546875" customWidth="1"/>
    <col min="7" max="8" width="13.140625" customWidth="1"/>
    <col min="9" max="9" width="10.42578125" customWidth="1"/>
    <col min="11" max="11" width="14.5703125" bestFit="1" customWidth="1"/>
    <col min="12" max="12" width="16.7109375" customWidth="1"/>
    <col min="13" max="13" width="9.140625" customWidth="1"/>
  </cols>
  <sheetData>
    <row r="1" spans="1:12" ht="17.25">
      <c r="A1" s="244" t="s">
        <v>479</v>
      </c>
      <c r="B1" s="244"/>
      <c r="C1" s="244"/>
      <c r="D1" s="244"/>
      <c r="E1" s="244"/>
      <c r="F1" s="244"/>
      <c r="G1" s="244"/>
      <c r="H1" s="244"/>
      <c r="I1" s="244"/>
    </row>
    <row r="2" spans="1:12" ht="15.75" thickBot="1">
      <c r="A2" s="1"/>
      <c r="B2" s="1"/>
      <c r="C2" s="1"/>
      <c r="D2" s="1"/>
      <c r="E2" s="1"/>
      <c r="F2" s="2"/>
      <c r="G2" s="2"/>
      <c r="H2" s="2"/>
      <c r="I2" s="2"/>
    </row>
    <row r="3" spans="1:12">
      <c r="A3" s="110" t="s">
        <v>248</v>
      </c>
      <c r="B3" s="111" t="s">
        <v>16</v>
      </c>
      <c r="C3" s="112" t="s">
        <v>249</v>
      </c>
      <c r="D3" s="112" t="s">
        <v>250</v>
      </c>
      <c r="E3" s="182" t="s">
        <v>18</v>
      </c>
      <c r="F3" s="245" t="s">
        <v>20</v>
      </c>
      <c r="G3" s="246"/>
      <c r="H3" s="246"/>
      <c r="I3" s="247"/>
    </row>
    <row r="4" spans="1:12">
      <c r="A4" s="113" t="s">
        <v>251</v>
      </c>
      <c r="B4" s="41"/>
      <c r="C4" s="42" t="s">
        <v>252</v>
      </c>
      <c r="D4" s="42" t="s">
        <v>253</v>
      </c>
      <c r="E4" s="42" t="s">
        <v>548</v>
      </c>
      <c r="F4" s="43" t="s">
        <v>24</v>
      </c>
      <c r="G4" s="43" t="s">
        <v>546</v>
      </c>
      <c r="H4" s="43" t="s">
        <v>592</v>
      </c>
      <c r="I4" s="114" t="s">
        <v>25</v>
      </c>
    </row>
    <row r="5" spans="1:12">
      <c r="A5" s="113"/>
      <c r="B5" s="41"/>
      <c r="C5" s="42"/>
      <c r="D5" s="42" t="s">
        <v>254</v>
      </c>
      <c r="E5" s="42" t="s">
        <v>549</v>
      </c>
      <c r="F5" s="43" t="s">
        <v>255</v>
      </c>
      <c r="G5" s="43" t="s">
        <v>256</v>
      </c>
      <c r="H5" s="43" t="s">
        <v>257</v>
      </c>
      <c r="I5" s="114" t="s">
        <v>31</v>
      </c>
    </row>
    <row r="6" spans="1:12">
      <c r="A6" s="113"/>
      <c r="B6" s="41"/>
      <c r="C6" s="42"/>
      <c r="D6" s="42"/>
      <c r="E6" s="42" t="s">
        <v>36</v>
      </c>
      <c r="F6" s="43" t="s">
        <v>258</v>
      </c>
      <c r="G6" s="43" t="s">
        <v>35</v>
      </c>
      <c r="H6" s="43" t="s">
        <v>35</v>
      </c>
      <c r="I6" s="114" t="s">
        <v>35</v>
      </c>
    </row>
    <row r="7" spans="1:12">
      <c r="A7" s="115"/>
      <c r="B7" s="41"/>
      <c r="C7" s="42"/>
      <c r="D7" s="42"/>
      <c r="E7" s="42" t="s">
        <v>550</v>
      </c>
      <c r="F7" s="53" t="s">
        <v>259</v>
      </c>
      <c r="G7" s="53" t="s">
        <v>260</v>
      </c>
      <c r="H7" s="53" t="s">
        <v>260</v>
      </c>
      <c r="I7" s="116" t="s">
        <v>38</v>
      </c>
    </row>
    <row r="8" spans="1:12" ht="15.75" thickBot="1">
      <c r="A8" s="117">
        <v>1</v>
      </c>
      <c r="B8" s="44">
        <v>2</v>
      </c>
      <c r="C8" s="45">
        <v>3</v>
      </c>
      <c r="D8" s="45">
        <v>4</v>
      </c>
      <c r="E8" s="183" t="s">
        <v>551</v>
      </c>
      <c r="F8" s="46">
        <v>5</v>
      </c>
      <c r="G8" s="46">
        <v>6</v>
      </c>
      <c r="H8" s="46">
        <v>7</v>
      </c>
      <c r="I8" s="118">
        <v>8</v>
      </c>
    </row>
    <row r="9" spans="1:12" ht="16.5">
      <c r="A9" s="22" t="s">
        <v>261</v>
      </c>
      <c r="B9" s="17" t="s">
        <v>262</v>
      </c>
      <c r="C9" s="47" t="s">
        <v>263</v>
      </c>
      <c r="D9" s="19" t="s">
        <v>42</v>
      </c>
      <c r="E9" s="19"/>
      <c r="F9" s="57">
        <f>F10+F11+F12+F13</f>
        <v>2626102.15</v>
      </c>
      <c r="G9" s="57">
        <f>G10+G11+G12+G13</f>
        <v>2163563.63</v>
      </c>
      <c r="H9" s="57">
        <f>H10+H11+H12+H13</f>
        <v>2133175.83</v>
      </c>
      <c r="I9" s="58">
        <f>I10+I11+I12+I13</f>
        <v>0</v>
      </c>
      <c r="K9" s="167">
        <f>Лист1!E133+Лист1!E110</f>
        <v>2626102.1500000004</v>
      </c>
      <c r="L9" s="167">
        <f>K9-F9</f>
        <v>0</v>
      </c>
    </row>
    <row r="10" spans="1:12" ht="142.5" customHeight="1">
      <c r="A10" s="54" t="s">
        <v>264</v>
      </c>
      <c r="B10" s="55" t="s">
        <v>314</v>
      </c>
      <c r="C10" s="54" t="s">
        <v>265</v>
      </c>
      <c r="D10" s="52" t="s">
        <v>42</v>
      </c>
      <c r="E10" s="179"/>
      <c r="F10" s="68"/>
      <c r="G10" s="69"/>
      <c r="H10" s="69"/>
      <c r="I10" s="70"/>
    </row>
    <row r="11" spans="1:12" ht="39.75" customHeight="1">
      <c r="A11" s="54" t="s">
        <v>266</v>
      </c>
      <c r="B11" s="71" t="s">
        <v>315</v>
      </c>
      <c r="C11" s="54" t="s">
        <v>267</v>
      </c>
      <c r="D11" s="52" t="s">
        <v>42</v>
      </c>
      <c r="E11" s="179"/>
      <c r="F11" s="59"/>
      <c r="G11" s="60"/>
      <c r="H11" s="60"/>
      <c r="I11" s="61"/>
    </row>
    <row r="12" spans="1:12" ht="26.25" customHeight="1">
      <c r="A12" s="54" t="s">
        <v>268</v>
      </c>
      <c r="B12" s="71" t="s">
        <v>316</v>
      </c>
      <c r="C12" s="54" t="s">
        <v>269</v>
      </c>
      <c r="D12" s="52" t="s">
        <v>42</v>
      </c>
      <c r="E12" s="179"/>
      <c r="F12" s="68">
        <f>Лист1!E149+Лист1!E142+Лист1!E144</f>
        <v>0</v>
      </c>
      <c r="G12" s="69"/>
      <c r="H12" s="69"/>
      <c r="I12" s="70"/>
    </row>
    <row r="13" spans="1:12" ht="26.25" customHeight="1">
      <c r="A13" s="54" t="s">
        <v>270</v>
      </c>
      <c r="B13" s="71" t="s">
        <v>317</v>
      </c>
      <c r="C13" s="168" t="s">
        <v>271</v>
      </c>
      <c r="D13" s="52" t="s">
        <v>42</v>
      </c>
      <c r="E13" s="52"/>
      <c r="F13" s="62">
        <f>F14+F17+F20+F21+F24</f>
        <v>2626102.15</v>
      </c>
      <c r="G13" s="62">
        <f>G14+G17+G20+G21+G24</f>
        <v>2163563.63</v>
      </c>
      <c r="H13" s="62">
        <f>H14+H17+H20+H21+H24</f>
        <v>2133175.83</v>
      </c>
      <c r="I13" s="63">
        <f>I14+I17+I20+I21+I24</f>
        <v>0</v>
      </c>
    </row>
    <row r="14" spans="1:12" ht="26.25" customHeight="1">
      <c r="A14" s="54" t="s">
        <v>272</v>
      </c>
      <c r="B14" s="71" t="s">
        <v>318</v>
      </c>
      <c r="C14" s="160" t="s">
        <v>273</v>
      </c>
      <c r="D14" s="52" t="s">
        <v>42</v>
      </c>
      <c r="E14" s="52"/>
      <c r="F14" s="62">
        <f>F15+F16</f>
        <v>2583124.25</v>
      </c>
      <c r="G14" s="62">
        <f>G15+G16</f>
        <v>2120585.73</v>
      </c>
      <c r="H14" s="62">
        <f>H15+H16</f>
        <v>2090197.9300000002</v>
      </c>
      <c r="I14" s="63">
        <f>I15+I16</f>
        <v>0</v>
      </c>
    </row>
    <row r="15" spans="1:12">
      <c r="A15" s="54" t="s">
        <v>274</v>
      </c>
      <c r="B15" s="71" t="s">
        <v>319</v>
      </c>
      <c r="C15" s="54" t="s">
        <v>275</v>
      </c>
      <c r="D15" s="52" t="s">
        <v>42</v>
      </c>
      <c r="E15" s="52"/>
      <c r="F15" s="62">
        <f>Лист1!E141+Лист1!E151</f>
        <v>2583124.25</v>
      </c>
      <c r="G15" s="62">
        <f>Лист1!F141+Лист1!F151</f>
        <v>2120585.73</v>
      </c>
      <c r="H15" s="62">
        <f>Лист1!G141+Лист1!G151</f>
        <v>2090197.9300000002</v>
      </c>
      <c r="I15" s="63">
        <f>Лист1!H140</f>
        <v>0</v>
      </c>
    </row>
    <row r="16" spans="1:12" ht="16.5">
      <c r="A16" s="20" t="s">
        <v>277</v>
      </c>
      <c r="B16" s="72" t="s">
        <v>278</v>
      </c>
      <c r="C16" s="20" t="s">
        <v>279</v>
      </c>
      <c r="D16" s="21" t="s">
        <v>42</v>
      </c>
      <c r="E16" s="178"/>
      <c r="F16" s="84"/>
      <c r="G16" s="85"/>
      <c r="H16" s="85"/>
      <c r="I16" s="64"/>
    </row>
    <row r="17" spans="1:9" ht="39.950000000000003" customHeight="1">
      <c r="A17" s="54" t="s">
        <v>280</v>
      </c>
      <c r="B17" s="71" t="s">
        <v>320</v>
      </c>
      <c r="C17" s="54" t="s">
        <v>281</v>
      </c>
      <c r="D17" s="52" t="s">
        <v>42</v>
      </c>
      <c r="E17" s="52"/>
      <c r="F17" s="62">
        <f>F18+F19</f>
        <v>0</v>
      </c>
      <c r="G17" s="62">
        <f>G18+G19</f>
        <v>0</v>
      </c>
      <c r="H17" s="62">
        <f>H18+H19</f>
        <v>0</v>
      </c>
      <c r="I17" s="63">
        <f>I18+I19</f>
        <v>0</v>
      </c>
    </row>
    <row r="18" spans="1:9">
      <c r="A18" s="54" t="s">
        <v>282</v>
      </c>
      <c r="B18" s="71" t="s">
        <v>276</v>
      </c>
      <c r="C18" s="54" t="s">
        <v>283</v>
      </c>
      <c r="D18" s="52" t="s">
        <v>42</v>
      </c>
      <c r="E18" s="52"/>
      <c r="F18" s="62">
        <f>Лист1!E143+Лист1!E110</f>
        <v>0</v>
      </c>
      <c r="G18" s="62">
        <f>Лист1!F143+Лист1!F110</f>
        <v>0</v>
      </c>
      <c r="H18" s="62">
        <f>Лист1!G143+Лист1!G110</f>
        <v>0</v>
      </c>
      <c r="I18" s="63"/>
    </row>
    <row r="19" spans="1:9" ht="16.5">
      <c r="A19" s="24" t="s">
        <v>284</v>
      </c>
      <c r="B19" s="72" t="s">
        <v>278</v>
      </c>
      <c r="C19" s="20" t="s">
        <v>285</v>
      </c>
      <c r="D19" s="21" t="s">
        <v>42</v>
      </c>
      <c r="E19" s="178"/>
      <c r="F19" s="84"/>
      <c r="G19" s="85"/>
      <c r="H19" s="85"/>
      <c r="I19" s="64"/>
    </row>
    <row r="20" spans="1:9" ht="27.75" customHeight="1">
      <c r="A20" s="24" t="s">
        <v>286</v>
      </c>
      <c r="B20" s="109" t="s">
        <v>287</v>
      </c>
      <c r="C20" s="20" t="s">
        <v>288</v>
      </c>
      <c r="D20" s="21" t="s">
        <v>42</v>
      </c>
      <c r="E20" s="178"/>
      <c r="F20" s="84">
        <f t="shared" ref="F20:I21" si="0">F21+F22</f>
        <v>0</v>
      </c>
      <c r="G20" s="84">
        <f t="shared" si="0"/>
        <v>0</v>
      </c>
      <c r="H20" s="84">
        <f t="shared" si="0"/>
        <v>0</v>
      </c>
      <c r="I20" s="65">
        <f t="shared" si="0"/>
        <v>0</v>
      </c>
    </row>
    <row r="21" spans="1:9" ht="26.25">
      <c r="A21" s="24" t="s">
        <v>289</v>
      </c>
      <c r="B21" s="72" t="s">
        <v>321</v>
      </c>
      <c r="C21" s="20" t="s">
        <v>290</v>
      </c>
      <c r="D21" s="21" t="s">
        <v>42</v>
      </c>
      <c r="E21" s="178"/>
      <c r="F21" s="84">
        <f t="shared" si="0"/>
        <v>0</v>
      </c>
      <c r="G21" s="84">
        <f t="shared" si="0"/>
        <v>0</v>
      </c>
      <c r="H21" s="84">
        <f t="shared" si="0"/>
        <v>0</v>
      </c>
      <c r="I21" s="65">
        <f t="shared" si="0"/>
        <v>0</v>
      </c>
    </row>
    <row r="22" spans="1:9">
      <c r="A22" s="54" t="s">
        <v>291</v>
      </c>
      <c r="B22" s="73" t="s">
        <v>276</v>
      </c>
      <c r="C22" s="54" t="s">
        <v>292</v>
      </c>
      <c r="D22" s="52" t="s">
        <v>42</v>
      </c>
      <c r="E22" s="52"/>
      <c r="F22" s="62"/>
      <c r="G22" s="62"/>
      <c r="H22" s="62"/>
      <c r="I22" s="63"/>
    </row>
    <row r="23" spans="1:9" ht="16.5">
      <c r="A23" s="24" t="s">
        <v>293</v>
      </c>
      <c r="B23" s="72" t="s">
        <v>278</v>
      </c>
      <c r="C23" s="20" t="s">
        <v>294</v>
      </c>
      <c r="D23" s="21" t="s">
        <v>42</v>
      </c>
      <c r="E23" s="178"/>
      <c r="F23" s="84"/>
      <c r="G23" s="85"/>
      <c r="H23" s="85"/>
      <c r="I23" s="64"/>
    </row>
    <row r="24" spans="1:9" ht="26.25">
      <c r="A24" s="24" t="s">
        <v>295</v>
      </c>
      <c r="B24" s="72" t="s">
        <v>322</v>
      </c>
      <c r="C24" s="20" t="s">
        <v>296</v>
      </c>
      <c r="D24" s="21" t="s">
        <v>42</v>
      </c>
      <c r="E24" s="178"/>
      <c r="F24" s="66">
        <f>F25+F26</f>
        <v>42977.9</v>
      </c>
      <c r="G24" s="66">
        <f>G25+G26</f>
        <v>42977.9</v>
      </c>
      <c r="H24" s="66">
        <f>H25+H26</f>
        <v>42977.9</v>
      </c>
      <c r="I24" s="67">
        <f>I25+I26</f>
        <v>0</v>
      </c>
    </row>
    <row r="25" spans="1:9">
      <c r="A25" s="54" t="s">
        <v>297</v>
      </c>
      <c r="B25" s="71" t="s">
        <v>276</v>
      </c>
      <c r="C25" s="54" t="s">
        <v>298</v>
      </c>
      <c r="D25" s="52" t="s">
        <v>42</v>
      </c>
      <c r="E25" s="52"/>
      <c r="F25" s="62">
        <f>Лист1!E148+Лист1!E152</f>
        <v>42977.9</v>
      </c>
      <c r="G25" s="62">
        <f>Лист1!F148+Лист1!F152</f>
        <v>42977.9</v>
      </c>
      <c r="H25" s="62">
        <f>Лист1!G148+Лист1!G152</f>
        <v>42977.9</v>
      </c>
      <c r="I25" s="63">
        <f>Лист1!H147</f>
        <v>0</v>
      </c>
    </row>
    <row r="26" spans="1:9">
      <c r="A26" s="24" t="s">
        <v>299</v>
      </c>
      <c r="B26" s="72" t="s">
        <v>300</v>
      </c>
      <c r="C26" s="20" t="s">
        <v>301</v>
      </c>
      <c r="D26" s="21" t="s">
        <v>42</v>
      </c>
      <c r="E26" s="178"/>
      <c r="F26" s="84"/>
      <c r="G26" s="85"/>
      <c r="H26" s="85"/>
      <c r="I26" s="64"/>
    </row>
    <row r="27" spans="1:9" ht="26.25">
      <c r="A27" s="248" t="s">
        <v>302</v>
      </c>
      <c r="B27" s="55" t="s">
        <v>303</v>
      </c>
      <c r="C27" s="249" t="s">
        <v>304</v>
      </c>
      <c r="D27" s="251" t="s">
        <v>42</v>
      </c>
      <c r="E27" s="179"/>
      <c r="F27" s="240">
        <f>F29</f>
        <v>2626102.15</v>
      </c>
      <c r="G27" s="240">
        <f>G29</f>
        <v>2120585.73</v>
      </c>
      <c r="H27" s="240">
        <f>H29</f>
        <v>2090197.9300000002</v>
      </c>
      <c r="I27" s="242">
        <f>I29</f>
        <v>0</v>
      </c>
    </row>
    <row r="28" spans="1:9" ht="29.25">
      <c r="A28" s="248"/>
      <c r="B28" s="49" t="s">
        <v>305</v>
      </c>
      <c r="C28" s="250"/>
      <c r="D28" s="252"/>
      <c r="E28" s="180"/>
      <c r="F28" s="241"/>
      <c r="G28" s="241"/>
      <c r="H28" s="241"/>
      <c r="I28" s="243"/>
    </row>
    <row r="29" spans="1:9">
      <c r="A29" s="248"/>
      <c r="B29" s="71" t="s">
        <v>306</v>
      </c>
      <c r="C29" s="225" t="s">
        <v>307</v>
      </c>
      <c r="D29" s="251"/>
      <c r="E29" s="251"/>
      <c r="F29" s="240">
        <f>F14+F17+F20+F24</f>
        <v>2626102.15</v>
      </c>
      <c r="G29" s="240">
        <f>G14+G17+G20</f>
        <v>2120585.73</v>
      </c>
      <c r="H29" s="240">
        <f>H14+H17+H20</f>
        <v>2090197.9300000002</v>
      </c>
      <c r="I29" s="242">
        <f>I14+I17+I20</f>
        <v>0</v>
      </c>
    </row>
    <row r="30" spans="1:9" ht="7.5" customHeight="1">
      <c r="A30" s="248"/>
      <c r="B30" s="49"/>
      <c r="C30" s="226"/>
      <c r="D30" s="252"/>
      <c r="E30" s="252"/>
      <c r="F30" s="241"/>
      <c r="G30" s="241"/>
      <c r="H30" s="241"/>
      <c r="I30" s="243"/>
    </row>
    <row r="31" spans="1:9" ht="26.25">
      <c r="A31" s="248" t="s">
        <v>308</v>
      </c>
      <c r="B31" s="55" t="s">
        <v>309</v>
      </c>
      <c r="C31" s="225" t="s">
        <v>310</v>
      </c>
      <c r="D31" s="251" t="s">
        <v>42</v>
      </c>
      <c r="E31" s="179"/>
      <c r="F31" s="240"/>
      <c r="G31" s="253"/>
      <c r="H31" s="253"/>
      <c r="I31" s="261"/>
    </row>
    <row r="32" spans="1:9" ht="26.25">
      <c r="A32" s="248"/>
      <c r="B32" s="49" t="s">
        <v>311</v>
      </c>
      <c r="C32" s="226"/>
      <c r="D32" s="252"/>
      <c r="E32" s="180"/>
      <c r="F32" s="241"/>
      <c r="G32" s="254"/>
      <c r="H32" s="254"/>
      <c r="I32" s="263"/>
    </row>
    <row r="33" spans="1:9">
      <c r="A33" s="248"/>
      <c r="B33" s="71" t="s">
        <v>306</v>
      </c>
      <c r="C33" s="225" t="s">
        <v>312</v>
      </c>
      <c r="D33" s="251"/>
      <c r="E33" s="179"/>
      <c r="F33" s="240"/>
      <c r="G33" s="253"/>
      <c r="H33" s="253"/>
      <c r="I33" s="261"/>
    </row>
    <row r="34" spans="1:9" ht="15.75" thickBot="1">
      <c r="A34" s="255"/>
      <c r="B34" s="119"/>
      <c r="C34" s="256"/>
      <c r="D34" s="257"/>
      <c r="E34" s="181"/>
      <c r="F34" s="258"/>
      <c r="G34" s="259"/>
      <c r="H34" s="259"/>
      <c r="I34" s="262"/>
    </row>
    <row r="35" spans="1:9">
      <c r="A35" s="1"/>
      <c r="B35" s="1"/>
      <c r="C35" s="1"/>
      <c r="D35" s="1"/>
      <c r="E35" s="1"/>
      <c r="F35" s="2"/>
      <c r="G35" s="2"/>
      <c r="H35" s="2"/>
      <c r="I35" s="2"/>
    </row>
    <row r="36" spans="1:9">
      <c r="A36" s="1"/>
      <c r="B36" s="1"/>
      <c r="C36" s="1"/>
      <c r="D36" s="1"/>
      <c r="E36" s="1"/>
      <c r="F36" s="2"/>
      <c r="G36" s="2"/>
      <c r="H36" s="2"/>
      <c r="I36" s="2"/>
    </row>
    <row r="37" spans="1:9">
      <c r="A37" s="1" t="s">
        <v>532</v>
      </c>
      <c r="B37" s="1"/>
      <c r="C37" s="56"/>
      <c r="D37" s="56"/>
      <c r="E37" s="1"/>
      <c r="F37" s="2" t="s">
        <v>526</v>
      </c>
      <c r="G37" s="2"/>
      <c r="H37" s="2"/>
      <c r="I37" s="2"/>
    </row>
    <row r="38" spans="1:9">
      <c r="A38" s="1"/>
      <c r="B38" s="1"/>
      <c r="C38" s="8"/>
      <c r="D38" s="87"/>
      <c r="E38" s="39"/>
      <c r="F38" s="87"/>
      <c r="G38" s="87"/>
      <c r="H38" s="2"/>
      <c r="I38" s="2"/>
    </row>
    <row r="39" spans="1:9">
      <c r="A39" s="1" t="s">
        <v>484</v>
      </c>
      <c r="B39" s="56"/>
      <c r="C39" s="87"/>
      <c r="D39" s="87"/>
      <c r="E39" s="87"/>
      <c r="F39" s="87"/>
      <c r="G39" s="48"/>
      <c r="H39" s="2"/>
      <c r="I39" s="2"/>
    </row>
    <row r="40" spans="1:9">
      <c r="A40" s="35"/>
      <c r="B40" s="35"/>
      <c r="C40" s="88"/>
      <c r="D40" s="88"/>
      <c r="E40" s="87"/>
      <c r="F40" s="88"/>
      <c r="G40" s="89"/>
      <c r="H40" s="36"/>
      <c r="I40" s="36"/>
    </row>
    <row r="41" spans="1:9">
      <c r="A41" s="1"/>
      <c r="B41" s="1"/>
      <c r="C41" s="1"/>
      <c r="D41" s="1"/>
      <c r="E41" s="88"/>
      <c r="F41" s="2"/>
      <c r="G41" s="2"/>
      <c r="H41" s="2"/>
      <c r="I41" s="2"/>
    </row>
    <row r="42" spans="1:9">
      <c r="A42" s="1" t="s">
        <v>313</v>
      </c>
      <c r="B42" s="1"/>
      <c r="C42" s="1"/>
      <c r="D42" s="1"/>
      <c r="E42" s="1"/>
      <c r="F42" s="2"/>
      <c r="G42" s="2"/>
      <c r="H42" s="2"/>
      <c r="I42" s="2"/>
    </row>
    <row r="43" spans="1:9">
      <c r="A43" s="39" t="s">
        <v>569</v>
      </c>
      <c r="B43" s="39"/>
      <c r="C43" s="39"/>
      <c r="D43" s="1"/>
      <c r="E43" s="1"/>
      <c r="F43" s="2"/>
      <c r="G43" s="2"/>
      <c r="H43" s="2"/>
      <c r="I43" s="2"/>
    </row>
    <row r="44" spans="1:9" ht="19.5" customHeight="1">
      <c r="A44" s="39"/>
      <c r="B44" s="204" t="s">
        <v>570</v>
      </c>
      <c r="C44" s="39"/>
      <c r="D44" s="1"/>
      <c r="E44" s="1"/>
      <c r="F44" s="2"/>
      <c r="G44" s="2"/>
      <c r="H44" s="2"/>
      <c r="I44" s="2"/>
    </row>
    <row r="45" spans="1:9">
      <c r="A45" s="39"/>
      <c r="B45" s="215"/>
      <c r="C45" s="215"/>
      <c r="D45" s="1"/>
      <c r="E45" s="1"/>
      <c r="F45" s="2"/>
      <c r="G45" s="2"/>
      <c r="H45" s="2"/>
      <c r="I45" s="2"/>
    </row>
    <row r="46" spans="1:9">
      <c r="A46" s="99"/>
      <c r="B46" s="260" t="s">
        <v>593</v>
      </c>
      <c r="C46" s="260"/>
      <c r="D46" s="37"/>
      <c r="E46" s="1"/>
      <c r="F46" s="38"/>
      <c r="G46" s="38"/>
      <c r="H46" s="38"/>
      <c r="I46" s="38"/>
    </row>
    <row r="47" spans="1:9">
      <c r="A47" s="39"/>
      <c r="B47" s="8"/>
      <c r="C47" s="8"/>
      <c r="D47" s="1"/>
      <c r="E47" s="37"/>
      <c r="F47" s="2"/>
      <c r="G47" s="2"/>
      <c r="H47" s="2"/>
      <c r="I47" s="2"/>
    </row>
    <row r="48" spans="1:9">
      <c r="A48" s="40"/>
      <c r="B48" s="50"/>
      <c r="C48" s="50"/>
      <c r="D48" s="35"/>
      <c r="E48" s="1"/>
      <c r="F48" s="36"/>
      <c r="G48" s="36"/>
      <c r="H48" s="36"/>
      <c r="I48" s="36"/>
    </row>
    <row r="49" spans="1:9">
      <c r="A49" s="39"/>
      <c r="B49" s="39"/>
      <c r="C49" s="39"/>
      <c r="D49" s="1"/>
      <c r="E49" s="35"/>
      <c r="F49" s="2"/>
      <c r="G49" s="2"/>
      <c r="H49" s="2"/>
      <c r="I49" s="2"/>
    </row>
    <row r="50" spans="1:9">
      <c r="A50" s="39"/>
      <c r="B50" s="39"/>
      <c r="C50" s="39"/>
      <c r="D50" s="1"/>
      <c r="E50" s="1"/>
      <c r="F50" s="2"/>
      <c r="G50" s="2"/>
      <c r="H50" s="2"/>
      <c r="I50" s="2"/>
    </row>
    <row r="51" spans="1:9">
      <c r="A51" s="51"/>
      <c r="B51" s="51"/>
      <c r="C51" s="51"/>
      <c r="E51" s="1"/>
    </row>
    <row r="52" spans="1:9">
      <c r="A52" s="51"/>
      <c r="B52" s="51"/>
      <c r="C52" s="51"/>
    </row>
  </sheetData>
  <mergeCells count="33">
    <mergeCell ref="B45:C45"/>
    <mergeCell ref="B46:C46"/>
    <mergeCell ref="I33:I34"/>
    <mergeCell ref="H31:H32"/>
    <mergeCell ref="I31:I32"/>
    <mergeCell ref="H33:H34"/>
    <mergeCell ref="A33:A34"/>
    <mergeCell ref="C33:C34"/>
    <mergeCell ref="D33:D34"/>
    <mergeCell ref="F33:F34"/>
    <mergeCell ref="G33:G34"/>
    <mergeCell ref="G29:G30"/>
    <mergeCell ref="H29:H30"/>
    <mergeCell ref="I29:I30"/>
    <mergeCell ref="A31:A32"/>
    <mergeCell ref="C31:C32"/>
    <mergeCell ref="D31:D32"/>
    <mergeCell ref="F31:F32"/>
    <mergeCell ref="G31:G32"/>
    <mergeCell ref="A29:A30"/>
    <mergeCell ref="C29:C30"/>
    <mergeCell ref="D29:D30"/>
    <mergeCell ref="F29:F30"/>
    <mergeCell ref="E29:E30"/>
    <mergeCell ref="H27:H28"/>
    <mergeCell ref="I27:I28"/>
    <mergeCell ref="A1:I1"/>
    <mergeCell ref="F3:I3"/>
    <mergeCell ref="A27:A28"/>
    <mergeCell ref="C27:C28"/>
    <mergeCell ref="D27:D28"/>
    <mergeCell ref="F27:F28"/>
    <mergeCell ref="G27:G28"/>
  </mergeCells>
  <pageMargins left="0.70866141732283472" right="0"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dimension ref="A1:DT42"/>
  <sheetViews>
    <sheetView view="pageBreakPreview" topLeftCell="A19" zoomScale="80" zoomScaleNormal="80" zoomScaleSheetLayoutView="80" workbookViewId="0">
      <selection activeCell="DF25" sqref="DF25:DS41"/>
    </sheetView>
  </sheetViews>
  <sheetFormatPr defaultRowHeight="15"/>
  <cols>
    <col min="1" max="123" width="1.5703125" customWidth="1"/>
    <col min="124" max="124" width="15.85546875" bestFit="1"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6" t="s">
        <v>360</v>
      </c>
      <c r="CV1" s="9"/>
      <c r="CW1" s="9"/>
      <c r="CX1" s="9"/>
      <c r="CY1" s="9"/>
      <c r="CZ1" s="9"/>
      <c r="DA1" s="9"/>
      <c r="DB1" s="9"/>
      <c r="DC1" s="9"/>
      <c r="DD1" s="9"/>
      <c r="DE1" s="9"/>
      <c r="DF1" s="9"/>
      <c r="DG1" s="9"/>
      <c r="DH1" s="9"/>
      <c r="DI1" s="9"/>
      <c r="DJ1" s="9"/>
      <c r="DK1" s="9"/>
      <c r="DL1" s="9"/>
      <c r="DM1" s="9"/>
      <c r="DN1" s="9"/>
      <c r="DO1" s="9"/>
      <c r="DP1" s="9"/>
      <c r="DQ1" s="9"/>
      <c r="DR1" s="9"/>
      <c r="DS1" s="9"/>
    </row>
    <row r="2" spans="1:123">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t="s">
        <v>361</v>
      </c>
      <c r="CV2" s="96"/>
      <c r="CW2" s="96"/>
      <c r="CX2" s="96"/>
      <c r="CY2" s="96"/>
      <c r="CZ2" s="96"/>
      <c r="DA2" s="96"/>
      <c r="DB2" s="96"/>
      <c r="DC2" s="96"/>
      <c r="DD2" s="96"/>
      <c r="DE2" s="96"/>
      <c r="DF2" s="96"/>
      <c r="DG2" s="96"/>
      <c r="DH2" s="96"/>
      <c r="DI2" s="96"/>
      <c r="DJ2" s="96"/>
      <c r="DK2" s="96"/>
      <c r="DL2" s="96"/>
      <c r="DM2" s="96"/>
      <c r="DN2" s="96"/>
      <c r="DO2" s="96"/>
      <c r="DP2" s="96"/>
      <c r="DQ2" s="96"/>
      <c r="DR2" s="96"/>
      <c r="DS2" s="96"/>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6" t="s">
        <v>362</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6" t="s">
        <v>363</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6" t="s">
        <v>364</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224" t="s">
        <v>328</v>
      </c>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row>
    <row r="10" spans="1:123">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row>
    <row r="11" spans="1:123" ht="15.75">
      <c r="A11" s="224" t="s">
        <v>329</v>
      </c>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330</v>
      </c>
      <c r="B13" s="91"/>
      <c r="C13" s="91"/>
      <c r="D13" s="91"/>
      <c r="E13" s="91"/>
      <c r="F13" s="91"/>
      <c r="G13" s="91"/>
      <c r="H13" s="91"/>
      <c r="I13" s="91"/>
      <c r="J13" s="91"/>
      <c r="K13" s="91"/>
      <c r="L13" s="91"/>
      <c r="M13" s="91"/>
      <c r="N13" s="91"/>
      <c r="O13" s="91"/>
      <c r="P13" s="91"/>
      <c r="Q13" s="91"/>
      <c r="R13" s="91"/>
      <c r="S13" s="91"/>
      <c r="T13" s="306" t="s">
        <v>100</v>
      </c>
      <c r="U13" s="306"/>
      <c r="V13" s="306"/>
      <c r="W13" s="306"/>
      <c r="X13" s="306"/>
      <c r="Y13" s="306"/>
      <c r="Z13" s="306"/>
      <c r="AA13" s="306"/>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6"/>
      <c r="AZ13" s="306"/>
      <c r="BA13" s="306"/>
      <c r="BB13" s="306"/>
      <c r="BC13" s="306"/>
      <c r="BD13" s="306"/>
      <c r="BE13" s="306"/>
      <c r="BF13" s="306"/>
      <c r="BG13" s="306"/>
      <c r="BH13" s="306"/>
      <c r="BI13" s="306"/>
      <c r="BJ13" s="306"/>
      <c r="BK13" s="306"/>
      <c r="BL13" s="306"/>
      <c r="BM13" s="306"/>
      <c r="BN13" s="306"/>
      <c r="BO13" s="306"/>
      <c r="BP13" s="306"/>
      <c r="BQ13" s="306"/>
      <c r="BR13" s="306"/>
      <c r="BS13" s="306"/>
      <c r="BT13" s="306"/>
      <c r="BU13" s="306"/>
      <c r="BV13" s="306"/>
      <c r="BW13" s="306"/>
      <c r="BX13" s="306"/>
      <c r="BY13" s="306"/>
      <c r="BZ13" s="306"/>
      <c r="CA13" s="306"/>
      <c r="CB13" s="306"/>
      <c r="CC13" s="306"/>
      <c r="CD13" s="306"/>
      <c r="CE13" s="306"/>
      <c r="CF13" s="306"/>
      <c r="CG13" s="306"/>
      <c r="CH13" s="306"/>
      <c r="CI13" s="306"/>
      <c r="CJ13" s="306"/>
      <c r="CK13" s="306"/>
      <c r="CL13" s="306"/>
      <c r="CM13" s="306"/>
      <c r="CN13" s="306"/>
      <c r="CO13" s="306"/>
      <c r="CP13" s="306"/>
      <c r="CQ13" s="306"/>
      <c r="CR13" s="306"/>
      <c r="CS13" s="306"/>
      <c r="CT13" s="306"/>
      <c r="CU13" s="306"/>
      <c r="CV13" s="306"/>
      <c r="CW13" s="306"/>
      <c r="CX13" s="306"/>
      <c r="CY13" s="306"/>
      <c r="CZ13" s="306"/>
      <c r="DA13" s="306"/>
      <c r="DB13" s="306"/>
      <c r="DC13" s="306"/>
      <c r="DD13" s="306"/>
      <c r="DE13" s="306"/>
      <c r="DF13" s="306"/>
      <c r="DG13" s="306"/>
      <c r="DH13" s="306"/>
      <c r="DI13" s="306"/>
      <c r="DJ13" s="306"/>
      <c r="DK13" s="306"/>
      <c r="DL13" s="306"/>
      <c r="DM13" s="306"/>
      <c r="DN13" s="306"/>
      <c r="DO13" s="306"/>
      <c r="DP13" s="306"/>
      <c r="DQ13" s="306"/>
      <c r="DR13" s="306"/>
      <c r="DS13" s="306"/>
    </row>
    <row r="14" spans="1:123">
      <c r="A14" s="92"/>
      <c r="B14" s="93"/>
      <c r="C14" s="93"/>
      <c r="D14" s="93"/>
      <c r="E14" s="93"/>
      <c r="F14" s="93"/>
      <c r="G14" s="93"/>
      <c r="H14" s="93"/>
      <c r="I14" s="93"/>
      <c r="J14" s="93"/>
      <c r="K14" s="93"/>
      <c r="L14" s="93"/>
      <c r="M14" s="93"/>
      <c r="N14" s="93"/>
      <c r="O14" s="93"/>
      <c r="P14" s="93"/>
      <c r="Q14" s="93"/>
      <c r="R14" s="93"/>
      <c r="S14" s="93"/>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row>
    <row r="15" spans="1:123" ht="15.75">
      <c r="A15" s="6" t="s">
        <v>331</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307" t="s">
        <v>332</v>
      </c>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7"/>
      <c r="BP15" s="307"/>
      <c r="BQ15" s="307"/>
      <c r="BR15" s="307"/>
      <c r="BS15" s="307"/>
      <c r="BT15" s="307"/>
      <c r="BU15" s="307"/>
      <c r="BV15" s="307"/>
      <c r="BW15" s="307"/>
      <c r="BX15" s="307"/>
      <c r="BY15" s="307"/>
      <c r="BZ15" s="307"/>
      <c r="CA15" s="307"/>
      <c r="CB15" s="307"/>
      <c r="CC15" s="307"/>
      <c r="CD15" s="307"/>
      <c r="CE15" s="307"/>
      <c r="CF15" s="307"/>
      <c r="CG15" s="307"/>
      <c r="CH15" s="307"/>
      <c r="CI15" s="307"/>
      <c r="CJ15" s="307"/>
      <c r="CK15" s="307"/>
      <c r="CL15" s="307"/>
      <c r="CM15" s="307"/>
      <c r="CN15" s="307"/>
      <c r="CO15" s="307"/>
      <c r="CP15" s="307"/>
      <c r="CQ15" s="307"/>
      <c r="CR15" s="307"/>
      <c r="CS15" s="307"/>
      <c r="CT15" s="307"/>
      <c r="CU15" s="307"/>
      <c r="CV15" s="307"/>
      <c r="CW15" s="307"/>
      <c r="CX15" s="307"/>
      <c r="CY15" s="307"/>
      <c r="CZ15" s="307"/>
      <c r="DA15" s="307"/>
      <c r="DB15" s="307"/>
      <c r="DC15" s="307"/>
      <c r="DD15" s="307"/>
      <c r="DE15" s="307"/>
      <c r="DF15" s="307"/>
      <c r="DG15" s="307"/>
      <c r="DH15" s="307"/>
      <c r="DI15" s="307"/>
      <c r="DJ15" s="307"/>
      <c r="DK15" s="307"/>
      <c r="DL15" s="307"/>
      <c r="DM15" s="307"/>
      <c r="DN15" s="307"/>
      <c r="DO15" s="307"/>
      <c r="DP15" s="307"/>
      <c r="DQ15" s="307"/>
      <c r="DR15" s="307"/>
      <c r="DS15" s="307"/>
    </row>
    <row r="16" spans="1:123"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row>
    <row r="17" spans="1:123" ht="15.75">
      <c r="A17" s="224" t="s">
        <v>333</v>
      </c>
      <c r="B17" s="224"/>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224"/>
      <c r="CD17" s="224"/>
      <c r="CE17" s="224"/>
      <c r="CF17" s="224"/>
      <c r="CG17" s="224"/>
      <c r="CH17" s="224"/>
      <c r="CI17" s="224"/>
      <c r="CJ17" s="224"/>
      <c r="CK17" s="224"/>
      <c r="CL17" s="224"/>
      <c r="CM17" s="224"/>
      <c r="CN17" s="224"/>
      <c r="CO17" s="224"/>
      <c r="CP17" s="224"/>
      <c r="CQ17" s="224"/>
      <c r="CR17" s="224"/>
      <c r="CS17" s="224"/>
      <c r="CT17" s="224"/>
      <c r="CU17" s="224"/>
      <c r="CV17" s="224"/>
      <c r="CW17" s="224"/>
      <c r="CX17" s="224"/>
      <c r="CY17" s="224"/>
      <c r="CZ17" s="224"/>
      <c r="DA17" s="224"/>
      <c r="DB17" s="224"/>
      <c r="DC17" s="224"/>
      <c r="DD17" s="224"/>
      <c r="DE17" s="224"/>
      <c r="DF17" s="224"/>
      <c r="DG17" s="224"/>
      <c r="DH17" s="224"/>
      <c r="DI17" s="224"/>
      <c r="DJ17" s="224"/>
      <c r="DK17" s="224"/>
      <c r="DL17" s="224"/>
      <c r="DM17" s="224"/>
      <c r="DN17" s="224"/>
      <c r="DO17" s="224"/>
      <c r="DP17" s="224"/>
      <c r="DQ17" s="224"/>
      <c r="DR17" s="224"/>
      <c r="DS17" s="224"/>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308" t="s">
        <v>248</v>
      </c>
      <c r="B19" s="309"/>
      <c r="C19" s="309"/>
      <c r="D19" s="310"/>
      <c r="E19" s="308" t="s">
        <v>334</v>
      </c>
      <c r="F19" s="309"/>
      <c r="G19" s="309"/>
      <c r="H19" s="309"/>
      <c r="I19" s="309"/>
      <c r="J19" s="309"/>
      <c r="K19" s="309"/>
      <c r="L19" s="309"/>
      <c r="M19" s="309"/>
      <c r="N19" s="309"/>
      <c r="O19" s="309"/>
      <c r="P19" s="309"/>
      <c r="Q19" s="309"/>
      <c r="R19" s="309"/>
      <c r="S19" s="309"/>
      <c r="T19" s="310"/>
      <c r="U19" s="308" t="s">
        <v>335</v>
      </c>
      <c r="V19" s="309"/>
      <c r="W19" s="309"/>
      <c r="X19" s="309"/>
      <c r="Y19" s="309"/>
      <c r="Z19" s="309"/>
      <c r="AA19" s="309"/>
      <c r="AB19" s="309"/>
      <c r="AC19" s="309"/>
      <c r="AD19" s="309"/>
      <c r="AE19" s="309"/>
      <c r="AF19" s="310"/>
      <c r="AG19" s="314" t="s">
        <v>336</v>
      </c>
      <c r="AH19" s="315"/>
      <c r="AI19" s="315"/>
      <c r="AJ19" s="315"/>
      <c r="AK19" s="315"/>
      <c r="AL19" s="315"/>
      <c r="AM19" s="315"/>
      <c r="AN19" s="315"/>
      <c r="AO19" s="315"/>
      <c r="AP19" s="315"/>
      <c r="AQ19" s="315"/>
      <c r="AR19" s="315"/>
      <c r="AS19" s="315"/>
      <c r="AT19" s="315"/>
      <c r="AU19" s="315"/>
      <c r="AV19" s="315"/>
      <c r="AW19" s="315"/>
      <c r="AX19" s="315"/>
      <c r="AY19" s="315"/>
      <c r="AZ19" s="315"/>
      <c r="BA19" s="315"/>
      <c r="BB19" s="315"/>
      <c r="BC19" s="315"/>
      <c r="BD19" s="315"/>
      <c r="BE19" s="315"/>
      <c r="BF19" s="315"/>
      <c r="BG19" s="315"/>
      <c r="BH19" s="315"/>
      <c r="BI19" s="315"/>
      <c r="BJ19" s="315"/>
      <c r="BK19" s="315"/>
      <c r="BL19" s="315"/>
      <c r="BM19" s="315"/>
      <c r="BN19" s="315"/>
      <c r="BO19" s="315"/>
      <c r="BP19" s="315"/>
      <c r="BQ19" s="315"/>
      <c r="BR19" s="315"/>
      <c r="BS19" s="315"/>
      <c r="BT19" s="315"/>
      <c r="BU19" s="315"/>
      <c r="BV19" s="315"/>
      <c r="BW19" s="315"/>
      <c r="BX19" s="315"/>
      <c r="BY19" s="315"/>
      <c r="BZ19" s="315"/>
      <c r="CA19" s="315"/>
      <c r="CB19" s="315"/>
      <c r="CC19" s="315"/>
      <c r="CD19" s="315"/>
      <c r="CE19" s="315"/>
      <c r="CF19" s="315"/>
      <c r="CG19" s="315"/>
      <c r="CH19" s="315"/>
      <c r="CI19" s="315"/>
      <c r="CJ19" s="316"/>
      <c r="CK19" s="308" t="s">
        <v>337</v>
      </c>
      <c r="CL19" s="309"/>
      <c r="CM19" s="309"/>
      <c r="CN19" s="309"/>
      <c r="CO19" s="309"/>
      <c r="CP19" s="309"/>
      <c r="CQ19" s="309"/>
      <c r="CR19" s="309"/>
      <c r="CS19" s="309"/>
      <c r="CT19" s="309"/>
      <c r="CU19" s="310"/>
      <c r="CV19" s="308" t="s">
        <v>338</v>
      </c>
      <c r="CW19" s="309"/>
      <c r="CX19" s="309"/>
      <c r="CY19" s="309"/>
      <c r="CZ19" s="309"/>
      <c r="DA19" s="309"/>
      <c r="DB19" s="309"/>
      <c r="DC19" s="309"/>
      <c r="DD19" s="309"/>
      <c r="DE19" s="310"/>
      <c r="DF19" s="308" t="s">
        <v>339</v>
      </c>
      <c r="DG19" s="309"/>
      <c r="DH19" s="309"/>
      <c r="DI19" s="309"/>
      <c r="DJ19" s="309"/>
      <c r="DK19" s="309"/>
      <c r="DL19" s="309"/>
      <c r="DM19" s="309"/>
      <c r="DN19" s="309"/>
      <c r="DO19" s="309"/>
      <c r="DP19" s="309"/>
      <c r="DQ19" s="309"/>
      <c r="DR19" s="309"/>
      <c r="DS19" s="310"/>
    </row>
    <row r="20" spans="1:123">
      <c r="A20" s="311" t="s">
        <v>251</v>
      </c>
      <c r="B20" s="312"/>
      <c r="C20" s="312"/>
      <c r="D20" s="313"/>
      <c r="E20" s="311" t="s">
        <v>340</v>
      </c>
      <c r="F20" s="312"/>
      <c r="G20" s="312"/>
      <c r="H20" s="312"/>
      <c r="I20" s="312"/>
      <c r="J20" s="312"/>
      <c r="K20" s="312"/>
      <c r="L20" s="312"/>
      <c r="M20" s="312"/>
      <c r="N20" s="312"/>
      <c r="O20" s="312"/>
      <c r="P20" s="312"/>
      <c r="Q20" s="312"/>
      <c r="R20" s="312"/>
      <c r="S20" s="312"/>
      <c r="T20" s="313"/>
      <c r="U20" s="311" t="s">
        <v>341</v>
      </c>
      <c r="V20" s="312"/>
      <c r="W20" s="312"/>
      <c r="X20" s="312"/>
      <c r="Y20" s="312"/>
      <c r="Z20" s="312"/>
      <c r="AA20" s="312"/>
      <c r="AB20" s="312"/>
      <c r="AC20" s="312"/>
      <c r="AD20" s="312"/>
      <c r="AE20" s="312"/>
      <c r="AF20" s="313"/>
      <c r="AG20" s="308" t="s">
        <v>342</v>
      </c>
      <c r="AH20" s="309"/>
      <c r="AI20" s="309"/>
      <c r="AJ20" s="309"/>
      <c r="AK20" s="309"/>
      <c r="AL20" s="309"/>
      <c r="AM20" s="309"/>
      <c r="AN20" s="309"/>
      <c r="AO20" s="309"/>
      <c r="AP20" s="309"/>
      <c r="AQ20" s="309"/>
      <c r="AR20" s="309"/>
      <c r="AS20" s="309"/>
      <c r="AT20" s="310"/>
      <c r="AU20" s="314" t="s">
        <v>47</v>
      </c>
      <c r="AV20" s="315"/>
      <c r="AW20" s="315"/>
      <c r="AX20" s="315"/>
      <c r="AY20" s="315"/>
      <c r="AZ20" s="315"/>
      <c r="BA20" s="315"/>
      <c r="BB20" s="315"/>
      <c r="BC20" s="315"/>
      <c r="BD20" s="315"/>
      <c r="BE20" s="315"/>
      <c r="BF20" s="315"/>
      <c r="BG20" s="315"/>
      <c r="BH20" s="315"/>
      <c r="BI20" s="315"/>
      <c r="BJ20" s="315"/>
      <c r="BK20" s="315"/>
      <c r="BL20" s="315"/>
      <c r="BM20" s="315"/>
      <c r="BN20" s="315"/>
      <c r="BO20" s="315"/>
      <c r="BP20" s="315"/>
      <c r="BQ20" s="315"/>
      <c r="BR20" s="315"/>
      <c r="BS20" s="315"/>
      <c r="BT20" s="315"/>
      <c r="BU20" s="315"/>
      <c r="BV20" s="315"/>
      <c r="BW20" s="315"/>
      <c r="BX20" s="315"/>
      <c r="BY20" s="315"/>
      <c r="BZ20" s="315"/>
      <c r="CA20" s="315"/>
      <c r="CB20" s="315"/>
      <c r="CC20" s="315"/>
      <c r="CD20" s="315"/>
      <c r="CE20" s="315"/>
      <c r="CF20" s="315"/>
      <c r="CG20" s="315"/>
      <c r="CH20" s="315"/>
      <c r="CI20" s="315"/>
      <c r="CJ20" s="316"/>
      <c r="CK20" s="311" t="s">
        <v>343</v>
      </c>
      <c r="CL20" s="312"/>
      <c r="CM20" s="312"/>
      <c r="CN20" s="312"/>
      <c r="CO20" s="312"/>
      <c r="CP20" s="312"/>
      <c r="CQ20" s="312"/>
      <c r="CR20" s="312"/>
      <c r="CS20" s="312"/>
      <c r="CT20" s="312"/>
      <c r="CU20" s="313"/>
      <c r="CV20" s="311" t="s">
        <v>344</v>
      </c>
      <c r="CW20" s="312"/>
      <c r="CX20" s="312"/>
      <c r="CY20" s="312"/>
      <c r="CZ20" s="312"/>
      <c r="DA20" s="312"/>
      <c r="DB20" s="312"/>
      <c r="DC20" s="312"/>
      <c r="DD20" s="312"/>
      <c r="DE20" s="313"/>
      <c r="DF20" s="311" t="s">
        <v>345</v>
      </c>
      <c r="DG20" s="312"/>
      <c r="DH20" s="312"/>
      <c r="DI20" s="312"/>
      <c r="DJ20" s="312"/>
      <c r="DK20" s="312"/>
      <c r="DL20" s="312"/>
      <c r="DM20" s="312"/>
      <c r="DN20" s="312"/>
      <c r="DO20" s="312"/>
      <c r="DP20" s="312"/>
      <c r="DQ20" s="312"/>
      <c r="DR20" s="312"/>
      <c r="DS20" s="313"/>
    </row>
    <row r="21" spans="1:123">
      <c r="A21" s="311"/>
      <c r="B21" s="312"/>
      <c r="C21" s="312"/>
      <c r="D21" s="313"/>
      <c r="E21" s="311" t="s">
        <v>346</v>
      </c>
      <c r="F21" s="312"/>
      <c r="G21" s="312"/>
      <c r="H21" s="312"/>
      <c r="I21" s="312"/>
      <c r="J21" s="312"/>
      <c r="K21" s="312"/>
      <c r="L21" s="312"/>
      <c r="M21" s="312"/>
      <c r="N21" s="312"/>
      <c r="O21" s="312"/>
      <c r="P21" s="312"/>
      <c r="Q21" s="312"/>
      <c r="R21" s="312"/>
      <c r="S21" s="312"/>
      <c r="T21" s="313"/>
      <c r="U21" s="311" t="s">
        <v>347</v>
      </c>
      <c r="V21" s="312"/>
      <c r="W21" s="312"/>
      <c r="X21" s="312"/>
      <c r="Y21" s="312"/>
      <c r="Z21" s="312"/>
      <c r="AA21" s="312"/>
      <c r="AB21" s="312"/>
      <c r="AC21" s="312"/>
      <c r="AD21" s="312"/>
      <c r="AE21" s="312"/>
      <c r="AF21" s="313"/>
      <c r="AG21" s="311"/>
      <c r="AH21" s="312"/>
      <c r="AI21" s="312"/>
      <c r="AJ21" s="312"/>
      <c r="AK21" s="312"/>
      <c r="AL21" s="312"/>
      <c r="AM21" s="312"/>
      <c r="AN21" s="312"/>
      <c r="AO21" s="312"/>
      <c r="AP21" s="312"/>
      <c r="AQ21" s="312"/>
      <c r="AR21" s="312"/>
      <c r="AS21" s="312"/>
      <c r="AT21" s="313"/>
      <c r="AU21" s="308" t="s">
        <v>348</v>
      </c>
      <c r="AV21" s="309"/>
      <c r="AW21" s="309"/>
      <c r="AX21" s="309"/>
      <c r="AY21" s="309"/>
      <c r="AZ21" s="309"/>
      <c r="BA21" s="309"/>
      <c r="BB21" s="309"/>
      <c r="BC21" s="309"/>
      <c r="BD21" s="309"/>
      <c r="BE21" s="309"/>
      <c r="BF21" s="309"/>
      <c r="BG21" s="309"/>
      <c r="BH21" s="310"/>
      <c r="BI21" s="308" t="s">
        <v>349</v>
      </c>
      <c r="BJ21" s="309"/>
      <c r="BK21" s="309"/>
      <c r="BL21" s="309"/>
      <c r="BM21" s="309"/>
      <c r="BN21" s="309"/>
      <c r="BO21" s="309"/>
      <c r="BP21" s="309"/>
      <c r="BQ21" s="309"/>
      <c r="BR21" s="309"/>
      <c r="BS21" s="309"/>
      <c r="BT21" s="309"/>
      <c r="BU21" s="309"/>
      <c r="BV21" s="310"/>
      <c r="BW21" s="308" t="s">
        <v>349</v>
      </c>
      <c r="BX21" s="309"/>
      <c r="BY21" s="309"/>
      <c r="BZ21" s="309"/>
      <c r="CA21" s="309"/>
      <c r="CB21" s="309"/>
      <c r="CC21" s="309"/>
      <c r="CD21" s="309"/>
      <c r="CE21" s="309"/>
      <c r="CF21" s="309"/>
      <c r="CG21" s="309"/>
      <c r="CH21" s="309"/>
      <c r="CI21" s="309"/>
      <c r="CJ21" s="310"/>
      <c r="CK21" s="311" t="s">
        <v>350</v>
      </c>
      <c r="CL21" s="312"/>
      <c r="CM21" s="312"/>
      <c r="CN21" s="312"/>
      <c r="CO21" s="312"/>
      <c r="CP21" s="312"/>
      <c r="CQ21" s="312"/>
      <c r="CR21" s="312"/>
      <c r="CS21" s="312"/>
      <c r="CT21" s="312"/>
      <c r="CU21" s="313"/>
      <c r="CV21" s="311"/>
      <c r="CW21" s="312"/>
      <c r="CX21" s="312"/>
      <c r="CY21" s="312"/>
      <c r="CZ21" s="312"/>
      <c r="DA21" s="312"/>
      <c r="DB21" s="312"/>
      <c r="DC21" s="312"/>
      <c r="DD21" s="312"/>
      <c r="DE21" s="313"/>
      <c r="DF21" s="311" t="s">
        <v>351</v>
      </c>
      <c r="DG21" s="312"/>
      <c r="DH21" s="312"/>
      <c r="DI21" s="312"/>
      <c r="DJ21" s="312"/>
      <c r="DK21" s="312"/>
      <c r="DL21" s="312"/>
      <c r="DM21" s="312"/>
      <c r="DN21" s="312"/>
      <c r="DO21" s="312"/>
      <c r="DP21" s="312"/>
      <c r="DQ21" s="312"/>
      <c r="DR21" s="312"/>
      <c r="DS21" s="313"/>
    </row>
    <row r="22" spans="1:123">
      <c r="A22" s="311"/>
      <c r="B22" s="312"/>
      <c r="C22" s="312"/>
      <c r="D22" s="313"/>
      <c r="E22" s="311"/>
      <c r="F22" s="312"/>
      <c r="G22" s="312"/>
      <c r="H22" s="312"/>
      <c r="I22" s="312"/>
      <c r="J22" s="312"/>
      <c r="K22" s="312"/>
      <c r="L22" s="312"/>
      <c r="M22" s="312"/>
      <c r="N22" s="312"/>
      <c r="O22" s="312"/>
      <c r="P22" s="312"/>
      <c r="Q22" s="312"/>
      <c r="R22" s="312"/>
      <c r="S22" s="312"/>
      <c r="T22" s="313"/>
      <c r="U22" s="311"/>
      <c r="V22" s="312"/>
      <c r="W22" s="312"/>
      <c r="X22" s="312"/>
      <c r="Y22" s="312"/>
      <c r="Z22" s="312"/>
      <c r="AA22" s="312"/>
      <c r="AB22" s="312"/>
      <c r="AC22" s="312"/>
      <c r="AD22" s="312"/>
      <c r="AE22" s="312"/>
      <c r="AF22" s="313"/>
      <c r="AG22" s="311"/>
      <c r="AH22" s="312"/>
      <c r="AI22" s="312"/>
      <c r="AJ22" s="312"/>
      <c r="AK22" s="312"/>
      <c r="AL22" s="312"/>
      <c r="AM22" s="312"/>
      <c r="AN22" s="312"/>
      <c r="AO22" s="312"/>
      <c r="AP22" s="312"/>
      <c r="AQ22" s="312"/>
      <c r="AR22" s="312"/>
      <c r="AS22" s="312"/>
      <c r="AT22" s="313"/>
      <c r="AU22" s="311" t="s">
        <v>350</v>
      </c>
      <c r="AV22" s="312"/>
      <c r="AW22" s="312"/>
      <c r="AX22" s="312"/>
      <c r="AY22" s="312"/>
      <c r="AZ22" s="312"/>
      <c r="BA22" s="312"/>
      <c r="BB22" s="312"/>
      <c r="BC22" s="312"/>
      <c r="BD22" s="312"/>
      <c r="BE22" s="312"/>
      <c r="BF22" s="312"/>
      <c r="BG22" s="312"/>
      <c r="BH22" s="313"/>
      <c r="BI22" s="311" t="s">
        <v>352</v>
      </c>
      <c r="BJ22" s="312"/>
      <c r="BK22" s="312"/>
      <c r="BL22" s="312"/>
      <c r="BM22" s="312"/>
      <c r="BN22" s="312"/>
      <c r="BO22" s="312"/>
      <c r="BP22" s="312"/>
      <c r="BQ22" s="312"/>
      <c r="BR22" s="312"/>
      <c r="BS22" s="312"/>
      <c r="BT22" s="312"/>
      <c r="BU22" s="312"/>
      <c r="BV22" s="313"/>
      <c r="BW22" s="311" t="s">
        <v>353</v>
      </c>
      <c r="BX22" s="312"/>
      <c r="BY22" s="312"/>
      <c r="BZ22" s="312"/>
      <c r="CA22" s="312"/>
      <c r="CB22" s="312"/>
      <c r="CC22" s="312"/>
      <c r="CD22" s="312"/>
      <c r="CE22" s="312"/>
      <c r="CF22" s="312"/>
      <c r="CG22" s="312"/>
      <c r="CH22" s="312"/>
      <c r="CI22" s="312"/>
      <c r="CJ22" s="313"/>
      <c r="CK22" s="311" t="s">
        <v>354</v>
      </c>
      <c r="CL22" s="312"/>
      <c r="CM22" s="312"/>
      <c r="CN22" s="312"/>
      <c r="CO22" s="312"/>
      <c r="CP22" s="312"/>
      <c r="CQ22" s="312"/>
      <c r="CR22" s="312"/>
      <c r="CS22" s="312"/>
      <c r="CT22" s="312"/>
      <c r="CU22" s="313"/>
      <c r="CV22" s="311"/>
      <c r="CW22" s="312"/>
      <c r="CX22" s="312"/>
      <c r="CY22" s="312"/>
      <c r="CZ22" s="312"/>
      <c r="DA22" s="312"/>
      <c r="DB22" s="312"/>
      <c r="DC22" s="312"/>
      <c r="DD22" s="312"/>
      <c r="DE22" s="313"/>
      <c r="DF22" s="311" t="s">
        <v>355</v>
      </c>
      <c r="DG22" s="312"/>
      <c r="DH22" s="312"/>
      <c r="DI22" s="312"/>
      <c r="DJ22" s="312"/>
      <c r="DK22" s="312"/>
      <c r="DL22" s="312"/>
      <c r="DM22" s="312"/>
      <c r="DN22" s="312"/>
      <c r="DO22" s="312"/>
      <c r="DP22" s="312"/>
      <c r="DQ22" s="312"/>
      <c r="DR22" s="312"/>
      <c r="DS22" s="313"/>
    </row>
    <row r="23" spans="1:123">
      <c r="A23" s="311"/>
      <c r="B23" s="312"/>
      <c r="C23" s="312"/>
      <c r="D23" s="313"/>
      <c r="E23" s="311"/>
      <c r="F23" s="312"/>
      <c r="G23" s="312"/>
      <c r="H23" s="312"/>
      <c r="I23" s="312"/>
      <c r="J23" s="312"/>
      <c r="K23" s="312"/>
      <c r="L23" s="312"/>
      <c r="M23" s="312"/>
      <c r="N23" s="312"/>
      <c r="O23" s="312"/>
      <c r="P23" s="312"/>
      <c r="Q23" s="312"/>
      <c r="R23" s="312"/>
      <c r="S23" s="312"/>
      <c r="T23" s="313"/>
      <c r="U23" s="311"/>
      <c r="V23" s="312"/>
      <c r="W23" s="312"/>
      <c r="X23" s="312"/>
      <c r="Y23" s="312"/>
      <c r="Z23" s="312"/>
      <c r="AA23" s="312"/>
      <c r="AB23" s="312"/>
      <c r="AC23" s="312"/>
      <c r="AD23" s="312"/>
      <c r="AE23" s="312"/>
      <c r="AF23" s="313"/>
      <c r="AG23" s="311"/>
      <c r="AH23" s="312"/>
      <c r="AI23" s="312"/>
      <c r="AJ23" s="312"/>
      <c r="AK23" s="312"/>
      <c r="AL23" s="312"/>
      <c r="AM23" s="312"/>
      <c r="AN23" s="312"/>
      <c r="AO23" s="312"/>
      <c r="AP23" s="312"/>
      <c r="AQ23" s="312"/>
      <c r="AR23" s="312"/>
      <c r="AS23" s="312"/>
      <c r="AT23" s="313"/>
      <c r="AU23" s="311" t="s">
        <v>356</v>
      </c>
      <c r="AV23" s="312"/>
      <c r="AW23" s="312"/>
      <c r="AX23" s="312"/>
      <c r="AY23" s="312"/>
      <c r="AZ23" s="312"/>
      <c r="BA23" s="312"/>
      <c r="BB23" s="312"/>
      <c r="BC23" s="312"/>
      <c r="BD23" s="312"/>
      <c r="BE23" s="312"/>
      <c r="BF23" s="312"/>
      <c r="BG23" s="312"/>
      <c r="BH23" s="313"/>
      <c r="BI23" s="311" t="s">
        <v>357</v>
      </c>
      <c r="BJ23" s="312"/>
      <c r="BK23" s="312"/>
      <c r="BL23" s="312"/>
      <c r="BM23" s="312"/>
      <c r="BN23" s="312"/>
      <c r="BO23" s="312"/>
      <c r="BP23" s="312"/>
      <c r="BQ23" s="312"/>
      <c r="BR23" s="312"/>
      <c r="BS23" s="312"/>
      <c r="BT23" s="312"/>
      <c r="BU23" s="312"/>
      <c r="BV23" s="313"/>
      <c r="BW23" s="311" t="s">
        <v>357</v>
      </c>
      <c r="BX23" s="312"/>
      <c r="BY23" s="312"/>
      <c r="BZ23" s="312"/>
      <c r="CA23" s="312"/>
      <c r="CB23" s="312"/>
      <c r="CC23" s="312"/>
      <c r="CD23" s="312"/>
      <c r="CE23" s="312"/>
      <c r="CF23" s="312"/>
      <c r="CG23" s="312"/>
      <c r="CH23" s="312"/>
      <c r="CI23" s="312"/>
      <c r="CJ23" s="313"/>
      <c r="CK23" s="311"/>
      <c r="CL23" s="312"/>
      <c r="CM23" s="312"/>
      <c r="CN23" s="312"/>
      <c r="CO23" s="312"/>
      <c r="CP23" s="312"/>
      <c r="CQ23" s="312"/>
      <c r="CR23" s="312"/>
      <c r="CS23" s="312"/>
      <c r="CT23" s="312"/>
      <c r="CU23" s="313"/>
      <c r="CV23" s="311"/>
      <c r="CW23" s="312"/>
      <c r="CX23" s="312"/>
      <c r="CY23" s="312"/>
      <c r="CZ23" s="312"/>
      <c r="DA23" s="312"/>
      <c r="DB23" s="312"/>
      <c r="DC23" s="312"/>
      <c r="DD23" s="312"/>
      <c r="DE23" s="313"/>
      <c r="DF23" s="311" t="s">
        <v>358</v>
      </c>
      <c r="DG23" s="312"/>
      <c r="DH23" s="312"/>
      <c r="DI23" s="312"/>
      <c r="DJ23" s="312"/>
      <c r="DK23" s="312"/>
      <c r="DL23" s="312"/>
      <c r="DM23" s="312"/>
      <c r="DN23" s="312"/>
      <c r="DO23" s="312"/>
      <c r="DP23" s="312"/>
      <c r="DQ23" s="312"/>
      <c r="DR23" s="312"/>
      <c r="DS23" s="313"/>
    </row>
    <row r="24" spans="1:123">
      <c r="A24" s="314">
        <v>1</v>
      </c>
      <c r="B24" s="315"/>
      <c r="C24" s="315"/>
      <c r="D24" s="316"/>
      <c r="E24" s="314">
        <v>2</v>
      </c>
      <c r="F24" s="315"/>
      <c r="G24" s="315"/>
      <c r="H24" s="315"/>
      <c r="I24" s="315"/>
      <c r="J24" s="315"/>
      <c r="K24" s="315"/>
      <c r="L24" s="315"/>
      <c r="M24" s="315"/>
      <c r="N24" s="315"/>
      <c r="O24" s="315"/>
      <c r="P24" s="315"/>
      <c r="Q24" s="315"/>
      <c r="R24" s="315"/>
      <c r="S24" s="315"/>
      <c r="T24" s="316"/>
      <c r="U24" s="314">
        <v>3</v>
      </c>
      <c r="V24" s="315"/>
      <c r="W24" s="315"/>
      <c r="X24" s="315"/>
      <c r="Y24" s="315"/>
      <c r="Z24" s="315"/>
      <c r="AA24" s="315"/>
      <c r="AB24" s="315"/>
      <c r="AC24" s="315"/>
      <c r="AD24" s="315"/>
      <c r="AE24" s="315"/>
      <c r="AF24" s="316"/>
      <c r="AG24" s="314">
        <v>4</v>
      </c>
      <c r="AH24" s="315"/>
      <c r="AI24" s="315"/>
      <c r="AJ24" s="315"/>
      <c r="AK24" s="315"/>
      <c r="AL24" s="315"/>
      <c r="AM24" s="315"/>
      <c r="AN24" s="315"/>
      <c r="AO24" s="315"/>
      <c r="AP24" s="315"/>
      <c r="AQ24" s="315"/>
      <c r="AR24" s="315"/>
      <c r="AS24" s="315"/>
      <c r="AT24" s="316"/>
      <c r="AU24" s="314">
        <v>5</v>
      </c>
      <c r="AV24" s="315"/>
      <c r="AW24" s="315"/>
      <c r="AX24" s="315"/>
      <c r="AY24" s="315"/>
      <c r="AZ24" s="315"/>
      <c r="BA24" s="315"/>
      <c r="BB24" s="315"/>
      <c r="BC24" s="315"/>
      <c r="BD24" s="315"/>
      <c r="BE24" s="315"/>
      <c r="BF24" s="315"/>
      <c r="BG24" s="315"/>
      <c r="BH24" s="316"/>
      <c r="BI24" s="314">
        <v>6</v>
      </c>
      <c r="BJ24" s="315"/>
      <c r="BK24" s="315"/>
      <c r="BL24" s="315"/>
      <c r="BM24" s="315"/>
      <c r="BN24" s="315"/>
      <c r="BO24" s="315"/>
      <c r="BP24" s="315"/>
      <c r="BQ24" s="315"/>
      <c r="BR24" s="315"/>
      <c r="BS24" s="315"/>
      <c r="BT24" s="315"/>
      <c r="BU24" s="315"/>
      <c r="BV24" s="316"/>
      <c r="BW24" s="314">
        <v>7</v>
      </c>
      <c r="BX24" s="315"/>
      <c r="BY24" s="315"/>
      <c r="BZ24" s="315"/>
      <c r="CA24" s="315"/>
      <c r="CB24" s="315"/>
      <c r="CC24" s="315"/>
      <c r="CD24" s="315"/>
      <c r="CE24" s="315"/>
      <c r="CF24" s="315"/>
      <c r="CG24" s="315"/>
      <c r="CH24" s="315"/>
      <c r="CI24" s="315"/>
      <c r="CJ24" s="316"/>
      <c r="CK24" s="314">
        <v>8</v>
      </c>
      <c r="CL24" s="315"/>
      <c r="CM24" s="315"/>
      <c r="CN24" s="315"/>
      <c r="CO24" s="315"/>
      <c r="CP24" s="315"/>
      <c r="CQ24" s="315"/>
      <c r="CR24" s="315"/>
      <c r="CS24" s="315"/>
      <c r="CT24" s="315"/>
      <c r="CU24" s="316"/>
      <c r="CV24" s="314">
        <v>9</v>
      </c>
      <c r="CW24" s="315"/>
      <c r="CX24" s="315"/>
      <c r="CY24" s="315"/>
      <c r="CZ24" s="315"/>
      <c r="DA24" s="315"/>
      <c r="DB24" s="315"/>
      <c r="DC24" s="315"/>
      <c r="DD24" s="315"/>
      <c r="DE24" s="316"/>
      <c r="DF24" s="314">
        <v>10</v>
      </c>
      <c r="DG24" s="315"/>
      <c r="DH24" s="315"/>
      <c r="DI24" s="315"/>
      <c r="DJ24" s="315"/>
      <c r="DK24" s="315"/>
      <c r="DL24" s="315"/>
      <c r="DM24" s="315"/>
      <c r="DN24" s="315"/>
      <c r="DO24" s="315"/>
      <c r="DP24" s="315"/>
      <c r="DQ24" s="315"/>
      <c r="DR24" s="315"/>
      <c r="DS24" s="316"/>
    </row>
    <row r="25" spans="1:123" ht="30" customHeight="1">
      <c r="A25" s="267">
        <v>1</v>
      </c>
      <c r="B25" s="268"/>
      <c r="C25" s="268"/>
      <c r="D25" s="269"/>
      <c r="E25" s="270" t="s">
        <v>485</v>
      </c>
      <c r="F25" s="271"/>
      <c r="G25" s="271"/>
      <c r="H25" s="271"/>
      <c r="I25" s="271"/>
      <c r="J25" s="271"/>
      <c r="K25" s="271"/>
      <c r="L25" s="271"/>
      <c r="M25" s="271"/>
      <c r="N25" s="271"/>
      <c r="O25" s="271"/>
      <c r="P25" s="271"/>
      <c r="Q25" s="271"/>
      <c r="R25" s="271"/>
      <c r="S25" s="271"/>
      <c r="T25" s="272"/>
      <c r="U25" s="273">
        <v>3.25</v>
      </c>
      <c r="V25" s="274"/>
      <c r="W25" s="274"/>
      <c r="X25" s="274"/>
      <c r="Y25" s="274"/>
      <c r="Z25" s="274"/>
      <c r="AA25" s="274"/>
      <c r="AB25" s="274"/>
      <c r="AC25" s="274"/>
      <c r="AD25" s="274"/>
      <c r="AE25" s="274"/>
      <c r="AF25" s="275"/>
      <c r="AG25" s="291">
        <f>AU25+BI25+BW25</f>
        <v>20812.523076923077</v>
      </c>
      <c r="AH25" s="292"/>
      <c r="AI25" s="292"/>
      <c r="AJ25" s="292"/>
      <c r="AK25" s="292"/>
      <c r="AL25" s="292"/>
      <c r="AM25" s="292"/>
      <c r="AN25" s="292"/>
      <c r="AO25" s="292"/>
      <c r="AP25" s="292"/>
      <c r="AQ25" s="292"/>
      <c r="AR25" s="292"/>
      <c r="AS25" s="292"/>
      <c r="AT25" s="293"/>
      <c r="AU25" s="291">
        <f>37286/3.25</f>
        <v>11472.615384615385</v>
      </c>
      <c r="AV25" s="292"/>
      <c r="AW25" s="292"/>
      <c r="AX25" s="292"/>
      <c r="AY25" s="292"/>
      <c r="AZ25" s="292"/>
      <c r="BA25" s="292"/>
      <c r="BB25" s="292"/>
      <c r="BC25" s="292"/>
      <c r="BD25" s="292"/>
      <c r="BE25" s="292"/>
      <c r="BF25" s="292"/>
      <c r="BG25" s="292"/>
      <c r="BH25" s="293"/>
      <c r="BI25" s="291"/>
      <c r="BJ25" s="292"/>
      <c r="BK25" s="292"/>
      <c r="BL25" s="292"/>
      <c r="BM25" s="292"/>
      <c r="BN25" s="292"/>
      <c r="BO25" s="292"/>
      <c r="BP25" s="292"/>
      <c r="BQ25" s="292"/>
      <c r="BR25" s="292"/>
      <c r="BS25" s="292"/>
      <c r="BT25" s="292"/>
      <c r="BU25" s="292"/>
      <c r="BV25" s="293"/>
      <c r="BW25" s="291">
        <f>(1500+4832.7+17900+6122)/U25</f>
        <v>9339.9076923076918</v>
      </c>
      <c r="BX25" s="292"/>
      <c r="BY25" s="292"/>
      <c r="BZ25" s="292"/>
      <c r="CA25" s="292"/>
      <c r="CB25" s="292"/>
      <c r="CC25" s="292"/>
      <c r="CD25" s="292"/>
      <c r="CE25" s="292"/>
      <c r="CF25" s="292"/>
      <c r="CG25" s="292"/>
      <c r="CH25" s="292"/>
      <c r="CI25" s="292"/>
      <c r="CJ25" s="293"/>
      <c r="CK25" s="273"/>
      <c r="CL25" s="274"/>
      <c r="CM25" s="274"/>
      <c r="CN25" s="274"/>
      <c r="CO25" s="274"/>
      <c r="CP25" s="274"/>
      <c r="CQ25" s="274"/>
      <c r="CR25" s="274"/>
      <c r="CS25" s="274"/>
      <c r="CT25" s="274"/>
      <c r="CU25" s="275"/>
      <c r="CV25" s="273"/>
      <c r="CW25" s="274"/>
      <c r="CX25" s="274"/>
      <c r="CY25" s="274"/>
      <c r="CZ25" s="274"/>
      <c r="DA25" s="274"/>
      <c r="DB25" s="274"/>
      <c r="DC25" s="274"/>
      <c r="DD25" s="274"/>
      <c r="DE25" s="275"/>
      <c r="DF25" s="264">
        <f>U25*AG25*12</f>
        <v>811688.39999999991</v>
      </c>
      <c r="DG25" s="265"/>
      <c r="DH25" s="265"/>
      <c r="DI25" s="265"/>
      <c r="DJ25" s="265"/>
      <c r="DK25" s="265"/>
      <c r="DL25" s="265"/>
      <c r="DM25" s="265"/>
      <c r="DN25" s="265"/>
      <c r="DO25" s="265"/>
      <c r="DP25" s="265"/>
      <c r="DQ25" s="265"/>
      <c r="DR25" s="265"/>
      <c r="DS25" s="266"/>
    </row>
    <row r="26" spans="1:123">
      <c r="A26" s="267">
        <v>2</v>
      </c>
      <c r="B26" s="268"/>
      <c r="C26" s="268"/>
      <c r="D26" s="269"/>
      <c r="E26" s="270" t="s">
        <v>486</v>
      </c>
      <c r="F26" s="271"/>
      <c r="G26" s="271"/>
      <c r="H26" s="271"/>
      <c r="I26" s="271"/>
      <c r="J26" s="271"/>
      <c r="K26" s="271"/>
      <c r="L26" s="271"/>
      <c r="M26" s="271"/>
      <c r="N26" s="271"/>
      <c r="O26" s="271"/>
      <c r="P26" s="271"/>
      <c r="Q26" s="271"/>
      <c r="R26" s="271"/>
      <c r="S26" s="271"/>
      <c r="T26" s="272"/>
      <c r="U26" s="273">
        <v>20.36</v>
      </c>
      <c r="V26" s="274"/>
      <c r="W26" s="274"/>
      <c r="X26" s="274"/>
      <c r="Y26" s="274"/>
      <c r="Z26" s="274"/>
      <c r="AA26" s="274"/>
      <c r="AB26" s="274"/>
      <c r="AC26" s="274"/>
      <c r="AD26" s="274"/>
      <c r="AE26" s="274"/>
      <c r="AF26" s="275"/>
      <c r="AG26" s="291">
        <f>AU26+BI26+BW26</f>
        <v>22599.463914538312</v>
      </c>
      <c r="AH26" s="292"/>
      <c r="AI26" s="292"/>
      <c r="AJ26" s="292"/>
      <c r="AK26" s="292"/>
      <c r="AL26" s="292"/>
      <c r="AM26" s="292"/>
      <c r="AN26" s="292"/>
      <c r="AO26" s="292"/>
      <c r="AP26" s="292"/>
      <c r="AQ26" s="292"/>
      <c r="AR26" s="292"/>
      <c r="AS26" s="292"/>
      <c r="AT26" s="293"/>
      <c r="AU26" s="291">
        <f>227157.41/U26</f>
        <v>11157.043713163066</v>
      </c>
      <c r="AV26" s="292"/>
      <c r="AW26" s="292"/>
      <c r="AX26" s="292"/>
      <c r="AY26" s="292"/>
      <c r="AZ26" s="292"/>
      <c r="BA26" s="292"/>
      <c r="BB26" s="292"/>
      <c r="BC26" s="292"/>
      <c r="BD26" s="292"/>
      <c r="BE26" s="292"/>
      <c r="BF26" s="292"/>
      <c r="BG26" s="292"/>
      <c r="BH26" s="293"/>
      <c r="BI26" s="291">
        <f>2332.19/U26</f>
        <v>114.54764243614932</v>
      </c>
      <c r="BJ26" s="292"/>
      <c r="BK26" s="292"/>
      <c r="BL26" s="292"/>
      <c r="BM26" s="292"/>
      <c r="BN26" s="292"/>
      <c r="BO26" s="292"/>
      <c r="BP26" s="292"/>
      <c r="BQ26" s="292"/>
      <c r="BR26" s="292"/>
      <c r="BS26" s="292"/>
      <c r="BT26" s="292"/>
      <c r="BU26" s="292"/>
      <c r="BV26" s="293"/>
      <c r="BW26" s="291">
        <f>(14271.91+29240.36+17560+2750+177.73+11700.89+28098.46+44000+82838.23-2.0967+0.002)/U26</f>
        <v>11327.872558939098</v>
      </c>
      <c r="BX26" s="292"/>
      <c r="BY26" s="292"/>
      <c r="BZ26" s="292"/>
      <c r="CA26" s="292"/>
      <c r="CB26" s="292"/>
      <c r="CC26" s="292"/>
      <c r="CD26" s="292"/>
      <c r="CE26" s="292"/>
      <c r="CF26" s="292"/>
      <c r="CG26" s="292"/>
      <c r="CH26" s="292"/>
      <c r="CI26" s="292"/>
      <c r="CJ26" s="293"/>
      <c r="CK26" s="273"/>
      <c r="CL26" s="274"/>
      <c r="CM26" s="274"/>
      <c r="CN26" s="274"/>
      <c r="CO26" s="274"/>
      <c r="CP26" s="274"/>
      <c r="CQ26" s="274"/>
      <c r="CR26" s="274"/>
      <c r="CS26" s="274"/>
      <c r="CT26" s="274"/>
      <c r="CU26" s="275"/>
      <c r="CV26" s="273"/>
      <c r="CW26" s="274"/>
      <c r="CX26" s="274"/>
      <c r="CY26" s="274"/>
      <c r="CZ26" s="274"/>
      <c r="DA26" s="274"/>
      <c r="DB26" s="274"/>
      <c r="DC26" s="274"/>
      <c r="DD26" s="274"/>
      <c r="DE26" s="275"/>
      <c r="DF26" s="264">
        <f>U26*AG26*12</f>
        <v>5521501.0236000009</v>
      </c>
      <c r="DG26" s="265"/>
      <c r="DH26" s="265"/>
      <c r="DI26" s="265"/>
      <c r="DJ26" s="265"/>
      <c r="DK26" s="265"/>
      <c r="DL26" s="265"/>
      <c r="DM26" s="265"/>
      <c r="DN26" s="265"/>
      <c r="DO26" s="265"/>
      <c r="DP26" s="265"/>
      <c r="DQ26" s="265"/>
      <c r="DR26" s="265"/>
      <c r="DS26" s="266"/>
    </row>
    <row r="27" spans="1:123" ht="28.5" customHeight="1">
      <c r="A27" s="267">
        <v>3</v>
      </c>
      <c r="B27" s="268"/>
      <c r="C27" s="268"/>
      <c r="D27" s="269"/>
      <c r="E27" s="270" t="s">
        <v>487</v>
      </c>
      <c r="F27" s="271"/>
      <c r="G27" s="271"/>
      <c r="H27" s="271"/>
      <c r="I27" s="271"/>
      <c r="J27" s="271"/>
      <c r="K27" s="271"/>
      <c r="L27" s="271"/>
      <c r="M27" s="271"/>
      <c r="N27" s="271"/>
      <c r="O27" s="271"/>
      <c r="P27" s="271"/>
      <c r="Q27" s="271"/>
      <c r="R27" s="271"/>
      <c r="S27" s="271"/>
      <c r="T27" s="272"/>
      <c r="U27" s="273">
        <v>2.5</v>
      </c>
      <c r="V27" s="274"/>
      <c r="W27" s="274"/>
      <c r="X27" s="274"/>
      <c r="Y27" s="274"/>
      <c r="Z27" s="274"/>
      <c r="AA27" s="274"/>
      <c r="AB27" s="274"/>
      <c r="AC27" s="274"/>
      <c r="AD27" s="274"/>
      <c r="AE27" s="274"/>
      <c r="AF27" s="275"/>
      <c r="AG27" s="291">
        <f>AU27+BI27+BW27</f>
        <v>12244.619999999999</v>
      </c>
      <c r="AH27" s="292"/>
      <c r="AI27" s="292"/>
      <c r="AJ27" s="292"/>
      <c r="AK27" s="292"/>
      <c r="AL27" s="292"/>
      <c r="AM27" s="292"/>
      <c r="AN27" s="292"/>
      <c r="AO27" s="292"/>
      <c r="AP27" s="292"/>
      <c r="AQ27" s="292"/>
      <c r="AR27" s="292"/>
      <c r="AS27" s="292"/>
      <c r="AT27" s="293"/>
      <c r="AU27" s="291">
        <f>18628.5/U27</f>
        <v>7451.4</v>
      </c>
      <c r="AV27" s="292"/>
      <c r="AW27" s="292"/>
      <c r="AX27" s="292"/>
      <c r="AY27" s="292"/>
      <c r="AZ27" s="292"/>
      <c r="BA27" s="292"/>
      <c r="BB27" s="292"/>
      <c r="BC27" s="292"/>
      <c r="BD27" s="292"/>
      <c r="BE27" s="292"/>
      <c r="BF27" s="292"/>
      <c r="BG27" s="292"/>
      <c r="BH27" s="293"/>
      <c r="BI27" s="291">
        <f>3225.63/U27</f>
        <v>1290.252</v>
      </c>
      <c r="BJ27" s="292"/>
      <c r="BK27" s="292"/>
      <c r="BL27" s="292"/>
      <c r="BM27" s="292"/>
      <c r="BN27" s="292"/>
      <c r="BO27" s="292"/>
      <c r="BP27" s="292"/>
      <c r="BQ27" s="292"/>
      <c r="BR27" s="292"/>
      <c r="BS27" s="292"/>
      <c r="BT27" s="292"/>
      <c r="BU27" s="292"/>
      <c r="BV27" s="293"/>
      <c r="BW27" s="291">
        <f>(2507.98+6249.45-0.01)/U27</f>
        <v>3502.9679999999998</v>
      </c>
      <c r="BX27" s="292"/>
      <c r="BY27" s="292"/>
      <c r="BZ27" s="292"/>
      <c r="CA27" s="292"/>
      <c r="CB27" s="292"/>
      <c r="CC27" s="292"/>
      <c r="CD27" s="292"/>
      <c r="CE27" s="292"/>
      <c r="CF27" s="292"/>
      <c r="CG27" s="292"/>
      <c r="CH27" s="292"/>
      <c r="CI27" s="292"/>
      <c r="CJ27" s="293"/>
      <c r="CK27" s="273"/>
      <c r="CL27" s="274"/>
      <c r="CM27" s="274"/>
      <c r="CN27" s="274"/>
      <c r="CO27" s="274"/>
      <c r="CP27" s="274"/>
      <c r="CQ27" s="274"/>
      <c r="CR27" s="274"/>
      <c r="CS27" s="274"/>
      <c r="CT27" s="274"/>
      <c r="CU27" s="275"/>
      <c r="CV27" s="273"/>
      <c r="CW27" s="274"/>
      <c r="CX27" s="274"/>
      <c r="CY27" s="274"/>
      <c r="CZ27" s="274"/>
      <c r="DA27" s="274"/>
      <c r="DB27" s="274"/>
      <c r="DC27" s="274"/>
      <c r="DD27" s="274"/>
      <c r="DE27" s="275"/>
      <c r="DF27" s="264">
        <f>U27*AG27*12</f>
        <v>367338.6</v>
      </c>
      <c r="DG27" s="265"/>
      <c r="DH27" s="265"/>
      <c r="DI27" s="265"/>
      <c r="DJ27" s="265"/>
      <c r="DK27" s="265"/>
      <c r="DL27" s="265"/>
      <c r="DM27" s="265"/>
      <c r="DN27" s="265"/>
      <c r="DO27" s="265"/>
      <c r="DP27" s="265"/>
      <c r="DQ27" s="265"/>
      <c r="DR27" s="265"/>
      <c r="DS27" s="266"/>
    </row>
    <row r="28" spans="1:123" ht="28.5" customHeight="1">
      <c r="A28" s="267">
        <v>4</v>
      </c>
      <c r="B28" s="268"/>
      <c r="C28" s="268"/>
      <c r="D28" s="269"/>
      <c r="E28" s="270" t="s">
        <v>488</v>
      </c>
      <c r="F28" s="271"/>
      <c r="G28" s="271"/>
      <c r="H28" s="271"/>
      <c r="I28" s="271"/>
      <c r="J28" s="271"/>
      <c r="K28" s="271"/>
      <c r="L28" s="271"/>
      <c r="M28" s="271"/>
      <c r="N28" s="271"/>
      <c r="O28" s="271"/>
      <c r="P28" s="271"/>
      <c r="Q28" s="271"/>
      <c r="R28" s="271"/>
      <c r="S28" s="271"/>
      <c r="T28" s="272"/>
      <c r="U28" s="273">
        <v>5.5</v>
      </c>
      <c r="V28" s="274"/>
      <c r="W28" s="274"/>
      <c r="X28" s="274"/>
      <c r="Y28" s="274"/>
      <c r="Z28" s="274"/>
      <c r="AA28" s="274"/>
      <c r="AB28" s="274"/>
      <c r="AC28" s="274"/>
      <c r="AD28" s="274"/>
      <c r="AE28" s="274"/>
      <c r="AF28" s="275"/>
      <c r="AG28" s="291">
        <f>AU28+BI28+BW28</f>
        <v>9792</v>
      </c>
      <c r="AH28" s="292"/>
      <c r="AI28" s="292"/>
      <c r="AJ28" s="292"/>
      <c r="AK28" s="292"/>
      <c r="AL28" s="292"/>
      <c r="AM28" s="292"/>
      <c r="AN28" s="292"/>
      <c r="AO28" s="292"/>
      <c r="AP28" s="292"/>
      <c r="AQ28" s="292"/>
      <c r="AR28" s="292"/>
      <c r="AS28" s="292"/>
      <c r="AT28" s="293"/>
      <c r="AU28" s="291">
        <f>31396/U28</f>
        <v>5708.363636363636</v>
      </c>
      <c r="AV28" s="292"/>
      <c r="AW28" s="292"/>
      <c r="AX28" s="292"/>
      <c r="AY28" s="292"/>
      <c r="AZ28" s="292"/>
      <c r="BA28" s="292"/>
      <c r="BB28" s="292"/>
      <c r="BC28" s="292"/>
      <c r="BD28" s="292"/>
      <c r="BE28" s="292"/>
      <c r="BF28" s="292"/>
      <c r="BG28" s="292"/>
      <c r="BH28" s="293"/>
      <c r="BI28" s="291"/>
      <c r="BJ28" s="292"/>
      <c r="BK28" s="292"/>
      <c r="BL28" s="292"/>
      <c r="BM28" s="292"/>
      <c r="BN28" s="292"/>
      <c r="BO28" s="292"/>
      <c r="BP28" s="292"/>
      <c r="BQ28" s="292"/>
      <c r="BR28" s="292"/>
      <c r="BS28" s="292"/>
      <c r="BT28" s="292"/>
      <c r="BU28" s="292"/>
      <c r="BV28" s="293"/>
      <c r="BW28" s="291">
        <f>(4423.25+18036.75)/U28</f>
        <v>4083.6363636363635</v>
      </c>
      <c r="BX28" s="292"/>
      <c r="BY28" s="292"/>
      <c r="BZ28" s="292"/>
      <c r="CA28" s="292"/>
      <c r="CB28" s="292"/>
      <c r="CC28" s="292"/>
      <c r="CD28" s="292"/>
      <c r="CE28" s="292"/>
      <c r="CF28" s="292"/>
      <c r="CG28" s="292"/>
      <c r="CH28" s="292"/>
      <c r="CI28" s="292"/>
      <c r="CJ28" s="293"/>
      <c r="CK28" s="273"/>
      <c r="CL28" s="274"/>
      <c r="CM28" s="274"/>
      <c r="CN28" s="274"/>
      <c r="CO28" s="274"/>
      <c r="CP28" s="274"/>
      <c r="CQ28" s="274"/>
      <c r="CR28" s="274"/>
      <c r="CS28" s="274"/>
      <c r="CT28" s="274"/>
      <c r="CU28" s="275"/>
      <c r="CV28" s="273"/>
      <c r="CW28" s="274"/>
      <c r="CX28" s="274"/>
      <c r="CY28" s="274"/>
      <c r="CZ28" s="274"/>
      <c r="DA28" s="274"/>
      <c r="DB28" s="274"/>
      <c r="DC28" s="274"/>
      <c r="DD28" s="274"/>
      <c r="DE28" s="275"/>
      <c r="DF28" s="264">
        <f>U28*AG28*12</f>
        <v>646272</v>
      </c>
      <c r="DG28" s="265"/>
      <c r="DH28" s="265"/>
      <c r="DI28" s="265"/>
      <c r="DJ28" s="265"/>
      <c r="DK28" s="265"/>
      <c r="DL28" s="265"/>
      <c r="DM28" s="265"/>
      <c r="DN28" s="265"/>
      <c r="DO28" s="265"/>
      <c r="DP28" s="265"/>
      <c r="DQ28" s="265"/>
      <c r="DR28" s="265"/>
      <c r="DS28" s="266"/>
    </row>
    <row r="29" spans="1:123" ht="28.5" customHeight="1">
      <c r="A29" s="267">
        <v>5</v>
      </c>
      <c r="B29" s="268"/>
      <c r="C29" s="268"/>
      <c r="D29" s="269"/>
      <c r="E29" s="303" t="s">
        <v>513</v>
      </c>
      <c r="F29" s="304"/>
      <c r="G29" s="304"/>
      <c r="H29" s="304"/>
      <c r="I29" s="304"/>
      <c r="J29" s="304"/>
      <c r="K29" s="304"/>
      <c r="L29" s="304"/>
      <c r="M29" s="304"/>
      <c r="N29" s="304"/>
      <c r="O29" s="304"/>
      <c r="P29" s="304"/>
      <c r="Q29" s="304"/>
      <c r="R29" s="304"/>
      <c r="S29" s="304"/>
      <c r="T29" s="305"/>
      <c r="U29" s="282">
        <f>U25+U26+U27+U28</f>
        <v>31.61</v>
      </c>
      <c r="V29" s="283"/>
      <c r="W29" s="283"/>
      <c r="X29" s="283"/>
      <c r="Y29" s="283"/>
      <c r="Z29" s="283"/>
      <c r="AA29" s="283"/>
      <c r="AB29" s="283"/>
      <c r="AC29" s="283"/>
      <c r="AD29" s="283"/>
      <c r="AE29" s="283"/>
      <c r="AF29" s="284"/>
      <c r="AG29" s="294">
        <f>AG25+AG26+AG27+AG28</f>
        <v>65448.606991461391</v>
      </c>
      <c r="AH29" s="295"/>
      <c r="AI29" s="295"/>
      <c r="AJ29" s="295"/>
      <c r="AK29" s="295"/>
      <c r="AL29" s="295"/>
      <c r="AM29" s="295"/>
      <c r="AN29" s="295"/>
      <c r="AO29" s="295"/>
      <c r="AP29" s="295"/>
      <c r="AQ29" s="295"/>
      <c r="AR29" s="295"/>
      <c r="AS29" s="295"/>
      <c r="AT29" s="296"/>
      <c r="AU29" s="294">
        <f>AU25+AU26+AU27+AU28</f>
        <v>35789.422734142092</v>
      </c>
      <c r="AV29" s="295"/>
      <c r="AW29" s="295"/>
      <c r="AX29" s="295"/>
      <c r="AY29" s="295"/>
      <c r="AZ29" s="295"/>
      <c r="BA29" s="295"/>
      <c r="BB29" s="295"/>
      <c r="BC29" s="295"/>
      <c r="BD29" s="295"/>
      <c r="BE29" s="295"/>
      <c r="BF29" s="295"/>
      <c r="BG29" s="295"/>
      <c r="BH29" s="296"/>
      <c r="BI29" s="294">
        <f>BI25+BI26+BI27+BI28</f>
        <v>1404.7996424361493</v>
      </c>
      <c r="BJ29" s="295"/>
      <c r="BK29" s="295"/>
      <c r="BL29" s="295"/>
      <c r="BM29" s="295"/>
      <c r="BN29" s="295"/>
      <c r="BO29" s="295"/>
      <c r="BP29" s="295"/>
      <c r="BQ29" s="295"/>
      <c r="BR29" s="295"/>
      <c r="BS29" s="295"/>
      <c r="BT29" s="295"/>
      <c r="BU29" s="295"/>
      <c r="BV29" s="296"/>
      <c r="BW29" s="294">
        <f>BW25+BW26+BW27+BW28</f>
        <v>28254.384614883154</v>
      </c>
      <c r="BX29" s="295"/>
      <c r="BY29" s="295"/>
      <c r="BZ29" s="295"/>
      <c r="CA29" s="295"/>
      <c r="CB29" s="295"/>
      <c r="CC29" s="295"/>
      <c r="CD29" s="295"/>
      <c r="CE29" s="295"/>
      <c r="CF29" s="295"/>
      <c r="CG29" s="295"/>
      <c r="CH29" s="295"/>
      <c r="CI29" s="295"/>
      <c r="CJ29" s="296"/>
      <c r="CK29" s="282"/>
      <c r="CL29" s="283"/>
      <c r="CM29" s="283"/>
      <c r="CN29" s="283"/>
      <c r="CO29" s="283"/>
      <c r="CP29" s="283"/>
      <c r="CQ29" s="283"/>
      <c r="CR29" s="283"/>
      <c r="CS29" s="283"/>
      <c r="CT29" s="283"/>
      <c r="CU29" s="284"/>
      <c r="CV29" s="282"/>
      <c r="CW29" s="283"/>
      <c r="CX29" s="283"/>
      <c r="CY29" s="283"/>
      <c r="CZ29" s="283"/>
      <c r="DA29" s="283"/>
      <c r="DB29" s="283"/>
      <c r="DC29" s="283"/>
      <c r="DD29" s="283"/>
      <c r="DE29" s="284"/>
      <c r="DF29" s="285">
        <f>DF25+DF26+DF27+DF28</f>
        <v>7346800.0236000009</v>
      </c>
      <c r="DG29" s="286"/>
      <c r="DH29" s="286"/>
      <c r="DI29" s="286"/>
      <c r="DJ29" s="286"/>
      <c r="DK29" s="286"/>
      <c r="DL29" s="286"/>
      <c r="DM29" s="286"/>
      <c r="DN29" s="286"/>
      <c r="DO29" s="286"/>
      <c r="DP29" s="286"/>
      <c r="DQ29" s="286"/>
      <c r="DR29" s="286"/>
      <c r="DS29" s="287"/>
    </row>
    <row r="30" spans="1:123" ht="28.5" customHeight="1">
      <c r="A30" s="267">
        <v>6</v>
      </c>
      <c r="B30" s="268"/>
      <c r="C30" s="268"/>
      <c r="D30" s="269"/>
      <c r="E30" s="270" t="s">
        <v>488</v>
      </c>
      <c r="F30" s="271"/>
      <c r="G30" s="271"/>
      <c r="H30" s="271"/>
      <c r="I30" s="271"/>
      <c r="J30" s="271"/>
      <c r="K30" s="271"/>
      <c r="L30" s="271"/>
      <c r="M30" s="271"/>
      <c r="N30" s="271"/>
      <c r="O30" s="271"/>
      <c r="P30" s="271"/>
      <c r="Q30" s="271"/>
      <c r="R30" s="271"/>
      <c r="S30" s="271"/>
      <c r="T30" s="272"/>
      <c r="U30" s="273"/>
      <c r="V30" s="274"/>
      <c r="W30" s="274"/>
      <c r="X30" s="274"/>
      <c r="Y30" s="274"/>
      <c r="Z30" s="274"/>
      <c r="AA30" s="274"/>
      <c r="AB30" s="274"/>
      <c r="AC30" s="274"/>
      <c r="AD30" s="274"/>
      <c r="AE30" s="274"/>
      <c r="AF30" s="275"/>
      <c r="AG30" s="291"/>
      <c r="AH30" s="292"/>
      <c r="AI30" s="292"/>
      <c r="AJ30" s="292"/>
      <c r="AK30" s="292"/>
      <c r="AL30" s="292"/>
      <c r="AM30" s="292"/>
      <c r="AN30" s="292"/>
      <c r="AO30" s="292"/>
      <c r="AP30" s="292"/>
      <c r="AQ30" s="292"/>
      <c r="AR30" s="292"/>
      <c r="AS30" s="292"/>
      <c r="AT30" s="293"/>
      <c r="AU30" s="291"/>
      <c r="AV30" s="292"/>
      <c r="AW30" s="292"/>
      <c r="AX30" s="292"/>
      <c r="AY30" s="292"/>
      <c r="AZ30" s="292"/>
      <c r="BA30" s="292"/>
      <c r="BB30" s="292"/>
      <c r="BC30" s="292"/>
      <c r="BD30" s="292"/>
      <c r="BE30" s="292"/>
      <c r="BF30" s="292"/>
      <c r="BG30" s="292"/>
      <c r="BH30" s="293"/>
      <c r="BI30" s="291"/>
      <c r="BJ30" s="292"/>
      <c r="BK30" s="292"/>
      <c r="BL30" s="292"/>
      <c r="BM30" s="292"/>
      <c r="BN30" s="292"/>
      <c r="BO30" s="292"/>
      <c r="BP30" s="292"/>
      <c r="BQ30" s="292"/>
      <c r="BR30" s="292"/>
      <c r="BS30" s="292"/>
      <c r="BT30" s="292"/>
      <c r="BU30" s="292"/>
      <c r="BV30" s="293"/>
      <c r="BW30" s="291"/>
      <c r="BX30" s="292"/>
      <c r="BY30" s="292"/>
      <c r="BZ30" s="292"/>
      <c r="CA30" s="292"/>
      <c r="CB30" s="292"/>
      <c r="CC30" s="292"/>
      <c r="CD30" s="292"/>
      <c r="CE30" s="292"/>
      <c r="CF30" s="292"/>
      <c r="CG30" s="292"/>
      <c r="CH30" s="292"/>
      <c r="CI30" s="292"/>
      <c r="CJ30" s="293"/>
      <c r="CK30" s="273"/>
      <c r="CL30" s="274"/>
      <c r="CM30" s="274"/>
      <c r="CN30" s="274"/>
      <c r="CO30" s="274"/>
      <c r="CP30" s="274"/>
      <c r="CQ30" s="274"/>
      <c r="CR30" s="274"/>
      <c r="CS30" s="274"/>
      <c r="CT30" s="274"/>
      <c r="CU30" s="275"/>
      <c r="CV30" s="273"/>
      <c r="CW30" s="274"/>
      <c r="CX30" s="274"/>
      <c r="CY30" s="274"/>
      <c r="CZ30" s="274"/>
      <c r="DA30" s="274"/>
      <c r="DB30" s="274"/>
      <c r="DC30" s="274"/>
      <c r="DD30" s="274"/>
      <c r="DE30" s="275"/>
      <c r="DF30" s="264"/>
      <c r="DG30" s="265"/>
      <c r="DH30" s="265"/>
      <c r="DI30" s="265"/>
      <c r="DJ30" s="265"/>
      <c r="DK30" s="265"/>
      <c r="DL30" s="265"/>
      <c r="DM30" s="265"/>
      <c r="DN30" s="265"/>
      <c r="DO30" s="265"/>
      <c r="DP30" s="265"/>
      <c r="DQ30" s="265"/>
      <c r="DR30" s="265"/>
      <c r="DS30" s="266"/>
    </row>
    <row r="31" spans="1:123" ht="28.5" customHeight="1">
      <c r="A31" s="267">
        <v>6</v>
      </c>
      <c r="B31" s="268"/>
      <c r="C31" s="268"/>
      <c r="D31" s="269"/>
      <c r="E31" s="270" t="s">
        <v>536</v>
      </c>
      <c r="F31" s="271"/>
      <c r="G31" s="271"/>
      <c r="H31" s="271"/>
      <c r="I31" s="271"/>
      <c r="J31" s="271"/>
      <c r="K31" s="271"/>
      <c r="L31" s="271"/>
      <c r="M31" s="271"/>
      <c r="N31" s="271"/>
      <c r="O31" s="271"/>
      <c r="P31" s="271"/>
      <c r="Q31" s="271"/>
      <c r="R31" s="271"/>
      <c r="S31" s="271"/>
      <c r="T31" s="272"/>
      <c r="U31" s="273"/>
      <c r="V31" s="274"/>
      <c r="W31" s="274"/>
      <c r="X31" s="274"/>
      <c r="Y31" s="274"/>
      <c r="Z31" s="274"/>
      <c r="AA31" s="274"/>
      <c r="AB31" s="274"/>
      <c r="AC31" s="274"/>
      <c r="AD31" s="274"/>
      <c r="AE31" s="274"/>
      <c r="AF31" s="275"/>
      <c r="AG31" s="291"/>
      <c r="AH31" s="292"/>
      <c r="AI31" s="292"/>
      <c r="AJ31" s="292"/>
      <c r="AK31" s="292"/>
      <c r="AL31" s="292"/>
      <c r="AM31" s="292"/>
      <c r="AN31" s="292"/>
      <c r="AO31" s="292"/>
      <c r="AP31" s="292"/>
      <c r="AQ31" s="292"/>
      <c r="AR31" s="292"/>
      <c r="AS31" s="292"/>
      <c r="AT31" s="293"/>
      <c r="AU31" s="291"/>
      <c r="AV31" s="292"/>
      <c r="AW31" s="292"/>
      <c r="AX31" s="292"/>
      <c r="AY31" s="292"/>
      <c r="AZ31" s="292"/>
      <c r="BA31" s="292"/>
      <c r="BB31" s="292"/>
      <c r="BC31" s="292"/>
      <c r="BD31" s="292"/>
      <c r="BE31" s="292"/>
      <c r="BF31" s="292"/>
      <c r="BG31" s="292"/>
      <c r="BH31" s="293"/>
      <c r="BI31" s="291"/>
      <c r="BJ31" s="292"/>
      <c r="BK31" s="292"/>
      <c r="BL31" s="292"/>
      <c r="BM31" s="292"/>
      <c r="BN31" s="292"/>
      <c r="BO31" s="292"/>
      <c r="BP31" s="292"/>
      <c r="BQ31" s="292"/>
      <c r="BR31" s="292"/>
      <c r="BS31" s="292"/>
      <c r="BT31" s="292"/>
      <c r="BU31" s="292"/>
      <c r="BV31" s="293"/>
      <c r="BW31" s="291"/>
      <c r="BX31" s="292"/>
      <c r="BY31" s="292"/>
      <c r="BZ31" s="292"/>
      <c r="CA31" s="292"/>
      <c r="CB31" s="292"/>
      <c r="CC31" s="292"/>
      <c r="CD31" s="292"/>
      <c r="CE31" s="292"/>
      <c r="CF31" s="292"/>
      <c r="CG31" s="292"/>
      <c r="CH31" s="292"/>
      <c r="CI31" s="292"/>
      <c r="CJ31" s="293"/>
      <c r="CK31" s="273"/>
      <c r="CL31" s="274"/>
      <c r="CM31" s="274"/>
      <c r="CN31" s="274"/>
      <c r="CO31" s="274"/>
      <c r="CP31" s="274"/>
      <c r="CQ31" s="274"/>
      <c r="CR31" s="274"/>
      <c r="CS31" s="274"/>
      <c r="CT31" s="274"/>
      <c r="CU31" s="275"/>
      <c r="CV31" s="273"/>
      <c r="CW31" s="274"/>
      <c r="CX31" s="274"/>
      <c r="CY31" s="274"/>
      <c r="CZ31" s="274"/>
      <c r="DA31" s="274"/>
      <c r="DB31" s="274"/>
      <c r="DC31" s="274"/>
      <c r="DD31" s="274"/>
      <c r="DE31" s="275"/>
      <c r="DF31" s="264"/>
      <c r="DG31" s="265"/>
      <c r="DH31" s="265"/>
      <c r="DI31" s="265"/>
      <c r="DJ31" s="265"/>
      <c r="DK31" s="265"/>
      <c r="DL31" s="265"/>
      <c r="DM31" s="265"/>
      <c r="DN31" s="265"/>
      <c r="DO31" s="265"/>
      <c r="DP31" s="265"/>
      <c r="DQ31" s="265"/>
      <c r="DR31" s="265"/>
      <c r="DS31" s="266"/>
    </row>
    <row r="32" spans="1:123" s="170" customFormat="1" ht="28.5" customHeight="1">
      <c r="A32" s="300">
        <v>6</v>
      </c>
      <c r="B32" s="301"/>
      <c r="C32" s="301"/>
      <c r="D32" s="302"/>
      <c r="E32" s="303" t="s">
        <v>537</v>
      </c>
      <c r="F32" s="304"/>
      <c r="G32" s="304"/>
      <c r="H32" s="304"/>
      <c r="I32" s="304"/>
      <c r="J32" s="304"/>
      <c r="K32" s="304"/>
      <c r="L32" s="304"/>
      <c r="M32" s="304"/>
      <c r="N32" s="304"/>
      <c r="O32" s="304"/>
      <c r="P32" s="304"/>
      <c r="Q32" s="304"/>
      <c r="R32" s="304"/>
      <c r="S32" s="304"/>
      <c r="T32" s="305"/>
      <c r="U32" s="282"/>
      <c r="V32" s="283"/>
      <c r="W32" s="283"/>
      <c r="X32" s="283"/>
      <c r="Y32" s="283"/>
      <c r="Z32" s="283"/>
      <c r="AA32" s="283"/>
      <c r="AB32" s="283"/>
      <c r="AC32" s="283"/>
      <c r="AD32" s="283"/>
      <c r="AE32" s="283"/>
      <c r="AF32" s="284"/>
      <c r="AG32" s="294"/>
      <c r="AH32" s="295"/>
      <c r="AI32" s="295"/>
      <c r="AJ32" s="295"/>
      <c r="AK32" s="295"/>
      <c r="AL32" s="295"/>
      <c r="AM32" s="295"/>
      <c r="AN32" s="295"/>
      <c r="AO32" s="295"/>
      <c r="AP32" s="295"/>
      <c r="AQ32" s="295"/>
      <c r="AR32" s="295"/>
      <c r="AS32" s="295"/>
      <c r="AT32" s="296"/>
      <c r="AU32" s="294"/>
      <c r="AV32" s="295"/>
      <c r="AW32" s="295"/>
      <c r="AX32" s="295"/>
      <c r="AY32" s="295"/>
      <c r="AZ32" s="295"/>
      <c r="BA32" s="295"/>
      <c r="BB32" s="295"/>
      <c r="BC32" s="295"/>
      <c r="BD32" s="295"/>
      <c r="BE32" s="295"/>
      <c r="BF32" s="295"/>
      <c r="BG32" s="295"/>
      <c r="BH32" s="296"/>
      <c r="BI32" s="294"/>
      <c r="BJ32" s="295"/>
      <c r="BK32" s="295"/>
      <c r="BL32" s="295"/>
      <c r="BM32" s="295"/>
      <c r="BN32" s="295"/>
      <c r="BO32" s="295"/>
      <c r="BP32" s="295"/>
      <c r="BQ32" s="295"/>
      <c r="BR32" s="295"/>
      <c r="BS32" s="295"/>
      <c r="BT32" s="295"/>
      <c r="BU32" s="295"/>
      <c r="BV32" s="296"/>
      <c r="BW32" s="294"/>
      <c r="BX32" s="295"/>
      <c r="BY32" s="295"/>
      <c r="BZ32" s="295"/>
      <c r="CA32" s="295"/>
      <c r="CB32" s="295"/>
      <c r="CC32" s="295"/>
      <c r="CD32" s="295"/>
      <c r="CE32" s="295"/>
      <c r="CF32" s="295"/>
      <c r="CG32" s="295"/>
      <c r="CH32" s="295"/>
      <c r="CI32" s="295"/>
      <c r="CJ32" s="296"/>
      <c r="CK32" s="282"/>
      <c r="CL32" s="283"/>
      <c r="CM32" s="283"/>
      <c r="CN32" s="283"/>
      <c r="CO32" s="283"/>
      <c r="CP32" s="283"/>
      <c r="CQ32" s="283"/>
      <c r="CR32" s="283"/>
      <c r="CS32" s="283"/>
      <c r="CT32" s="283"/>
      <c r="CU32" s="284"/>
      <c r="CV32" s="282"/>
      <c r="CW32" s="283"/>
      <c r="CX32" s="283"/>
      <c r="CY32" s="283"/>
      <c r="CZ32" s="283"/>
      <c r="DA32" s="283"/>
      <c r="DB32" s="283"/>
      <c r="DC32" s="283"/>
      <c r="DD32" s="283"/>
      <c r="DE32" s="284"/>
      <c r="DF32" s="288"/>
      <c r="DG32" s="289"/>
      <c r="DH32" s="289"/>
      <c r="DI32" s="289"/>
      <c r="DJ32" s="289"/>
      <c r="DK32" s="289"/>
      <c r="DL32" s="289"/>
      <c r="DM32" s="289"/>
      <c r="DN32" s="289"/>
      <c r="DO32" s="289"/>
      <c r="DP32" s="289"/>
      <c r="DQ32" s="289"/>
      <c r="DR32" s="289"/>
      <c r="DS32" s="290"/>
    </row>
    <row r="33" spans="1:124" ht="18" customHeight="1">
      <c r="A33" s="267">
        <v>7</v>
      </c>
      <c r="B33" s="268"/>
      <c r="C33" s="268"/>
      <c r="D33" s="269"/>
      <c r="E33" s="297" t="s">
        <v>493</v>
      </c>
      <c r="F33" s="298"/>
      <c r="G33" s="298"/>
      <c r="H33" s="298"/>
      <c r="I33" s="298"/>
      <c r="J33" s="298"/>
      <c r="K33" s="298"/>
      <c r="L33" s="298"/>
      <c r="M33" s="298"/>
      <c r="N33" s="298"/>
      <c r="O33" s="298"/>
      <c r="P33" s="298"/>
      <c r="Q33" s="298"/>
      <c r="R33" s="298"/>
      <c r="S33" s="298"/>
      <c r="T33" s="299"/>
      <c r="U33" s="279">
        <f>SUM(U25:AF28)</f>
        <v>31.61</v>
      </c>
      <c r="V33" s="280"/>
      <c r="W33" s="280"/>
      <c r="X33" s="280"/>
      <c r="Y33" s="280"/>
      <c r="Z33" s="280"/>
      <c r="AA33" s="280"/>
      <c r="AB33" s="280"/>
      <c r="AC33" s="280"/>
      <c r="AD33" s="280"/>
      <c r="AE33" s="280"/>
      <c r="AF33" s="281"/>
      <c r="AG33" s="279"/>
      <c r="AH33" s="280"/>
      <c r="AI33" s="280"/>
      <c r="AJ33" s="280"/>
      <c r="AK33" s="280"/>
      <c r="AL33" s="280"/>
      <c r="AM33" s="280"/>
      <c r="AN33" s="280"/>
      <c r="AO33" s="280"/>
      <c r="AP33" s="280"/>
      <c r="AQ33" s="280"/>
      <c r="AR33" s="280"/>
      <c r="AS33" s="280"/>
      <c r="AT33" s="281"/>
      <c r="AU33" s="279"/>
      <c r="AV33" s="280"/>
      <c r="AW33" s="280"/>
      <c r="AX33" s="280"/>
      <c r="AY33" s="280"/>
      <c r="AZ33" s="280"/>
      <c r="BA33" s="280"/>
      <c r="BB33" s="280"/>
      <c r="BC33" s="280"/>
      <c r="BD33" s="280"/>
      <c r="BE33" s="280"/>
      <c r="BF33" s="280"/>
      <c r="BG33" s="280"/>
      <c r="BH33" s="281"/>
      <c r="BI33" s="279"/>
      <c r="BJ33" s="280"/>
      <c r="BK33" s="280"/>
      <c r="BL33" s="280"/>
      <c r="BM33" s="280"/>
      <c r="BN33" s="280"/>
      <c r="BO33" s="280"/>
      <c r="BP33" s="280"/>
      <c r="BQ33" s="280"/>
      <c r="BR33" s="280"/>
      <c r="BS33" s="280"/>
      <c r="BT33" s="280"/>
      <c r="BU33" s="280"/>
      <c r="BV33" s="281"/>
      <c r="BW33" s="279"/>
      <c r="BX33" s="280"/>
      <c r="BY33" s="280"/>
      <c r="BZ33" s="280"/>
      <c r="CA33" s="280"/>
      <c r="CB33" s="280"/>
      <c r="CC33" s="280"/>
      <c r="CD33" s="280"/>
      <c r="CE33" s="280"/>
      <c r="CF33" s="280"/>
      <c r="CG33" s="280"/>
      <c r="CH33" s="280"/>
      <c r="CI33" s="280"/>
      <c r="CJ33" s="281"/>
      <c r="CK33" s="279"/>
      <c r="CL33" s="280"/>
      <c r="CM33" s="280"/>
      <c r="CN33" s="280"/>
      <c r="CO33" s="280"/>
      <c r="CP33" s="280"/>
      <c r="CQ33" s="280"/>
      <c r="CR33" s="280"/>
      <c r="CS33" s="280"/>
      <c r="CT33" s="280"/>
      <c r="CU33" s="281"/>
      <c r="CV33" s="279"/>
      <c r="CW33" s="280"/>
      <c r="CX33" s="280"/>
      <c r="CY33" s="280"/>
      <c r="CZ33" s="280"/>
      <c r="DA33" s="280"/>
      <c r="DB33" s="280"/>
      <c r="DC33" s="280"/>
      <c r="DD33" s="280"/>
      <c r="DE33" s="281"/>
      <c r="DF33" s="276">
        <f>DF29+DF32</f>
        <v>7346800.0236000009</v>
      </c>
      <c r="DG33" s="277"/>
      <c r="DH33" s="277"/>
      <c r="DI33" s="277"/>
      <c r="DJ33" s="277"/>
      <c r="DK33" s="277"/>
      <c r="DL33" s="277"/>
      <c r="DM33" s="277"/>
      <c r="DN33" s="277"/>
      <c r="DO33" s="277"/>
      <c r="DP33" s="277"/>
      <c r="DQ33" s="277"/>
      <c r="DR33" s="277"/>
      <c r="DS33" s="278"/>
    </row>
    <row r="34" spans="1:124" ht="28.5" customHeight="1">
      <c r="A34" s="267">
        <v>8</v>
      </c>
      <c r="B34" s="268"/>
      <c r="C34" s="268"/>
      <c r="D34" s="269"/>
      <c r="E34" s="270" t="s">
        <v>489</v>
      </c>
      <c r="F34" s="271"/>
      <c r="G34" s="271"/>
      <c r="H34" s="271"/>
      <c r="I34" s="271"/>
      <c r="J34" s="271"/>
      <c r="K34" s="271"/>
      <c r="L34" s="271"/>
      <c r="M34" s="271"/>
      <c r="N34" s="271"/>
      <c r="O34" s="271"/>
      <c r="P34" s="271"/>
      <c r="Q34" s="271"/>
      <c r="R34" s="271"/>
      <c r="S34" s="271"/>
      <c r="T34" s="272"/>
      <c r="U34" s="273">
        <v>20.239999999999998</v>
      </c>
      <c r="V34" s="274"/>
      <c r="W34" s="274"/>
      <c r="X34" s="274"/>
      <c r="Y34" s="274"/>
      <c r="Z34" s="274"/>
      <c r="AA34" s="274"/>
      <c r="AB34" s="274"/>
      <c r="AC34" s="274"/>
      <c r="AD34" s="274"/>
      <c r="AE34" s="274"/>
      <c r="AF34" s="275"/>
      <c r="AG34" s="273">
        <v>3000</v>
      </c>
      <c r="AH34" s="274"/>
      <c r="AI34" s="274"/>
      <c r="AJ34" s="274"/>
      <c r="AK34" s="274"/>
      <c r="AL34" s="274"/>
      <c r="AM34" s="274"/>
      <c r="AN34" s="274"/>
      <c r="AO34" s="274"/>
      <c r="AP34" s="274"/>
      <c r="AQ34" s="274"/>
      <c r="AR34" s="274"/>
      <c r="AS34" s="274"/>
      <c r="AT34" s="275"/>
      <c r="AU34" s="273"/>
      <c r="AV34" s="274"/>
      <c r="AW34" s="274"/>
      <c r="AX34" s="274"/>
      <c r="AY34" s="274"/>
      <c r="AZ34" s="274"/>
      <c r="BA34" s="274"/>
      <c r="BB34" s="274"/>
      <c r="BC34" s="274"/>
      <c r="BD34" s="274"/>
      <c r="BE34" s="274"/>
      <c r="BF34" s="274"/>
      <c r="BG34" s="274"/>
      <c r="BH34" s="275"/>
      <c r="BI34" s="273"/>
      <c r="BJ34" s="274"/>
      <c r="BK34" s="274"/>
      <c r="BL34" s="274"/>
      <c r="BM34" s="274"/>
      <c r="BN34" s="274"/>
      <c r="BO34" s="274"/>
      <c r="BP34" s="274"/>
      <c r="BQ34" s="274"/>
      <c r="BR34" s="274"/>
      <c r="BS34" s="274"/>
      <c r="BT34" s="274"/>
      <c r="BU34" s="274"/>
      <c r="BV34" s="275"/>
      <c r="BW34" s="273"/>
      <c r="BX34" s="274"/>
      <c r="BY34" s="274"/>
      <c r="BZ34" s="274"/>
      <c r="CA34" s="274"/>
      <c r="CB34" s="274"/>
      <c r="CC34" s="274"/>
      <c r="CD34" s="274"/>
      <c r="CE34" s="274"/>
      <c r="CF34" s="274"/>
      <c r="CG34" s="274"/>
      <c r="CH34" s="274"/>
      <c r="CI34" s="274"/>
      <c r="CJ34" s="275"/>
      <c r="CK34" s="273"/>
      <c r="CL34" s="274"/>
      <c r="CM34" s="274"/>
      <c r="CN34" s="274"/>
      <c r="CO34" s="274"/>
      <c r="CP34" s="274"/>
      <c r="CQ34" s="274"/>
      <c r="CR34" s="274"/>
      <c r="CS34" s="274"/>
      <c r="CT34" s="274"/>
      <c r="CU34" s="275"/>
      <c r="CV34" s="273"/>
      <c r="CW34" s="274"/>
      <c r="CX34" s="274"/>
      <c r="CY34" s="274"/>
      <c r="CZ34" s="274"/>
      <c r="DA34" s="274"/>
      <c r="DB34" s="274"/>
      <c r="DC34" s="274"/>
      <c r="DD34" s="274"/>
      <c r="DE34" s="275"/>
      <c r="DF34" s="264">
        <f>U34*AG34*12-40</f>
        <v>728599.99999999988</v>
      </c>
      <c r="DG34" s="265"/>
      <c r="DH34" s="265"/>
      <c r="DI34" s="265"/>
      <c r="DJ34" s="265"/>
      <c r="DK34" s="265"/>
      <c r="DL34" s="265"/>
      <c r="DM34" s="265"/>
      <c r="DN34" s="265"/>
      <c r="DO34" s="265"/>
      <c r="DP34" s="265"/>
      <c r="DQ34" s="265"/>
      <c r="DR34" s="265"/>
      <c r="DS34" s="266"/>
    </row>
    <row r="35" spans="1:124" ht="28.5" customHeight="1">
      <c r="A35" s="267">
        <v>9</v>
      </c>
      <c r="B35" s="268"/>
      <c r="C35" s="268"/>
      <c r="D35" s="269"/>
      <c r="E35" s="270" t="s">
        <v>490</v>
      </c>
      <c r="F35" s="271"/>
      <c r="G35" s="271"/>
      <c r="H35" s="271"/>
      <c r="I35" s="271"/>
      <c r="J35" s="271"/>
      <c r="K35" s="271"/>
      <c r="L35" s="271"/>
      <c r="M35" s="271"/>
      <c r="N35" s="271"/>
      <c r="O35" s="271"/>
      <c r="P35" s="271"/>
      <c r="Q35" s="271"/>
      <c r="R35" s="271"/>
      <c r="S35" s="271"/>
      <c r="T35" s="272"/>
      <c r="U35" s="273"/>
      <c r="V35" s="274"/>
      <c r="W35" s="274"/>
      <c r="X35" s="274"/>
      <c r="Y35" s="274"/>
      <c r="Z35" s="274"/>
      <c r="AA35" s="274"/>
      <c r="AB35" s="274"/>
      <c r="AC35" s="274"/>
      <c r="AD35" s="274"/>
      <c r="AE35" s="274"/>
      <c r="AF35" s="275"/>
      <c r="AG35" s="273"/>
      <c r="AH35" s="274"/>
      <c r="AI35" s="274"/>
      <c r="AJ35" s="274"/>
      <c r="AK35" s="274"/>
      <c r="AL35" s="274"/>
      <c r="AM35" s="274"/>
      <c r="AN35" s="274"/>
      <c r="AO35" s="274"/>
      <c r="AP35" s="274"/>
      <c r="AQ35" s="274"/>
      <c r="AR35" s="274"/>
      <c r="AS35" s="274"/>
      <c r="AT35" s="275"/>
      <c r="AU35" s="273"/>
      <c r="AV35" s="274"/>
      <c r="AW35" s="274"/>
      <c r="AX35" s="274"/>
      <c r="AY35" s="274"/>
      <c r="AZ35" s="274"/>
      <c r="BA35" s="274"/>
      <c r="BB35" s="274"/>
      <c r="BC35" s="274"/>
      <c r="BD35" s="274"/>
      <c r="BE35" s="274"/>
      <c r="BF35" s="274"/>
      <c r="BG35" s="274"/>
      <c r="BH35" s="275"/>
      <c r="BI35" s="273"/>
      <c r="BJ35" s="274"/>
      <c r="BK35" s="274"/>
      <c r="BL35" s="274"/>
      <c r="BM35" s="274"/>
      <c r="BN35" s="274"/>
      <c r="BO35" s="274"/>
      <c r="BP35" s="274"/>
      <c r="BQ35" s="274"/>
      <c r="BR35" s="274"/>
      <c r="BS35" s="274"/>
      <c r="BT35" s="274"/>
      <c r="BU35" s="274"/>
      <c r="BV35" s="275"/>
      <c r="BW35" s="273"/>
      <c r="BX35" s="274"/>
      <c r="BY35" s="274"/>
      <c r="BZ35" s="274"/>
      <c r="CA35" s="274"/>
      <c r="CB35" s="274"/>
      <c r="CC35" s="274"/>
      <c r="CD35" s="274"/>
      <c r="CE35" s="274"/>
      <c r="CF35" s="274"/>
      <c r="CG35" s="274"/>
      <c r="CH35" s="274"/>
      <c r="CI35" s="274"/>
      <c r="CJ35" s="275"/>
      <c r="CK35" s="273"/>
      <c r="CL35" s="274"/>
      <c r="CM35" s="274"/>
      <c r="CN35" s="274"/>
      <c r="CO35" s="274"/>
      <c r="CP35" s="274"/>
      <c r="CQ35" s="274"/>
      <c r="CR35" s="274"/>
      <c r="CS35" s="274"/>
      <c r="CT35" s="274"/>
      <c r="CU35" s="275"/>
      <c r="CV35" s="273"/>
      <c r="CW35" s="274"/>
      <c r="CX35" s="274"/>
      <c r="CY35" s="274"/>
      <c r="CZ35" s="274"/>
      <c r="DA35" s="274"/>
      <c r="DB35" s="274"/>
      <c r="DC35" s="274"/>
      <c r="DD35" s="274"/>
      <c r="DE35" s="275"/>
      <c r="DF35" s="264">
        <f>U35*AG35*12</f>
        <v>0</v>
      </c>
      <c r="DG35" s="265"/>
      <c r="DH35" s="265"/>
      <c r="DI35" s="265"/>
      <c r="DJ35" s="265"/>
      <c r="DK35" s="265"/>
      <c r="DL35" s="265"/>
      <c r="DM35" s="265"/>
      <c r="DN35" s="265"/>
      <c r="DO35" s="265"/>
      <c r="DP35" s="265"/>
      <c r="DQ35" s="265"/>
      <c r="DR35" s="265"/>
      <c r="DS35" s="266"/>
    </row>
    <row r="36" spans="1:124" ht="28.5" customHeight="1">
      <c r="A36" s="267">
        <v>10</v>
      </c>
      <c r="B36" s="268"/>
      <c r="C36" s="268"/>
      <c r="D36" s="269"/>
      <c r="E36" s="270" t="s">
        <v>491</v>
      </c>
      <c r="F36" s="271"/>
      <c r="G36" s="271"/>
      <c r="H36" s="271"/>
      <c r="I36" s="271"/>
      <c r="J36" s="271"/>
      <c r="K36" s="271"/>
      <c r="L36" s="271"/>
      <c r="M36" s="271"/>
      <c r="N36" s="271"/>
      <c r="O36" s="271"/>
      <c r="P36" s="271"/>
      <c r="Q36" s="271"/>
      <c r="R36" s="271"/>
      <c r="S36" s="271"/>
      <c r="T36" s="272"/>
      <c r="U36" s="273">
        <v>2</v>
      </c>
      <c r="V36" s="274"/>
      <c r="W36" s="274"/>
      <c r="X36" s="274"/>
      <c r="Y36" s="274"/>
      <c r="Z36" s="274"/>
      <c r="AA36" s="274"/>
      <c r="AB36" s="274"/>
      <c r="AC36" s="274"/>
      <c r="AD36" s="274"/>
      <c r="AE36" s="274"/>
      <c r="AF36" s="275"/>
      <c r="AG36" s="273">
        <v>3000</v>
      </c>
      <c r="AH36" s="274"/>
      <c r="AI36" s="274"/>
      <c r="AJ36" s="274"/>
      <c r="AK36" s="274"/>
      <c r="AL36" s="274"/>
      <c r="AM36" s="274"/>
      <c r="AN36" s="274"/>
      <c r="AO36" s="274"/>
      <c r="AP36" s="274"/>
      <c r="AQ36" s="274"/>
      <c r="AR36" s="274"/>
      <c r="AS36" s="274"/>
      <c r="AT36" s="275"/>
      <c r="AU36" s="273"/>
      <c r="AV36" s="274"/>
      <c r="AW36" s="274"/>
      <c r="AX36" s="274"/>
      <c r="AY36" s="274"/>
      <c r="AZ36" s="274"/>
      <c r="BA36" s="274"/>
      <c r="BB36" s="274"/>
      <c r="BC36" s="274"/>
      <c r="BD36" s="274"/>
      <c r="BE36" s="274"/>
      <c r="BF36" s="274"/>
      <c r="BG36" s="274"/>
      <c r="BH36" s="275"/>
      <c r="BI36" s="273"/>
      <c r="BJ36" s="274"/>
      <c r="BK36" s="274"/>
      <c r="BL36" s="274"/>
      <c r="BM36" s="274"/>
      <c r="BN36" s="274"/>
      <c r="BO36" s="274"/>
      <c r="BP36" s="274"/>
      <c r="BQ36" s="274"/>
      <c r="BR36" s="274"/>
      <c r="BS36" s="274"/>
      <c r="BT36" s="274"/>
      <c r="BU36" s="274"/>
      <c r="BV36" s="275"/>
      <c r="BW36" s="273"/>
      <c r="BX36" s="274"/>
      <c r="BY36" s="274"/>
      <c r="BZ36" s="274"/>
      <c r="CA36" s="274"/>
      <c r="CB36" s="274"/>
      <c r="CC36" s="274"/>
      <c r="CD36" s="274"/>
      <c r="CE36" s="274"/>
      <c r="CF36" s="274"/>
      <c r="CG36" s="274"/>
      <c r="CH36" s="274"/>
      <c r="CI36" s="274"/>
      <c r="CJ36" s="275"/>
      <c r="CK36" s="273"/>
      <c r="CL36" s="274"/>
      <c r="CM36" s="274"/>
      <c r="CN36" s="274"/>
      <c r="CO36" s="274"/>
      <c r="CP36" s="274"/>
      <c r="CQ36" s="274"/>
      <c r="CR36" s="274"/>
      <c r="CS36" s="274"/>
      <c r="CT36" s="274"/>
      <c r="CU36" s="275"/>
      <c r="CV36" s="273"/>
      <c r="CW36" s="274"/>
      <c r="CX36" s="274"/>
      <c r="CY36" s="274"/>
      <c r="CZ36" s="274"/>
      <c r="DA36" s="274"/>
      <c r="DB36" s="274"/>
      <c r="DC36" s="274"/>
      <c r="DD36" s="274"/>
      <c r="DE36" s="275"/>
      <c r="DF36" s="264">
        <f>U36*AG36*12</f>
        <v>72000</v>
      </c>
      <c r="DG36" s="265"/>
      <c r="DH36" s="265"/>
      <c r="DI36" s="265"/>
      <c r="DJ36" s="265"/>
      <c r="DK36" s="265"/>
      <c r="DL36" s="265"/>
      <c r="DM36" s="265"/>
      <c r="DN36" s="265"/>
      <c r="DO36" s="265"/>
      <c r="DP36" s="265"/>
      <c r="DQ36" s="265"/>
      <c r="DR36" s="265"/>
      <c r="DS36" s="266"/>
    </row>
    <row r="37" spans="1:124" ht="53.25" customHeight="1">
      <c r="A37" s="267">
        <v>11</v>
      </c>
      <c r="B37" s="268"/>
      <c r="C37" s="268"/>
      <c r="D37" s="269"/>
      <c r="E37" s="270" t="s">
        <v>492</v>
      </c>
      <c r="F37" s="271"/>
      <c r="G37" s="271"/>
      <c r="H37" s="271"/>
      <c r="I37" s="271"/>
      <c r="J37" s="271"/>
      <c r="K37" s="271"/>
      <c r="L37" s="271"/>
      <c r="M37" s="271"/>
      <c r="N37" s="271"/>
      <c r="O37" s="271"/>
      <c r="P37" s="271"/>
      <c r="Q37" s="271"/>
      <c r="R37" s="271"/>
      <c r="S37" s="271"/>
      <c r="T37" s="272"/>
      <c r="U37" s="273"/>
      <c r="V37" s="274"/>
      <c r="W37" s="274"/>
      <c r="X37" s="274"/>
      <c r="Y37" s="274"/>
      <c r="Z37" s="274"/>
      <c r="AA37" s="274"/>
      <c r="AB37" s="274"/>
      <c r="AC37" s="274"/>
      <c r="AD37" s="274"/>
      <c r="AE37" s="274"/>
      <c r="AF37" s="275"/>
      <c r="AG37" s="273"/>
      <c r="AH37" s="274"/>
      <c r="AI37" s="274"/>
      <c r="AJ37" s="274"/>
      <c r="AK37" s="274"/>
      <c r="AL37" s="274"/>
      <c r="AM37" s="274"/>
      <c r="AN37" s="274"/>
      <c r="AO37" s="274"/>
      <c r="AP37" s="274"/>
      <c r="AQ37" s="274"/>
      <c r="AR37" s="274"/>
      <c r="AS37" s="274"/>
      <c r="AT37" s="275"/>
      <c r="AU37" s="273"/>
      <c r="AV37" s="274"/>
      <c r="AW37" s="274"/>
      <c r="AX37" s="274"/>
      <c r="AY37" s="274"/>
      <c r="AZ37" s="274"/>
      <c r="BA37" s="274"/>
      <c r="BB37" s="274"/>
      <c r="BC37" s="274"/>
      <c r="BD37" s="274"/>
      <c r="BE37" s="274"/>
      <c r="BF37" s="274"/>
      <c r="BG37" s="274"/>
      <c r="BH37" s="275"/>
      <c r="BI37" s="273"/>
      <c r="BJ37" s="274"/>
      <c r="BK37" s="274"/>
      <c r="BL37" s="274"/>
      <c r="BM37" s="274"/>
      <c r="BN37" s="274"/>
      <c r="BO37" s="274"/>
      <c r="BP37" s="274"/>
      <c r="BQ37" s="274"/>
      <c r="BR37" s="274"/>
      <c r="BS37" s="274"/>
      <c r="BT37" s="274"/>
      <c r="BU37" s="274"/>
      <c r="BV37" s="275"/>
      <c r="BW37" s="273"/>
      <c r="BX37" s="274"/>
      <c r="BY37" s="274"/>
      <c r="BZ37" s="274"/>
      <c r="CA37" s="274"/>
      <c r="CB37" s="274"/>
      <c r="CC37" s="274"/>
      <c r="CD37" s="274"/>
      <c r="CE37" s="274"/>
      <c r="CF37" s="274"/>
      <c r="CG37" s="274"/>
      <c r="CH37" s="274"/>
      <c r="CI37" s="274"/>
      <c r="CJ37" s="275"/>
      <c r="CK37" s="273"/>
      <c r="CL37" s="274"/>
      <c r="CM37" s="274"/>
      <c r="CN37" s="274"/>
      <c r="CO37" s="274"/>
      <c r="CP37" s="274"/>
      <c r="CQ37" s="274"/>
      <c r="CR37" s="274"/>
      <c r="CS37" s="274"/>
      <c r="CT37" s="274"/>
      <c r="CU37" s="275"/>
      <c r="CV37" s="273"/>
      <c r="CW37" s="274"/>
      <c r="CX37" s="274"/>
      <c r="CY37" s="274"/>
      <c r="CZ37" s="274"/>
      <c r="DA37" s="274"/>
      <c r="DB37" s="274"/>
      <c r="DC37" s="274"/>
      <c r="DD37" s="274"/>
      <c r="DE37" s="275"/>
      <c r="DF37" s="264">
        <f>U37*AG37*12</f>
        <v>0</v>
      </c>
      <c r="DG37" s="265"/>
      <c r="DH37" s="265"/>
      <c r="DI37" s="265"/>
      <c r="DJ37" s="265"/>
      <c r="DK37" s="265"/>
      <c r="DL37" s="265"/>
      <c r="DM37" s="265"/>
      <c r="DN37" s="265"/>
      <c r="DO37" s="265"/>
      <c r="DP37" s="265"/>
      <c r="DQ37" s="265"/>
      <c r="DR37" s="265"/>
      <c r="DS37" s="266"/>
    </row>
    <row r="38" spans="1:124" ht="111" customHeight="1">
      <c r="A38" s="267">
        <v>12</v>
      </c>
      <c r="B38" s="268"/>
      <c r="C38" s="268"/>
      <c r="D38" s="269"/>
      <c r="E38" s="270" t="s">
        <v>582</v>
      </c>
      <c r="F38" s="271"/>
      <c r="G38" s="271"/>
      <c r="H38" s="271"/>
      <c r="I38" s="271"/>
      <c r="J38" s="271"/>
      <c r="K38" s="271"/>
      <c r="L38" s="271"/>
      <c r="M38" s="271"/>
      <c r="N38" s="271"/>
      <c r="O38" s="271"/>
      <c r="P38" s="271"/>
      <c r="Q38" s="271"/>
      <c r="R38" s="271"/>
      <c r="S38" s="271"/>
      <c r="T38" s="272"/>
      <c r="U38" s="273">
        <v>11</v>
      </c>
      <c r="V38" s="274"/>
      <c r="W38" s="274"/>
      <c r="X38" s="274"/>
      <c r="Y38" s="274"/>
      <c r="Z38" s="274"/>
      <c r="AA38" s="274"/>
      <c r="AB38" s="274"/>
      <c r="AC38" s="274"/>
      <c r="AD38" s="274"/>
      <c r="AE38" s="274"/>
      <c r="AF38" s="275"/>
      <c r="AG38" s="273"/>
      <c r="AH38" s="274"/>
      <c r="AI38" s="274"/>
      <c r="AJ38" s="274"/>
      <c r="AK38" s="274"/>
      <c r="AL38" s="274"/>
      <c r="AM38" s="274"/>
      <c r="AN38" s="274"/>
      <c r="AO38" s="274"/>
      <c r="AP38" s="274"/>
      <c r="AQ38" s="274"/>
      <c r="AR38" s="274"/>
      <c r="AS38" s="274"/>
      <c r="AT38" s="275"/>
      <c r="AU38" s="273"/>
      <c r="AV38" s="274"/>
      <c r="AW38" s="274"/>
      <c r="AX38" s="274"/>
      <c r="AY38" s="274"/>
      <c r="AZ38" s="274"/>
      <c r="BA38" s="274"/>
      <c r="BB38" s="274"/>
      <c r="BC38" s="274"/>
      <c r="BD38" s="274"/>
      <c r="BE38" s="274"/>
      <c r="BF38" s="274"/>
      <c r="BG38" s="274"/>
      <c r="BH38" s="275"/>
      <c r="BI38" s="273"/>
      <c r="BJ38" s="274"/>
      <c r="BK38" s="274"/>
      <c r="BL38" s="274"/>
      <c r="BM38" s="274"/>
      <c r="BN38" s="274"/>
      <c r="BO38" s="274"/>
      <c r="BP38" s="274"/>
      <c r="BQ38" s="274"/>
      <c r="BR38" s="274"/>
      <c r="BS38" s="274"/>
      <c r="BT38" s="274"/>
      <c r="BU38" s="274"/>
      <c r="BV38" s="275"/>
      <c r="BW38" s="273"/>
      <c r="BX38" s="274"/>
      <c r="BY38" s="274"/>
      <c r="BZ38" s="274"/>
      <c r="CA38" s="274"/>
      <c r="CB38" s="274"/>
      <c r="CC38" s="274"/>
      <c r="CD38" s="274"/>
      <c r="CE38" s="274"/>
      <c r="CF38" s="274"/>
      <c r="CG38" s="274"/>
      <c r="CH38" s="274"/>
      <c r="CI38" s="274"/>
      <c r="CJ38" s="275"/>
      <c r="CK38" s="273"/>
      <c r="CL38" s="274"/>
      <c r="CM38" s="274"/>
      <c r="CN38" s="274"/>
      <c r="CO38" s="274"/>
      <c r="CP38" s="274"/>
      <c r="CQ38" s="274"/>
      <c r="CR38" s="274"/>
      <c r="CS38" s="274"/>
      <c r="CT38" s="274"/>
      <c r="CU38" s="275"/>
      <c r="CV38" s="273"/>
      <c r="CW38" s="274"/>
      <c r="CX38" s="274"/>
      <c r="CY38" s="274"/>
      <c r="CZ38" s="274"/>
      <c r="DA38" s="274"/>
      <c r="DB38" s="274"/>
      <c r="DC38" s="274"/>
      <c r="DD38" s="274"/>
      <c r="DE38" s="275"/>
      <c r="DF38" s="264">
        <f>U38*AG38*12</f>
        <v>0</v>
      </c>
      <c r="DG38" s="265"/>
      <c r="DH38" s="265"/>
      <c r="DI38" s="265"/>
      <c r="DJ38" s="265"/>
      <c r="DK38" s="265"/>
      <c r="DL38" s="265"/>
      <c r="DM38" s="265"/>
      <c r="DN38" s="265"/>
      <c r="DO38" s="265"/>
      <c r="DP38" s="265"/>
      <c r="DQ38" s="265"/>
      <c r="DR38" s="265"/>
      <c r="DS38" s="266"/>
    </row>
    <row r="39" spans="1:124" ht="51" customHeight="1">
      <c r="A39" s="267">
        <v>12</v>
      </c>
      <c r="B39" s="268"/>
      <c r="C39" s="268"/>
      <c r="D39" s="269"/>
      <c r="E39" s="270" t="s">
        <v>567</v>
      </c>
      <c r="F39" s="271"/>
      <c r="G39" s="271"/>
      <c r="H39" s="271"/>
      <c r="I39" s="271"/>
      <c r="J39" s="271"/>
      <c r="K39" s="271"/>
      <c r="L39" s="271"/>
      <c r="M39" s="271"/>
      <c r="N39" s="271"/>
      <c r="O39" s="271"/>
      <c r="P39" s="271"/>
      <c r="Q39" s="271"/>
      <c r="R39" s="271"/>
      <c r="S39" s="271"/>
      <c r="T39" s="272"/>
      <c r="U39" s="273"/>
      <c r="V39" s="274"/>
      <c r="W39" s="274"/>
      <c r="X39" s="274"/>
      <c r="Y39" s="274"/>
      <c r="Z39" s="274"/>
      <c r="AA39" s="274"/>
      <c r="AB39" s="274"/>
      <c r="AC39" s="274"/>
      <c r="AD39" s="274"/>
      <c r="AE39" s="274"/>
      <c r="AF39" s="275"/>
      <c r="AG39" s="273"/>
      <c r="AH39" s="274"/>
      <c r="AI39" s="274"/>
      <c r="AJ39" s="274"/>
      <c r="AK39" s="274"/>
      <c r="AL39" s="274"/>
      <c r="AM39" s="274"/>
      <c r="AN39" s="274"/>
      <c r="AO39" s="274"/>
      <c r="AP39" s="274"/>
      <c r="AQ39" s="274"/>
      <c r="AR39" s="274"/>
      <c r="AS39" s="274"/>
      <c r="AT39" s="275"/>
      <c r="AU39" s="273"/>
      <c r="AV39" s="274"/>
      <c r="AW39" s="274"/>
      <c r="AX39" s="274"/>
      <c r="AY39" s="274"/>
      <c r="AZ39" s="274"/>
      <c r="BA39" s="274"/>
      <c r="BB39" s="274"/>
      <c r="BC39" s="274"/>
      <c r="BD39" s="274"/>
      <c r="BE39" s="274"/>
      <c r="BF39" s="274"/>
      <c r="BG39" s="274"/>
      <c r="BH39" s="275"/>
      <c r="BI39" s="273"/>
      <c r="BJ39" s="274"/>
      <c r="BK39" s="274"/>
      <c r="BL39" s="274"/>
      <c r="BM39" s="274"/>
      <c r="BN39" s="274"/>
      <c r="BO39" s="274"/>
      <c r="BP39" s="274"/>
      <c r="BQ39" s="274"/>
      <c r="BR39" s="274"/>
      <c r="BS39" s="274"/>
      <c r="BT39" s="274"/>
      <c r="BU39" s="274"/>
      <c r="BV39" s="275"/>
      <c r="BW39" s="273"/>
      <c r="BX39" s="274"/>
      <c r="BY39" s="274"/>
      <c r="BZ39" s="274"/>
      <c r="CA39" s="274"/>
      <c r="CB39" s="274"/>
      <c r="CC39" s="274"/>
      <c r="CD39" s="274"/>
      <c r="CE39" s="274"/>
      <c r="CF39" s="274"/>
      <c r="CG39" s="274"/>
      <c r="CH39" s="274"/>
      <c r="CI39" s="274"/>
      <c r="CJ39" s="275"/>
      <c r="CK39" s="273"/>
      <c r="CL39" s="274"/>
      <c r="CM39" s="274"/>
      <c r="CN39" s="274"/>
      <c r="CO39" s="274"/>
      <c r="CP39" s="274"/>
      <c r="CQ39" s="274"/>
      <c r="CR39" s="274"/>
      <c r="CS39" s="274"/>
      <c r="CT39" s="274"/>
      <c r="CU39" s="275"/>
      <c r="CV39" s="273"/>
      <c r="CW39" s="274"/>
      <c r="CX39" s="274"/>
      <c r="CY39" s="274"/>
      <c r="CZ39" s="274"/>
      <c r="DA39" s="274"/>
      <c r="DB39" s="274"/>
      <c r="DC39" s="274"/>
      <c r="DD39" s="274"/>
      <c r="DE39" s="275"/>
      <c r="DF39" s="264"/>
      <c r="DG39" s="265"/>
      <c r="DH39" s="265"/>
      <c r="DI39" s="265"/>
      <c r="DJ39" s="265"/>
      <c r="DK39" s="265"/>
      <c r="DL39" s="265"/>
      <c r="DM39" s="265"/>
      <c r="DN39" s="265"/>
      <c r="DO39" s="265"/>
      <c r="DP39" s="265"/>
      <c r="DQ39" s="265"/>
      <c r="DR39" s="265"/>
      <c r="DS39" s="266"/>
    </row>
    <row r="40" spans="1:124">
      <c r="A40" s="267"/>
      <c r="B40" s="268"/>
      <c r="C40" s="268"/>
      <c r="D40" s="269"/>
      <c r="E40" s="270"/>
      <c r="F40" s="271"/>
      <c r="G40" s="271"/>
      <c r="H40" s="271"/>
      <c r="I40" s="271"/>
      <c r="J40" s="271"/>
      <c r="K40" s="271"/>
      <c r="L40" s="271"/>
      <c r="M40" s="271"/>
      <c r="N40" s="271"/>
      <c r="O40" s="271"/>
      <c r="P40" s="271"/>
      <c r="Q40" s="271"/>
      <c r="R40" s="271"/>
      <c r="S40" s="271"/>
      <c r="T40" s="272"/>
      <c r="U40" s="273"/>
      <c r="V40" s="274"/>
      <c r="W40" s="274"/>
      <c r="X40" s="274"/>
      <c r="Y40" s="274"/>
      <c r="Z40" s="274"/>
      <c r="AA40" s="274"/>
      <c r="AB40" s="274"/>
      <c r="AC40" s="274"/>
      <c r="AD40" s="274"/>
      <c r="AE40" s="274"/>
      <c r="AF40" s="275"/>
      <c r="AG40" s="273"/>
      <c r="AH40" s="274"/>
      <c r="AI40" s="274"/>
      <c r="AJ40" s="274"/>
      <c r="AK40" s="274"/>
      <c r="AL40" s="274"/>
      <c r="AM40" s="274"/>
      <c r="AN40" s="274"/>
      <c r="AO40" s="274"/>
      <c r="AP40" s="274"/>
      <c r="AQ40" s="274"/>
      <c r="AR40" s="274"/>
      <c r="AS40" s="274"/>
      <c r="AT40" s="275"/>
      <c r="AU40" s="273"/>
      <c r="AV40" s="274"/>
      <c r="AW40" s="274"/>
      <c r="AX40" s="274"/>
      <c r="AY40" s="274"/>
      <c r="AZ40" s="274"/>
      <c r="BA40" s="274"/>
      <c r="BB40" s="274"/>
      <c r="BC40" s="274"/>
      <c r="BD40" s="274"/>
      <c r="BE40" s="274"/>
      <c r="BF40" s="274"/>
      <c r="BG40" s="274"/>
      <c r="BH40" s="275"/>
      <c r="BI40" s="273"/>
      <c r="BJ40" s="274"/>
      <c r="BK40" s="274"/>
      <c r="BL40" s="274"/>
      <c r="BM40" s="274"/>
      <c r="BN40" s="274"/>
      <c r="BO40" s="274"/>
      <c r="BP40" s="274"/>
      <c r="BQ40" s="274"/>
      <c r="BR40" s="274"/>
      <c r="BS40" s="274"/>
      <c r="BT40" s="274"/>
      <c r="BU40" s="274"/>
      <c r="BV40" s="275"/>
      <c r="BW40" s="273"/>
      <c r="BX40" s="274"/>
      <c r="BY40" s="274"/>
      <c r="BZ40" s="274"/>
      <c r="CA40" s="274"/>
      <c r="CB40" s="274"/>
      <c r="CC40" s="274"/>
      <c r="CD40" s="274"/>
      <c r="CE40" s="274"/>
      <c r="CF40" s="274"/>
      <c r="CG40" s="274"/>
      <c r="CH40" s="274"/>
      <c r="CI40" s="274"/>
      <c r="CJ40" s="275"/>
      <c r="CK40" s="323"/>
      <c r="CL40" s="324"/>
      <c r="CM40" s="324"/>
      <c r="CN40" s="324"/>
      <c r="CO40" s="324"/>
      <c r="CP40" s="324"/>
      <c r="CQ40" s="324"/>
      <c r="CR40" s="324"/>
      <c r="CS40" s="324"/>
      <c r="CT40" s="324"/>
      <c r="CU40" s="325"/>
      <c r="CV40" s="273"/>
      <c r="CW40" s="274"/>
      <c r="CX40" s="274"/>
      <c r="CY40" s="274"/>
      <c r="CZ40" s="274"/>
      <c r="DA40" s="274"/>
      <c r="DB40" s="274"/>
      <c r="DC40" s="274"/>
      <c r="DD40" s="274"/>
      <c r="DE40" s="275"/>
      <c r="DF40" s="264">
        <f>U40*AG40*12</f>
        <v>0</v>
      </c>
      <c r="DG40" s="265"/>
      <c r="DH40" s="265"/>
      <c r="DI40" s="265"/>
      <c r="DJ40" s="265"/>
      <c r="DK40" s="265"/>
      <c r="DL40" s="265"/>
      <c r="DM40" s="265"/>
      <c r="DN40" s="265"/>
      <c r="DO40" s="265"/>
      <c r="DP40" s="265"/>
      <c r="DQ40" s="265"/>
      <c r="DR40" s="265"/>
      <c r="DS40" s="266"/>
    </row>
    <row r="41" spans="1:124">
      <c r="A41" s="273" t="s">
        <v>359</v>
      </c>
      <c r="B41" s="274"/>
      <c r="C41" s="274"/>
      <c r="D41" s="274"/>
      <c r="E41" s="274"/>
      <c r="F41" s="274"/>
      <c r="G41" s="274"/>
      <c r="H41" s="274"/>
      <c r="I41" s="274"/>
      <c r="J41" s="274"/>
      <c r="K41" s="274"/>
      <c r="L41" s="274"/>
      <c r="M41" s="274"/>
      <c r="N41" s="274"/>
      <c r="O41" s="274"/>
      <c r="P41" s="274"/>
      <c r="Q41" s="274"/>
      <c r="R41" s="274"/>
      <c r="S41" s="274"/>
      <c r="T41" s="275"/>
      <c r="U41" s="317" t="s">
        <v>42</v>
      </c>
      <c r="V41" s="318"/>
      <c r="W41" s="318"/>
      <c r="X41" s="318"/>
      <c r="Y41" s="318"/>
      <c r="Z41" s="318"/>
      <c r="AA41" s="318"/>
      <c r="AB41" s="318"/>
      <c r="AC41" s="318"/>
      <c r="AD41" s="318"/>
      <c r="AE41" s="318"/>
      <c r="AF41" s="319"/>
      <c r="AG41" s="273"/>
      <c r="AH41" s="274"/>
      <c r="AI41" s="274"/>
      <c r="AJ41" s="274"/>
      <c r="AK41" s="274"/>
      <c r="AL41" s="274"/>
      <c r="AM41" s="274"/>
      <c r="AN41" s="274"/>
      <c r="AO41" s="274"/>
      <c r="AP41" s="274"/>
      <c r="AQ41" s="274"/>
      <c r="AR41" s="274"/>
      <c r="AS41" s="274"/>
      <c r="AT41" s="275"/>
      <c r="AU41" s="317" t="s">
        <v>42</v>
      </c>
      <c r="AV41" s="318"/>
      <c r="AW41" s="318"/>
      <c r="AX41" s="318"/>
      <c r="AY41" s="318"/>
      <c r="AZ41" s="318"/>
      <c r="BA41" s="318"/>
      <c r="BB41" s="318"/>
      <c r="BC41" s="318"/>
      <c r="BD41" s="318"/>
      <c r="BE41" s="318"/>
      <c r="BF41" s="318"/>
      <c r="BG41" s="318"/>
      <c r="BH41" s="319"/>
      <c r="BI41" s="317" t="s">
        <v>42</v>
      </c>
      <c r="BJ41" s="318"/>
      <c r="BK41" s="318"/>
      <c r="BL41" s="318"/>
      <c r="BM41" s="318"/>
      <c r="BN41" s="318"/>
      <c r="BO41" s="318"/>
      <c r="BP41" s="318"/>
      <c r="BQ41" s="318"/>
      <c r="BR41" s="318"/>
      <c r="BS41" s="318"/>
      <c r="BT41" s="318"/>
      <c r="BU41" s="318"/>
      <c r="BV41" s="319"/>
      <c r="BW41" s="317" t="s">
        <v>42</v>
      </c>
      <c r="BX41" s="318"/>
      <c r="BY41" s="318"/>
      <c r="BZ41" s="318"/>
      <c r="CA41" s="318"/>
      <c r="CB41" s="318"/>
      <c r="CC41" s="318"/>
      <c r="CD41" s="318"/>
      <c r="CE41" s="318"/>
      <c r="CF41" s="318"/>
      <c r="CG41" s="318"/>
      <c r="CH41" s="318"/>
      <c r="CI41" s="318"/>
      <c r="CJ41" s="319"/>
      <c r="CK41" s="320" t="s">
        <v>42</v>
      </c>
      <c r="CL41" s="321"/>
      <c r="CM41" s="321"/>
      <c r="CN41" s="321"/>
      <c r="CO41" s="321"/>
      <c r="CP41" s="321"/>
      <c r="CQ41" s="321"/>
      <c r="CR41" s="321"/>
      <c r="CS41" s="321"/>
      <c r="CT41" s="321"/>
      <c r="CU41" s="322"/>
      <c r="CV41" s="317" t="s">
        <v>42</v>
      </c>
      <c r="CW41" s="318"/>
      <c r="CX41" s="318"/>
      <c r="CY41" s="318"/>
      <c r="CZ41" s="318"/>
      <c r="DA41" s="318"/>
      <c r="DB41" s="318"/>
      <c r="DC41" s="318"/>
      <c r="DD41" s="318"/>
      <c r="DE41" s="319"/>
      <c r="DF41" s="264">
        <f>DF36+DF34+DF33-0.02+DF38+DF39</f>
        <v>8147400.0036000013</v>
      </c>
      <c r="DG41" s="265"/>
      <c r="DH41" s="265"/>
      <c r="DI41" s="265"/>
      <c r="DJ41" s="265"/>
      <c r="DK41" s="265"/>
      <c r="DL41" s="265"/>
      <c r="DM41" s="265"/>
      <c r="DN41" s="265"/>
      <c r="DO41" s="265"/>
      <c r="DP41" s="265"/>
      <c r="DQ41" s="265"/>
      <c r="DR41" s="265"/>
      <c r="DS41" s="266"/>
      <c r="DT41" s="149">
        <f>Лист1!E85</f>
        <v>8147400</v>
      </c>
    </row>
    <row r="42" spans="1:124">
      <c r="DT42" s="167">
        <f>DF41-DT41</f>
        <v>3.600001335144043E-3</v>
      </c>
    </row>
  </sheetData>
  <mergeCells count="229">
    <mergeCell ref="DF40:DS40"/>
    <mergeCell ref="BW41:CJ41"/>
    <mergeCell ref="CK41:CU41"/>
    <mergeCell ref="CV41:DE41"/>
    <mergeCell ref="DF41:DS41"/>
    <mergeCell ref="A41:T41"/>
    <mergeCell ref="U41:AF41"/>
    <mergeCell ref="AG41:AT41"/>
    <mergeCell ref="AU41:BH41"/>
    <mergeCell ref="BI41:BV41"/>
    <mergeCell ref="A40:D40"/>
    <mergeCell ref="E40:T40"/>
    <mergeCell ref="U40:AF40"/>
    <mergeCell ref="AG40:AT40"/>
    <mergeCell ref="AU40:BH40"/>
    <mergeCell ref="BI40:BV40"/>
    <mergeCell ref="BW40:CJ40"/>
    <mergeCell ref="CK40:CU40"/>
    <mergeCell ref="CV40:DE40"/>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E27:T27"/>
    <mergeCell ref="E37:T37"/>
    <mergeCell ref="E38:T38"/>
    <mergeCell ref="A27:D27"/>
    <mergeCell ref="A37:D37"/>
    <mergeCell ref="A38:D38"/>
    <mergeCell ref="E28:T28"/>
    <mergeCell ref="E33:T33"/>
    <mergeCell ref="E34:T34"/>
    <mergeCell ref="E35:T35"/>
    <mergeCell ref="E36:T36"/>
    <mergeCell ref="A28:D28"/>
    <mergeCell ref="A33:D33"/>
    <mergeCell ref="A34:D34"/>
    <mergeCell ref="A35:D35"/>
    <mergeCell ref="A36:D36"/>
    <mergeCell ref="A29:D29"/>
    <mergeCell ref="A32:D32"/>
    <mergeCell ref="E29:T29"/>
    <mergeCell ref="E32:T32"/>
    <mergeCell ref="A30:D30"/>
    <mergeCell ref="E30:T30"/>
    <mergeCell ref="A31:D31"/>
    <mergeCell ref="E31:T31"/>
    <mergeCell ref="U36:AF36"/>
    <mergeCell ref="U37:AF37"/>
    <mergeCell ref="U38:AF38"/>
    <mergeCell ref="AG27:AT27"/>
    <mergeCell ref="AG28:AT28"/>
    <mergeCell ref="AG33:AT33"/>
    <mergeCell ref="AG34:AT34"/>
    <mergeCell ref="AG35:AT35"/>
    <mergeCell ref="AG36:AT36"/>
    <mergeCell ref="AG37:AT37"/>
    <mergeCell ref="AG38:AT38"/>
    <mergeCell ref="U27:AF27"/>
    <mergeCell ref="U28:AF28"/>
    <mergeCell ref="U33:AF33"/>
    <mergeCell ref="U34:AF34"/>
    <mergeCell ref="U35:AF35"/>
    <mergeCell ref="U29:AF29"/>
    <mergeCell ref="U32:AF32"/>
    <mergeCell ref="AG29:AT29"/>
    <mergeCell ref="AG32:AT32"/>
    <mergeCell ref="U30:AF30"/>
    <mergeCell ref="AG30:AT30"/>
    <mergeCell ref="U31:AF31"/>
    <mergeCell ref="AG31:AT31"/>
    <mergeCell ref="AU36:BH36"/>
    <mergeCell ref="AU37:BH37"/>
    <mergeCell ref="AU38:BH38"/>
    <mergeCell ref="BI27:BV27"/>
    <mergeCell ref="BI28:BV28"/>
    <mergeCell ref="BI33:BV33"/>
    <mergeCell ref="BI34:BV34"/>
    <mergeCell ref="BI35:BV35"/>
    <mergeCell ref="BI36:BV36"/>
    <mergeCell ref="BI37:BV37"/>
    <mergeCell ref="BI38:BV38"/>
    <mergeCell ref="AU27:BH27"/>
    <mergeCell ref="AU28:BH28"/>
    <mergeCell ref="AU33:BH33"/>
    <mergeCell ref="AU34:BH34"/>
    <mergeCell ref="AU35:BH35"/>
    <mergeCell ref="AU29:BH29"/>
    <mergeCell ref="AU32:BH32"/>
    <mergeCell ref="BI29:BV29"/>
    <mergeCell ref="BI32:BV32"/>
    <mergeCell ref="AU30:BH30"/>
    <mergeCell ref="BI30:BV30"/>
    <mergeCell ref="AU31:BH31"/>
    <mergeCell ref="BI31:BV31"/>
    <mergeCell ref="BW36:CJ36"/>
    <mergeCell ref="BW37:CJ37"/>
    <mergeCell ref="BW38:CJ38"/>
    <mergeCell ref="CK27:CU27"/>
    <mergeCell ref="CK28:CU28"/>
    <mergeCell ref="CK33:CU33"/>
    <mergeCell ref="CK34:CU34"/>
    <mergeCell ref="CK35:CU35"/>
    <mergeCell ref="CK36:CU36"/>
    <mergeCell ref="CK37:CU37"/>
    <mergeCell ref="CK38:CU38"/>
    <mergeCell ref="BW27:CJ27"/>
    <mergeCell ref="BW28:CJ28"/>
    <mergeCell ref="BW33:CJ33"/>
    <mergeCell ref="BW34:CJ34"/>
    <mergeCell ref="BW35:CJ35"/>
    <mergeCell ref="BW29:CJ29"/>
    <mergeCell ref="BW32:CJ32"/>
    <mergeCell ref="CK29:CU29"/>
    <mergeCell ref="CK32:CU32"/>
    <mergeCell ref="BW30:CJ30"/>
    <mergeCell ref="CK30:CU30"/>
    <mergeCell ref="BW31:CJ31"/>
    <mergeCell ref="CK31:CU31"/>
    <mergeCell ref="CV36:DE36"/>
    <mergeCell ref="CV37:DE37"/>
    <mergeCell ref="CV38:DE38"/>
    <mergeCell ref="DF27:DS27"/>
    <mergeCell ref="DF28:DS28"/>
    <mergeCell ref="DF33:DS33"/>
    <mergeCell ref="DF34:DS34"/>
    <mergeCell ref="DF35:DS35"/>
    <mergeCell ref="DF36:DS36"/>
    <mergeCell ref="DF37:DS37"/>
    <mergeCell ref="DF38:DS38"/>
    <mergeCell ref="CV27:DE27"/>
    <mergeCell ref="CV28:DE28"/>
    <mergeCell ref="CV33:DE33"/>
    <mergeCell ref="CV34:DE34"/>
    <mergeCell ref="CV35:DE35"/>
    <mergeCell ref="CV29:DE29"/>
    <mergeCell ref="CV32:DE32"/>
    <mergeCell ref="DF29:DS29"/>
    <mergeCell ref="DF32:DS32"/>
    <mergeCell ref="CV30:DE30"/>
    <mergeCell ref="DF30:DS30"/>
    <mergeCell ref="CV31:DE31"/>
    <mergeCell ref="DF31:DS31"/>
    <mergeCell ref="DF39:DS39"/>
    <mergeCell ref="A39:D39"/>
    <mergeCell ref="E39:T39"/>
    <mergeCell ref="U39:AF39"/>
    <mergeCell ref="AG39:AT39"/>
    <mergeCell ref="AU39:BH39"/>
    <mergeCell ref="BI39:BV39"/>
    <mergeCell ref="BW39:CJ39"/>
    <mergeCell ref="CK39:CU39"/>
    <mergeCell ref="CV39:DE39"/>
  </mergeCells>
  <pageMargins left="0.70866141732283472" right="0.70866141732283472" top="0.74803149606299213" bottom="0.74803149606299213" header="0.31496062992125984" footer="0.31496062992125984"/>
  <pageSetup paperSize="9" scale="45"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view="pageBreakPreview" topLeftCell="A25" zoomScale="112" zoomScaleSheetLayoutView="112" workbookViewId="0">
      <selection activeCell="BQ54" sqref="BQ54"/>
    </sheetView>
  </sheetViews>
  <sheetFormatPr defaultRowHeight="15"/>
  <cols>
    <col min="1" max="93" width="1.42578125" style="1" customWidth="1"/>
    <col min="94" max="94" width="15.85546875" style="1" customWidth="1"/>
  </cols>
  <sheetData>
    <row r="1" spans="1:94" ht="15.75">
      <c r="A1" s="224" t="s">
        <v>365</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6"/>
      <c r="CD1" s="6"/>
      <c r="CE1" s="6"/>
      <c r="CF1" s="6"/>
      <c r="CG1" s="6"/>
      <c r="CH1" s="6"/>
      <c r="CI1" s="6"/>
      <c r="CJ1" s="6"/>
      <c r="CK1" s="6"/>
      <c r="CL1" s="6"/>
      <c r="CM1" s="6"/>
      <c r="CN1" s="6"/>
      <c r="CO1" s="6"/>
      <c r="CP1" s="6"/>
    </row>
    <row r="2" spans="1:9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row>
    <row r="3" spans="1:94">
      <c r="A3" s="308" t="s">
        <v>248</v>
      </c>
      <c r="B3" s="309"/>
      <c r="C3" s="309"/>
      <c r="D3" s="310"/>
      <c r="E3" s="308" t="s">
        <v>366</v>
      </c>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10"/>
      <c r="AJ3" s="308" t="s">
        <v>367</v>
      </c>
      <c r="AK3" s="309"/>
      <c r="AL3" s="309"/>
      <c r="AM3" s="309"/>
      <c r="AN3" s="309"/>
      <c r="AO3" s="309"/>
      <c r="AP3" s="309"/>
      <c r="AQ3" s="309"/>
      <c r="AR3" s="309"/>
      <c r="AS3" s="309"/>
      <c r="AT3" s="309"/>
      <c r="AU3" s="309"/>
      <c r="AV3" s="309"/>
      <c r="AW3" s="310"/>
      <c r="AX3" s="308" t="s">
        <v>368</v>
      </c>
      <c r="AY3" s="309"/>
      <c r="AZ3" s="309"/>
      <c r="BA3" s="309"/>
      <c r="BB3" s="309"/>
      <c r="BC3" s="309"/>
      <c r="BD3" s="309"/>
      <c r="BE3" s="309"/>
      <c r="BF3" s="310"/>
      <c r="BG3" s="308" t="s">
        <v>368</v>
      </c>
      <c r="BH3" s="309"/>
      <c r="BI3" s="309"/>
      <c r="BJ3" s="309"/>
      <c r="BK3" s="309"/>
      <c r="BL3" s="309"/>
      <c r="BM3" s="309"/>
      <c r="BN3" s="309"/>
      <c r="BO3" s="310"/>
      <c r="BP3" s="308" t="s">
        <v>369</v>
      </c>
      <c r="BQ3" s="309"/>
      <c r="BR3" s="309"/>
      <c r="BS3" s="309"/>
      <c r="BT3" s="309"/>
      <c r="BU3" s="309"/>
      <c r="BV3" s="309"/>
      <c r="BW3" s="309"/>
      <c r="BX3" s="309"/>
      <c r="BY3" s="309"/>
      <c r="BZ3" s="309"/>
      <c r="CA3" s="309"/>
      <c r="CB3" s="310"/>
    </row>
    <row r="4" spans="1:94">
      <c r="A4" s="311" t="s">
        <v>251</v>
      </c>
      <c r="B4" s="312"/>
      <c r="C4" s="312"/>
      <c r="D4" s="313"/>
      <c r="E4" s="311"/>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3"/>
      <c r="AJ4" s="311" t="s">
        <v>370</v>
      </c>
      <c r="AK4" s="312"/>
      <c r="AL4" s="312"/>
      <c r="AM4" s="312"/>
      <c r="AN4" s="312"/>
      <c r="AO4" s="312"/>
      <c r="AP4" s="312"/>
      <c r="AQ4" s="312"/>
      <c r="AR4" s="312"/>
      <c r="AS4" s="312"/>
      <c r="AT4" s="312"/>
      <c r="AU4" s="312"/>
      <c r="AV4" s="312"/>
      <c r="AW4" s="313"/>
      <c r="AX4" s="311" t="s">
        <v>371</v>
      </c>
      <c r="AY4" s="312"/>
      <c r="AZ4" s="312"/>
      <c r="BA4" s="312"/>
      <c r="BB4" s="312"/>
      <c r="BC4" s="312"/>
      <c r="BD4" s="312"/>
      <c r="BE4" s="312"/>
      <c r="BF4" s="313"/>
      <c r="BG4" s="311" t="s">
        <v>372</v>
      </c>
      <c r="BH4" s="312"/>
      <c r="BI4" s="312"/>
      <c r="BJ4" s="312"/>
      <c r="BK4" s="312"/>
      <c r="BL4" s="312"/>
      <c r="BM4" s="312"/>
      <c r="BN4" s="312"/>
      <c r="BO4" s="313"/>
      <c r="BP4" s="311" t="s">
        <v>373</v>
      </c>
      <c r="BQ4" s="312"/>
      <c r="BR4" s="312"/>
      <c r="BS4" s="312"/>
      <c r="BT4" s="312"/>
      <c r="BU4" s="312"/>
      <c r="BV4" s="312"/>
      <c r="BW4" s="312"/>
      <c r="BX4" s="312"/>
      <c r="BY4" s="312"/>
      <c r="BZ4" s="312"/>
      <c r="CA4" s="312"/>
      <c r="CB4" s="313"/>
    </row>
    <row r="5" spans="1:94">
      <c r="A5" s="311"/>
      <c r="B5" s="312"/>
      <c r="C5" s="312"/>
      <c r="D5" s="313"/>
      <c r="E5" s="311"/>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3"/>
      <c r="AJ5" s="311" t="s">
        <v>374</v>
      </c>
      <c r="AK5" s="312"/>
      <c r="AL5" s="312"/>
      <c r="AM5" s="312"/>
      <c r="AN5" s="312"/>
      <c r="AO5" s="312"/>
      <c r="AP5" s="312"/>
      <c r="AQ5" s="312"/>
      <c r="AR5" s="312"/>
      <c r="AS5" s="312"/>
      <c r="AT5" s="312"/>
      <c r="AU5" s="312"/>
      <c r="AV5" s="312"/>
      <c r="AW5" s="313"/>
      <c r="AX5" s="311" t="s">
        <v>375</v>
      </c>
      <c r="AY5" s="312"/>
      <c r="AZ5" s="312"/>
      <c r="BA5" s="312"/>
      <c r="BB5" s="312"/>
      <c r="BC5" s="312"/>
      <c r="BD5" s="312"/>
      <c r="BE5" s="312"/>
      <c r="BF5" s="313"/>
      <c r="BG5" s="311"/>
      <c r="BH5" s="312"/>
      <c r="BI5" s="312"/>
      <c r="BJ5" s="312"/>
      <c r="BK5" s="312"/>
      <c r="BL5" s="312"/>
      <c r="BM5" s="312"/>
      <c r="BN5" s="312"/>
      <c r="BO5" s="313"/>
      <c r="BP5" s="311"/>
      <c r="BQ5" s="312"/>
      <c r="BR5" s="312"/>
      <c r="BS5" s="312"/>
      <c r="BT5" s="312"/>
      <c r="BU5" s="312"/>
      <c r="BV5" s="312"/>
      <c r="BW5" s="312"/>
      <c r="BX5" s="312"/>
      <c r="BY5" s="312"/>
      <c r="BZ5" s="312"/>
      <c r="CA5" s="312"/>
      <c r="CB5" s="313"/>
    </row>
    <row r="6" spans="1:94">
      <c r="A6" s="326"/>
      <c r="B6" s="327"/>
      <c r="C6" s="327"/>
      <c r="D6" s="328"/>
      <c r="E6" s="326"/>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8"/>
      <c r="AJ6" s="326" t="s">
        <v>376</v>
      </c>
      <c r="AK6" s="327"/>
      <c r="AL6" s="327"/>
      <c r="AM6" s="327"/>
      <c r="AN6" s="327"/>
      <c r="AO6" s="327"/>
      <c r="AP6" s="327"/>
      <c r="AQ6" s="327"/>
      <c r="AR6" s="327"/>
      <c r="AS6" s="327"/>
      <c r="AT6" s="327"/>
      <c r="AU6" s="327"/>
      <c r="AV6" s="327"/>
      <c r="AW6" s="328"/>
      <c r="AX6" s="326"/>
      <c r="AY6" s="327"/>
      <c r="AZ6" s="327"/>
      <c r="BA6" s="327"/>
      <c r="BB6" s="327"/>
      <c r="BC6" s="327"/>
      <c r="BD6" s="327"/>
      <c r="BE6" s="327"/>
      <c r="BF6" s="328"/>
      <c r="BG6" s="326"/>
      <c r="BH6" s="327"/>
      <c r="BI6" s="327"/>
      <c r="BJ6" s="327"/>
      <c r="BK6" s="327"/>
      <c r="BL6" s="327"/>
      <c r="BM6" s="327"/>
      <c r="BN6" s="327"/>
      <c r="BO6" s="328"/>
      <c r="BP6" s="326"/>
      <c r="BQ6" s="327"/>
      <c r="BR6" s="327"/>
      <c r="BS6" s="327"/>
      <c r="BT6" s="327"/>
      <c r="BU6" s="327"/>
      <c r="BV6" s="327"/>
      <c r="BW6" s="327"/>
      <c r="BX6" s="327"/>
      <c r="BY6" s="327"/>
      <c r="BZ6" s="327"/>
      <c r="CA6" s="327"/>
      <c r="CB6" s="328"/>
    </row>
    <row r="7" spans="1:94">
      <c r="A7" s="326">
        <v>1</v>
      </c>
      <c r="B7" s="327"/>
      <c r="C7" s="327"/>
      <c r="D7" s="328"/>
      <c r="E7" s="326">
        <v>2</v>
      </c>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8"/>
      <c r="AJ7" s="326">
        <v>3</v>
      </c>
      <c r="AK7" s="327"/>
      <c r="AL7" s="327"/>
      <c r="AM7" s="327"/>
      <c r="AN7" s="327"/>
      <c r="AO7" s="327"/>
      <c r="AP7" s="327"/>
      <c r="AQ7" s="327"/>
      <c r="AR7" s="327"/>
      <c r="AS7" s="327"/>
      <c r="AT7" s="327"/>
      <c r="AU7" s="327"/>
      <c r="AV7" s="327"/>
      <c r="AW7" s="328"/>
      <c r="AX7" s="326">
        <v>4</v>
      </c>
      <c r="AY7" s="327"/>
      <c r="AZ7" s="327"/>
      <c r="BA7" s="327"/>
      <c r="BB7" s="327"/>
      <c r="BC7" s="327"/>
      <c r="BD7" s="327"/>
      <c r="BE7" s="327"/>
      <c r="BF7" s="328"/>
      <c r="BG7" s="326">
        <v>5</v>
      </c>
      <c r="BH7" s="327"/>
      <c r="BI7" s="327"/>
      <c r="BJ7" s="327"/>
      <c r="BK7" s="327"/>
      <c r="BL7" s="327"/>
      <c r="BM7" s="327"/>
      <c r="BN7" s="327"/>
      <c r="BO7" s="328"/>
      <c r="BP7" s="326">
        <v>6</v>
      </c>
      <c r="BQ7" s="327"/>
      <c r="BR7" s="327"/>
      <c r="BS7" s="327"/>
      <c r="BT7" s="327"/>
      <c r="BU7" s="327"/>
      <c r="BV7" s="327"/>
      <c r="BW7" s="327"/>
      <c r="BX7" s="327"/>
      <c r="BY7" s="327"/>
      <c r="BZ7" s="327"/>
      <c r="CA7" s="327"/>
      <c r="CB7" s="328"/>
    </row>
    <row r="8" spans="1:94">
      <c r="A8" s="329"/>
      <c r="B8" s="330"/>
      <c r="C8" s="330"/>
      <c r="D8" s="331"/>
      <c r="E8" s="329"/>
      <c r="F8" s="330"/>
      <c r="G8" s="330"/>
      <c r="H8" s="330"/>
      <c r="I8" s="330"/>
      <c r="J8" s="330"/>
      <c r="K8" s="330"/>
      <c r="L8" s="330"/>
      <c r="M8" s="330"/>
      <c r="N8" s="330"/>
      <c r="O8" s="330"/>
      <c r="P8" s="330"/>
      <c r="Q8" s="330"/>
      <c r="R8" s="330"/>
      <c r="S8" s="330"/>
      <c r="T8" s="330"/>
      <c r="U8" s="330"/>
      <c r="V8" s="330"/>
      <c r="W8" s="330"/>
      <c r="X8" s="330"/>
      <c r="Y8" s="330"/>
      <c r="Z8" s="330"/>
      <c r="AA8" s="330"/>
      <c r="AB8" s="330"/>
      <c r="AC8" s="330"/>
      <c r="AD8" s="330"/>
      <c r="AE8" s="330"/>
      <c r="AF8" s="330"/>
      <c r="AG8" s="330"/>
      <c r="AH8" s="330"/>
      <c r="AI8" s="331"/>
      <c r="AJ8" s="323"/>
      <c r="AK8" s="324"/>
      <c r="AL8" s="324"/>
      <c r="AM8" s="324"/>
      <c r="AN8" s="324"/>
      <c r="AO8" s="324"/>
      <c r="AP8" s="324"/>
      <c r="AQ8" s="324"/>
      <c r="AR8" s="324"/>
      <c r="AS8" s="324"/>
      <c r="AT8" s="324"/>
      <c r="AU8" s="324"/>
      <c r="AV8" s="324"/>
      <c r="AW8" s="325"/>
      <c r="AX8" s="323"/>
      <c r="AY8" s="324"/>
      <c r="AZ8" s="324"/>
      <c r="BA8" s="324"/>
      <c r="BB8" s="324"/>
      <c r="BC8" s="324"/>
      <c r="BD8" s="324"/>
      <c r="BE8" s="324"/>
      <c r="BF8" s="325"/>
      <c r="BG8" s="323"/>
      <c r="BH8" s="324"/>
      <c r="BI8" s="324"/>
      <c r="BJ8" s="324"/>
      <c r="BK8" s="324"/>
      <c r="BL8" s="324"/>
      <c r="BM8" s="324"/>
      <c r="BN8" s="324"/>
      <c r="BO8" s="325"/>
      <c r="BP8" s="323"/>
      <c r="BQ8" s="324"/>
      <c r="BR8" s="324"/>
      <c r="BS8" s="324"/>
      <c r="BT8" s="324"/>
      <c r="BU8" s="324"/>
      <c r="BV8" s="324"/>
      <c r="BW8" s="324"/>
      <c r="BX8" s="324"/>
      <c r="BY8" s="324"/>
      <c r="BZ8" s="324"/>
      <c r="CA8" s="324"/>
      <c r="CB8" s="325"/>
    </row>
    <row r="9" spans="1:94">
      <c r="A9" s="329"/>
      <c r="B9" s="330"/>
      <c r="C9" s="330"/>
      <c r="D9" s="331"/>
      <c r="E9" s="329"/>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1"/>
      <c r="AJ9" s="323"/>
      <c r="AK9" s="324"/>
      <c r="AL9" s="324"/>
      <c r="AM9" s="324"/>
      <c r="AN9" s="324"/>
      <c r="AO9" s="324"/>
      <c r="AP9" s="324"/>
      <c r="AQ9" s="324"/>
      <c r="AR9" s="324"/>
      <c r="AS9" s="324"/>
      <c r="AT9" s="324"/>
      <c r="AU9" s="324"/>
      <c r="AV9" s="324"/>
      <c r="AW9" s="325"/>
      <c r="AX9" s="323"/>
      <c r="AY9" s="324"/>
      <c r="AZ9" s="324"/>
      <c r="BA9" s="324"/>
      <c r="BB9" s="324"/>
      <c r="BC9" s="324"/>
      <c r="BD9" s="324"/>
      <c r="BE9" s="324"/>
      <c r="BF9" s="325"/>
      <c r="BG9" s="323"/>
      <c r="BH9" s="324"/>
      <c r="BI9" s="324"/>
      <c r="BJ9" s="324"/>
      <c r="BK9" s="324"/>
      <c r="BL9" s="324"/>
      <c r="BM9" s="324"/>
      <c r="BN9" s="324"/>
      <c r="BO9" s="325"/>
      <c r="BP9" s="323"/>
      <c r="BQ9" s="324"/>
      <c r="BR9" s="324"/>
      <c r="BS9" s="324"/>
      <c r="BT9" s="324"/>
      <c r="BU9" s="324"/>
      <c r="BV9" s="324"/>
      <c r="BW9" s="324"/>
      <c r="BX9" s="324"/>
      <c r="BY9" s="324"/>
      <c r="BZ9" s="324"/>
      <c r="CA9" s="324"/>
      <c r="CB9" s="325"/>
    </row>
    <row r="10" spans="1:94">
      <c r="A10" s="329"/>
      <c r="B10" s="330"/>
      <c r="C10" s="330"/>
      <c r="D10" s="331"/>
      <c r="E10" s="273" t="s">
        <v>359</v>
      </c>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5"/>
      <c r="AJ10" s="320" t="s">
        <v>42</v>
      </c>
      <c r="AK10" s="321"/>
      <c r="AL10" s="321"/>
      <c r="AM10" s="321"/>
      <c r="AN10" s="321"/>
      <c r="AO10" s="321"/>
      <c r="AP10" s="321"/>
      <c r="AQ10" s="321"/>
      <c r="AR10" s="321"/>
      <c r="AS10" s="321"/>
      <c r="AT10" s="321"/>
      <c r="AU10" s="321"/>
      <c r="AV10" s="321"/>
      <c r="AW10" s="322"/>
      <c r="AX10" s="320" t="s">
        <v>42</v>
      </c>
      <c r="AY10" s="321"/>
      <c r="AZ10" s="321"/>
      <c r="BA10" s="321"/>
      <c r="BB10" s="321"/>
      <c r="BC10" s="321"/>
      <c r="BD10" s="321"/>
      <c r="BE10" s="321"/>
      <c r="BF10" s="322"/>
      <c r="BG10" s="320" t="s">
        <v>42</v>
      </c>
      <c r="BH10" s="321"/>
      <c r="BI10" s="321"/>
      <c r="BJ10" s="321"/>
      <c r="BK10" s="321"/>
      <c r="BL10" s="321"/>
      <c r="BM10" s="321"/>
      <c r="BN10" s="321"/>
      <c r="BO10" s="322"/>
      <c r="BP10" s="323"/>
      <c r="BQ10" s="324"/>
      <c r="BR10" s="324"/>
      <c r="BS10" s="324"/>
      <c r="BT10" s="324"/>
      <c r="BU10" s="324"/>
      <c r="BV10" s="324"/>
      <c r="BW10" s="324"/>
      <c r="BX10" s="324"/>
      <c r="BY10" s="324"/>
      <c r="BZ10" s="324"/>
      <c r="CA10" s="324"/>
      <c r="CB10" s="325"/>
    </row>
    <row r="11" spans="1:94" ht="15.75">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row>
    <row r="12" spans="1:94" ht="15.75">
      <c r="A12" s="224" t="s">
        <v>377</v>
      </c>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6"/>
      <c r="CD12" s="6"/>
      <c r="CE12" s="6"/>
      <c r="CF12" s="6"/>
      <c r="CG12" s="6"/>
      <c r="CH12" s="6"/>
      <c r="CI12" s="6"/>
      <c r="CJ12" s="6"/>
      <c r="CK12" s="6"/>
      <c r="CL12" s="6"/>
      <c r="CM12" s="6"/>
      <c r="CN12" s="6"/>
      <c r="CO12" s="6"/>
      <c r="CP12" s="6"/>
    </row>
    <row r="13" spans="1:94">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row>
    <row r="14" spans="1:94">
      <c r="A14" s="308" t="s">
        <v>248</v>
      </c>
      <c r="B14" s="309"/>
      <c r="C14" s="309"/>
      <c r="D14" s="310"/>
      <c r="E14" s="308" t="s">
        <v>366</v>
      </c>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10"/>
      <c r="AJ14" s="308" t="s">
        <v>378</v>
      </c>
      <c r="AK14" s="309"/>
      <c r="AL14" s="309"/>
      <c r="AM14" s="309"/>
      <c r="AN14" s="309"/>
      <c r="AO14" s="309"/>
      <c r="AP14" s="309"/>
      <c r="AQ14" s="309"/>
      <c r="AR14" s="309"/>
      <c r="AS14" s="309"/>
      <c r="AT14" s="310"/>
      <c r="AU14" s="308" t="s">
        <v>368</v>
      </c>
      <c r="AV14" s="309"/>
      <c r="AW14" s="309"/>
      <c r="AX14" s="309"/>
      <c r="AY14" s="309"/>
      <c r="AZ14" s="309"/>
      <c r="BA14" s="309"/>
      <c r="BB14" s="309"/>
      <c r="BC14" s="309"/>
      <c r="BD14" s="310"/>
      <c r="BE14" s="308" t="s">
        <v>379</v>
      </c>
      <c r="BF14" s="309"/>
      <c r="BG14" s="309"/>
      <c r="BH14" s="309"/>
      <c r="BI14" s="309"/>
      <c r="BJ14" s="309"/>
      <c r="BK14" s="309"/>
      <c r="BL14" s="309"/>
      <c r="BM14" s="309"/>
      <c r="BN14" s="309"/>
      <c r="BO14" s="310"/>
      <c r="BP14" s="308" t="s">
        <v>369</v>
      </c>
      <c r="BQ14" s="309"/>
      <c r="BR14" s="309"/>
      <c r="BS14" s="309"/>
      <c r="BT14" s="309"/>
      <c r="BU14" s="309"/>
      <c r="BV14" s="309"/>
      <c r="BW14" s="309"/>
      <c r="BX14" s="309"/>
      <c r="BY14" s="309"/>
      <c r="BZ14" s="309"/>
      <c r="CA14" s="309"/>
      <c r="CB14" s="310"/>
    </row>
    <row r="15" spans="1:94">
      <c r="A15" s="311" t="s">
        <v>251</v>
      </c>
      <c r="B15" s="312"/>
      <c r="C15" s="312"/>
      <c r="D15" s="313"/>
      <c r="E15" s="311"/>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3"/>
      <c r="AJ15" s="311" t="s">
        <v>371</v>
      </c>
      <c r="AK15" s="312"/>
      <c r="AL15" s="312"/>
      <c r="AM15" s="312"/>
      <c r="AN15" s="312"/>
      <c r="AO15" s="312"/>
      <c r="AP15" s="312"/>
      <c r="AQ15" s="312"/>
      <c r="AR15" s="312"/>
      <c r="AS15" s="312"/>
      <c r="AT15" s="313"/>
      <c r="AU15" s="311" t="s">
        <v>380</v>
      </c>
      <c r="AV15" s="312"/>
      <c r="AW15" s="312"/>
      <c r="AX15" s="312"/>
      <c r="AY15" s="312"/>
      <c r="AZ15" s="312"/>
      <c r="BA15" s="312"/>
      <c r="BB15" s="312"/>
      <c r="BC15" s="312"/>
      <c r="BD15" s="313"/>
      <c r="BE15" s="311" t="s">
        <v>381</v>
      </c>
      <c r="BF15" s="312"/>
      <c r="BG15" s="312"/>
      <c r="BH15" s="312"/>
      <c r="BI15" s="312"/>
      <c r="BJ15" s="312"/>
      <c r="BK15" s="312"/>
      <c r="BL15" s="312"/>
      <c r="BM15" s="312"/>
      <c r="BN15" s="312"/>
      <c r="BO15" s="313"/>
      <c r="BP15" s="311" t="s">
        <v>373</v>
      </c>
      <c r="BQ15" s="312"/>
      <c r="BR15" s="312"/>
      <c r="BS15" s="312"/>
      <c r="BT15" s="312"/>
      <c r="BU15" s="312"/>
      <c r="BV15" s="312"/>
      <c r="BW15" s="312"/>
      <c r="BX15" s="312"/>
      <c r="BY15" s="312"/>
      <c r="BZ15" s="312"/>
      <c r="CA15" s="312"/>
      <c r="CB15" s="313"/>
    </row>
    <row r="16" spans="1:94">
      <c r="A16" s="311"/>
      <c r="B16" s="312"/>
      <c r="C16" s="312"/>
      <c r="D16" s="313"/>
      <c r="E16" s="311"/>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3"/>
      <c r="AJ16" s="311" t="s">
        <v>382</v>
      </c>
      <c r="AK16" s="312"/>
      <c r="AL16" s="312"/>
      <c r="AM16" s="312"/>
      <c r="AN16" s="312"/>
      <c r="AO16" s="312"/>
      <c r="AP16" s="312"/>
      <c r="AQ16" s="312"/>
      <c r="AR16" s="312"/>
      <c r="AS16" s="312"/>
      <c r="AT16" s="313"/>
      <c r="AU16" s="311" t="s">
        <v>383</v>
      </c>
      <c r="AV16" s="312"/>
      <c r="AW16" s="312"/>
      <c r="AX16" s="312"/>
      <c r="AY16" s="312"/>
      <c r="AZ16" s="312"/>
      <c r="BA16" s="312"/>
      <c r="BB16" s="312"/>
      <c r="BC16" s="312"/>
      <c r="BD16" s="313"/>
      <c r="BE16" s="311" t="s">
        <v>384</v>
      </c>
      <c r="BF16" s="312"/>
      <c r="BG16" s="312"/>
      <c r="BH16" s="312"/>
      <c r="BI16" s="312"/>
      <c r="BJ16" s="312"/>
      <c r="BK16" s="312"/>
      <c r="BL16" s="312"/>
      <c r="BM16" s="312"/>
      <c r="BN16" s="312"/>
      <c r="BO16" s="313"/>
      <c r="BP16" s="311"/>
      <c r="BQ16" s="312"/>
      <c r="BR16" s="312"/>
      <c r="BS16" s="312"/>
      <c r="BT16" s="312"/>
      <c r="BU16" s="312"/>
      <c r="BV16" s="312"/>
      <c r="BW16" s="312"/>
      <c r="BX16" s="312"/>
      <c r="BY16" s="312"/>
      <c r="BZ16" s="312"/>
      <c r="CA16" s="312"/>
      <c r="CB16" s="313"/>
    </row>
    <row r="17" spans="1:94">
      <c r="A17" s="326"/>
      <c r="B17" s="327"/>
      <c r="C17" s="327"/>
      <c r="D17" s="328"/>
      <c r="E17" s="326"/>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8"/>
      <c r="AJ17" s="326" t="s">
        <v>385</v>
      </c>
      <c r="AK17" s="327"/>
      <c r="AL17" s="327"/>
      <c r="AM17" s="327"/>
      <c r="AN17" s="327"/>
      <c r="AO17" s="327"/>
      <c r="AP17" s="327"/>
      <c r="AQ17" s="327"/>
      <c r="AR17" s="327"/>
      <c r="AS17" s="327"/>
      <c r="AT17" s="328"/>
      <c r="AU17" s="326" t="s">
        <v>386</v>
      </c>
      <c r="AV17" s="327"/>
      <c r="AW17" s="327"/>
      <c r="AX17" s="327"/>
      <c r="AY17" s="327"/>
      <c r="AZ17" s="327"/>
      <c r="BA17" s="327"/>
      <c r="BB17" s="327"/>
      <c r="BC17" s="327"/>
      <c r="BD17" s="328"/>
      <c r="BE17" s="326" t="s">
        <v>387</v>
      </c>
      <c r="BF17" s="327"/>
      <c r="BG17" s="327"/>
      <c r="BH17" s="327"/>
      <c r="BI17" s="327"/>
      <c r="BJ17" s="327"/>
      <c r="BK17" s="327"/>
      <c r="BL17" s="327"/>
      <c r="BM17" s="327"/>
      <c r="BN17" s="327"/>
      <c r="BO17" s="328"/>
      <c r="BP17" s="326"/>
      <c r="BQ17" s="327"/>
      <c r="BR17" s="327"/>
      <c r="BS17" s="327"/>
      <c r="BT17" s="327"/>
      <c r="BU17" s="327"/>
      <c r="BV17" s="327"/>
      <c r="BW17" s="327"/>
      <c r="BX17" s="327"/>
      <c r="BY17" s="327"/>
      <c r="BZ17" s="327"/>
      <c r="CA17" s="327"/>
      <c r="CB17" s="328"/>
    </row>
    <row r="18" spans="1:94">
      <c r="A18" s="326">
        <v>1</v>
      </c>
      <c r="B18" s="327"/>
      <c r="C18" s="327"/>
      <c r="D18" s="328"/>
      <c r="E18" s="326">
        <v>2</v>
      </c>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8"/>
      <c r="AJ18" s="326">
        <v>3</v>
      </c>
      <c r="AK18" s="327"/>
      <c r="AL18" s="327"/>
      <c r="AM18" s="327"/>
      <c r="AN18" s="327"/>
      <c r="AO18" s="327"/>
      <c r="AP18" s="327"/>
      <c r="AQ18" s="327"/>
      <c r="AR18" s="327"/>
      <c r="AS18" s="327"/>
      <c r="AT18" s="328"/>
      <c r="AU18" s="326">
        <v>4</v>
      </c>
      <c r="AV18" s="327"/>
      <c r="AW18" s="327"/>
      <c r="AX18" s="327"/>
      <c r="AY18" s="327"/>
      <c r="AZ18" s="327"/>
      <c r="BA18" s="327"/>
      <c r="BB18" s="327"/>
      <c r="BC18" s="327"/>
      <c r="BD18" s="328"/>
      <c r="BE18" s="326">
        <v>5</v>
      </c>
      <c r="BF18" s="327"/>
      <c r="BG18" s="327"/>
      <c r="BH18" s="327"/>
      <c r="BI18" s="327"/>
      <c r="BJ18" s="327"/>
      <c r="BK18" s="327"/>
      <c r="BL18" s="327"/>
      <c r="BM18" s="327"/>
      <c r="BN18" s="327"/>
      <c r="BO18" s="328"/>
      <c r="BP18" s="326">
        <v>6</v>
      </c>
      <c r="BQ18" s="327"/>
      <c r="BR18" s="327"/>
      <c r="BS18" s="327"/>
      <c r="BT18" s="327"/>
      <c r="BU18" s="327"/>
      <c r="BV18" s="327"/>
      <c r="BW18" s="327"/>
      <c r="BX18" s="327"/>
      <c r="BY18" s="327"/>
      <c r="BZ18" s="327"/>
      <c r="CA18" s="327"/>
      <c r="CB18" s="328"/>
    </row>
    <row r="19" spans="1:94">
      <c r="A19" s="329"/>
      <c r="B19" s="330"/>
      <c r="C19" s="330"/>
      <c r="D19" s="331"/>
      <c r="E19" s="329"/>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1"/>
      <c r="AJ19" s="323"/>
      <c r="AK19" s="324"/>
      <c r="AL19" s="324"/>
      <c r="AM19" s="324"/>
      <c r="AN19" s="324"/>
      <c r="AO19" s="324"/>
      <c r="AP19" s="324"/>
      <c r="AQ19" s="324"/>
      <c r="AR19" s="324"/>
      <c r="AS19" s="324"/>
      <c r="AT19" s="325"/>
      <c r="AU19" s="323"/>
      <c r="AV19" s="324"/>
      <c r="AW19" s="324"/>
      <c r="AX19" s="324"/>
      <c r="AY19" s="324"/>
      <c r="AZ19" s="324"/>
      <c r="BA19" s="324"/>
      <c r="BB19" s="324"/>
      <c r="BC19" s="324"/>
      <c r="BD19" s="325"/>
      <c r="BE19" s="323"/>
      <c r="BF19" s="324"/>
      <c r="BG19" s="324"/>
      <c r="BH19" s="324"/>
      <c r="BI19" s="324"/>
      <c r="BJ19" s="324"/>
      <c r="BK19" s="324"/>
      <c r="BL19" s="324"/>
      <c r="BM19" s="324"/>
      <c r="BN19" s="324"/>
      <c r="BO19" s="325"/>
      <c r="BP19" s="323"/>
      <c r="BQ19" s="324"/>
      <c r="BR19" s="324"/>
      <c r="BS19" s="324"/>
      <c r="BT19" s="324"/>
      <c r="BU19" s="324"/>
      <c r="BV19" s="324"/>
      <c r="BW19" s="324"/>
      <c r="BX19" s="324"/>
      <c r="BY19" s="324"/>
      <c r="BZ19" s="324"/>
      <c r="CA19" s="324"/>
      <c r="CB19" s="325"/>
    </row>
    <row r="20" spans="1:94">
      <c r="A20" s="329"/>
      <c r="B20" s="330"/>
      <c r="C20" s="330"/>
      <c r="D20" s="331"/>
      <c r="E20" s="329"/>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1"/>
      <c r="AJ20" s="323"/>
      <c r="AK20" s="324"/>
      <c r="AL20" s="324"/>
      <c r="AM20" s="324"/>
      <c r="AN20" s="324"/>
      <c r="AO20" s="324"/>
      <c r="AP20" s="324"/>
      <c r="AQ20" s="324"/>
      <c r="AR20" s="324"/>
      <c r="AS20" s="324"/>
      <c r="AT20" s="325"/>
      <c r="AU20" s="323"/>
      <c r="AV20" s="324"/>
      <c r="AW20" s="324"/>
      <c r="AX20" s="324"/>
      <c r="AY20" s="324"/>
      <c r="AZ20" s="324"/>
      <c r="BA20" s="324"/>
      <c r="BB20" s="324"/>
      <c r="BC20" s="324"/>
      <c r="BD20" s="325"/>
      <c r="BE20" s="323"/>
      <c r="BF20" s="324"/>
      <c r="BG20" s="324"/>
      <c r="BH20" s="324"/>
      <c r="BI20" s="324"/>
      <c r="BJ20" s="324"/>
      <c r="BK20" s="324"/>
      <c r="BL20" s="324"/>
      <c r="BM20" s="324"/>
      <c r="BN20" s="324"/>
      <c r="BO20" s="325"/>
      <c r="BP20" s="323"/>
      <c r="BQ20" s="324"/>
      <c r="BR20" s="324"/>
      <c r="BS20" s="324"/>
      <c r="BT20" s="324"/>
      <c r="BU20" s="324"/>
      <c r="BV20" s="324"/>
      <c r="BW20" s="324"/>
      <c r="BX20" s="324"/>
      <c r="BY20" s="324"/>
      <c r="BZ20" s="324"/>
      <c r="CA20" s="324"/>
      <c r="CB20" s="325"/>
    </row>
    <row r="21" spans="1:94">
      <c r="A21" s="329"/>
      <c r="B21" s="330"/>
      <c r="C21" s="330"/>
      <c r="D21" s="331"/>
      <c r="E21" s="273" t="s">
        <v>359</v>
      </c>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5"/>
      <c r="AJ21" s="320" t="s">
        <v>42</v>
      </c>
      <c r="AK21" s="321"/>
      <c r="AL21" s="321"/>
      <c r="AM21" s="321"/>
      <c r="AN21" s="321"/>
      <c r="AO21" s="321"/>
      <c r="AP21" s="321"/>
      <c r="AQ21" s="321"/>
      <c r="AR21" s="321"/>
      <c r="AS21" s="321"/>
      <c r="AT21" s="322"/>
      <c r="AU21" s="320" t="s">
        <v>42</v>
      </c>
      <c r="AV21" s="321"/>
      <c r="AW21" s="321"/>
      <c r="AX21" s="321"/>
      <c r="AY21" s="321"/>
      <c r="AZ21" s="321"/>
      <c r="BA21" s="321"/>
      <c r="BB21" s="321"/>
      <c r="BC21" s="321"/>
      <c r="BD21" s="322"/>
      <c r="BE21" s="320" t="s">
        <v>42</v>
      </c>
      <c r="BF21" s="321"/>
      <c r="BG21" s="321"/>
      <c r="BH21" s="321"/>
      <c r="BI21" s="321"/>
      <c r="BJ21" s="321"/>
      <c r="BK21" s="321"/>
      <c r="BL21" s="321"/>
      <c r="BM21" s="321"/>
      <c r="BN21" s="321"/>
      <c r="BO21" s="322"/>
      <c r="BP21" s="323"/>
      <c r="BQ21" s="324"/>
      <c r="BR21" s="324"/>
      <c r="BS21" s="324"/>
      <c r="BT21" s="324"/>
      <c r="BU21" s="324"/>
      <c r="BV21" s="324"/>
      <c r="BW21" s="324"/>
      <c r="BX21" s="324"/>
      <c r="BY21" s="324"/>
      <c r="BZ21" s="324"/>
      <c r="CA21" s="324"/>
      <c r="CB21" s="325"/>
    </row>
    <row r="22" spans="1:94" ht="15.75">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row>
    <row r="23" spans="1:94" ht="15.75">
      <c r="A23" s="224" t="s">
        <v>388</v>
      </c>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c r="BA23" s="224"/>
      <c r="BB23" s="224"/>
      <c r="BC23" s="224"/>
      <c r="BD23" s="224"/>
      <c r="BE23" s="224"/>
      <c r="BF23" s="224"/>
      <c r="BG23" s="224"/>
      <c r="BH23" s="224"/>
      <c r="BI23" s="224"/>
      <c r="BJ23" s="224"/>
      <c r="BK23" s="224"/>
      <c r="BL23" s="224"/>
      <c r="BM23" s="224"/>
      <c r="BN23" s="224"/>
      <c r="BO23" s="224"/>
      <c r="BP23" s="224"/>
      <c r="BQ23" s="224"/>
      <c r="BR23" s="224"/>
      <c r="BS23" s="224"/>
      <c r="BT23" s="224"/>
      <c r="BU23" s="224"/>
      <c r="BV23" s="224"/>
      <c r="BW23" s="224"/>
      <c r="BX23" s="224"/>
      <c r="BY23" s="224"/>
      <c r="BZ23" s="224"/>
      <c r="CA23" s="224"/>
      <c r="CB23" s="224"/>
      <c r="CC23" s="6"/>
      <c r="CD23" s="6"/>
      <c r="CE23" s="6"/>
      <c r="CF23" s="6"/>
      <c r="CG23" s="6"/>
      <c r="CH23" s="6"/>
      <c r="CI23" s="6"/>
      <c r="CJ23" s="6"/>
      <c r="CK23" s="6"/>
      <c r="CL23" s="6"/>
      <c r="CM23" s="6"/>
      <c r="CN23" s="6"/>
      <c r="CO23" s="6"/>
      <c r="CP23" s="6"/>
    </row>
    <row r="24" spans="1:94" ht="15.75">
      <c r="A24" s="224" t="s">
        <v>389</v>
      </c>
      <c r="B24" s="224"/>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c r="BA24" s="224"/>
      <c r="BB24" s="224"/>
      <c r="BC24" s="224"/>
      <c r="BD24" s="224"/>
      <c r="BE24" s="224"/>
      <c r="BF24" s="224"/>
      <c r="BG24" s="224"/>
      <c r="BH24" s="224"/>
      <c r="BI24" s="224"/>
      <c r="BJ24" s="224"/>
      <c r="BK24" s="224"/>
      <c r="BL24" s="224"/>
      <c r="BM24" s="224"/>
      <c r="BN24" s="224"/>
      <c r="BO24" s="224"/>
      <c r="BP24" s="224"/>
      <c r="BQ24" s="224"/>
      <c r="BR24" s="224"/>
      <c r="BS24" s="224"/>
      <c r="BT24" s="224"/>
      <c r="BU24" s="224"/>
      <c r="BV24" s="224"/>
      <c r="BW24" s="224"/>
      <c r="BX24" s="224"/>
      <c r="BY24" s="224"/>
      <c r="BZ24" s="224"/>
      <c r="CA24" s="224"/>
      <c r="CB24" s="224"/>
    </row>
    <row r="25" spans="1:94" ht="15.75">
      <c r="A25" s="224" t="s">
        <v>390</v>
      </c>
      <c r="B25" s="224"/>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c r="BR25" s="224"/>
      <c r="BS25" s="224"/>
      <c r="BT25" s="224"/>
      <c r="BU25" s="224"/>
      <c r="BV25" s="224"/>
      <c r="BW25" s="224"/>
      <c r="BX25" s="224"/>
      <c r="BY25" s="224"/>
      <c r="BZ25" s="224"/>
      <c r="CA25" s="224"/>
      <c r="CB25" s="224"/>
    </row>
    <row r="26" spans="1:94">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row>
    <row r="27" spans="1:94">
      <c r="A27" s="308" t="s">
        <v>248</v>
      </c>
      <c r="B27" s="309"/>
      <c r="C27" s="309"/>
      <c r="D27" s="310"/>
      <c r="E27" s="308" t="s">
        <v>391</v>
      </c>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10"/>
      <c r="BE27" s="332" t="s">
        <v>392</v>
      </c>
      <c r="BF27" s="333"/>
      <c r="BG27" s="333"/>
      <c r="BH27" s="333"/>
      <c r="BI27" s="333"/>
      <c r="BJ27" s="333"/>
      <c r="BK27" s="333"/>
      <c r="BL27" s="333"/>
      <c r="BM27" s="333"/>
      <c r="BN27" s="333"/>
      <c r="BO27" s="333"/>
      <c r="BP27" s="334"/>
      <c r="BQ27" s="308" t="s">
        <v>393</v>
      </c>
      <c r="BR27" s="309"/>
      <c r="BS27" s="309"/>
      <c r="BT27" s="309"/>
      <c r="BU27" s="309"/>
      <c r="BV27" s="309"/>
      <c r="BW27" s="309"/>
      <c r="BX27" s="309"/>
      <c r="BY27" s="309"/>
      <c r="BZ27" s="309"/>
      <c r="CA27" s="309"/>
      <c r="CB27" s="310"/>
    </row>
    <row r="28" spans="1:94">
      <c r="A28" s="311" t="s">
        <v>251</v>
      </c>
      <c r="B28" s="312"/>
      <c r="C28" s="312"/>
      <c r="D28" s="313"/>
      <c r="E28" s="311"/>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3"/>
      <c r="BE28" s="335" t="s">
        <v>394</v>
      </c>
      <c r="BF28" s="336"/>
      <c r="BG28" s="336"/>
      <c r="BH28" s="336"/>
      <c r="BI28" s="336"/>
      <c r="BJ28" s="336"/>
      <c r="BK28" s="336"/>
      <c r="BL28" s="336"/>
      <c r="BM28" s="336"/>
      <c r="BN28" s="336"/>
      <c r="BO28" s="336"/>
      <c r="BP28" s="337"/>
      <c r="BQ28" s="311" t="s">
        <v>376</v>
      </c>
      <c r="BR28" s="312"/>
      <c r="BS28" s="312"/>
      <c r="BT28" s="312"/>
      <c r="BU28" s="312"/>
      <c r="BV28" s="312"/>
      <c r="BW28" s="312"/>
      <c r="BX28" s="312"/>
      <c r="BY28" s="312"/>
      <c r="BZ28" s="312"/>
      <c r="CA28" s="312"/>
      <c r="CB28" s="313"/>
    </row>
    <row r="29" spans="1:94">
      <c r="A29" s="311"/>
      <c r="B29" s="312"/>
      <c r="C29" s="312"/>
      <c r="D29" s="313"/>
      <c r="E29" s="311"/>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c r="AP29" s="312"/>
      <c r="AQ29" s="312"/>
      <c r="AR29" s="312"/>
      <c r="AS29" s="312"/>
      <c r="AT29" s="312"/>
      <c r="AU29" s="312"/>
      <c r="AV29" s="312"/>
      <c r="AW29" s="312"/>
      <c r="AX29" s="312"/>
      <c r="AY29" s="312"/>
      <c r="AZ29" s="312"/>
      <c r="BA29" s="312"/>
      <c r="BB29" s="312"/>
      <c r="BC29" s="312"/>
      <c r="BD29" s="313"/>
      <c r="BE29" s="335" t="s">
        <v>395</v>
      </c>
      <c r="BF29" s="336"/>
      <c r="BG29" s="336"/>
      <c r="BH29" s="336"/>
      <c r="BI29" s="336"/>
      <c r="BJ29" s="336"/>
      <c r="BK29" s="336"/>
      <c r="BL29" s="336"/>
      <c r="BM29" s="336"/>
      <c r="BN29" s="336"/>
      <c r="BO29" s="336"/>
      <c r="BP29" s="337"/>
      <c r="BQ29" s="311"/>
      <c r="BR29" s="312"/>
      <c r="BS29" s="312"/>
      <c r="BT29" s="312"/>
      <c r="BU29" s="312"/>
      <c r="BV29" s="312"/>
      <c r="BW29" s="312"/>
      <c r="BX29" s="312"/>
      <c r="BY29" s="312"/>
      <c r="BZ29" s="312"/>
      <c r="CA29" s="312"/>
      <c r="CB29" s="313"/>
    </row>
    <row r="30" spans="1:94">
      <c r="A30" s="326"/>
      <c r="B30" s="327"/>
      <c r="C30" s="327"/>
      <c r="D30" s="328"/>
      <c r="E30" s="326"/>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M30" s="327"/>
      <c r="AN30" s="327"/>
      <c r="AO30" s="327"/>
      <c r="AP30" s="327"/>
      <c r="AQ30" s="327"/>
      <c r="AR30" s="327"/>
      <c r="AS30" s="327"/>
      <c r="AT30" s="327"/>
      <c r="AU30" s="327"/>
      <c r="AV30" s="327"/>
      <c r="AW30" s="327"/>
      <c r="AX30" s="327"/>
      <c r="AY30" s="327"/>
      <c r="AZ30" s="327"/>
      <c r="BA30" s="327"/>
      <c r="BB30" s="327"/>
      <c r="BC30" s="327"/>
      <c r="BD30" s="328"/>
      <c r="BE30" s="320" t="s">
        <v>396</v>
      </c>
      <c r="BF30" s="321"/>
      <c r="BG30" s="321"/>
      <c r="BH30" s="321"/>
      <c r="BI30" s="321"/>
      <c r="BJ30" s="321"/>
      <c r="BK30" s="321"/>
      <c r="BL30" s="321"/>
      <c r="BM30" s="321"/>
      <c r="BN30" s="321"/>
      <c r="BO30" s="321"/>
      <c r="BP30" s="322"/>
      <c r="BQ30" s="326"/>
      <c r="BR30" s="327"/>
      <c r="BS30" s="327"/>
      <c r="BT30" s="327"/>
      <c r="BU30" s="327"/>
      <c r="BV30" s="327"/>
      <c r="BW30" s="327"/>
      <c r="BX30" s="327"/>
      <c r="BY30" s="327"/>
      <c r="BZ30" s="327"/>
      <c r="CA30" s="327"/>
      <c r="CB30" s="328"/>
    </row>
    <row r="31" spans="1:94">
      <c r="A31" s="314">
        <v>1</v>
      </c>
      <c r="B31" s="315"/>
      <c r="C31" s="315"/>
      <c r="D31" s="316"/>
      <c r="E31" s="314">
        <v>2</v>
      </c>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5"/>
      <c r="AQ31" s="315"/>
      <c r="AR31" s="315"/>
      <c r="AS31" s="315"/>
      <c r="AT31" s="315"/>
      <c r="AU31" s="315"/>
      <c r="AV31" s="315"/>
      <c r="AW31" s="315"/>
      <c r="AX31" s="315"/>
      <c r="AY31" s="315"/>
      <c r="AZ31" s="315"/>
      <c r="BA31" s="315"/>
      <c r="BB31" s="315"/>
      <c r="BC31" s="315"/>
      <c r="BD31" s="316"/>
      <c r="BE31" s="317">
        <v>3</v>
      </c>
      <c r="BF31" s="318"/>
      <c r="BG31" s="318"/>
      <c r="BH31" s="318"/>
      <c r="BI31" s="318"/>
      <c r="BJ31" s="318"/>
      <c r="BK31" s="318"/>
      <c r="BL31" s="318"/>
      <c r="BM31" s="318"/>
      <c r="BN31" s="318"/>
      <c r="BO31" s="318"/>
      <c r="BP31" s="319"/>
      <c r="BQ31" s="314">
        <v>4</v>
      </c>
      <c r="BR31" s="315"/>
      <c r="BS31" s="315"/>
      <c r="BT31" s="315"/>
      <c r="BU31" s="315"/>
      <c r="BV31" s="315"/>
      <c r="BW31" s="315"/>
      <c r="BX31" s="315"/>
      <c r="BY31" s="315"/>
      <c r="BZ31" s="315"/>
      <c r="CA31" s="315"/>
      <c r="CB31" s="316"/>
    </row>
    <row r="32" spans="1:94">
      <c r="A32" s="317">
        <v>1</v>
      </c>
      <c r="B32" s="318"/>
      <c r="C32" s="318"/>
      <c r="D32" s="319"/>
      <c r="E32" s="267" t="s">
        <v>397</v>
      </c>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9"/>
      <c r="BE32" s="317" t="s">
        <v>42</v>
      </c>
      <c r="BF32" s="318"/>
      <c r="BG32" s="318"/>
      <c r="BH32" s="318"/>
      <c r="BI32" s="318"/>
      <c r="BJ32" s="318"/>
      <c r="BK32" s="318"/>
      <c r="BL32" s="318"/>
      <c r="BM32" s="318"/>
      <c r="BN32" s="318"/>
      <c r="BO32" s="318"/>
      <c r="BP32" s="319"/>
      <c r="BQ32" s="273">
        <f>BQ33+BQ35</f>
        <v>1792428</v>
      </c>
      <c r="BR32" s="274"/>
      <c r="BS32" s="274"/>
      <c r="BT32" s="274"/>
      <c r="BU32" s="274"/>
      <c r="BV32" s="274"/>
      <c r="BW32" s="274"/>
      <c r="BX32" s="274"/>
      <c r="BY32" s="274"/>
      <c r="BZ32" s="274"/>
      <c r="CA32" s="274"/>
      <c r="CB32" s="275"/>
    </row>
    <row r="33" spans="1:80">
      <c r="A33" s="308" t="s">
        <v>264</v>
      </c>
      <c r="B33" s="309"/>
      <c r="C33" s="309"/>
      <c r="D33" s="310"/>
      <c r="E33" s="338" t="s">
        <v>47</v>
      </c>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O33" s="339"/>
      <c r="AP33" s="339"/>
      <c r="AQ33" s="339"/>
      <c r="AR33" s="339"/>
      <c r="AS33" s="339"/>
      <c r="AT33" s="339"/>
      <c r="AU33" s="339"/>
      <c r="AV33" s="339"/>
      <c r="AW33" s="339"/>
      <c r="AX33" s="339"/>
      <c r="AY33" s="339"/>
      <c r="AZ33" s="339"/>
      <c r="BA33" s="339"/>
      <c r="BB33" s="339"/>
      <c r="BC33" s="339"/>
      <c r="BD33" s="340"/>
      <c r="BE33" s="341">
        <f>Лист1!E85</f>
        <v>8147400</v>
      </c>
      <c r="BF33" s="342"/>
      <c r="BG33" s="342"/>
      <c r="BH33" s="342"/>
      <c r="BI33" s="342"/>
      <c r="BJ33" s="342"/>
      <c r="BK33" s="342"/>
      <c r="BL33" s="342"/>
      <c r="BM33" s="342"/>
      <c r="BN33" s="342"/>
      <c r="BO33" s="342"/>
      <c r="BP33" s="343"/>
      <c r="BQ33" s="347">
        <f>BE33*22/100</f>
        <v>1792428</v>
      </c>
      <c r="BR33" s="348"/>
      <c r="BS33" s="348"/>
      <c r="BT33" s="348"/>
      <c r="BU33" s="348"/>
      <c r="BV33" s="348"/>
      <c r="BW33" s="348"/>
      <c r="BX33" s="348"/>
      <c r="BY33" s="348"/>
      <c r="BZ33" s="348"/>
      <c r="CA33" s="348"/>
      <c r="CB33" s="349"/>
    </row>
    <row r="34" spans="1:80">
      <c r="A34" s="326"/>
      <c r="B34" s="327"/>
      <c r="C34" s="327"/>
      <c r="D34" s="328"/>
      <c r="E34" s="350" t="s">
        <v>398</v>
      </c>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c r="AO34" s="351"/>
      <c r="AP34" s="351"/>
      <c r="AQ34" s="351"/>
      <c r="AR34" s="351"/>
      <c r="AS34" s="351"/>
      <c r="AT34" s="351"/>
      <c r="AU34" s="351"/>
      <c r="AV34" s="351"/>
      <c r="AW34" s="351"/>
      <c r="AX34" s="351"/>
      <c r="AY34" s="351"/>
      <c r="AZ34" s="351"/>
      <c r="BA34" s="351"/>
      <c r="BB34" s="351"/>
      <c r="BC34" s="351"/>
      <c r="BD34" s="352"/>
      <c r="BE34" s="344"/>
      <c r="BF34" s="345"/>
      <c r="BG34" s="345"/>
      <c r="BH34" s="345"/>
      <c r="BI34" s="345"/>
      <c r="BJ34" s="345"/>
      <c r="BK34" s="345"/>
      <c r="BL34" s="345"/>
      <c r="BM34" s="345"/>
      <c r="BN34" s="345"/>
      <c r="BO34" s="345"/>
      <c r="BP34" s="346"/>
      <c r="BQ34" s="323"/>
      <c r="BR34" s="324"/>
      <c r="BS34" s="324"/>
      <c r="BT34" s="324"/>
      <c r="BU34" s="324"/>
      <c r="BV34" s="324"/>
      <c r="BW34" s="324"/>
      <c r="BX34" s="324"/>
      <c r="BY34" s="324"/>
      <c r="BZ34" s="324"/>
      <c r="CA34" s="324"/>
      <c r="CB34" s="325"/>
    </row>
    <row r="35" spans="1:80">
      <c r="A35" s="317" t="s">
        <v>266</v>
      </c>
      <c r="B35" s="318"/>
      <c r="C35" s="318"/>
      <c r="D35" s="319"/>
      <c r="E35" s="353" t="s">
        <v>399</v>
      </c>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354"/>
      <c r="AO35" s="354"/>
      <c r="AP35" s="354"/>
      <c r="AQ35" s="354"/>
      <c r="AR35" s="354"/>
      <c r="AS35" s="354"/>
      <c r="AT35" s="354"/>
      <c r="AU35" s="354"/>
      <c r="AV35" s="354"/>
      <c r="AW35" s="354"/>
      <c r="AX35" s="354"/>
      <c r="AY35" s="354"/>
      <c r="AZ35" s="354"/>
      <c r="BA35" s="354"/>
      <c r="BB35" s="354"/>
      <c r="BC35" s="354"/>
      <c r="BD35" s="355"/>
      <c r="BE35" s="291">
        <f>Лист1!E85</f>
        <v>8147400</v>
      </c>
      <c r="BF35" s="292"/>
      <c r="BG35" s="292"/>
      <c r="BH35" s="292"/>
      <c r="BI35" s="292"/>
      <c r="BJ35" s="292"/>
      <c r="BK35" s="292"/>
      <c r="BL35" s="292"/>
      <c r="BM35" s="292"/>
      <c r="BN35" s="292"/>
      <c r="BO35" s="292"/>
      <c r="BP35" s="293"/>
      <c r="BQ35" s="273"/>
      <c r="BR35" s="274"/>
      <c r="BS35" s="274"/>
      <c r="BT35" s="274"/>
      <c r="BU35" s="274"/>
      <c r="BV35" s="274"/>
      <c r="BW35" s="274"/>
      <c r="BX35" s="274"/>
      <c r="BY35" s="274"/>
      <c r="BZ35" s="274"/>
      <c r="CA35" s="274"/>
      <c r="CB35" s="275"/>
    </row>
    <row r="36" spans="1:80">
      <c r="A36" s="308" t="s">
        <v>268</v>
      </c>
      <c r="B36" s="309"/>
      <c r="C36" s="309"/>
      <c r="D36" s="310"/>
      <c r="E36" s="338" t="s">
        <v>400</v>
      </c>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c r="AM36" s="339"/>
      <c r="AN36" s="339"/>
      <c r="AO36" s="339"/>
      <c r="AP36" s="339"/>
      <c r="AQ36" s="339"/>
      <c r="AR36" s="339"/>
      <c r="AS36" s="339"/>
      <c r="AT36" s="339"/>
      <c r="AU36" s="339"/>
      <c r="AV36" s="339"/>
      <c r="AW36" s="339"/>
      <c r="AX36" s="339"/>
      <c r="AY36" s="339"/>
      <c r="AZ36" s="339"/>
      <c r="BA36" s="339"/>
      <c r="BB36" s="339"/>
      <c r="BC36" s="339"/>
      <c r="BD36" s="340"/>
      <c r="BE36" s="347"/>
      <c r="BF36" s="348"/>
      <c r="BG36" s="348"/>
      <c r="BH36" s="348"/>
      <c r="BI36" s="348"/>
      <c r="BJ36" s="348"/>
      <c r="BK36" s="348"/>
      <c r="BL36" s="348"/>
      <c r="BM36" s="348"/>
      <c r="BN36" s="348"/>
      <c r="BO36" s="348"/>
      <c r="BP36" s="349"/>
      <c r="BQ36" s="347"/>
      <c r="BR36" s="348"/>
      <c r="BS36" s="348"/>
      <c r="BT36" s="348"/>
      <c r="BU36" s="348"/>
      <c r="BV36" s="348"/>
      <c r="BW36" s="348"/>
      <c r="BX36" s="348"/>
      <c r="BY36" s="348"/>
      <c r="BZ36" s="348"/>
      <c r="CA36" s="348"/>
      <c r="CB36" s="349"/>
    </row>
    <row r="37" spans="1:80">
      <c r="A37" s="326"/>
      <c r="B37" s="327"/>
      <c r="C37" s="327"/>
      <c r="D37" s="328"/>
      <c r="E37" s="350" t="s">
        <v>401</v>
      </c>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c r="AN37" s="351"/>
      <c r="AO37" s="351"/>
      <c r="AP37" s="351"/>
      <c r="AQ37" s="351"/>
      <c r="AR37" s="351"/>
      <c r="AS37" s="351"/>
      <c r="AT37" s="351"/>
      <c r="AU37" s="351"/>
      <c r="AV37" s="351"/>
      <c r="AW37" s="351"/>
      <c r="AX37" s="351"/>
      <c r="AY37" s="351"/>
      <c r="AZ37" s="351"/>
      <c r="BA37" s="351"/>
      <c r="BB37" s="351"/>
      <c r="BC37" s="351"/>
      <c r="BD37" s="352"/>
      <c r="BE37" s="323"/>
      <c r="BF37" s="324"/>
      <c r="BG37" s="324"/>
      <c r="BH37" s="324"/>
      <c r="BI37" s="324"/>
      <c r="BJ37" s="324"/>
      <c r="BK37" s="324"/>
      <c r="BL37" s="324"/>
      <c r="BM37" s="324"/>
      <c r="BN37" s="324"/>
      <c r="BO37" s="324"/>
      <c r="BP37" s="325"/>
      <c r="BQ37" s="323"/>
      <c r="BR37" s="324"/>
      <c r="BS37" s="324"/>
      <c r="BT37" s="324"/>
      <c r="BU37" s="324"/>
      <c r="BV37" s="324"/>
      <c r="BW37" s="324"/>
      <c r="BX37" s="324"/>
      <c r="BY37" s="324"/>
      <c r="BZ37" s="324"/>
      <c r="CA37" s="324"/>
      <c r="CB37" s="325"/>
    </row>
    <row r="38" spans="1:80">
      <c r="A38" s="308">
        <v>2</v>
      </c>
      <c r="B38" s="309"/>
      <c r="C38" s="309"/>
      <c r="D38" s="310"/>
      <c r="E38" s="356" t="s">
        <v>402</v>
      </c>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7"/>
      <c r="AS38" s="357"/>
      <c r="AT38" s="357"/>
      <c r="AU38" s="357"/>
      <c r="AV38" s="357"/>
      <c r="AW38" s="357"/>
      <c r="AX38" s="357"/>
      <c r="AY38" s="357"/>
      <c r="AZ38" s="357"/>
      <c r="BA38" s="357"/>
      <c r="BB38" s="357"/>
      <c r="BC38" s="357"/>
      <c r="BD38" s="358"/>
      <c r="BE38" s="332" t="s">
        <v>42</v>
      </c>
      <c r="BF38" s="333"/>
      <c r="BG38" s="333"/>
      <c r="BH38" s="333"/>
      <c r="BI38" s="333"/>
      <c r="BJ38" s="333"/>
      <c r="BK38" s="333"/>
      <c r="BL38" s="333"/>
      <c r="BM38" s="333"/>
      <c r="BN38" s="333"/>
      <c r="BO38" s="333"/>
      <c r="BP38" s="334"/>
      <c r="BQ38" s="347">
        <f>BQ40+BQ45+BQ51</f>
        <v>668086.80000000005</v>
      </c>
      <c r="BR38" s="348"/>
      <c r="BS38" s="348"/>
      <c r="BT38" s="348"/>
      <c r="BU38" s="348"/>
      <c r="BV38" s="348"/>
      <c r="BW38" s="348"/>
      <c r="BX38" s="348"/>
      <c r="BY38" s="348"/>
      <c r="BZ38" s="348"/>
      <c r="CA38" s="348"/>
      <c r="CB38" s="349"/>
    </row>
    <row r="39" spans="1:80">
      <c r="A39" s="326"/>
      <c r="B39" s="327"/>
      <c r="C39" s="327"/>
      <c r="D39" s="328"/>
      <c r="E39" s="329" t="s">
        <v>403</v>
      </c>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c r="AK39" s="330"/>
      <c r="AL39" s="330"/>
      <c r="AM39" s="330"/>
      <c r="AN39" s="330"/>
      <c r="AO39" s="330"/>
      <c r="AP39" s="330"/>
      <c r="AQ39" s="330"/>
      <c r="AR39" s="330"/>
      <c r="AS39" s="330"/>
      <c r="AT39" s="330"/>
      <c r="AU39" s="330"/>
      <c r="AV39" s="330"/>
      <c r="AW39" s="330"/>
      <c r="AX39" s="330"/>
      <c r="AY39" s="330"/>
      <c r="AZ39" s="330"/>
      <c r="BA39" s="330"/>
      <c r="BB39" s="330"/>
      <c r="BC39" s="330"/>
      <c r="BD39" s="331"/>
      <c r="BE39" s="320"/>
      <c r="BF39" s="321"/>
      <c r="BG39" s="321"/>
      <c r="BH39" s="321"/>
      <c r="BI39" s="321"/>
      <c r="BJ39" s="321"/>
      <c r="BK39" s="321"/>
      <c r="BL39" s="321"/>
      <c r="BM39" s="321"/>
      <c r="BN39" s="321"/>
      <c r="BO39" s="321"/>
      <c r="BP39" s="322"/>
      <c r="BQ39" s="323"/>
      <c r="BR39" s="324"/>
      <c r="BS39" s="324"/>
      <c r="BT39" s="324"/>
      <c r="BU39" s="324"/>
      <c r="BV39" s="324"/>
      <c r="BW39" s="324"/>
      <c r="BX39" s="324"/>
      <c r="BY39" s="324"/>
      <c r="BZ39" s="324"/>
      <c r="CA39" s="324"/>
      <c r="CB39" s="325"/>
    </row>
    <row r="40" spans="1:80">
      <c r="A40" s="308" t="s">
        <v>404</v>
      </c>
      <c r="B40" s="309"/>
      <c r="C40" s="309"/>
      <c r="D40" s="310"/>
      <c r="E40" s="338" t="s">
        <v>47</v>
      </c>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339"/>
      <c r="AM40" s="339"/>
      <c r="AN40" s="339"/>
      <c r="AO40" s="339"/>
      <c r="AP40" s="339"/>
      <c r="AQ40" s="339"/>
      <c r="AR40" s="339"/>
      <c r="AS40" s="339"/>
      <c r="AT40" s="339"/>
      <c r="AU40" s="339"/>
      <c r="AV40" s="339"/>
      <c r="AW40" s="339"/>
      <c r="AX40" s="339"/>
      <c r="AY40" s="339"/>
      <c r="AZ40" s="339"/>
      <c r="BA40" s="339"/>
      <c r="BB40" s="339"/>
      <c r="BC40" s="339"/>
      <c r="BD40" s="340"/>
      <c r="BE40" s="347">
        <f>Лист1!E85</f>
        <v>8147400</v>
      </c>
      <c r="BF40" s="348"/>
      <c r="BG40" s="348"/>
      <c r="BH40" s="348"/>
      <c r="BI40" s="348"/>
      <c r="BJ40" s="348"/>
      <c r="BK40" s="348"/>
      <c r="BL40" s="348"/>
      <c r="BM40" s="348"/>
      <c r="BN40" s="348"/>
      <c r="BO40" s="348"/>
      <c r="BP40" s="349"/>
      <c r="BQ40" s="347">
        <f>BE40*2.9/100</f>
        <v>236274.6</v>
      </c>
      <c r="BR40" s="348"/>
      <c r="BS40" s="348"/>
      <c r="BT40" s="348"/>
      <c r="BU40" s="348"/>
      <c r="BV40" s="348"/>
      <c r="BW40" s="348"/>
      <c r="BX40" s="348"/>
      <c r="BY40" s="348"/>
      <c r="BZ40" s="348"/>
      <c r="CA40" s="348"/>
      <c r="CB40" s="349"/>
    </row>
    <row r="41" spans="1:80">
      <c r="A41" s="311"/>
      <c r="B41" s="312"/>
      <c r="C41" s="312"/>
      <c r="D41" s="313"/>
      <c r="E41" s="362" t="s">
        <v>405</v>
      </c>
      <c r="F41" s="363"/>
      <c r="G41" s="363"/>
      <c r="H41" s="363"/>
      <c r="I41" s="363"/>
      <c r="J41" s="363"/>
      <c r="K41" s="363"/>
      <c r="L41" s="363"/>
      <c r="M41" s="363"/>
      <c r="N41" s="363"/>
      <c r="O41" s="363"/>
      <c r="P41" s="363"/>
      <c r="Q41" s="363"/>
      <c r="R41" s="363"/>
      <c r="S41" s="363"/>
      <c r="T41" s="363"/>
      <c r="U41" s="363"/>
      <c r="V41" s="363"/>
      <c r="W41" s="363"/>
      <c r="X41" s="363"/>
      <c r="Y41" s="363"/>
      <c r="Z41" s="363"/>
      <c r="AA41" s="363"/>
      <c r="AB41" s="363"/>
      <c r="AC41" s="363"/>
      <c r="AD41" s="363"/>
      <c r="AE41" s="363"/>
      <c r="AF41" s="363"/>
      <c r="AG41" s="363"/>
      <c r="AH41" s="363"/>
      <c r="AI41" s="363"/>
      <c r="AJ41" s="363"/>
      <c r="AK41" s="363"/>
      <c r="AL41" s="363"/>
      <c r="AM41" s="363"/>
      <c r="AN41" s="363"/>
      <c r="AO41" s="363"/>
      <c r="AP41" s="363"/>
      <c r="AQ41" s="363"/>
      <c r="AR41" s="363"/>
      <c r="AS41" s="363"/>
      <c r="AT41" s="363"/>
      <c r="AU41" s="363"/>
      <c r="AV41" s="363"/>
      <c r="AW41" s="363"/>
      <c r="AX41" s="363"/>
      <c r="AY41" s="363"/>
      <c r="AZ41" s="363"/>
      <c r="BA41" s="363"/>
      <c r="BB41" s="363"/>
      <c r="BC41" s="363"/>
      <c r="BD41" s="364"/>
      <c r="BE41" s="359"/>
      <c r="BF41" s="360"/>
      <c r="BG41" s="360"/>
      <c r="BH41" s="360"/>
      <c r="BI41" s="360"/>
      <c r="BJ41" s="360"/>
      <c r="BK41" s="360"/>
      <c r="BL41" s="360"/>
      <c r="BM41" s="360"/>
      <c r="BN41" s="360"/>
      <c r="BO41" s="360"/>
      <c r="BP41" s="361"/>
      <c r="BQ41" s="359"/>
      <c r="BR41" s="360"/>
      <c r="BS41" s="360"/>
      <c r="BT41" s="360"/>
      <c r="BU41" s="360"/>
      <c r="BV41" s="360"/>
      <c r="BW41" s="360"/>
      <c r="BX41" s="360"/>
      <c r="BY41" s="360"/>
      <c r="BZ41" s="360"/>
      <c r="CA41" s="360"/>
      <c r="CB41" s="361"/>
    </row>
    <row r="42" spans="1:80">
      <c r="A42" s="326"/>
      <c r="B42" s="327"/>
      <c r="C42" s="327"/>
      <c r="D42" s="328"/>
      <c r="E42" s="350" t="s">
        <v>406</v>
      </c>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c r="AT42" s="351"/>
      <c r="AU42" s="351"/>
      <c r="AV42" s="351"/>
      <c r="AW42" s="351"/>
      <c r="AX42" s="351"/>
      <c r="AY42" s="351"/>
      <c r="AZ42" s="351"/>
      <c r="BA42" s="351"/>
      <c r="BB42" s="351"/>
      <c r="BC42" s="351"/>
      <c r="BD42" s="352"/>
      <c r="BE42" s="323"/>
      <c r="BF42" s="324"/>
      <c r="BG42" s="324"/>
      <c r="BH42" s="324"/>
      <c r="BI42" s="324"/>
      <c r="BJ42" s="324"/>
      <c r="BK42" s="324"/>
      <c r="BL42" s="324"/>
      <c r="BM42" s="324"/>
      <c r="BN42" s="324"/>
      <c r="BO42" s="324"/>
      <c r="BP42" s="325"/>
      <c r="BQ42" s="323"/>
      <c r="BR42" s="324"/>
      <c r="BS42" s="324"/>
      <c r="BT42" s="324"/>
      <c r="BU42" s="324"/>
      <c r="BV42" s="324"/>
      <c r="BW42" s="324"/>
      <c r="BX42" s="324"/>
      <c r="BY42" s="324"/>
      <c r="BZ42" s="324"/>
      <c r="CA42" s="324"/>
      <c r="CB42" s="325"/>
    </row>
    <row r="43" spans="1:80">
      <c r="A43" s="308" t="s">
        <v>407</v>
      </c>
      <c r="B43" s="309"/>
      <c r="C43" s="309"/>
      <c r="D43" s="310"/>
      <c r="E43" s="338" t="s">
        <v>408</v>
      </c>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39"/>
      <c r="AS43" s="339"/>
      <c r="AT43" s="339"/>
      <c r="AU43" s="339"/>
      <c r="AV43" s="339"/>
      <c r="AW43" s="339"/>
      <c r="AX43" s="339"/>
      <c r="AY43" s="339"/>
      <c r="AZ43" s="339"/>
      <c r="BA43" s="339"/>
      <c r="BB43" s="339"/>
      <c r="BC43" s="339"/>
      <c r="BD43" s="340"/>
      <c r="BE43" s="347"/>
      <c r="BF43" s="348"/>
      <c r="BG43" s="348"/>
      <c r="BH43" s="348"/>
      <c r="BI43" s="348"/>
      <c r="BJ43" s="348"/>
      <c r="BK43" s="348"/>
      <c r="BL43" s="348"/>
      <c r="BM43" s="348"/>
      <c r="BN43" s="348"/>
      <c r="BO43" s="348"/>
      <c r="BP43" s="349"/>
      <c r="BQ43" s="347"/>
      <c r="BR43" s="348"/>
      <c r="BS43" s="348"/>
      <c r="BT43" s="348"/>
      <c r="BU43" s="348"/>
      <c r="BV43" s="348"/>
      <c r="BW43" s="348"/>
      <c r="BX43" s="348"/>
      <c r="BY43" s="348"/>
      <c r="BZ43" s="348"/>
      <c r="CA43" s="348"/>
      <c r="CB43" s="349"/>
    </row>
    <row r="44" spans="1:80">
      <c r="A44" s="326"/>
      <c r="B44" s="327"/>
      <c r="C44" s="327"/>
      <c r="D44" s="328"/>
      <c r="E44" s="350" t="s">
        <v>409</v>
      </c>
      <c r="F44" s="351"/>
      <c r="G44" s="351"/>
      <c r="H44" s="351"/>
      <c r="I44" s="351"/>
      <c r="J44" s="351"/>
      <c r="K44" s="351"/>
      <c r="L44" s="351"/>
      <c r="M44" s="351"/>
      <c r="N44" s="351"/>
      <c r="O44" s="351"/>
      <c r="P44" s="351"/>
      <c r="Q44" s="351"/>
      <c r="R44" s="351"/>
      <c r="S44" s="351"/>
      <c r="T44" s="351"/>
      <c r="U44" s="351"/>
      <c r="V44" s="351"/>
      <c r="W44" s="351"/>
      <c r="X44" s="351"/>
      <c r="Y44" s="351"/>
      <c r="Z44" s="351"/>
      <c r="AA44" s="351"/>
      <c r="AB44" s="351"/>
      <c r="AC44" s="351"/>
      <c r="AD44" s="351"/>
      <c r="AE44" s="351"/>
      <c r="AF44" s="351"/>
      <c r="AG44" s="351"/>
      <c r="AH44" s="351"/>
      <c r="AI44" s="351"/>
      <c r="AJ44" s="351"/>
      <c r="AK44" s="351"/>
      <c r="AL44" s="351"/>
      <c r="AM44" s="351"/>
      <c r="AN44" s="351"/>
      <c r="AO44" s="351"/>
      <c r="AP44" s="351"/>
      <c r="AQ44" s="351"/>
      <c r="AR44" s="351"/>
      <c r="AS44" s="351"/>
      <c r="AT44" s="351"/>
      <c r="AU44" s="351"/>
      <c r="AV44" s="351"/>
      <c r="AW44" s="351"/>
      <c r="AX44" s="351"/>
      <c r="AY44" s="351"/>
      <c r="AZ44" s="351"/>
      <c r="BA44" s="351"/>
      <c r="BB44" s="351"/>
      <c r="BC44" s="351"/>
      <c r="BD44" s="352"/>
      <c r="BE44" s="323"/>
      <c r="BF44" s="324"/>
      <c r="BG44" s="324"/>
      <c r="BH44" s="324"/>
      <c r="BI44" s="324"/>
      <c r="BJ44" s="324"/>
      <c r="BK44" s="324"/>
      <c r="BL44" s="324"/>
      <c r="BM44" s="324"/>
      <c r="BN44" s="324"/>
      <c r="BO44" s="324"/>
      <c r="BP44" s="325"/>
      <c r="BQ44" s="323"/>
      <c r="BR44" s="324"/>
      <c r="BS44" s="324"/>
      <c r="BT44" s="324"/>
      <c r="BU44" s="324"/>
      <c r="BV44" s="324"/>
      <c r="BW44" s="324"/>
      <c r="BX44" s="324"/>
      <c r="BY44" s="324"/>
      <c r="BZ44" s="324"/>
      <c r="CA44" s="324"/>
      <c r="CB44" s="325"/>
    </row>
    <row r="45" spans="1:80">
      <c r="A45" s="308" t="s">
        <v>410</v>
      </c>
      <c r="B45" s="309"/>
      <c r="C45" s="309"/>
      <c r="D45" s="310"/>
      <c r="E45" s="338" t="s">
        <v>411</v>
      </c>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339"/>
      <c r="AE45" s="339"/>
      <c r="AF45" s="339"/>
      <c r="AG45" s="339"/>
      <c r="AH45" s="339"/>
      <c r="AI45" s="339"/>
      <c r="AJ45" s="339"/>
      <c r="AK45" s="339"/>
      <c r="AL45" s="339"/>
      <c r="AM45" s="339"/>
      <c r="AN45" s="339"/>
      <c r="AO45" s="339"/>
      <c r="AP45" s="339"/>
      <c r="AQ45" s="339"/>
      <c r="AR45" s="339"/>
      <c r="AS45" s="339"/>
      <c r="AT45" s="339"/>
      <c r="AU45" s="339"/>
      <c r="AV45" s="339"/>
      <c r="AW45" s="339"/>
      <c r="AX45" s="339"/>
      <c r="AY45" s="339"/>
      <c r="AZ45" s="339"/>
      <c r="BA45" s="339"/>
      <c r="BB45" s="339"/>
      <c r="BC45" s="339"/>
      <c r="BD45" s="340"/>
      <c r="BE45" s="347">
        <f>Лист1!E85</f>
        <v>8147400</v>
      </c>
      <c r="BF45" s="348"/>
      <c r="BG45" s="348"/>
      <c r="BH45" s="348"/>
      <c r="BI45" s="348"/>
      <c r="BJ45" s="348"/>
      <c r="BK45" s="348"/>
      <c r="BL45" s="348"/>
      <c r="BM45" s="348"/>
      <c r="BN45" s="348"/>
      <c r="BO45" s="348"/>
      <c r="BP45" s="349"/>
      <c r="BQ45" s="347">
        <f>BE45*0.2/100</f>
        <v>16294.8</v>
      </c>
      <c r="BR45" s="348"/>
      <c r="BS45" s="348"/>
      <c r="BT45" s="348"/>
      <c r="BU45" s="348"/>
      <c r="BV45" s="348"/>
      <c r="BW45" s="348"/>
      <c r="BX45" s="348"/>
      <c r="BY45" s="348"/>
      <c r="BZ45" s="348"/>
      <c r="CA45" s="348"/>
      <c r="CB45" s="349"/>
    </row>
    <row r="46" spans="1:80">
      <c r="A46" s="326"/>
      <c r="B46" s="327"/>
      <c r="C46" s="327"/>
      <c r="D46" s="328"/>
      <c r="E46" s="350" t="s">
        <v>412</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2"/>
      <c r="BE46" s="323"/>
      <c r="BF46" s="324"/>
      <c r="BG46" s="324"/>
      <c r="BH46" s="324"/>
      <c r="BI46" s="324"/>
      <c r="BJ46" s="324"/>
      <c r="BK46" s="324"/>
      <c r="BL46" s="324"/>
      <c r="BM46" s="324"/>
      <c r="BN46" s="324"/>
      <c r="BO46" s="324"/>
      <c r="BP46" s="325"/>
      <c r="BQ46" s="323"/>
      <c r="BR46" s="324"/>
      <c r="BS46" s="324"/>
      <c r="BT46" s="324"/>
      <c r="BU46" s="324"/>
      <c r="BV46" s="324"/>
      <c r="BW46" s="324"/>
      <c r="BX46" s="324"/>
      <c r="BY46" s="324"/>
      <c r="BZ46" s="324"/>
      <c r="CA46" s="324"/>
      <c r="CB46" s="325"/>
    </row>
    <row r="47" spans="1:80">
      <c r="A47" s="308" t="s">
        <v>413</v>
      </c>
      <c r="B47" s="309"/>
      <c r="C47" s="309"/>
      <c r="D47" s="310"/>
      <c r="E47" s="338" t="s">
        <v>411</v>
      </c>
      <c r="F47" s="339"/>
      <c r="G47" s="339"/>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39"/>
      <c r="AL47" s="339"/>
      <c r="AM47" s="339"/>
      <c r="AN47" s="339"/>
      <c r="AO47" s="339"/>
      <c r="AP47" s="339"/>
      <c r="AQ47" s="339"/>
      <c r="AR47" s="339"/>
      <c r="AS47" s="339"/>
      <c r="AT47" s="339"/>
      <c r="AU47" s="339"/>
      <c r="AV47" s="339"/>
      <c r="AW47" s="339"/>
      <c r="AX47" s="339"/>
      <c r="AY47" s="339"/>
      <c r="AZ47" s="339"/>
      <c r="BA47" s="339"/>
      <c r="BB47" s="339"/>
      <c r="BC47" s="339"/>
      <c r="BD47" s="340"/>
      <c r="BE47" s="347"/>
      <c r="BF47" s="348"/>
      <c r="BG47" s="348"/>
      <c r="BH47" s="348"/>
      <c r="BI47" s="348"/>
      <c r="BJ47" s="348"/>
      <c r="BK47" s="348"/>
      <c r="BL47" s="348"/>
      <c r="BM47" s="348"/>
      <c r="BN47" s="348"/>
      <c r="BO47" s="348"/>
      <c r="BP47" s="349"/>
      <c r="BQ47" s="347"/>
      <c r="BR47" s="348"/>
      <c r="BS47" s="348"/>
      <c r="BT47" s="348"/>
      <c r="BU47" s="348"/>
      <c r="BV47" s="348"/>
      <c r="BW47" s="348"/>
      <c r="BX47" s="348"/>
      <c r="BY47" s="348"/>
      <c r="BZ47" s="348"/>
      <c r="CA47" s="348"/>
      <c r="CB47" s="349"/>
    </row>
    <row r="48" spans="1:80" ht="16.5">
      <c r="A48" s="326"/>
      <c r="B48" s="327"/>
      <c r="C48" s="327"/>
      <c r="D48" s="328"/>
      <c r="E48" s="350" t="s">
        <v>414</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2"/>
      <c r="BE48" s="323"/>
      <c r="BF48" s="324"/>
      <c r="BG48" s="324"/>
      <c r="BH48" s="324"/>
      <c r="BI48" s="324"/>
      <c r="BJ48" s="324"/>
      <c r="BK48" s="324"/>
      <c r="BL48" s="324"/>
      <c r="BM48" s="324"/>
      <c r="BN48" s="324"/>
      <c r="BO48" s="324"/>
      <c r="BP48" s="325"/>
      <c r="BQ48" s="323"/>
      <c r="BR48" s="324"/>
      <c r="BS48" s="324"/>
      <c r="BT48" s="324"/>
      <c r="BU48" s="324"/>
      <c r="BV48" s="324"/>
      <c r="BW48" s="324"/>
      <c r="BX48" s="324"/>
      <c r="BY48" s="324"/>
      <c r="BZ48" s="324"/>
      <c r="CA48" s="324"/>
      <c r="CB48" s="325"/>
    </row>
    <row r="49" spans="1:94">
      <c r="A49" s="308" t="s">
        <v>415</v>
      </c>
      <c r="B49" s="309"/>
      <c r="C49" s="309"/>
      <c r="D49" s="310"/>
      <c r="E49" s="338" t="s">
        <v>411</v>
      </c>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40"/>
      <c r="BE49" s="347"/>
      <c r="BF49" s="348"/>
      <c r="BG49" s="348"/>
      <c r="BH49" s="348"/>
      <c r="BI49" s="348"/>
      <c r="BJ49" s="348"/>
      <c r="BK49" s="348"/>
      <c r="BL49" s="348"/>
      <c r="BM49" s="348"/>
      <c r="BN49" s="348"/>
      <c r="BO49" s="348"/>
      <c r="BP49" s="349"/>
      <c r="BQ49" s="347"/>
      <c r="BR49" s="348"/>
      <c r="BS49" s="348"/>
      <c r="BT49" s="348"/>
      <c r="BU49" s="348"/>
      <c r="BV49" s="348"/>
      <c r="BW49" s="348"/>
      <c r="BX49" s="348"/>
      <c r="BY49" s="348"/>
      <c r="BZ49" s="348"/>
      <c r="CA49" s="348"/>
      <c r="CB49" s="349"/>
    </row>
    <row r="50" spans="1:94" ht="16.5">
      <c r="A50" s="326"/>
      <c r="B50" s="327"/>
      <c r="C50" s="327"/>
      <c r="D50" s="328"/>
      <c r="E50" s="350" t="s">
        <v>414</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2"/>
      <c r="BE50" s="323"/>
      <c r="BF50" s="324"/>
      <c r="BG50" s="324"/>
      <c r="BH50" s="324"/>
      <c r="BI50" s="324"/>
      <c r="BJ50" s="324"/>
      <c r="BK50" s="324"/>
      <c r="BL50" s="324"/>
      <c r="BM50" s="324"/>
      <c r="BN50" s="324"/>
      <c r="BO50" s="324"/>
      <c r="BP50" s="325"/>
      <c r="BQ50" s="323"/>
      <c r="BR50" s="324"/>
      <c r="BS50" s="324"/>
      <c r="BT50" s="324"/>
      <c r="BU50" s="324"/>
      <c r="BV50" s="324"/>
      <c r="BW50" s="324"/>
      <c r="BX50" s="324"/>
      <c r="BY50" s="324"/>
      <c r="BZ50" s="324"/>
      <c r="CA50" s="324"/>
      <c r="CB50" s="325"/>
    </row>
    <row r="51" spans="1:94">
      <c r="A51" s="308">
        <v>3</v>
      </c>
      <c r="B51" s="309"/>
      <c r="C51" s="309"/>
      <c r="D51" s="310"/>
      <c r="E51" s="356" t="s">
        <v>416</v>
      </c>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357"/>
      <c r="AY51" s="357"/>
      <c r="AZ51" s="357"/>
      <c r="BA51" s="357"/>
      <c r="BB51" s="357"/>
      <c r="BC51" s="357"/>
      <c r="BD51" s="358"/>
      <c r="BE51" s="347">
        <f>Лист1!E85</f>
        <v>8147400</v>
      </c>
      <c r="BF51" s="348"/>
      <c r="BG51" s="348"/>
      <c r="BH51" s="348"/>
      <c r="BI51" s="348"/>
      <c r="BJ51" s="348"/>
      <c r="BK51" s="348"/>
      <c r="BL51" s="348"/>
      <c r="BM51" s="348"/>
      <c r="BN51" s="348"/>
      <c r="BO51" s="348"/>
      <c r="BP51" s="349"/>
      <c r="BQ51" s="347">
        <f>BE51*5.1/100</f>
        <v>415517.4</v>
      </c>
      <c r="BR51" s="348"/>
      <c r="BS51" s="348"/>
      <c r="BT51" s="348"/>
      <c r="BU51" s="348"/>
      <c r="BV51" s="348"/>
      <c r="BW51" s="348"/>
      <c r="BX51" s="348"/>
      <c r="BY51" s="348"/>
      <c r="BZ51" s="348"/>
      <c r="CA51" s="348"/>
      <c r="CB51" s="349"/>
    </row>
    <row r="52" spans="1:94">
      <c r="A52" s="326"/>
      <c r="B52" s="327"/>
      <c r="C52" s="327"/>
      <c r="D52" s="328"/>
      <c r="E52" s="329" t="s">
        <v>417</v>
      </c>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330"/>
      <c r="AL52" s="330"/>
      <c r="AM52" s="330"/>
      <c r="AN52" s="330"/>
      <c r="AO52" s="330"/>
      <c r="AP52" s="330"/>
      <c r="AQ52" s="330"/>
      <c r="AR52" s="330"/>
      <c r="AS52" s="330"/>
      <c r="AT52" s="330"/>
      <c r="AU52" s="330"/>
      <c r="AV52" s="330"/>
      <c r="AW52" s="330"/>
      <c r="AX52" s="330"/>
      <c r="AY52" s="330"/>
      <c r="AZ52" s="330"/>
      <c r="BA52" s="330"/>
      <c r="BB52" s="330"/>
      <c r="BC52" s="330"/>
      <c r="BD52" s="331"/>
      <c r="BE52" s="323"/>
      <c r="BF52" s="324"/>
      <c r="BG52" s="324"/>
      <c r="BH52" s="324"/>
      <c r="BI52" s="324"/>
      <c r="BJ52" s="324"/>
      <c r="BK52" s="324"/>
      <c r="BL52" s="324"/>
      <c r="BM52" s="324"/>
      <c r="BN52" s="324"/>
      <c r="BO52" s="324"/>
      <c r="BP52" s="325"/>
      <c r="BQ52" s="323"/>
      <c r="BR52" s="324"/>
      <c r="BS52" s="324"/>
      <c r="BT52" s="324"/>
      <c r="BU52" s="324"/>
      <c r="BV52" s="324"/>
      <c r="BW52" s="324"/>
      <c r="BX52" s="324"/>
      <c r="BY52" s="324"/>
      <c r="BZ52" s="324"/>
      <c r="CA52" s="324"/>
      <c r="CB52" s="325"/>
    </row>
    <row r="53" spans="1:94">
      <c r="A53" s="317"/>
      <c r="B53" s="318"/>
      <c r="C53" s="318"/>
      <c r="D53" s="319"/>
      <c r="E53" s="273" t="s">
        <v>359</v>
      </c>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AQ53" s="274"/>
      <c r="AR53" s="274"/>
      <c r="AS53" s="274"/>
      <c r="AT53" s="274"/>
      <c r="AU53" s="274"/>
      <c r="AV53" s="274"/>
      <c r="AW53" s="274"/>
      <c r="AX53" s="274"/>
      <c r="AY53" s="274"/>
      <c r="AZ53" s="274"/>
      <c r="BA53" s="274"/>
      <c r="BB53" s="274"/>
      <c r="BC53" s="274"/>
      <c r="BD53" s="275"/>
      <c r="BE53" s="317" t="s">
        <v>42</v>
      </c>
      <c r="BF53" s="318"/>
      <c r="BG53" s="318"/>
      <c r="BH53" s="318"/>
      <c r="BI53" s="318"/>
      <c r="BJ53" s="318"/>
      <c r="BK53" s="318"/>
      <c r="BL53" s="318"/>
      <c r="BM53" s="318"/>
      <c r="BN53" s="318"/>
      <c r="BO53" s="318"/>
      <c r="BP53" s="319"/>
      <c r="BQ53" s="365">
        <f>BQ32+BQ38-14.8</f>
        <v>2460500</v>
      </c>
      <c r="BR53" s="366"/>
      <c r="BS53" s="366"/>
      <c r="BT53" s="366"/>
      <c r="BU53" s="366"/>
      <c r="BV53" s="366"/>
      <c r="BW53" s="366"/>
      <c r="BX53" s="366"/>
      <c r="BY53" s="366"/>
      <c r="BZ53" s="366"/>
      <c r="CA53" s="366"/>
      <c r="CB53" s="367"/>
      <c r="CP53" s="154">
        <f>Лист1!E89</f>
        <v>2460500</v>
      </c>
    </row>
    <row r="54" spans="1:94">
      <c r="A54" s="95"/>
      <c r="B54" s="95"/>
      <c r="C54" s="95"/>
      <c r="D54" s="95"/>
      <c r="E54" s="95"/>
      <c r="F54" s="95"/>
      <c r="G54" s="95"/>
      <c r="H54" s="95"/>
      <c r="I54" s="95"/>
      <c r="J54" s="95"/>
      <c r="K54" s="95"/>
      <c r="L54" s="95"/>
      <c r="M54" s="95"/>
      <c r="N54" s="95"/>
      <c r="O54" s="95"/>
      <c r="P54" s="95"/>
      <c r="Q54" s="95"/>
      <c r="R54" s="95"/>
      <c r="CP54" s="201">
        <f>BQ53-CP53</f>
        <v>0</v>
      </c>
    </row>
    <row r="55" spans="1:94">
      <c r="A55" s="368" t="s">
        <v>418</v>
      </c>
      <c r="B55" s="368"/>
      <c r="C55" s="368"/>
      <c r="D55" s="368"/>
      <c r="E55" s="368"/>
      <c r="F55" s="368"/>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68"/>
      <c r="AI55" s="368"/>
      <c r="AJ55" s="368"/>
      <c r="AK55" s="368"/>
      <c r="AL55" s="368"/>
      <c r="AM55" s="368"/>
      <c r="AN55" s="368"/>
      <c r="AO55" s="368"/>
      <c r="AP55" s="368"/>
      <c r="AQ55" s="368"/>
      <c r="AR55" s="368"/>
      <c r="AS55" s="368"/>
      <c r="AT55" s="368"/>
      <c r="AU55" s="368"/>
      <c r="AV55" s="368"/>
      <c r="AW55" s="368"/>
      <c r="AX55" s="368"/>
      <c r="AY55" s="368"/>
      <c r="AZ55" s="368"/>
      <c r="BA55" s="368"/>
      <c r="BB55" s="368"/>
      <c r="BC55" s="368"/>
      <c r="BD55" s="368"/>
      <c r="BE55" s="368"/>
      <c r="BF55" s="368"/>
      <c r="BG55" s="368"/>
      <c r="BH55" s="368"/>
      <c r="BI55" s="368"/>
      <c r="BJ55" s="368"/>
      <c r="BK55" s="368"/>
      <c r="BL55" s="368"/>
      <c r="BM55" s="368"/>
      <c r="BN55" s="368"/>
      <c r="BO55" s="368"/>
      <c r="BP55" s="368"/>
      <c r="BQ55" s="368"/>
      <c r="BR55" s="368"/>
      <c r="BS55" s="368"/>
      <c r="BT55" s="368"/>
      <c r="BU55" s="368"/>
      <c r="BV55" s="368"/>
      <c r="BW55" s="368"/>
      <c r="BX55" s="368"/>
      <c r="BY55" s="368"/>
      <c r="BZ55" s="368"/>
      <c r="CA55" s="368"/>
      <c r="CB55" s="368"/>
      <c r="CC55" s="9"/>
      <c r="CD55" s="9"/>
      <c r="CE55" s="9"/>
      <c r="CF55" s="9"/>
      <c r="CG55" s="9"/>
      <c r="CH55" s="9"/>
      <c r="CI55" s="9"/>
      <c r="CJ55" s="9"/>
      <c r="CK55" s="9"/>
      <c r="CL55" s="9"/>
      <c r="CM55" s="9"/>
      <c r="CN55" s="9"/>
      <c r="CO55" s="9"/>
      <c r="CP55" s="9"/>
    </row>
    <row r="56" spans="1:94">
      <c r="A56" s="368"/>
      <c r="B56" s="368"/>
      <c r="C56" s="368"/>
      <c r="D56" s="368"/>
      <c r="E56" s="368"/>
      <c r="F56" s="368"/>
      <c r="G56" s="368"/>
      <c r="H56" s="368"/>
      <c r="I56" s="368"/>
      <c r="J56" s="368"/>
      <c r="K56" s="368"/>
      <c r="L56" s="368"/>
      <c r="M56" s="368"/>
      <c r="N56" s="368"/>
      <c r="O56" s="368"/>
      <c r="P56" s="368"/>
      <c r="Q56" s="368"/>
      <c r="R56" s="368"/>
      <c r="S56" s="368"/>
      <c r="T56" s="368"/>
      <c r="U56" s="368"/>
      <c r="V56" s="368"/>
      <c r="W56" s="368"/>
      <c r="X56" s="368"/>
      <c r="Y56" s="368"/>
      <c r="Z56" s="368"/>
      <c r="AA56" s="368"/>
      <c r="AB56" s="368"/>
      <c r="AC56" s="368"/>
      <c r="AD56" s="368"/>
      <c r="AE56" s="368"/>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368"/>
      <c r="BB56" s="368"/>
      <c r="BC56" s="368"/>
      <c r="BD56" s="368"/>
      <c r="BE56" s="368"/>
      <c r="BF56" s="368"/>
      <c r="BG56" s="368"/>
      <c r="BH56" s="368"/>
      <c r="BI56" s="368"/>
      <c r="BJ56" s="368"/>
      <c r="BK56" s="368"/>
      <c r="BL56" s="368"/>
      <c r="BM56" s="368"/>
      <c r="BN56" s="368"/>
      <c r="BO56" s="368"/>
      <c r="BP56" s="368"/>
      <c r="BQ56" s="368"/>
      <c r="BR56" s="368"/>
      <c r="BS56" s="368"/>
      <c r="BT56" s="368"/>
      <c r="BU56" s="368"/>
      <c r="BV56" s="368"/>
      <c r="BW56" s="368"/>
      <c r="BX56" s="368"/>
      <c r="BY56" s="368"/>
      <c r="BZ56" s="368"/>
      <c r="CA56" s="368"/>
      <c r="CB56" s="368"/>
      <c r="CC56" s="9"/>
      <c r="CD56" s="9"/>
      <c r="CE56" s="9"/>
      <c r="CF56" s="9"/>
      <c r="CG56" s="9"/>
      <c r="CH56" s="9"/>
      <c r="CI56" s="9"/>
      <c r="CJ56" s="9"/>
      <c r="CK56" s="9"/>
      <c r="CL56" s="9"/>
      <c r="CM56" s="9"/>
      <c r="CN56" s="9"/>
      <c r="CO56" s="9"/>
      <c r="CP56" s="9"/>
    </row>
    <row r="57" spans="1:94">
      <c r="A57" s="368"/>
      <c r="B57" s="368"/>
      <c r="C57" s="368"/>
      <c r="D57" s="368"/>
      <c r="E57" s="368"/>
      <c r="F57" s="368"/>
      <c r="G57" s="368"/>
      <c r="H57" s="368"/>
      <c r="I57" s="368"/>
      <c r="J57" s="368"/>
      <c r="K57" s="368"/>
      <c r="L57" s="368"/>
      <c r="M57" s="368"/>
      <c r="N57" s="368"/>
      <c r="O57" s="368"/>
      <c r="P57" s="368"/>
      <c r="Q57" s="368"/>
      <c r="R57" s="368"/>
      <c r="S57" s="368"/>
      <c r="T57" s="368"/>
      <c r="U57" s="368"/>
      <c r="V57" s="368"/>
      <c r="W57" s="368"/>
      <c r="X57" s="368"/>
      <c r="Y57" s="368"/>
      <c r="Z57" s="368"/>
      <c r="AA57" s="368"/>
      <c r="AB57" s="368"/>
      <c r="AC57" s="368"/>
      <c r="AD57" s="368"/>
      <c r="AE57" s="368"/>
      <c r="AF57" s="368"/>
      <c r="AG57" s="368"/>
      <c r="AH57" s="368"/>
      <c r="AI57" s="368"/>
      <c r="AJ57" s="368"/>
      <c r="AK57" s="368"/>
      <c r="AL57" s="368"/>
      <c r="AM57" s="368"/>
      <c r="AN57" s="368"/>
      <c r="AO57" s="368"/>
      <c r="AP57" s="368"/>
      <c r="AQ57" s="368"/>
      <c r="AR57" s="368"/>
      <c r="AS57" s="368"/>
      <c r="AT57" s="368"/>
      <c r="AU57" s="368"/>
      <c r="AV57" s="368"/>
      <c r="AW57" s="368"/>
      <c r="AX57" s="368"/>
      <c r="AY57" s="368"/>
      <c r="AZ57" s="368"/>
      <c r="BA57" s="368"/>
      <c r="BB57" s="368"/>
      <c r="BC57" s="368"/>
      <c r="BD57" s="368"/>
      <c r="BE57" s="368"/>
      <c r="BF57" s="368"/>
      <c r="BG57" s="368"/>
      <c r="BH57" s="368"/>
      <c r="BI57" s="368"/>
      <c r="BJ57" s="368"/>
      <c r="BK57" s="368"/>
      <c r="BL57" s="368"/>
      <c r="BM57" s="368"/>
      <c r="BN57" s="368"/>
      <c r="BO57" s="368"/>
      <c r="BP57" s="368"/>
      <c r="BQ57" s="368"/>
      <c r="BR57" s="368"/>
      <c r="BS57" s="368"/>
      <c r="BT57" s="368"/>
      <c r="BU57" s="368"/>
      <c r="BV57" s="368"/>
      <c r="BW57" s="368"/>
      <c r="BX57" s="368"/>
      <c r="BY57" s="368"/>
      <c r="BZ57" s="368"/>
      <c r="CA57" s="368"/>
      <c r="CB57" s="368"/>
      <c r="CC57" s="9"/>
      <c r="CD57" s="9"/>
      <c r="CE57" s="9"/>
      <c r="CF57" s="9"/>
      <c r="CG57" s="9"/>
      <c r="CH57" s="9"/>
      <c r="CI57" s="9"/>
      <c r="CJ57" s="9"/>
      <c r="CK57" s="9"/>
      <c r="CL57" s="9"/>
      <c r="CM57" s="9"/>
      <c r="CN57" s="9"/>
      <c r="CO57" s="9"/>
      <c r="CP57" s="9"/>
    </row>
  </sheetData>
  <mergeCells count="180">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 ref="A45:D46"/>
    <mergeCell ref="E45:BD45"/>
    <mergeCell ref="BE45:BP46"/>
    <mergeCell ref="BQ45:CB46"/>
    <mergeCell ref="E46:BD46"/>
    <mergeCell ref="A47:D48"/>
    <mergeCell ref="E47:BD47"/>
    <mergeCell ref="BE47:BP48"/>
    <mergeCell ref="BQ47:CB48"/>
    <mergeCell ref="E48:BD48"/>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35:D35"/>
    <mergeCell ref="E35:BD35"/>
    <mergeCell ref="BE35:BP35"/>
    <mergeCell ref="BQ35:CB35"/>
    <mergeCell ref="A36:D37"/>
    <mergeCell ref="E36:BD36"/>
    <mergeCell ref="BE36:BP37"/>
    <mergeCell ref="BQ36:CB37"/>
    <mergeCell ref="E37:BD37"/>
    <mergeCell ref="A32:D32"/>
    <mergeCell ref="E32:BD32"/>
    <mergeCell ref="BE32:BP32"/>
    <mergeCell ref="BQ32:CB32"/>
    <mergeCell ref="A33:D34"/>
    <mergeCell ref="E33:BD33"/>
    <mergeCell ref="BE33:BP34"/>
    <mergeCell ref="BQ33:CB34"/>
    <mergeCell ref="E34:BD34"/>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20:D20"/>
    <mergeCell ref="E20:AI20"/>
    <mergeCell ref="AJ20:AT20"/>
    <mergeCell ref="AU20:BD20"/>
    <mergeCell ref="BE20:BO20"/>
    <mergeCell ref="BP20:CB20"/>
    <mergeCell ref="A19:D19"/>
    <mergeCell ref="E19:AI19"/>
    <mergeCell ref="AJ19:AT19"/>
    <mergeCell ref="AU19:BD19"/>
    <mergeCell ref="BE19:BO19"/>
    <mergeCell ref="BP19:CB19"/>
    <mergeCell ref="A18:D18"/>
    <mergeCell ref="E18:AI18"/>
    <mergeCell ref="AJ18:AT18"/>
    <mergeCell ref="AU18:BD18"/>
    <mergeCell ref="BE18:BO18"/>
    <mergeCell ref="BP18:CB18"/>
    <mergeCell ref="A17:D17"/>
    <mergeCell ref="E17:AI17"/>
    <mergeCell ref="AJ17:AT17"/>
    <mergeCell ref="AU17:BD17"/>
    <mergeCell ref="BE17:BO17"/>
    <mergeCell ref="BP17:CB17"/>
    <mergeCell ref="A16:D16"/>
    <mergeCell ref="E16:AI16"/>
    <mergeCell ref="AJ16:AT16"/>
    <mergeCell ref="AU16:BD16"/>
    <mergeCell ref="BE16:BO16"/>
    <mergeCell ref="BP16:CB16"/>
    <mergeCell ref="A15:D15"/>
    <mergeCell ref="E15:AI15"/>
    <mergeCell ref="AJ15:AT15"/>
    <mergeCell ref="AU15:BD15"/>
    <mergeCell ref="BE15:BO15"/>
    <mergeCell ref="BP15:CB15"/>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9:D9"/>
    <mergeCell ref="E9:AI9"/>
    <mergeCell ref="AJ9:AW9"/>
    <mergeCell ref="AX9:BF9"/>
    <mergeCell ref="BG9:BO9"/>
    <mergeCell ref="BP9:CB9"/>
    <mergeCell ref="A8:D8"/>
    <mergeCell ref="E8:AI8"/>
    <mergeCell ref="AJ8:AW8"/>
    <mergeCell ref="AX8:BF8"/>
    <mergeCell ref="BG8:BO8"/>
    <mergeCell ref="BP8:CB8"/>
    <mergeCell ref="A7:D7"/>
    <mergeCell ref="E7:AI7"/>
    <mergeCell ref="AJ7:AW7"/>
    <mergeCell ref="AX7:BF7"/>
    <mergeCell ref="BG7:BO7"/>
    <mergeCell ref="BP7:CB7"/>
    <mergeCell ref="A6:D6"/>
    <mergeCell ref="E6:AI6"/>
    <mergeCell ref="AJ6:AW6"/>
    <mergeCell ref="AX6:BF6"/>
    <mergeCell ref="BG6:BO6"/>
    <mergeCell ref="BP6:CB6"/>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s>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dimension ref="A1:CF63"/>
  <sheetViews>
    <sheetView view="pageBreakPreview" zoomScale="90" zoomScaleNormal="90" zoomScaleSheetLayoutView="90" workbookViewId="0">
      <selection activeCell="BJ30" sqref="BJ30:CB30"/>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224" t="s">
        <v>419</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6"/>
      <c r="CD1" s="6"/>
      <c r="CE1" s="6"/>
      <c r="CF1" s="6"/>
    </row>
    <row r="2" spans="1:84">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c r="CD2" s="92"/>
      <c r="CE2" s="92"/>
      <c r="CF2" s="92"/>
    </row>
    <row r="3" spans="1:84" ht="15.75">
      <c r="A3" s="6" t="s">
        <v>330</v>
      </c>
      <c r="B3" s="7"/>
      <c r="C3" s="7"/>
      <c r="D3" s="7"/>
      <c r="E3" s="7"/>
      <c r="F3" s="7"/>
      <c r="G3" s="7"/>
      <c r="H3" s="7"/>
      <c r="I3" s="7"/>
      <c r="J3" s="7"/>
      <c r="K3" s="7"/>
      <c r="L3" s="7"/>
      <c r="M3" s="7"/>
      <c r="N3" s="7"/>
      <c r="O3" s="7"/>
      <c r="P3" s="7"/>
      <c r="Q3" s="7"/>
      <c r="R3" s="7"/>
      <c r="S3" s="376" t="s">
        <v>420</v>
      </c>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c r="AS3" s="376"/>
      <c r="AT3" s="376"/>
      <c r="AU3" s="376"/>
      <c r="AV3" s="376"/>
      <c r="AW3" s="376"/>
      <c r="AX3" s="376"/>
      <c r="AY3" s="376"/>
      <c r="AZ3" s="376"/>
      <c r="BA3" s="376"/>
      <c r="BB3" s="376"/>
      <c r="BC3" s="376"/>
      <c r="BD3" s="376"/>
      <c r="BE3" s="376"/>
      <c r="BF3" s="376"/>
      <c r="BG3" s="376"/>
      <c r="BH3" s="376"/>
      <c r="BI3" s="376"/>
      <c r="BJ3" s="376"/>
      <c r="BK3" s="376"/>
      <c r="BL3" s="376"/>
      <c r="BM3" s="376"/>
      <c r="BN3" s="376"/>
      <c r="BO3" s="376"/>
      <c r="BP3" s="376"/>
      <c r="BQ3" s="376"/>
      <c r="BR3" s="376"/>
      <c r="BS3" s="376"/>
      <c r="BT3" s="376"/>
      <c r="BU3" s="376"/>
      <c r="BV3" s="376"/>
      <c r="BW3" s="376"/>
      <c r="BX3" s="376"/>
      <c r="BY3" s="376"/>
      <c r="BZ3" s="376"/>
      <c r="CA3" s="376"/>
      <c r="CB3" s="376"/>
      <c r="CC3" s="6"/>
      <c r="CD3" s="6"/>
      <c r="CE3" s="6"/>
      <c r="CF3" s="6"/>
    </row>
    <row r="4" spans="1:8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c r="CD4" s="92"/>
      <c r="CE4" s="92"/>
      <c r="CF4" s="92"/>
    </row>
    <row r="5" spans="1:84" ht="15.75">
      <c r="A5" s="6" t="s">
        <v>331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7" t="s">
        <v>332</v>
      </c>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6"/>
      <c r="CD5" s="6"/>
      <c r="CE5" s="6"/>
      <c r="CF5" s="6"/>
    </row>
    <row r="7" spans="1:84">
      <c r="A7" s="308" t="s">
        <v>248</v>
      </c>
      <c r="B7" s="309"/>
      <c r="C7" s="309"/>
      <c r="D7" s="310"/>
      <c r="E7" s="308" t="s">
        <v>16</v>
      </c>
      <c r="F7" s="309"/>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10"/>
      <c r="AN7" s="308" t="s">
        <v>421</v>
      </c>
      <c r="AO7" s="309"/>
      <c r="AP7" s="309"/>
      <c r="AQ7" s="309"/>
      <c r="AR7" s="309"/>
      <c r="AS7" s="309"/>
      <c r="AT7" s="309"/>
      <c r="AU7" s="309"/>
      <c r="AV7" s="309"/>
      <c r="AW7" s="309"/>
      <c r="AX7" s="309"/>
      <c r="AY7" s="309"/>
      <c r="AZ7" s="309"/>
      <c r="BA7" s="310"/>
      <c r="BB7" s="308" t="s">
        <v>368</v>
      </c>
      <c r="BC7" s="309"/>
      <c r="BD7" s="309"/>
      <c r="BE7" s="309"/>
      <c r="BF7" s="309"/>
      <c r="BG7" s="309"/>
      <c r="BH7" s="309"/>
      <c r="BI7" s="309"/>
      <c r="BJ7" s="309"/>
      <c r="BK7" s="309"/>
      <c r="BL7" s="309"/>
      <c r="BM7" s="310"/>
      <c r="BN7" s="308" t="s">
        <v>422</v>
      </c>
      <c r="BO7" s="309"/>
      <c r="BP7" s="309"/>
      <c r="BQ7" s="309"/>
      <c r="BR7" s="309"/>
      <c r="BS7" s="309"/>
      <c r="BT7" s="309"/>
      <c r="BU7" s="309"/>
      <c r="BV7" s="309"/>
      <c r="BW7" s="309"/>
      <c r="BX7" s="309"/>
      <c r="BY7" s="309"/>
      <c r="BZ7" s="309"/>
      <c r="CA7" s="309"/>
      <c r="CB7" s="310"/>
    </row>
    <row r="8" spans="1:84">
      <c r="A8" s="311" t="s">
        <v>251</v>
      </c>
      <c r="B8" s="312"/>
      <c r="C8" s="312"/>
      <c r="D8" s="313"/>
      <c r="E8" s="311"/>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3"/>
      <c r="AN8" s="311" t="s">
        <v>423</v>
      </c>
      <c r="AO8" s="312"/>
      <c r="AP8" s="312"/>
      <c r="AQ8" s="312"/>
      <c r="AR8" s="312"/>
      <c r="AS8" s="312"/>
      <c r="AT8" s="312"/>
      <c r="AU8" s="312"/>
      <c r="AV8" s="312"/>
      <c r="AW8" s="312"/>
      <c r="AX8" s="312"/>
      <c r="AY8" s="312"/>
      <c r="AZ8" s="312"/>
      <c r="BA8" s="313"/>
      <c r="BB8" s="311" t="s">
        <v>380</v>
      </c>
      <c r="BC8" s="312"/>
      <c r="BD8" s="312"/>
      <c r="BE8" s="312"/>
      <c r="BF8" s="312"/>
      <c r="BG8" s="312"/>
      <c r="BH8" s="312"/>
      <c r="BI8" s="312"/>
      <c r="BJ8" s="312"/>
      <c r="BK8" s="312"/>
      <c r="BL8" s="312"/>
      <c r="BM8" s="313"/>
      <c r="BN8" s="311" t="s">
        <v>424</v>
      </c>
      <c r="BO8" s="312"/>
      <c r="BP8" s="312"/>
      <c r="BQ8" s="312"/>
      <c r="BR8" s="312"/>
      <c r="BS8" s="312"/>
      <c r="BT8" s="312"/>
      <c r="BU8" s="312"/>
      <c r="BV8" s="312"/>
      <c r="BW8" s="312"/>
      <c r="BX8" s="312"/>
      <c r="BY8" s="312"/>
      <c r="BZ8" s="312"/>
      <c r="CA8" s="312"/>
      <c r="CB8" s="313"/>
    </row>
    <row r="9" spans="1:84">
      <c r="A9" s="311"/>
      <c r="B9" s="312"/>
      <c r="C9" s="312"/>
      <c r="D9" s="313"/>
      <c r="E9" s="311"/>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3"/>
      <c r="AN9" s="311"/>
      <c r="AO9" s="312"/>
      <c r="AP9" s="312"/>
      <c r="AQ9" s="312"/>
      <c r="AR9" s="312"/>
      <c r="AS9" s="312"/>
      <c r="AT9" s="312"/>
      <c r="AU9" s="312"/>
      <c r="AV9" s="312"/>
      <c r="AW9" s="312"/>
      <c r="AX9" s="312"/>
      <c r="AY9" s="312"/>
      <c r="AZ9" s="312"/>
      <c r="BA9" s="313"/>
      <c r="BB9" s="311"/>
      <c r="BC9" s="312"/>
      <c r="BD9" s="312"/>
      <c r="BE9" s="312"/>
      <c r="BF9" s="312"/>
      <c r="BG9" s="312"/>
      <c r="BH9" s="312"/>
      <c r="BI9" s="312"/>
      <c r="BJ9" s="312"/>
      <c r="BK9" s="312"/>
      <c r="BL9" s="312"/>
      <c r="BM9" s="313"/>
      <c r="BN9" s="311" t="s">
        <v>425</v>
      </c>
      <c r="BO9" s="312"/>
      <c r="BP9" s="312"/>
      <c r="BQ9" s="312"/>
      <c r="BR9" s="312"/>
      <c r="BS9" s="312"/>
      <c r="BT9" s="312"/>
      <c r="BU9" s="312"/>
      <c r="BV9" s="312"/>
      <c r="BW9" s="312"/>
      <c r="BX9" s="312"/>
      <c r="BY9" s="312"/>
      <c r="BZ9" s="312"/>
      <c r="CA9" s="312"/>
      <c r="CB9" s="313"/>
    </row>
    <row r="10" spans="1:84">
      <c r="A10" s="314">
        <v>1</v>
      </c>
      <c r="B10" s="315"/>
      <c r="C10" s="315"/>
      <c r="D10" s="316"/>
      <c r="E10" s="314">
        <v>2</v>
      </c>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6"/>
      <c r="AN10" s="314">
        <v>3</v>
      </c>
      <c r="AO10" s="315"/>
      <c r="AP10" s="315"/>
      <c r="AQ10" s="315"/>
      <c r="AR10" s="315"/>
      <c r="AS10" s="315"/>
      <c r="AT10" s="315"/>
      <c r="AU10" s="315"/>
      <c r="AV10" s="315"/>
      <c r="AW10" s="315"/>
      <c r="AX10" s="315"/>
      <c r="AY10" s="315"/>
      <c r="AZ10" s="315"/>
      <c r="BA10" s="316"/>
      <c r="BB10" s="314">
        <v>4</v>
      </c>
      <c r="BC10" s="315"/>
      <c r="BD10" s="315"/>
      <c r="BE10" s="315"/>
      <c r="BF10" s="315"/>
      <c r="BG10" s="315"/>
      <c r="BH10" s="315"/>
      <c r="BI10" s="315"/>
      <c r="BJ10" s="315"/>
      <c r="BK10" s="315"/>
      <c r="BL10" s="315"/>
      <c r="BM10" s="316"/>
      <c r="BN10" s="314">
        <v>5</v>
      </c>
      <c r="BO10" s="315"/>
      <c r="BP10" s="315"/>
      <c r="BQ10" s="315"/>
      <c r="BR10" s="315"/>
      <c r="BS10" s="315"/>
      <c r="BT10" s="315"/>
      <c r="BU10" s="315"/>
      <c r="BV10" s="315"/>
      <c r="BW10" s="315"/>
      <c r="BX10" s="315"/>
      <c r="BY10" s="315"/>
      <c r="BZ10" s="315"/>
      <c r="CA10" s="315"/>
      <c r="CB10" s="316"/>
    </row>
    <row r="11" spans="1:84">
      <c r="A11" s="329">
        <v>1</v>
      </c>
      <c r="B11" s="330"/>
      <c r="C11" s="330"/>
      <c r="D11" s="331"/>
      <c r="E11" s="329" t="s">
        <v>494</v>
      </c>
      <c r="F11" s="330"/>
      <c r="G11" s="330"/>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1"/>
      <c r="AN11" s="344">
        <v>10833.333000000001</v>
      </c>
      <c r="AO11" s="345"/>
      <c r="AP11" s="345"/>
      <c r="AQ11" s="345"/>
      <c r="AR11" s="345"/>
      <c r="AS11" s="345"/>
      <c r="AT11" s="345"/>
      <c r="AU11" s="345"/>
      <c r="AV11" s="345"/>
      <c r="AW11" s="345"/>
      <c r="AX11" s="345"/>
      <c r="AY11" s="345"/>
      <c r="AZ11" s="345"/>
      <c r="BA11" s="346"/>
      <c r="BB11" s="291">
        <v>12</v>
      </c>
      <c r="BC11" s="292"/>
      <c r="BD11" s="292"/>
      <c r="BE11" s="292"/>
      <c r="BF11" s="292"/>
      <c r="BG11" s="292"/>
      <c r="BH11" s="292"/>
      <c r="BI11" s="292"/>
      <c r="BJ11" s="292"/>
      <c r="BK11" s="292"/>
      <c r="BL11" s="292"/>
      <c r="BM11" s="293"/>
      <c r="BN11" s="371"/>
      <c r="BO11" s="372"/>
      <c r="BP11" s="372"/>
      <c r="BQ11" s="372"/>
      <c r="BR11" s="372"/>
      <c r="BS11" s="372"/>
      <c r="BT11" s="372"/>
      <c r="BU11" s="372"/>
      <c r="BV11" s="372"/>
      <c r="BW11" s="372"/>
      <c r="BX11" s="372"/>
      <c r="BY11" s="372"/>
      <c r="BZ11" s="372"/>
      <c r="CA11" s="372"/>
      <c r="CB11" s="373"/>
    </row>
    <row r="12" spans="1:84">
      <c r="A12" s="329">
        <v>2</v>
      </c>
      <c r="B12" s="330"/>
      <c r="C12" s="330"/>
      <c r="D12" s="331"/>
      <c r="E12" s="329" t="s">
        <v>495</v>
      </c>
      <c r="F12" s="330"/>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1"/>
      <c r="AN12" s="344">
        <v>3333.3332999999998</v>
      </c>
      <c r="AO12" s="345"/>
      <c r="AP12" s="345"/>
      <c r="AQ12" s="345"/>
      <c r="AR12" s="345"/>
      <c r="AS12" s="345"/>
      <c r="AT12" s="345"/>
      <c r="AU12" s="345"/>
      <c r="AV12" s="345"/>
      <c r="AW12" s="345"/>
      <c r="AX12" s="345"/>
      <c r="AY12" s="345"/>
      <c r="AZ12" s="345"/>
      <c r="BA12" s="346"/>
      <c r="BB12" s="273">
        <v>12</v>
      </c>
      <c r="BC12" s="274"/>
      <c r="BD12" s="274"/>
      <c r="BE12" s="274"/>
      <c r="BF12" s="274"/>
      <c r="BG12" s="274"/>
      <c r="BH12" s="274"/>
      <c r="BI12" s="274"/>
      <c r="BJ12" s="274"/>
      <c r="BK12" s="274"/>
      <c r="BL12" s="274"/>
      <c r="BM12" s="275"/>
      <c r="BN12" s="371"/>
      <c r="BO12" s="372"/>
      <c r="BP12" s="372"/>
      <c r="BQ12" s="372"/>
      <c r="BR12" s="372"/>
      <c r="BS12" s="372"/>
      <c r="BT12" s="372"/>
      <c r="BU12" s="372"/>
      <c r="BV12" s="372"/>
      <c r="BW12" s="372"/>
      <c r="BX12" s="372"/>
      <c r="BY12" s="372"/>
      <c r="BZ12" s="372"/>
      <c r="CA12" s="372"/>
      <c r="CB12" s="373"/>
    </row>
    <row r="13" spans="1:84" ht="117" customHeight="1">
      <c r="A13" s="329">
        <v>3</v>
      </c>
      <c r="B13" s="330"/>
      <c r="C13" s="330"/>
      <c r="D13" s="331"/>
      <c r="E13" s="270" t="s">
        <v>560</v>
      </c>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69"/>
      <c r="AM13" s="370"/>
      <c r="AN13" s="344"/>
      <c r="AO13" s="345"/>
      <c r="AP13" s="345"/>
      <c r="AQ13" s="345"/>
      <c r="AR13" s="345"/>
      <c r="AS13" s="345"/>
      <c r="AT13" s="345"/>
      <c r="AU13" s="345"/>
      <c r="AV13" s="345"/>
      <c r="AW13" s="345"/>
      <c r="AX13" s="345"/>
      <c r="AY13" s="345"/>
      <c r="AZ13" s="345"/>
      <c r="BA13" s="346"/>
      <c r="BB13" s="273"/>
      <c r="BC13" s="274"/>
      <c r="BD13" s="274"/>
      <c r="BE13" s="274"/>
      <c r="BF13" s="274"/>
      <c r="BG13" s="274"/>
      <c r="BH13" s="274"/>
      <c r="BI13" s="274"/>
      <c r="BJ13" s="274"/>
      <c r="BK13" s="274"/>
      <c r="BL13" s="274"/>
      <c r="BM13" s="275"/>
      <c r="BN13" s="371"/>
      <c r="BO13" s="372"/>
      <c r="BP13" s="372"/>
      <c r="BQ13" s="372"/>
      <c r="BR13" s="372"/>
      <c r="BS13" s="372"/>
      <c r="BT13" s="372"/>
      <c r="BU13" s="372"/>
      <c r="BV13" s="372"/>
      <c r="BW13" s="372"/>
      <c r="BX13" s="372"/>
      <c r="BY13" s="372"/>
      <c r="BZ13" s="372"/>
      <c r="CA13" s="372"/>
      <c r="CB13" s="373"/>
    </row>
    <row r="14" spans="1:84" ht="63.75" customHeight="1">
      <c r="A14" s="329">
        <v>2</v>
      </c>
      <c r="B14" s="330"/>
      <c r="C14" s="330"/>
      <c r="D14" s="331"/>
      <c r="E14" s="270" t="s">
        <v>566</v>
      </c>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69"/>
      <c r="AM14" s="370"/>
      <c r="AN14" s="344"/>
      <c r="AO14" s="345"/>
      <c r="AP14" s="345"/>
      <c r="AQ14" s="345"/>
      <c r="AR14" s="345"/>
      <c r="AS14" s="345"/>
      <c r="AT14" s="345"/>
      <c r="AU14" s="345"/>
      <c r="AV14" s="345"/>
      <c r="AW14" s="345"/>
      <c r="AX14" s="345"/>
      <c r="AY14" s="345"/>
      <c r="AZ14" s="345"/>
      <c r="BA14" s="346"/>
      <c r="BB14" s="273"/>
      <c r="BC14" s="274"/>
      <c r="BD14" s="274"/>
      <c r="BE14" s="274"/>
      <c r="BF14" s="274"/>
      <c r="BG14" s="274"/>
      <c r="BH14" s="274"/>
      <c r="BI14" s="274"/>
      <c r="BJ14" s="274"/>
      <c r="BK14" s="274"/>
      <c r="BL14" s="274"/>
      <c r="BM14" s="275"/>
      <c r="BN14" s="371"/>
      <c r="BO14" s="372"/>
      <c r="BP14" s="372"/>
      <c r="BQ14" s="372"/>
      <c r="BR14" s="372"/>
      <c r="BS14" s="372"/>
      <c r="BT14" s="372"/>
      <c r="BU14" s="372"/>
      <c r="BV14" s="372"/>
      <c r="BW14" s="372"/>
      <c r="BX14" s="372"/>
      <c r="BY14" s="372"/>
      <c r="BZ14" s="372"/>
      <c r="CA14" s="372"/>
      <c r="CB14" s="373"/>
    </row>
    <row r="15" spans="1:84">
      <c r="A15" s="329"/>
      <c r="B15" s="330"/>
      <c r="C15" s="330"/>
      <c r="D15" s="331"/>
      <c r="E15" s="273" t="s">
        <v>359</v>
      </c>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5"/>
      <c r="AN15" s="320" t="s">
        <v>42</v>
      </c>
      <c r="AO15" s="321"/>
      <c r="AP15" s="321"/>
      <c r="AQ15" s="321"/>
      <c r="AR15" s="321"/>
      <c r="AS15" s="321"/>
      <c r="AT15" s="321"/>
      <c r="AU15" s="321"/>
      <c r="AV15" s="321"/>
      <c r="AW15" s="321"/>
      <c r="AX15" s="321"/>
      <c r="AY15" s="321"/>
      <c r="AZ15" s="321"/>
      <c r="BA15" s="322"/>
      <c r="BB15" s="317" t="s">
        <v>42</v>
      </c>
      <c r="BC15" s="318"/>
      <c r="BD15" s="318"/>
      <c r="BE15" s="318"/>
      <c r="BF15" s="318"/>
      <c r="BG15" s="318"/>
      <c r="BH15" s="318"/>
      <c r="BI15" s="318"/>
      <c r="BJ15" s="318"/>
      <c r="BK15" s="318"/>
      <c r="BL15" s="318"/>
      <c r="BM15" s="319"/>
      <c r="BN15" s="371">
        <f>BN11+BN12+BN13+BN14</f>
        <v>0</v>
      </c>
      <c r="BO15" s="372"/>
      <c r="BP15" s="372"/>
      <c r="BQ15" s="372"/>
      <c r="BR15" s="372"/>
      <c r="BS15" s="372"/>
      <c r="BT15" s="372"/>
      <c r="BU15" s="372"/>
      <c r="BV15" s="372"/>
      <c r="BW15" s="372"/>
      <c r="BX15" s="372"/>
      <c r="BY15" s="372"/>
      <c r="BZ15" s="372"/>
      <c r="CA15" s="372"/>
      <c r="CB15" s="373"/>
    </row>
    <row r="16" spans="1:84"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row>
    <row r="17" spans="1:84" ht="15.75">
      <c r="A17" s="224" t="s">
        <v>426</v>
      </c>
      <c r="B17" s="224"/>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6"/>
      <c r="CD17" s="6"/>
      <c r="CE17" s="6"/>
      <c r="CF17" s="6"/>
    </row>
    <row r="18" spans="1:84">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2"/>
      <c r="CD18" s="92"/>
      <c r="CE18" s="92"/>
      <c r="CF18" s="92"/>
    </row>
    <row r="19" spans="1:84" ht="15.75">
      <c r="A19" s="6" t="s">
        <v>330</v>
      </c>
      <c r="B19" s="7"/>
      <c r="C19" s="7"/>
      <c r="D19" s="7"/>
      <c r="E19" s="7"/>
      <c r="F19" s="7"/>
      <c r="G19" s="7"/>
      <c r="H19" s="7"/>
      <c r="I19" s="7"/>
      <c r="J19" s="7"/>
      <c r="K19" s="7"/>
      <c r="L19" s="7"/>
      <c r="M19" s="7"/>
      <c r="N19" s="7"/>
      <c r="O19" s="7"/>
      <c r="P19" s="7"/>
      <c r="Q19" s="7"/>
      <c r="R19" s="7"/>
      <c r="S19" s="376" t="s">
        <v>427</v>
      </c>
      <c r="T19" s="376"/>
      <c r="U19" s="376"/>
      <c r="V19" s="376"/>
      <c r="W19" s="376"/>
      <c r="X19" s="376"/>
      <c r="Y19" s="376"/>
      <c r="Z19" s="376"/>
      <c r="AA19" s="376"/>
      <c r="AB19" s="376"/>
      <c r="AC19" s="376"/>
      <c r="AD19" s="376"/>
      <c r="AE19" s="376"/>
      <c r="AF19" s="376"/>
      <c r="AG19" s="376"/>
      <c r="AH19" s="376"/>
      <c r="AI19" s="376"/>
      <c r="AJ19" s="376"/>
      <c r="AK19" s="376"/>
      <c r="AL19" s="376"/>
      <c r="AM19" s="376"/>
      <c r="AN19" s="376"/>
      <c r="AO19" s="376"/>
      <c r="AP19" s="376"/>
      <c r="AQ19" s="376"/>
      <c r="AR19" s="376"/>
      <c r="AS19" s="376"/>
      <c r="AT19" s="376"/>
      <c r="AU19" s="376"/>
      <c r="AV19" s="376"/>
      <c r="AW19" s="376"/>
      <c r="AX19" s="376"/>
      <c r="AY19" s="376"/>
      <c r="AZ19" s="376"/>
      <c r="BA19" s="376"/>
      <c r="BB19" s="376"/>
      <c r="BC19" s="376"/>
      <c r="BD19" s="376"/>
      <c r="BE19" s="376"/>
      <c r="BF19" s="376"/>
      <c r="BG19" s="376"/>
      <c r="BH19" s="376"/>
      <c r="BI19" s="376"/>
      <c r="BJ19" s="376"/>
      <c r="BK19" s="376"/>
      <c r="BL19" s="376"/>
      <c r="BM19" s="376"/>
      <c r="BN19" s="376"/>
      <c r="BO19" s="376"/>
      <c r="BP19" s="376"/>
      <c r="BQ19" s="376"/>
      <c r="BR19" s="376"/>
      <c r="BS19" s="376"/>
      <c r="BT19" s="376"/>
      <c r="BU19" s="376"/>
      <c r="BV19" s="376"/>
      <c r="BW19" s="376"/>
      <c r="BX19" s="376"/>
      <c r="BY19" s="376"/>
      <c r="BZ19" s="376"/>
      <c r="CA19" s="376"/>
      <c r="CB19" s="376"/>
      <c r="CC19" s="6"/>
      <c r="CD19" s="6"/>
      <c r="CE19" s="6"/>
      <c r="CF19" s="6"/>
    </row>
    <row r="20" spans="1:84">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2"/>
      <c r="CD20" s="92"/>
      <c r="CE20" s="92"/>
      <c r="CF20" s="92"/>
    </row>
    <row r="21" spans="1:84" ht="15.75">
      <c r="A21" s="6" t="s">
        <v>331</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307" t="s">
        <v>332</v>
      </c>
      <c r="AI21" s="307"/>
      <c r="AJ21" s="307"/>
      <c r="AK21" s="307"/>
      <c r="AL21" s="307"/>
      <c r="AM21" s="307"/>
      <c r="AN21" s="307"/>
      <c r="AO21" s="307"/>
      <c r="AP21" s="307"/>
      <c r="AQ21" s="307"/>
      <c r="AR21" s="307"/>
      <c r="AS21" s="307"/>
      <c r="AT21" s="307"/>
      <c r="AU21" s="307"/>
      <c r="AV21" s="307"/>
      <c r="AW21" s="307"/>
      <c r="AX21" s="307"/>
      <c r="AY21" s="307"/>
      <c r="AZ21" s="307"/>
      <c r="BA21" s="307"/>
      <c r="BB21" s="307"/>
      <c r="BC21" s="307"/>
      <c r="BD21" s="307"/>
      <c r="BE21" s="307"/>
      <c r="BF21" s="307"/>
      <c r="BG21" s="307"/>
      <c r="BH21" s="307"/>
      <c r="BI21" s="307"/>
      <c r="BJ21" s="307"/>
      <c r="BK21" s="307"/>
      <c r="BL21" s="307"/>
      <c r="BM21" s="307"/>
      <c r="BN21" s="307"/>
      <c r="BO21" s="307"/>
      <c r="BP21" s="307"/>
      <c r="BQ21" s="307"/>
      <c r="BR21" s="307"/>
      <c r="BS21" s="307"/>
      <c r="BT21" s="307"/>
      <c r="BU21" s="307"/>
      <c r="BV21" s="307"/>
      <c r="BW21" s="307"/>
      <c r="BX21" s="307"/>
      <c r="BY21" s="307"/>
      <c r="BZ21" s="307"/>
      <c r="CA21" s="307"/>
      <c r="CB21" s="307"/>
      <c r="CC21" s="6"/>
      <c r="CD21" s="6"/>
      <c r="CE21" s="6"/>
      <c r="CF21" s="6"/>
    </row>
    <row r="23" spans="1:84">
      <c r="A23" s="308" t="s">
        <v>248</v>
      </c>
      <c r="B23" s="309"/>
      <c r="C23" s="309"/>
      <c r="D23" s="310"/>
      <c r="E23" s="308" t="s">
        <v>366</v>
      </c>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10"/>
      <c r="AN23" s="308" t="s">
        <v>428</v>
      </c>
      <c r="AO23" s="309"/>
      <c r="AP23" s="309"/>
      <c r="AQ23" s="309"/>
      <c r="AR23" s="309"/>
      <c r="AS23" s="309"/>
      <c r="AT23" s="309"/>
      <c r="AU23" s="309"/>
      <c r="AV23" s="309"/>
      <c r="AW23" s="309"/>
      <c r="AX23" s="309"/>
      <c r="AY23" s="309"/>
      <c r="AZ23" s="309"/>
      <c r="BA23" s="310"/>
      <c r="BB23" s="308" t="s">
        <v>429</v>
      </c>
      <c r="BC23" s="309"/>
      <c r="BD23" s="309"/>
      <c r="BE23" s="309"/>
      <c r="BF23" s="309"/>
      <c r="BG23" s="309"/>
      <c r="BH23" s="309"/>
      <c r="BI23" s="310"/>
      <c r="BJ23" s="308" t="s">
        <v>430</v>
      </c>
      <c r="BK23" s="309"/>
      <c r="BL23" s="309"/>
      <c r="BM23" s="309"/>
      <c r="BN23" s="309"/>
      <c r="BO23" s="309"/>
      <c r="BP23" s="309"/>
      <c r="BQ23" s="309"/>
      <c r="BR23" s="309"/>
      <c r="BS23" s="309"/>
      <c r="BT23" s="309"/>
      <c r="BU23" s="309"/>
      <c r="BV23" s="309"/>
      <c r="BW23" s="309"/>
      <c r="BX23" s="309"/>
      <c r="BY23" s="309"/>
      <c r="BZ23" s="309"/>
      <c r="CA23" s="309"/>
      <c r="CB23" s="310"/>
    </row>
    <row r="24" spans="1:84">
      <c r="A24" s="311" t="s">
        <v>251</v>
      </c>
      <c r="B24" s="312"/>
      <c r="C24" s="312"/>
      <c r="D24" s="313"/>
      <c r="E24" s="311"/>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3"/>
      <c r="AN24" s="311" t="s">
        <v>431</v>
      </c>
      <c r="AO24" s="312"/>
      <c r="AP24" s="312"/>
      <c r="AQ24" s="312"/>
      <c r="AR24" s="312"/>
      <c r="AS24" s="312"/>
      <c r="AT24" s="312"/>
      <c r="AU24" s="312"/>
      <c r="AV24" s="312"/>
      <c r="AW24" s="312"/>
      <c r="AX24" s="312"/>
      <c r="AY24" s="312"/>
      <c r="AZ24" s="312"/>
      <c r="BA24" s="313"/>
      <c r="BB24" s="311" t="s">
        <v>432</v>
      </c>
      <c r="BC24" s="312"/>
      <c r="BD24" s="312"/>
      <c r="BE24" s="312"/>
      <c r="BF24" s="312"/>
      <c r="BG24" s="312"/>
      <c r="BH24" s="312"/>
      <c r="BI24" s="313"/>
      <c r="BJ24" s="311" t="s">
        <v>433</v>
      </c>
      <c r="BK24" s="312"/>
      <c r="BL24" s="312"/>
      <c r="BM24" s="312"/>
      <c r="BN24" s="312"/>
      <c r="BO24" s="312"/>
      <c r="BP24" s="312"/>
      <c r="BQ24" s="312"/>
      <c r="BR24" s="312"/>
      <c r="BS24" s="312"/>
      <c r="BT24" s="312"/>
      <c r="BU24" s="312"/>
      <c r="BV24" s="312"/>
      <c r="BW24" s="312"/>
      <c r="BX24" s="312"/>
      <c r="BY24" s="312"/>
      <c r="BZ24" s="312"/>
      <c r="CA24" s="312"/>
      <c r="CB24" s="313"/>
    </row>
    <row r="25" spans="1:84">
      <c r="A25" s="311"/>
      <c r="B25" s="312"/>
      <c r="C25" s="312"/>
      <c r="D25" s="313"/>
      <c r="E25" s="311"/>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3"/>
      <c r="AN25" s="311"/>
      <c r="AO25" s="312"/>
      <c r="AP25" s="312"/>
      <c r="AQ25" s="312"/>
      <c r="AR25" s="312"/>
      <c r="AS25" s="312"/>
      <c r="AT25" s="312"/>
      <c r="AU25" s="312"/>
      <c r="AV25" s="312"/>
      <c r="AW25" s="312"/>
      <c r="AX25" s="312"/>
      <c r="AY25" s="312"/>
      <c r="AZ25" s="312"/>
      <c r="BA25" s="313"/>
      <c r="BB25" s="311"/>
      <c r="BC25" s="312"/>
      <c r="BD25" s="312"/>
      <c r="BE25" s="312"/>
      <c r="BF25" s="312"/>
      <c r="BG25" s="312"/>
      <c r="BH25" s="312"/>
      <c r="BI25" s="313"/>
      <c r="BJ25" s="311" t="s">
        <v>434</v>
      </c>
      <c r="BK25" s="312"/>
      <c r="BL25" s="312"/>
      <c r="BM25" s="312"/>
      <c r="BN25" s="312"/>
      <c r="BO25" s="312"/>
      <c r="BP25" s="312"/>
      <c r="BQ25" s="312"/>
      <c r="BR25" s="312"/>
      <c r="BS25" s="312"/>
      <c r="BT25" s="312"/>
      <c r="BU25" s="312"/>
      <c r="BV25" s="312"/>
      <c r="BW25" s="312"/>
      <c r="BX25" s="312"/>
      <c r="BY25" s="312"/>
      <c r="BZ25" s="312"/>
      <c r="CA25" s="312"/>
      <c r="CB25" s="313"/>
    </row>
    <row r="26" spans="1:84">
      <c r="A26" s="311"/>
      <c r="B26" s="312"/>
      <c r="C26" s="312"/>
      <c r="D26" s="313"/>
      <c r="E26" s="311"/>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3"/>
      <c r="AN26" s="311"/>
      <c r="AO26" s="312"/>
      <c r="AP26" s="312"/>
      <c r="AQ26" s="312"/>
      <c r="AR26" s="312"/>
      <c r="AS26" s="312"/>
      <c r="AT26" s="312"/>
      <c r="AU26" s="312"/>
      <c r="AV26" s="312"/>
      <c r="AW26" s="312"/>
      <c r="AX26" s="312"/>
      <c r="AY26" s="312"/>
      <c r="AZ26" s="312"/>
      <c r="BA26" s="313"/>
      <c r="BB26" s="311"/>
      <c r="BC26" s="312"/>
      <c r="BD26" s="312"/>
      <c r="BE26" s="312"/>
      <c r="BF26" s="312"/>
      <c r="BG26" s="312"/>
      <c r="BH26" s="312"/>
      <c r="BI26" s="313"/>
      <c r="BJ26" s="311" t="s">
        <v>435</v>
      </c>
      <c r="BK26" s="312"/>
      <c r="BL26" s="312"/>
      <c r="BM26" s="312"/>
      <c r="BN26" s="312"/>
      <c r="BO26" s="312"/>
      <c r="BP26" s="312"/>
      <c r="BQ26" s="312"/>
      <c r="BR26" s="312"/>
      <c r="BS26" s="312"/>
      <c r="BT26" s="312"/>
      <c r="BU26" s="312"/>
      <c r="BV26" s="312"/>
      <c r="BW26" s="312"/>
      <c r="BX26" s="312"/>
      <c r="BY26" s="312"/>
      <c r="BZ26" s="312"/>
      <c r="CA26" s="312"/>
      <c r="CB26" s="313"/>
    </row>
    <row r="27" spans="1:84">
      <c r="A27" s="314">
        <v>1</v>
      </c>
      <c r="B27" s="315"/>
      <c r="C27" s="315"/>
      <c r="D27" s="316"/>
      <c r="E27" s="314">
        <v>2</v>
      </c>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6"/>
      <c r="AN27" s="314">
        <v>3</v>
      </c>
      <c r="AO27" s="315"/>
      <c r="AP27" s="315"/>
      <c r="AQ27" s="315"/>
      <c r="AR27" s="315"/>
      <c r="AS27" s="315"/>
      <c r="AT27" s="315"/>
      <c r="AU27" s="315"/>
      <c r="AV27" s="315"/>
      <c r="AW27" s="315"/>
      <c r="AX27" s="315"/>
      <c r="AY27" s="315"/>
      <c r="AZ27" s="315"/>
      <c r="BA27" s="316"/>
      <c r="BB27" s="314">
        <v>4</v>
      </c>
      <c r="BC27" s="315"/>
      <c r="BD27" s="315"/>
      <c r="BE27" s="315"/>
      <c r="BF27" s="315"/>
      <c r="BG27" s="315"/>
      <c r="BH27" s="315"/>
      <c r="BI27" s="316"/>
      <c r="BJ27" s="314">
        <v>5</v>
      </c>
      <c r="BK27" s="315"/>
      <c r="BL27" s="315"/>
      <c r="BM27" s="315"/>
      <c r="BN27" s="315"/>
      <c r="BO27" s="315"/>
      <c r="BP27" s="315"/>
      <c r="BQ27" s="315"/>
      <c r="BR27" s="315"/>
      <c r="BS27" s="315"/>
      <c r="BT27" s="315"/>
      <c r="BU27" s="315"/>
      <c r="BV27" s="315"/>
      <c r="BW27" s="315"/>
      <c r="BX27" s="315"/>
      <c r="BY27" s="315"/>
      <c r="BZ27" s="315"/>
      <c r="CA27" s="315"/>
      <c r="CB27" s="316"/>
    </row>
    <row r="28" spans="1:84">
      <c r="A28" s="329">
        <v>1</v>
      </c>
      <c r="B28" s="330"/>
      <c r="C28" s="330"/>
      <c r="D28" s="331"/>
      <c r="E28" s="329" t="s">
        <v>496</v>
      </c>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0"/>
      <c r="AM28" s="331"/>
      <c r="AN28" s="254">
        <f>BJ28/BB28</f>
        <v>2396</v>
      </c>
      <c r="AO28" s="374"/>
      <c r="AP28" s="374"/>
      <c r="AQ28" s="374"/>
      <c r="AR28" s="374"/>
      <c r="AS28" s="374"/>
      <c r="AT28" s="374"/>
      <c r="AU28" s="374"/>
      <c r="AV28" s="374"/>
      <c r="AW28" s="374"/>
      <c r="AX28" s="374"/>
      <c r="AY28" s="374"/>
      <c r="AZ28" s="374"/>
      <c r="BA28" s="375"/>
      <c r="BB28" s="273">
        <v>4</v>
      </c>
      <c r="BC28" s="274"/>
      <c r="BD28" s="274"/>
      <c r="BE28" s="274"/>
      <c r="BF28" s="274"/>
      <c r="BG28" s="274"/>
      <c r="BH28" s="274"/>
      <c r="BI28" s="275"/>
      <c r="BJ28" s="254">
        <v>9584</v>
      </c>
      <c r="BK28" s="374"/>
      <c r="BL28" s="374"/>
      <c r="BM28" s="374"/>
      <c r="BN28" s="374"/>
      <c r="BO28" s="374"/>
      <c r="BP28" s="374"/>
      <c r="BQ28" s="374"/>
      <c r="BR28" s="374"/>
      <c r="BS28" s="374"/>
      <c r="BT28" s="374"/>
      <c r="BU28" s="374"/>
      <c r="BV28" s="374"/>
      <c r="BW28" s="374"/>
      <c r="BX28" s="374"/>
      <c r="BY28" s="374"/>
      <c r="BZ28" s="374"/>
      <c r="CA28" s="374"/>
      <c r="CB28" s="375"/>
    </row>
    <row r="29" spans="1:84">
      <c r="A29" s="329">
        <v>2</v>
      </c>
      <c r="B29" s="330"/>
      <c r="C29" s="330"/>
      <c r="D29" s="331"/>
      <c r="E29" s="329" t="s">
        <v>497</v>
      </c>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0"/>
      <c r="AM29" s="331"/>
      <c r="AN29" s="254">
        <f t="shared" ref="AN29:AN30" si="0">BJ29/BB29</f>
        <v>1119.1500000000001</v>
      </c>
      <c r="AO29" s="374"/>
      <c r="AP29" s="374"/>
      <c r="AQ29" s="374"/>
      <c r="AR29" s="374"/>
      <c r="AS29" s="374"/>
      <c r="AT29" s="374"/>
      <c r="AU29" s="374"/>
      <c r="AV29" s="374"/>
      <c r="AW29" s="374"/>
      <c r="AX29" s="374"/>
      <c r="AY29" s="374"/>
      <c r="AZ29" s="374"/>
      <c r="BA29" s="375"/>
      <c r="BB29" s="273">
        <v>4</v>
      </c>
      <c r="BC29" s="274"/>
      <c r="BD29" s="274"/>
      <c r="BE29" s="274"/>
      <c r="BF29" s="274"/>
      <c r="BG29" s="274"/>
      <c r="BH29" s="274"/>
      <c r="BI29" s="275"/>
      <c r="BJ29" s="254">
        <v>4476.6000000000004</v>
      </c>
      <c r="BK29" s="374"/>
      <c r="BL29" s="374"/>
      <c r="BM29" s="374"/>
      <c r="BN29" s="374"/>
      <c r="BO29" s="374"/>
      <c r="BP29" s="374"/>
      <c r="BQ29" s="374"/>
      <c r="BR29" s="374"/>
      <c r="BS29" s="374"/>
      <c r="BT29" s="374"/>
      <c r="BU29" s="374"/>
      <c r="BV29" s="374"/>
      <c r="BW29" s="374"/>
      <c r="BX29" s="374"/>
      <c r="BY29" s="374"/>
      <c r="BZ29" s="374"/>
      <c r="CA29" s="374"/>
      <c r="CB29" s="375"/>
    </row>
    <row r="30" spans="1:84">
      <c r="A30" s="329">
        <v>3</v>
      </c>
      <c r="B30" s="330"/>
      <c r="C30" s="330"/>
      <c r="D30" s="331"/>
      <c r="E30" s="329" t="s">
        <v>498</v>
      </c>
      <c r="F30" s="330"/>
      <c r="G30" s="330"/>
      <c r="H30" s="330"/>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M30" s="331"/>
      <c r="AN30" s="254">
        <f t="shared" si="0"/>
        <v>7281.75</v>
      </c>
      <c r="AO30" s="374"/>
      <c r="AP30" s="374"/>
      <c r="AQ30" s="374"/>
      <c r="AR30" s="374"/>
      <c r="AS30" s="374"/>
      <c r="AT30" s="374"/>
      <c r="AU30" s="374"/>
      <c r="AV30" s="374"/>
      <c r="AW30" s="374"/>
      <c r="AX30" s="374"/>
      <c r="AY30" s="374"/>
      <c r="AZ30" s="374"/>
      <c r="BA30" s="375"/>
      <c r="BB30" s="273">
        <v>4</v>
      </c>
      <c r="BC30" s="274"/>
      <c r="BD30" s="274"/>
      <c r="BE30" s="274"/>
      <c r="BF30" s="274"/>
      <c r="BG30" s="274"/>
      <c r="BH30" s="274"/>
      <c r="BI30" s="275"/>
      <c r="BJ30" s="254">
        <v>29127</v>
      </c>
      <c r="BK30" s="374"/>
      <c r="BL30" s="374"/>
      <c r="BM30" s="374"/>
      <c r="BN30" s="374"/>
      <c r="BO30" s="374"/>
      <c r="BP30" s="374"/>
      <c r="BQ30" s="374"/>
      <c r="BR30" s="374"/>
      <c r="BS30" s="374"/>
      <c r="BT30" s="374"/>
      <c r="BU30" s="374"/>
      <c r="BV30" s="374"/>
      <c r="BW30" s="374"/>
      <c r="BX30" s="374"/>
      <c r="BY30" s="374"/>
      <c r="BZ30" s="374"/>
      <c r="CA30" s="374"/>
      <c r="CB30" s="375"/>
    </row>
    <row r="31" spans="1:84">
      <c r="A31" s="329">
        <v>4</v>
      </c>
      <c r="B31" s="330"/>
      <c r="C31" s="330"/>
      <c r="D31" s="331"/>
      <c r="E31" s="329" t="s">
        <v>524</v>
      </c>
      <c r="F31" s="330"/>
      <c r="G31" s="330"/>
      <c r="H31" s="330"/>
      <c r="I31" s="330"/>
      <c r="J31" s="330"/>
      <c r="K31" s="330"/>
      <c r="L31" s="330"/>
      <c r="M31" s="330"/>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330"/>
      <c r="AL31" s="330"/>
      <c r="AM31" s="331"/>
      <c r="AN31" s="323"/>
      <c r="AO31" s="324"/>
      <c r="AP31" s="324"/>
      <c r="AQ31" s="324"/>
      <c r="AR31" s="324"/>
      <c r="AS31" s="324"/>
      <c r="AT31" s="324"/>
      <c r="AU31" s="324"/>
      <c r="AV31" s="324"/>
      <c r="AW31" s="324"/>
      <c r="AX31" s="324"/>
      <c r="AY31" s="324"/>
      <c r="AZ31" s="324"/>
      <c r="BA31" s="325"/>
      <c r="BB31" s="273"/>
      <c r="BC31" s="274"/>
      <c r="BD31" s="274"/>
      <c r="BE31" s="274"/>
      <c r="BF31" s="274"/>
      <c r="BG31" s="274"/>
      <c r="BH31" s="274"/>
      <c r="BI31" s="275"/>
      <c r="BJ31" s="254"/>
      <c r="BK31" s="374"/>
      <c r="BL31" s="374"/>
      <c r="BM31" s="374"/>
      <c r="BN31" s="374"/>
      <c r="BO31" s="374"/>
      <c r="BP31" s="374"/>
      <c r="BQ31" s="374"/>
      <c r="BR31" s="374"/>
      <c r="BS31" s="374"/>
      <c r="BT31" s="374"/>
      <c r="BU31" s="374"/>
      <c r="BV31" s="374"/>
      <c r="BW31" s="374"/>
      <c r="BX31" s="374"/>
      <c r="BY31" s="374"/>
      <c r="BZ31" s="374"/>
      <c r="CA31" s="374"/>
      <c r="CB31" s="375"/>
    </row>
    <row r="32" spans="1:84">
      <c r="A32" s="329">
        <v>5</v>
      </c>
      <c r="B32" s="330"/>
      <c r="C32" s="330"/>
      <c r="D32" s="331"/>
      <c r="E32" s="329" t="s">
        <v>562</v>
      </c>
      <c r="F32" s="330"/>
      <c r="G32" s="330"/>
      <c r="H32" s="330"/>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330"/>
      <c r="AM32" s="331"/>
      <c r="AN32" s="323"/>
      <c r="AO32" s="324"/>
      <c r="AP32" s="324"/>
      <c r="AQ32" s="324"/>
      <c r="AR32" s="324"/>
      <c r="AS32" s="324"/>
      <c r="AT32" s="324"/>
      <c r="AU32" s="324"/>
      <c r="AV32" s="324"/>
      <c r="AW32" s="324"/>
      <c r="AX32" s="324"/>
      <c r="AY32" s="324"/>
      <c r="AZ32" s="324"/>
      <c r="BA32" s="325"/>
      <c r="BB32" s="273"/>
      <c r="BC32" s="274"/>
      <c r="BD32" s="274"/>
      <c r="BE32" s="274"/>
      <c r="BF32" s="274"/>
      <c r="BG32" s="274"/>
      <c r="BH32" s="274"/>
      <c r="BI32" s="275"/>
      <c r="BJ32" s="254"/>
      <c r="BK32" s="374"/>
      <c r="BL32" s="374"/>
      <c r="BM32" s="374"/>
      <c r="BN32" s="374"/>
      <c r="BO32" s="374"/>
      <c r="BP32" s="374"/>
      <c r="BQ32" s="374"/>
      <c r="BR32" s="374"/>
      <c r="BS32" s="374"/>
      <c r="BT32" s="374"/>
      <c r="BU32" s="374"/>
      <c r="BV32" s="374"/>
      <c r="BW32" s="374"/>
      <c r="BX32" s="374"/>
      <c r="BY32" s="374"/>
      <c r="BZ32" s="374"/>
      <c r="CA32" s="374"/>
      <c r="CB32" s="375"/>
    </row>
    <row r="33" spans="1:84">
      <c r="A33" s="329">
        <v>6</v>
      </c>
      <c r="B33" s="330"/>
      <c r="C33" s="330"/>
      <c r="D33" s="331"/>
      <c r="E33" s="329" t="s">
        <v>568</v>
      </c>
      <c r="F33" s="330"/>
      <c r="G33" s="330"/>
      <c r="H33" s="330"/>
      <c r="I33" s="330"/>
      <c r="J33" s="330"/>
      <c r="K33" s="330"/>
      <c r="L33" s="330"/>
      <c r="M33" s="330"/>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330"/>
      <c r="AK33" s="330"/>
      <c r="AL33" s="330"/>
      <c r="AM33" s="331"/>
      <c r="AN33" s="323"/>
      <c r="AO33" s="324"/>
      <c r="AP33" s="324"/>
      <c r="AQ33" s="324"/>
      <c r="AR33" s="324"/>
      <c r="AS33" s="324"/>
      <c r="AT33" s="324"/>
      <c r="AU33" s="324"/>
      <c r="AV33" s="324"/>
      <c r="AW33" s="324"/>
      <c r="AX33" s="324"/>
      <c r="AY33" s="324"/>
      <c r="AZ33" s="324"/>
      <c r="BA33" s="325"/>
      <c r="BB33" s="273"/>
      <c r="BC33" s="274"/>
      <c r="BD33" s="274"/>
      <c r="BE33" s="274"/>
      <c r="BF33" s="274"/>
      <c r="BG33" s="274"/>
      <c r="BH33" s="274"/>
      <c r="BI33" s="275"/>
      <c r="BJ33" s="254"/>
      <c r="BK33" s="374"/>
      <c r="BL33" s="374"/>
      <c r="BM33" s="374"/>
      <c r="BN33" s="374"/>
      <c r="BO33" s="374"/>
      <c r="BP33" s="374"/>
      <c r="BQ33" s="374"/>
      <c r="BR33" s="374"/>
      <c r="BS33" s="374"/>
      <c r="BT33" s="374"/>
      <c r="BU33" s="374"/>
      <c r="BV33" s="374"/>
      <c r="BW33" s="374"/>
      <c r="BX33" s="374"/>
      <c r="BY33" s="374"/>
      <c r="BZ33" s="374"/>
      <c r="CA33" s="374"/>
      <c r="CB33" s="375"/>
    </row>
    <row r="34" spans="1:84">
      <c r="A34" s="329"/>
      <c r="B34" s="330"/>
      <c r="C34" s="330"/>
      <c r="D34" s="331"/>
      <c r="E34" s="273" t="s">
        <v>359</v>
      </c>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5"/>
      <c r="AN34" s="273"/>
      <c r="AO34" s="274"/>
      <c r="AP34" s="274"/>
      <c r="AQ34" s="274"/>
      <c r="AR34" s="274"/>
      <c r="AS34" s="274"/>
      <c r="AT34" s="274"/>
      <c r="AU34" s="274"/>
      <c r="AV34" s="274"/>
      <c r="AW34" s="274"/>
      <c r="AX34" s="274"/>
      <c r="AY34" s="274"/>
      <c r="AZ34" s="274"/>
      <c r="BA34" s="275"/>
      <c r="BB34" s="317" t="s">
        <v>42</v>
      </c>
      <c r="BC34" s="318"/>
      <c r="BD34" s="318"/>
      <c r="BE34" s="318"/>
      <c r="BF34" s="318"/>
      <c r="BG34" s="318"/>
      <c r="BH34" s="318"/>
      <c r="BI34" s="319"/>
      <c r="BJ34" s="254">
        <f>BJ28+BJ29+BJ30+BJ32+BJ31+BJ33</f>
        <v>43187.6</v>
      </c>
      <c r="BK34" s="374"/>
      <c r="BL34" s="374"/>
      <c r="BM34" s="374"/>
      <c r="BN34" s="374"/>
      <c r="BO34" s="374"/>
      <c r="BP34" s="374"/>
      <c r="BQ34" s="374"/>
      <c r="BR34" s="374"/>
      <c r="BS34" s="374"/>
      <c r="BT34" s="374"/>
      <c r="BU34" s="374"/>
      <c r="BV34" s="374"/>
      <c r="BW34" s="374"/>
      <c r="BX34" s="374"/>
      <c r="BY34" s="374"/>
      <c r="BZ34" s="374"/>
      <c r="CA34" s="374"/>
      <c r="CB34" s="375"/>
    </row>
    <row r="35" spans="1:84" ht="15.75">
      <c r="A35" s="91"/>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row>
    <row r="36" spans="1:84" ht="15.75">
      <c r="A36" s="224" t="s">
        <v>436</v>
      </c>
      <c r="B36" s="224"/>
      <c r="C36" s="224"/>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4"/>
      <c r="BR36" s="224"/>
      <c r="BS36" s="224"/>
      <c r="BT36" s="224"/>
      <c r="BU36" s="224"/>
      <c r="BV36" s="224"/>
      <c r="BW36" s="224"/>
      <c r="BX36" s="224"/>
      <c r="BY36" s="224"/>
      <c r="BZ36" s="224"/>
      <c r="CA36" s="224"/>
      <c r="CB36" s="224"/>
      <c r="CC36" s="6"/>
      <c r="CD36" s="6"/>
      <c r="CE36" s="6"/>
      <c r="CF36" s="6"/>
    </row>
    <row r="37" spans="1:84">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2"/>
      <c r="CD37" s="92"/>
      <c r="CE37" s="92"/>
      <c r="CF37" s="92"/>
    </row>
    <row r="38" spans="1:84" ht="15.75">
      <c r="A38" s="6" t="s">
        <v>330</v>
      </c>
      <c r="B38" s="7"/>
      <c r="C38" s="7"/>
      <c r="D38" s="7"/>
      <c r="E38" s="7"/>
      <c r="F38" s="7"/>
      <c r="G38" s="7"/>
      <c r="H38" s="7"/>
      <c r="I38" s="7"/>
      <c r="J38" s="7"/>
      <c r="K38" s="7"/>
      <c r="L38" s="7"/>
      <c r="M38" s="7"/>
      <c r="N38" s="7"/>
      <c r="O38" s="7"/>
      <c r="P38" s="7"/>
      <c r="Q38" s="7"/>
      <c r="R38" s="7"/>
      <c r="S38" s="377"/>
      <c r="T38" s="377"/>
      <c r="U38" s="377"/>
      <c r="V38" s="377"/>
      <c r="W38" s="377"/>
      <c r="X38" s="377"/>
      <c r="Y38" s="377"/>
      <c r="Z38" s="377"/>
      <c r="AA38" s="377"/>
      <c r="AB38" s="377"/>
      <c r="AC38" s="377"/>
      <c r="AD38" s="377"/>
      <c r="AE38" s="377"/>
      <c r="AF38" s="377"/>
      <c r="AG38" s="377"/>
      <c r="AH38" s="377"/>
      <c r="AI38" s="377"/>
      <c r="AJ38" s="377"/>
      <c r="AK38" s="377"/>
      <c r="AL38" s="377"/>
      <c r="AM38" s="377"/>
      <c r="AN38" s="377"/>
      <c r="AO38" s="377"/>
      <c r="AP38" s="377"/>
      <c r="AQ38" s="377"/>
      <c r="AR38" s="377"/>
      <c r="AS38" s="377"/>
      <c r="AT38" s="377"/>
      <c r="AU38" s="377"/>
      <c r="AV38" s="377"/>
      <c r="AW38" s="377"/>
      <c r="AX38" s="377"/>
      <c r="AY38" s="377"/>
      <c r="AZ38" s="377"/>
      <c r="BA38" s="377"/>
      <c r="BB38" s="377"/>
      <c r="BC38" s="377"/>
      <c r="BD38" s="377"/>
      <c r="BE38" s="377"/>
      <c r="BF38" s="377"/>
      <c r="BG38" s="377"/>
      <c r="BH38" s="377"/>
      <c r="BI38" s="377"/>
      <c r="BJ38" s="377"/>
      <c r="BK38" s="377"/>
      <c r="BL38" s="377"/>
      <c r="BM38" s="377"/>
      <c r="BN38" s="377"/>
      <c r="BO38" s="377"/>
      <c r="BP38" s="377"/>
      <c r="BQ38" s="377"/>
      <c r="BR38" s="377"/>
      <c r="BS38" s="377"/>
      <c r="BT38" s="377"/>
      <c r="BU38" s="377"/>
      <c r="BV38" s="377"/>
      <c r="BW38" s="377"/>
      <c r="BX38" s="377"/>
      <c r="BY38" s="377"/>
      <c r="BZ38" s="377"/>
      <c r="CA38" s="377"/>
      <c r="CB38" s="377"/>
      <c r="CC38" s="6"/>
      <c r="CD38" s="6"/>
      <c r="CE38" s="6"/>
      <c r="CF38" s="6"/>
    </row>
    <row r="39" spans="1:84">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2"/>
      <c r="CD39" s="92"/>
      <c r="CE39" s="92"/>
      <c r="CF39" s="92"/>
    </row>
    <row r="40" spans="1:84" ht="15.75">
      <c r="A40" s="6" t="s">
        <v>331</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307" t="s">
        <v>332</v>
      </c>
      <c r="AI40" s="307"/>
      <c r="AJ40" s="307"/>
      <c r="AK40" s="307"/>
      <c r="AL40" s="307"/>
      <c r="AM40" s="307"/>
      <c r="AN40" s="307"/>
      <c r="AO40" s="307"/>
      <c r="AP40" s="307"/>
      <c r="AQ40" s="307"/>
      <c r="AR40" s="307"/>
      <c r="AS40" s="307"/>
      <c r="AT40" s="307"/>
      <c r="AU40" s="307"/>
      <c r="AV40" s="307"/>
      <c r="AW40" s="307"/>
      <c r="AX40" s="307"/>
      <c r="AY40" s="307"/>
      <c r="AZ40" s="307"/>
      <c r="BA40" s="307"/>
      <c r="BB40" s="307"/>
      <c r="BC40" s="307"/>
      <c r="BD40" s="307"/>
      <c r="BE40" s="307"/>
      <c r="BF40" s="307"/>
      <c r="BG40" s="307"/>
      <c r="BH40" s="307"/>
      <c r="BI40" s="307"/>
      <c r="BJ40" s="307"/>
      <c r="BK40" s="307"/>
      <c r="BL40" s="307"/>
      <c r="BM40" s="307"/>
      <c r="BN40" s="307"/>
      <c r="BO40" s="307"/>
      <c r="BP40" s="307"/>
      <c r="BQ40" s="307"/>
      <c r="BR40" s="307"/>
      <c r="BS40" s="307"/>
      <c r="BT40" s="307"/>
      <c r="BU40" s="307"/>
      <c r="BV40" s="307"/>
      <c r="BW40" s="307"/>
      <c r="BX40" s="307"/>
      <c r="BY40" s="307"/>
      <c r="BZ40" s="307"/>
      <c r="CA40" s="307"/>
      <c r="CB40" s="307"/>
      <c r="CC40" s="6"/>
      <c r="CD40" s="6"/>
      <c r="CE40" s="6"/>
      <c r="CF40" s="6"/>
    </row>
    <row r="42" spans="1:84">
      <c r="A42" s="308" t="s">
        <v>248</v>
      </c>
      <c r="B42" s="309"/>
      <c r="C42" s="309"/>
      <c r="D42" s="310"/>
      <c r="E42" s="308" t="s">
        <v>16</v>
      </c>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09"/>
      <c r="AJ42" s="309"/>
      <c r="AK42" s="309"/>
      <c r="AL42" s="309"/>
      <c r="AM42" s="310"/>
      <c r="AN42" s="308" t="s">
        <v>421</v>
      </c>
      <c r="AO42" s="309"/>
      <c r="AP42" s="309"/>
      <c r="AQ42" s="309"/>
      <c r="AR42" s="309"/>
      <c r="AS42" s="309"/>
      <c r="AT42" s="309"/>
      <c r="AU42" s="309"/>
      <c r="AV42" s="309"/>
      <c r="AW42" s="309"/>
      <c r="AX42" s="309"/>
      <c r="AY42" s="309"/>
      <c r="AZ42" s="309"/>
      <c r="BA42" s="310"/>
      <c r="BB42" s="308" t="s">
        <v>368</v>
      </c>
      <c r="BC42" s="309"/>
      <c r="BD42" s="309"/>
      <c r="BE42" s="309"/>
      <c r="BF42" s="309"/>
      <c r="BG42" s="309"/>
      <c r="BH42" s="309"/>
      <c r="BI42" s="309"/>
      <c r="BJ42" s="309"/>
      <c r="BK42" s="309"/>
      <c r="BL42" s="309"/>
      <c r="BM42" s="310"/>
      <c r="BN42" s="308" t="s">
        <v>422</v>
      </c>
      <c r="BO42" s="309"/>
      <c r="BP42" s="309"/>
      <c r="BQ42" s="309"/>
      <c r="BR42" s="309"/>
      <c r="BS42" s="309"/>
      <c r="BT42" s="309"/>
      <c r="BU42" s="309"/>
      <c r="BV42" s="309"/>
      <c r="BW42" s="309"/>
      <c r="BX42" s="309"/>
      <c r="BY42" s="309"/>
      <c r="BZ42" s="309"/>
      <c r="CA42" s="309"/>
      <c r="CB42" s="310"/>
    </row>
    <row r="43" spans="1:84">
      <c r="A43" s="311" t="s">
        <v>251</v>
      </c>
      <c r="B43" s="312"/>
      <c r="C43" s="312"/>
      <c r="D43" s="313"/>
      <c r="E43" s="311"/>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3"/>
      <c r="AN43" s="311" t="s">
        <v>423</v>
      </c>
      <c r="AO43" s="312"/>
      <c r="AP43" s="312"/>
      <c r="AQ43" s="312"/>
      <c r="AR43" s="312"/>
      <c r="AS43" s="312"/>
      <c r="AT43" s="312"/>
      <c r="AU43" s="312"/>
      <c r="AV43" s="312"/>
      <c r="AW43" s="312"/>
      <c r="AX43" s="312"/>
      <c r="AY43" s="312"/>
      <c r="AZ43" s="312"/>
      <c r="BA43" s="313"/>
      <c r="BB43" s="311" t="s">
        <v>380</v>
      </c>
      <c r="BC43" s="312"/>
      <c r="BD43" s="312"/>
      <c r="BE43" s="312"/>
      <c r="BF43" s="312"/>
      <c r="BG43" s="312"/>
      <c r="BH43" s="312"/>
      <c r="BI43" s="312"/>
      <c r="BJ43" s="312"/>
      <c r="BK43" s="312"/>
      <c r="BL43" s="312"/>
      <c r="BM43" s="313"/>
      <c r="BN43" s="311" t="s">
        <v>424</v>
      </c>
      <c r="BO43" s="312"/>
      <c r="BP43" s="312"/>
      <c r="BQ43" s="312"/>
      <c r="BR43" s="312"/>
      <c r="BS43" s="312"/>
      <c r="BT43" s="312"/>
      <c r="BU43" s="312"/>
      <c r="BV43" s="312"/>
      <c r="BW43" s="312"/>
      <c r="BX43" s="312"/>
      <c r="BY43" s="312"/>
      <c r="BZ43" s="312"/>
      <c r="CA43" s="312"/>
      <c r="CB43" s="313"/>
    </row>
    <row r="44" spans="1:84">
      <c r="A44" s="311"/>
      <c r="B44" s="312"/>
      <c r="C44" s="312"/>
      <c r="D44" s="313"/>
      <c r="E44" s="311"/>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3"/>
      <c r="AN44" s="311"/>
      <c r="AO44" s="312"/>
      <c r="AP44" s="312"/>
      <c r="AQ44" s="312"/>
      <c r="AR44" s="312"/>
      <c r="AS44" s="312"/>
      <c r="AT44" s="312"/>
      <c r="AU44" s="312"/>
      <c r="AV44" s="312"/>
      <c r="AW44" s="312"/>
      <c r="AX44" s="312"/>
      <c r="AY44" s="312"/>
      <c r="AZ44" s="312"/>
      <c r="BA44" s="313"/>
      <c r="BB44" s="311"/>
      <c r="BC44" s="312"/>
      <c r="BD44" s="312"/>
      <c r="BE44" s="312"/>
      <c r="BF44" s="312"/>
      <c r="BG44" s="312"/>
      <c r="BH44" s="312"/>
      <c r="BI44" s="312"/>
      <c r="BJ44" s="312"/>
      <c r="BK44" s="312"/>
      <c r="BL44" s="312"/>
      <c r="BM44" s="313"/>
      <c r="BN44" s="311" t="s">
        <v>425</v>
      </c>
      <c r="BO44" s="312"/>
      <c r="BP44" s="312"/>
      <c r="BQ44" s="312"/>
      <c r="BR44" s="312"/>
      <c r="BS44" s="312"/>
      <c r="BT44" s="312"/>
      <c r="BU44" s="312"/>
      <c r="BV44" s="312"/>
      <c r="BW44" s="312"/>
      <c r="BX44" s="312"/>
      <c r="BY44" s="312"/>
      <c r="BZ44" s="312"/>
      <c r="CA44" s="312"/>
      <c r="CB44" s="313"/>
    </row>
    <row r="45" spans="1:84">
      <c r="A45" s="314">
        <v>1</v>
      </c>
      <c r="B45" s="315"/>
      <c r="C45" s="315"/>
      <c r="D45" s="316"/>
      <c r="E45" s="314">
        <v>2</v>
      </c>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315"/>
      <c r="AI45" s="315"/>
      <c r="AJ45" s="315"/>
      <c r="AK45" s="315"/>
      <c r="AL45" s="315"/>
      <c r="AM45" s="316"/>
      <c r="AN45" s="314">
        <v>3</v>
      </c>
      <c r="AO45" s="315"/>
      <c r="AP45" s="315"/>
      <c r="AQ45" s="315"/>
      <c r="AR45" s="315"/>
      <c r="AS45" s="315"/>
      <c r="AT45" s="315"/>
      <c r="AU45" s="315"/>
      <c r="AV45" s="315"/>
      <c r="AW45" s="315"/>
      <c r="AX45" s="315"/>
      <c r="AY45" s="315"/>
      <c r="AZ45" s="315"/>
      <c r="BA45" s="316"/>
      <c r="BB45" s="314">
        <v>4</v>
      </c>
      <c r="BC45" s="315"/>
      <c r="BD45" s="315"/>
      <c r="BE45" s="315"/>
      <c r="BF45" s="315"/>
      <c r="BG45" s="315"/>
      <c r="BH45" s="315"/>
      <c r="BI45" s="315"/>
      <c r="BJ45" s="315"/>
      <c r="BK45" s="315"/>
      <c r="BL45" s="315"/>
      <c r="BM45" s="316"/>
      <c r="BN45" s="314">
        <v>5</v>
      </c>
      <c r="BO45" s="315"/>
      <c r="BP45" s="315"/>
      <c r="BQ45" s="315"/>
      <c r="BR45" s="315"/>
      <c r="BS45" s="315"/>
      <c r="BT45" s="315"/>
      <c r="BU45" s="315"/>
      <c r="BV45" s="315"/>
      <c r="BW45" s="315"/>
      <c r="BX45" s="315"/>
      <c r="BY45" s="315"/>
      <c r="BZ45" s="315"/>
      <c r="CA45" s="315"/>
      <c r="CB45" s="316"/>
    </row>
    <row r="46" spans="1:84">
      <c r="A46" s="329"/>
      <c r="B46" s="330"/>
      <c r="C46" s="330"/>
      <c r="D46" s="331"/>
      <c r="E46" s="329"/>
      <c r="F46" s="330"/>
      <c r="G46" s="330"/>
      <c r="H46" s="330"/>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331"/>
      <c r="AN46" s="323"/>
      <c r="AO46" s="324"/>
      <c r="AP46" s="324"/>
      <c r="AQ46" s="324"/>
      <c r="AR46" s="324"/>
      <c r="AS46" s="324"/>
      <c r="AT46" s="324"/>
      <c r="AU46" s="324"/>
      <c r="AV46" s="324"/>
      <c r="AW46" s="324"/>
      <c r="AX46" s="324"/>
      <c r="AY46" s="324"/>
      <c r="AZ46" s="324"/>
      <c r="BA46" s="325"/>
      <c r="BB46" s="273"/>
      <c r="BC46" s="274"/>
      <c r="BD46" s="274"/>
      <c r="BE46" s="274"/>
      <c r="BF46" s="274"/>
      <c r="BG46" s="274"/>
      <c r="BH46" s="274"/>
      <c r="BI46" s="274"/>
      <c r="BJ46" s="274"/>
      <c r="BK46" s="274"/>
      <c r="BL46" s="274"/>
      <c r="BM46" s="275"/>
      <c r="BN46" s="323"/>
      <c r="BO46" s="324"/>
      <c r="BP46" s="324"/>
      <c r="BQ46" s="324"/>
      <c r="BR46" s="324"/>
      <c r="BS46" s="324"/>
      <c r="BT46" s="324"/>
      <c r="BU46" s="324"/>
      <c r="BV46" s="324"/>
      <c r="BW46" s="324"/>
      <c r="BX46" s="324"/>
      <c r="BY46" s="324"/>
      <c r="BZ46" s="324"/>
      <c r="CA46" s="324"/>
      <c r="CB46" s="325"/>
    </row>
    <row r="47" spans="1:84">
      <c r="A47" s="329"/>
      <c r="B47" s="330"/>
      <c r="C47" s="330"/>
      <c r="D47" s="331"/>
      <c r="E47" s="329"/>
      <c r="F47" s="330"/>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1"/>
      <c r="AN47" s="323"/>
      <c r="AO47" s="324"/>
      <c r="AP47" s="324"/>
      <c r="AQ47" s="324"/>
      <c r="AR47" s="324"/>
      <c r="AS47" s="324"/>
      <c r="AT47" s="324"/>
      <c r="AU47" s="324"/>
      <c r="AV47" s="324"/>
      <c r="AW47" s="324"/>
      <c r="AX47" s="324"/>
      <c r="AY47" s="324"/>
      <c r="AZ47" s="324"/>
      <c r="BA47" s="325"/>
      <c r="BB47" s="273"/>
      <c r="BC47" s="274"/>
      <c r="BD47" s="274"/>
      <c r="BE47" s="274"/>
      <c r="BF47" s="274"/>
      <c r="BG47" s="274"/>
      <c r="BH47" s="274"/>
      <c r="BI47" s="274"/>
      <c r="BJ47" s="274"/>
      <c r="BK47" s="274"/>
      <c r="BL47" s="274"/>
      <c r="BM47" s="275"/>
      <c r="BN47" s="323"/>
      <c r="BO47" s="324"/>
      <c r="BP47" s="324"/>
      <c r="BQ47" s="324"/>
      <c r="BR47" s="324"/>
      <c r="BS47" s="324"/>
      <c r="BT47" s="324"/>
      <c r="BU47" s="324"/>
      <c r="BV47" s="324"/>
      <c r="BW47" s="324"/>
      <c r="BX47" s="324"/>
      <c r="BY47" s="324"/>
      <c r="BZ47" s="324"/>
      <c r="CA47" s="324"/>
      <c r="CB47" s="325"/>
    </row>
    <row r="48" spans="1:84">
      <c r="A48" s="329"/>
      <c r="B48" s="330"/>
      <c r="C48" s="330"/>
      <c r="D48" s="331"/>
      <c r="E48" s="273" t="s">
        <v>359</v>
      </c>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5"/>
      <c r="AN48" s="320" t="s">
        <v>42</v>
      </c>
      <c r="AO48" s="321"/>
      <c r="AP48" s="321"/>
      <c r="AQ48" s="321"/>
      <c r="AR48" s="321"/>
      <c r="AS48" s="321"/>
      <c r="AT48" s="321"/>
      <c r="AU48" s="321"/>
      <c r="AV48" s="321"/>
      <c r="AW48" s="321"/>
      <c r="AX48" s="321"/>
      <c r="AY48" s="321"/>
      <c r="AZ48" s="321"/>
      <c r="BA48" s="322"/>
      <c r="BB48" s="317" t="s">
        <v>42</v>
      </c>
      <c r="BC48" s="318"/>
      <c r="BD48" s="318"/>
      <c r="BE48" s="318"/>
      <c r="BF48" s="318"/>
      <c r="BG48" s="318"/>
      <c r="BH48" s="318"/>
      <c r="BI48" s="318"/>
      <c r="BJ48" s="318"/>
      <c r="BK48" s="318"/>
      <c r="BL48" s="318"/>
      <c r="BM48" s="319"/>
      <c r="BN48" s="323"/>
      <c r="BO48" s="324"/>
      <c r="BP48" s="324"/>
      <c r="BQ48" s="324"/>
      <c r="BR48" s="324"/>
      <c r="BS48" s="324"/>
      <c r="BT48" s="324"/>
      <c r="BU48" s="324"/>
      <c r="BV48" s="324"/>
      <c r="BW48" s="324"/>
      <c r="BX48" s="324"/>
      <c r="BY48" s="324"/>
      <c r="BZ48" s="324"/>
      <c r="CA48" s="324"/>
      <c r="CB48" s="325"/>
    </row>
    <row r="49" spans="1:84" ht="15.75">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row>
    <row r="50" spans="1:84" ht="15.75">
      <c r="A50" s="224" t="s">
        <v>437</v>
      </c>
      <c r="B50" s="224"/>
      <c r="C50" s="224"/>
      <c r="D50" s="224"/>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4"/>
      <c r="BR50" s="224"/>
      <c r="BS50" s="224"/>
      <c r="BT50" s="224"/>
      <c r="BU50" s="224"/>
      <c r="BV50" s="224"/>
      <c r="BW50" s="224"/>
      <c r="BX50" s="224"/>
      <c r="BY50" s="224"/>
      <c r="BZ50" s="224"/>
      <c r="CA50" s="224"/>
      <c r="CB50" s="224"/>
      <c r="CC50" s="6"/>
      <c r="CD50" s="6"/>
      <c r="CE50" s="6"/>
      <c r="CF50" s="6"/>
    </row>
    <row r="51" spans="1:84" ht="15.75">
      <c r="A51" s="224" t="s">
        <v>438</v>
      </c>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4"/>
      <c r="BR51" s="224"/>
      <c r="BS51" s="224"/>
      <c r="BT51" s="224"/>
      <c r="BU51" s="224"/>
      <c r="BV51" s="224"/>
      <c r="BW51" s="224"/>
      <c r="BX51" s="224"/>
      <c r="BY51" s="224"/>
      <c r="BZ51" s="224"/>
      <c r="CA51" s="224"/>
      <c r="CB51" s="224"/>
      <c r="CC51" s="6"/>
      <c r="CD51" s="6"/>
      <c r="CE51" s="6"/>
      <c r="CF51" s="6"/>
    </row>
    <row r="52" spans="1:84">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2"/>
      <c r="CD52" s="92"/>
      <c r="CE52" s="92"/>
      <c r="CF52" s="92"/>
    </row>
    <row r="53" spans="1:84" ht="15.75">
      <c r="A53" s="6" t="s">
        <v>330</v>
      </c>
      <c r="B53" s="7"/>
      <c r="C53" s="7"/>
      <c r="D53" s="7"/>
      <c r="E53" s="7"/>
      <c r="F53" s="7"/>
      <c r="G53" s="7"/>
      <c r="H53" s="7"/>
      <c r="I53" s="7"/>
      <c r="J53" s="7"/>
      <c r="K53" s="7"/>
      <c r="L53" s="7"/>
      <c r="M53" s="7"/>
      <c r="N53" s="7"/>
      <c r="O53" s="7"/>
      <c r="P53" s="7"/>
      <c r="Q53" s="7"/>
      <c r="R53" s="7"/>
      <c r="S53" s="376" t="s">
        <v>104</v>
      </c>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376"/>
      <c r="AU53" s="376"/>
      <c r="AV53" s="376"/>
      <c r="AW53" s="376"/>
      <c r="AX53" s="376"/>
      <c r="AY53" s="376"/>
      <c r="AZ53" s="376"/>
      <c r="BA53" s="376"/>
      <c r="BB53" s="376"/>
      <c r="BC53" s="376"/>
      <c r="BD53" s="376"/>
      <c r="BE53" s="376"/>
      <c r="BF53" s="376"/>
      <c r="BG53" s="376"/>
      <c r="BH53" s="376"/>
      <c r="BI53" s="376"/>
      <c r="BJ53" s="376"/>
      <c r="BK53" s="376"/>
      <c r="BL53" s="376"/>
      <c r="BM53" s="376"/>
      <c r="BN53" s="376"/>
      <c r="BO53" s="376"/>
      <c r="BP53" s="376"/>
      <c r="BQ53" s="376"/>
      <c r="BR53" s="376"/>
      <c r="BS53" s="376"/>
      <c r="BT53" s="376"/>
      <c r="BU53" s="376"/>
      <c r="BV53" s="376"/>
      <c r="BW53" s="376"/>
      <c r="BX53" s="376"/>
      <c r="BY53" s="376"/>
      <c r="BZ53" s="376"/>
      <c r="CA53" s="376"/>
      <c r="CB53" s="376"/>
      <c r="CC53" s="6"/>
      <c r="CD53" s="6"/>
      <c r="CE53" s="6"/>
      <c r="CF53" s="6"/>
    </row>
    <row r="54" spans="1:84">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2"/>
      <c r="CD54" s="92"/>
      <c r="CE54" s="92"/>
      <c r="CF54" s="92"/>
    </row>
    <row r="55" spans="1:84" ht="15.75">
      <c r="A55" s="6" t="s">
        <v>331</v>
      </c>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307" t="s">
        <v>332</v>
      </c>
      <c r="AI55" s="307"/>
      <c r="AJ55" s="307"/>
      <c r="AK55" s="307"/>
      <c r="AL55" s="307"/>
      <c r="AM55" s="307"/>
      <c r="AN55" s="307"/>
      <c r="AO55" s="307"/>
      <c r="AP55" s="307"/>
      <c r="AQ55" s="307"/>
      <c r="AR55" s="307"/>
      <c r="AS55" s="307"/>
      <c r="AT55" s="307"/>
      <c r="AU55" s="307"/>
      <c r="AV55" s="307"/>
      <c r="AW55" s="307"/>
      <c r="AX55" s="307"/>
      <c r="AY55" s="307"/>
      <c r="AZ55" s="307"/>
      <c r="BA55" s="307"/>
      <c r="BB55" s="307"/>
      <c r="BC55" s="307"/>
      <c r="BD55" s="307"/>
      <c r="BE55" s="307"/>
      <c r="BF55" s="307"/>
      <c r="BG55" s="307"/>
      <c r="BH55" s="307"/>
      <c r="BI55" s="307"/>
      <c r="BJ55" s="307"/>
      <c r="BK55" s="307"/>
      <c r="BL55" s="307"/>
      <c r="BM55" s="307"/>
      <c r="BN55" s="307"/>
      <c r="BO55" s="307"/>
      <c r="BP55" s="307"/>
      <c r="BQ55" s="307"/>
      <c r="BR55" s="307"/>
      <c r="BS55" s="307"/>
      <c r="BT55" s="307"/>
      <c r="BU55" s="307"/>
      <c r="BV55" s="307"/>
      <c r="BW55" s="307"/>
      <c r="BX55" s="307"/>
      <c r="BY55" s="307"/>
      <c r="BZ55" s="307"/>
      <c r="CA55" s="307"/>
      <c r="CB55" s="307"/>
      <c r="CC55" s="6"/>
      <c r="CD55" s="6"/>
      <c r="CE55" s="6"/>
      <c r="CF55" s="6"/>
    </row>
    <row r="57" spans="1:84">
      <c r="A57" s="308" t="s">
        <v>248</v>
      </c>
      <c r="B57" s="309"/>
      <c r="C57" s="309"/>
      <c r="D57" s="310"/>
      <c r="E57" s="308" t="s">
        <v>16</v>
      </c>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c r="AM57" s="310"/>
      <c r="AN57" s="308" t="s">
        <v>421</v>
      </c>
      <c r="AO57" s="309"/>
      <c r="AP57" s="309"/>
      <c r="AQ57" s="309"/>
      <c r="AR57" s="309"/>
      <c r="AS57" s="309"/>
      <c r="AT57" s="309"/>
      <c r="AU57" s="309"/>
      <c r="AV57" s="309"/>
      <c r="AW57" s="309"/>
      <c r="AX57" s="309"/>
      <c r="AY57" s="309"/>
      <c r="AZ57" s="309"/>
      <c r="BA57" s="310"/>
      <c r="BB57" s="308" t="s">
        <v>368</v>
      </c>
      <c r="BC57" s="309"/>
      <c r="BD57" s="309"/>
      <c r="BE57" s="309"/>
      <c r="BF57" s="309"/>
      <c r="BG57" s="309"/>
      <c r="BH57" s="309"/>
      <c r="BI57" s="309"/>
      <c r="BJ57" s="309"/>
      <c r="BK57" s="309"/>
      <c r="BL57" s="309"/>
      <c r="BM57" s="310"/>
      <c r="BN57" s="308" t="s">
        <v>422</v>
      </c>
      <c r="BO57" s="309"/>
      <c r="BP57" s="309"/>
      <c r="BQ57" s="309"/>
      <c r="BR57" s="309"/>
      <c r="BS57" s="309"/>
      <c r="BT57" s="309"/>
      <c r="BU57" s="309"/>
      <c r="BV57" s="309"/>
      <c r="BW57" s="309"/>
      <c r="BX57" s="309"/>
      <c r="BY57" s="309"/>
      <c r="BZ57" s="309"/>
      <c r="CA57" s="309"/>
      <c r="CB57" s="310"/>
    </row>
    <row r="58" spans="1:84">
      <c r="A58" s="311" t="s">
        <v>251</v>
      </c>
      <c r="B58" s="312"/>
      <c r="C58" s="312"/>
      <c r="D58" s="313"/>
      <c r="E58" s="311"/>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3"/>
      <c r="AN58" s="311" t="s">
        <v>423</v>
      </c>
      <c r="AO58" s="312"/>
      <c r="AP58" s="312"/>
      <c r="AQ58" s="312"/>
      <c r="AR58" s="312"/>
      <c r="AS58" s="312"/>
      <c r="AT58" s="312"/>
      <c r="AU58" s="312"/>
      <c r="AV58" s="312"/>
      <c r="AW58" s="312"/>
      <c r="AX58" s="312"/>
      <c r="AY58" s="312"/>
      <c r="AZ58" s="312"/>
      <c r="BA58" s="313"/>
      <c r="BB58" s="311" t="s">
        <v>380</v>
      </c>
      <c r="BC58" s="312"/>
      <c r="BD58" s="312"/>
      <c r="BE58" s="312"/>
      <c r="BF58" s="312"/>
      <c r="BG58" s="312"/>
      <c r="BH58" s="312"/>
      <c r="BI58" s="312"/>
      <c r="BJ58" s="312"/>
      <c r="BK58" s="312"/>
      <c r="BL58" s="312"/>
      <c r="BM58" s="313"/>
      <c r="BN58" s="311" t="s">
        <v>424</v>
      </c>
      <c r="BO58" s="312"/>
      <c r="BP58" s="312"/>
      <c r="BQ58" s="312"/>
      <c r="BR58" s="312"/>
      <c r="BS58" s="312"/>
      <c r="BT58" s="312"/>
      <c r="BU58" s="312"/>
      <c r="BV58" s="312"/>
      <c r="BW58" s="312"/>
      <c r="BX58" s="312"/>
      <c r="BY58" s="312"/>
      <c r="BZ58" s="312"/>
      <c r="CA58" s="312"/>
      <c r="CB58" s="313"/>
    </row>
    <row r="59" spans="1:84">
      <c r="A59" s="311"/>
      <c r="B59" s="312"/>
      <c r="C59" s="312"/>
      <c r="D59" s="313"/>
      <c r="E59" s="311"/>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3"/>
      <c r="AN59" s="311"/>
      <c r="AO59" s="312"/>
      <c r="AP59" s="312"/>
      <c r="AQ59" s="312"/>
      <c r="AR59" s="312"/>
      <c r="AS59" s="312"/>
      <c r="AT59" s="312"/>
      <c r="AU59" s="312"/>
      <c r="AV59" s="312"/>
      <c r="AW59" s="312"/>
      <c r="AX59" s="312"/>
      <c r="AY59" s="312"/>
      <c r="AZ59" s="312"/>
      <c r="BA59" s="313"/>
      <c r="BB59" s="311"/>
      <c r="BC59" s="312"/>
      <c r="BD59" s="312"/>
      <c r="BE59" s="312"/>
      <c r="BF59" s="312"/>
      <c r="BG59" s="312"/>
      <c r="BH59" s="312"/>
      <c r="BI59" s="312"/>
      <c r="BJ59" s="312"/>
      <c r="BK59" s="312"/>
      <c r="BL59" s="312"/>
      <c r="BM59" s="313"/>
      <c r="BN59" s="311" t="s">
        <v>425</v>
      </c>
      <c r="BO59" s="312"/>
      <c r="BP59" s="312"/>
      <c r="BQ59" s="312"/>
      <c r="BR59" s="312"/>
      <c r="BS59" s="312"/>
      <c r="BT59" s="312"/>
      <c r="BU59" s="312"/>
      <c r="BV59" s="312"/>
      <c r="BW59" s="312"/>
      <c r="BX59" s="312"/>
      <c r="BY59" s="312"/>
      <c r="BZ59" s="312"/>
      <c r="CA59" s="312"/>
      <c r="CB59" s="313"/>
    </row>
    <row r="60" spans="1:84">
      <c r="A60" s="314">
        <v>1</v>
      </c>
      <c r="B60" s="315"/>
      <c r="C60" s="315"/>
      <c r="D60" s="316"/>
      <c r="E60" s="314">
        <v>2</v>
      </c>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5"/>
      <c r="AE60" s="315"/>
      <c r="AF60" s="315"/>
      <c r="AG60" s="315"/>
      <c r="AH60" s="315"/>
      <c r="AI60" s="315"/>
      <c r="AJ60" s="315"/>
      <c r="AK60" s="315"/>
      <c r="AL60" s="315"/>
      <c r="AM60" s="316"/>
      <c r="AN60" s="314">
        <v>3</v>
      </c>
      <c r="AO60" s="315"/>
      <c r="AP60" s="315"/>
      <c r="AQ60" s="315"/>
      <c r="AR60" s="315"/>
      <c r="AS60" s="315"/>
      <c r="AT60" s="315"/>
      <c r="AU60" s="315"/>
      <c r="AV60" s="315"/>
      <c r="AW60" s="315"/>
      <c r="AX60" s="315"/>
      <c r="AY60" s="315"/>
      <c r="AZ60" s="315"/>
      <c r="BA60" s="316"/>
      <c r="BB60" s="314">
        <v>4</v>
      </c>
      <c r="BC60" s="315"/>
      <c r="BD60" s="315"/>
      <c r="BE60" s="315"/>
      <c r="BF60" s="315"/>
      <c r="BG60" s="315"/>
      <c r="BH60" s="315"/>
      <c r="BI60" s="315"/>
      <c r="BJ60" s="315"/>
      <c r="BK60" s="315"/>
      <c r="BL60" s="315"/>
      <c r="BM60" s="316"/>
      <c r="BN60" s="314">
        <v>5</v>
      </c>
      <c r="BO60" s="315"/>
      <c r="BP60" s="315"/>
      <c r="BQ60" s="315"/>
      <c r="BR60" s="315"/>
      <c r="BS60" s="315"/>
      <c r="BT60" s="315"/>
      <c r="BU60" s="315"/>
      <c r="BV60" s="315"/>
      <c r="BW60" s="315"/>
      <c r="BX60" s="315"/>
      <c r="BY60" s="315"/>
      <c r="BZ60" s="315"/>
      <c r="CA60" s="315"/>
      <c r="CB60" s="316"/>
    </row>
    <row r="61" spans="1:84">
      <c r="A61" s="329"/>
      <c r="B61" s="330"/>
      <c r="C61" s="330"/>
      <c r="D61" s="331"/>
      <c r="E61" s="329"/>
      <c r="F61" s="330"/>
      <c r="G61" s="330"/>
      <c r="H61" s="330"/>
      <c r="I61" s="330"/>
      <c r="J61" s="330"/>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330"/>
      <c r="AK61" s="330"/>
      <c r="AL61" s="330"/>
      <c r="AM61" s="331"/>
      <c r="AN61" s="323"/>
      <c r="AO61" s="324"/>
      <c r="AP61" s="324"/>
      <c r="AQ61" s="324"/>
      <c r="AR61" s="324"/>
      <c r="AS61" s="324"/>
      <c r="AT61" s="324"/>
      <c r="AU61" s="324"/>
      <c r="AV61" s="324"/>
      <c r="AW61" s="324"/>
      <c r="AX61" s="324"/>
      <c r="AY61" s="324"/>
      <c r="AZ61" s="324"/>
      <c r="BA61" s="325"/>
      <c r="BB61" s="273"/>
      <c r="BC61" s="274"/>
      <c r="BD61" s="274"/>
      <c r="BE61" s="274"/>
      <c r="BF61" s="274"/>
      <c r="BG61" s="274"/>
      <c r="BH61" s="274"/>
      <c r="BI61" s="274"/>
      <c r="BJ61" s="274"/>
      <c r="BK61" s="274"/>
      <c r="BL61" s="274"/>
      <c r="BM61" s="275"/>
      <c r="BN61" s="323"/>
      <c r="BO61" s="324"/>
      <c r="BP61" s="324"/>
      <c r="BQ61" s="324"/>
      <c r="BR61" s="324"/>
      <c r="BS61" s="324"/>
      <c r="BT61" s="324"/>
      <c r="BU61" s="324"/>
      <c r="BV61" s="324"/>
      <c r="BW61" s="324"/>
      <c r="BX61" s="324"/>
      <c r="BY61" s="324"/>
      <c r="BZ61" s="324"/>
      <c r="CA61" s="324"/>
      <c r="CB61" s="325"/>
    </row>
    <row r="62" spans="1:84">
      <c r="A62" s="329"/>
      <c r="B62" s="330"/>
      <c r="C62" s="330"/>
      <c r="D62" s="331"/>
      <c r="E62" s="329"/>
      <c r="F62" s="330"/>
      <c r="G62" s="330"/>
      <c r="H62" s="330"/>
      <c r="I62" s="330"/>
      <c r="J62" s="330"/>
      <c r="K62" s="330"/>
      <c r="L62" s="330"/>
      <c r="M62" s="330"/>
      <c r="N62" s="330"/>
      <c r="O62" s="330"/>
      <c r="P62" s="330"/>
      <c r="Q62" s="330"/>
      <c r="R62" s="330"/>
      <c r="S62" s="330"/>
      <c r="T62" s="330"/>
      <c r="U62" s="330"/>
      <c r="V62" s="330"/>
      <c r="W62" s="330"/>
      <c r="X62" s="330"/>
      <c r="Y62" s="330"/>
      <c r="Z62" s="330"/>
      <c r="AA62" s="330"/>
      <c r="AB62" s="330"/>
      <c r="AC62" s="330"/>
      <c r="AD62" s="330"/>
      <c r="AE62" s="330"/>
      <c r="AF62" s="330"/>
      <c r="AG62" s="330"/>
      <c r="AH62" s="330"/>
      <c r="AI62" s="330"/>
      <c r="AJ62" s="330"/>
      <c r="AK62" s="330"/>
      <c r="AL62" s="330"/>
      <c r="AM62" s="331"/>
      <c r="AN62" s="323"/>
      <c r="AO62" s="324"/>
      <c r="AP62" s="324"/>
      <c r="AQ62" s="324"/>
      <c r="AR62" s="324"/>
      <c r="AS62" s="324"/>
      <c r="AT62" s="324"/>
      <c r="AU62" s="324"/>
      <c r="AV62" s="324"/>
      <c r="AW62" s="324"/>
      <c r="AX62" s="324"/>
      <c r="AY62" s="324"/>
      <c r="AZ62" s="324"/>
      <c r="BA62" s="325"/>
      <c r="BB62" s="273"/>
      <c r="BC62" s="274"/>
      <c r="BD62" s="274"/>
      <c r="BE62" s="274"/>
      <c r="BF62" s="274"/>
      <c r="BG62" s="274"/>
      <c r="BH62" s="274"/>
      <c r="BI62" s="274"/>
      <c r="BJ62" s="274"/>
      <c r="BK62" s="274"/>
      <c r="BL62" s="274"/>
      <c r="BM62" s="275"/>
      <c r="BN62" s="323"/>
      <c r="BO62" s="324"/>
      <c r="BP62" s="324"/>
      <c r="BQ62" s="324"/>
      <c r="BR62" s="324"/>
      <c r="BS62" s="324"/>
      <c r="BT62" s="324"/>
      <c r="BU62" s="324"/>
      <c r="BV62" s="324"/>
      <c r="BW62" s="324"/>
      <c r="BX62" s="324"/>
      <c r="BY62" s="324"/>
      <c r="BZ62" s="324"/>
      <c r="CA62" s="324"/>
      <c r="CB62" s="325"/>
    </row>
    <row r="63" spans="1:84">
      <c r="A63" s="329"/>
      <c r="B63" s="330"/>
      <c r="C63" s="330"/>
      <c r="D63" s="331"/>
      <c r="E63" s="273" t="s">
        <v>359</v>
      </c>
      <c r="F63" s="274"/>
      <c r="G63" s="274"/>
      <c r="H63" s="274"/>
      <c r="I63" s="274"/>
      <c r="J63" s="274"/>
      <c r="K63" s="274"/>
      <c r="L63" s="274"/>
      <c r="M63" s="274"/>
      <c r="N63" s="274"/>
      <c r="O63" s="274"/>
      <c r="P63" s="274"/>
      <c r="Q63" s="274"/>
      <c r="R63" s="274"/>
      <c r="S63" s="274"/>
      <c r="T63" s="274"/>
      <c r="U63" s="274"/>
      <c r="V63" s="274"/>
      <c r="W63" s="274"/>
      <c r="X63" s="274"/>
      <c r="Y63" s="274"/>
      <c r="Z63" s="274"/>
      <c r="AA63" s="274"/>
      <c r="AB63" s="274"/>
      <c r="AC63" s="274"/>
      <c r="AD63" s="274"/>
      <c r="AE63" s="274"/>
      <c r="AF63" s="274"/>
      <c r="AG63" s="274"/>
      <c r="AH63" s="274"/>
      <c r="AI63" s="274"/>
      <c r="AJ63" s="274"/>
      <c r="AK63" s="274"/>
      <c r="AL63" s="274"/>
      <c r="AM63" s="275"/>
      <c r="AN63" s="320" t="s">
        <v>42</v>
      </c>
      <c r="AO63" s="321"/>
      <c r="AP63" s="321"/>
      <c r="AQ63" s="321"/>
      <c r="AR63" s="321"/>
      <c r="AS63" s="321"/>
      <c r="AT63" s="321"/>
      <c r="AU63" s="321"/>
      <c r="AV63" s="321"/>
      <c r="AW63" s="321"/>
      <c r="AX63" s="321"/>
      <c r="AY63" s="321"/>
      <c r="AZ63" s="321"/>
      <c r="BA63" s="322"/>
      <c r="BB63" s="317" t="s">
        <v>42</v>
      </c>
      <c r="BC63" s="318"/>
      <c r="BD63" s="318"/>
      <c r="BE63" s="318"/>
      <c r="BF63" s="318"/>
      <c r="BG63" s="318"/>
      <c r="BH63" s="318"/>
      <c r="BI63" s="318"/>
      <c r="BJ63" s="318"/>
      <c r="BK63" s="318"/>
      <c r="BL63" s="318"/>
      <c r="BM63" s="319"/>
      <c r="BN63" s="323"/>
      <c r="BO63" s="324"/>
      <c r="BP63" s="324"/>
      <c r="BQ63" s="324"/>
      <c r="BR63" s="324"/>
      <c r="BS63" s="324"/>
      <c r="BT63" s="324"/>
      <c r="BU63" s="324"/>
      <c r="BV63" s="324"/>
      <c r="BW63" s="324"/>
      <c r="BX63" s="324"/>
      <c r="BY63" s="324"/>
      <c r="BZ63" s="324"/>
      <c r="CA63" s="324"/>
      <c r="CB63" s="325"/>
    </row>
  </sheetData>
  <mergeCells count="188">
    <mergeCell ref="A62:D62"/>
    <mergeCell ref="E62:AM62"/>
    <mergeCell ref="AN62:BA62"/>
    <mergeCell ref="BB62:BM62"/>
    <mergeCell ref="BN62:CB62"/>
    <mergeCell ref="A63:D63"/>
    <mergeCell ref="E63:AM63"/>
    <mergeCell ref="AN63:BA63"/>
    <mergeCell ref="BB63:BM63"/>
    <mergeCell ref="BN63:CB63"/>
    <mergeCell ref="A60:D60"/>
    <mergeCell ref="E60:AM60"/>
    <mergeCell ref="AN60:BA60"/>
    <mergeCell ref="BB60:BM60"/>
    <mergeCell ref="BN60:CB60"/>
    <mergeCell ref="A61:D61"/>
    <mergeCell ref="E61:AM61"/>
    <mergeCell ref="AN61:BA61"/>
    <mergeCell ref="BB61:BM61"/>
    <mergeCell ref="BN61:CB61"/>
    <mergeCell ref="A58:D58"/>
    <mergeCell ref="E58:AM58"/>
    <mergeCell ref="AN58:BA58"/>
    <mergeCell ref="BB58:BM58"/>
    <mergeCell ref="BN58:CB58"/>
    <mergeCell ref="A59:D59"/>
    <mergeCell ref="E59:AM59"/>
    <mergeCell ref="AN59:BA59"/>
    <mergeCell ref="BB59:BM59"/>
    <mergeCell ref="BN59:CB59"/>
    <mergeCell ref="A50:CB50"/>
    <mergeCell ref="A51:CB51"/>
    <mergeCell ref="S53:CB53"/>
    <mergeCell ref="AH55:CB55"/>
    <mergeCell ref="A57:D57"/>
    <mergeCell ref="E57:AM57"/>
    <mergeCell ref="AN57:BA57"/>
    <mergeCell ref="BB57:BM57"/>
    <mergeCell ref="BN57:CB57"/>
    <mergeCell ref="A47:D47"/>
    <mergeCell ref="E47:AM47"/>
    <mergeCell ref="AN47:BA47"/>
    <mergeCell ref="BB47:BM47"/>
    <mergeCell ref="BN47:CB47"/>
    <mergeCell ref="A48:D48"/>
    <mergeCell ref="E48:AM48"/>
    <mergeCell ref="AN48:BA48"/>
    <mergeCell ref="BB48:BM48"/>
    <mergeCell ref="BN48:CB48"/>
    <mergeCell ref="A45:D45"/>
    <mergeCell ref="E45:AM45"/>
    <mergeCell ref="AN45:BA45"/>
    <mergeCell ref="BB45:BM45"/>
    <mergeCell ref="BN45:CB45"/>
    <mergeCell ref="A46:D46"/>
    <mergeCell ref="E46:AM46"/>
    <mergeCell ref="AN46:BA46"/>
    <mergeCell ref="BB46:BM46"/>
    <mergeCell ref="BN46:CB46"/>
    <mergeCell ref="A43:D43"/>
    <mergeCell ref="E43:AM43"/>
    <mergeCell ref="AN43:BA43"/>
    <mergeCell ref="BB43:BM43"/>
    <mergeCell ref="BN43:CB43"/>
    <mergeCell ref="A44:D44"/>
    <mergeCell ref="E44:AM44"/>
    <mergeCell ref="AN44:BA44"/>
    <mergeCell ref="BB44:BM44"/>
    <mergeCell ref="BN44:CB44"/>
    <mergeCell ref="S38:CB38"/>
    <mergeCell ref="AH40:CB40"/>
    <mergeCell ref="A42:D42"/>
    <mergeCell ref="E42:AM42"/>
    <mergeCell ref="AN42:BA42"/>
    <mergeCell ref="BB42:BM42"/>
    <mergeCell ref="BN42:CB42"/>
    <mergeCell ref="A34:D34"/>
    <mergeCell ref="E34:AM34"/>
    <mergeCell ref="AN34:BA34"/>
    <mergeCell ref="BB34:BI34"/>
    <mergeCell ref="BJ34:CB34"/>
    <mergeCell ref="A36:CB36"/>
    <mergeCell ref="A28:D28"/>
    <mergeCell ref="E28:AM28"/>
    <mergeCell ref="AN28:BA28"/>
    <mergeCell ref="BB28:BI28"/>
    <mergeCell ref="BJ28:CB28"/>
    <mergeCell ref="A29:D29"/>
    <mergeCell ref="E29:AM29"/>
    <mergeCell ref="AN29:BA29"/>
    <mergeCell ref="BB29:BI29"/>
    <mergeCell ref="BJ29:CB29"/>
    <mergeCell ref="A26:D26"/>
    <mergeCell ref="E26:AM26"/>
    <mergeCell ref="AN26:BA26"/>
    <mergeCell ref="BB26:BI26"/>
    <mergeCell ref="BJ26:CB26"/>
    <mergeCell ref="A27:D27"/>
    <mergeCell ref="E27:AM27"/>
    <mergeCell ref="AN27:BA27"/>
    <mergeCell ref="BB27:BI27"/>
    <mergeCell ref="BJ27:CB27"/>
    <mergeCell ref="A24:D24"/>
    <mergeCell ref="E24:AM24"/>
    <mergeCell ref="AN24:BA24"/>
    <mergeCell ref="BB24:BI24"/>
    <mergeCell ref="BJ24:CB24"/>
    <mergeCell ref="A25:D25"/>
    <mergeCell ref="E25:AM25"/>
    <mergeCell ref="AN25:BA25"/>
    <mergeCell ref="BB25:BI25"/>
    <mergeCell ref="BJ25:CB25"/>
    <mergeCell ref="A11:D11"/>
    <mergeCell ref="E11:AM11"/>
    <mergeCell ref="AN11:BA11"/>
    <mergeCell ref="BB11:BM11"/>
    <mergeCell ref="BN11:CB11"/>
    <mergeCell ref="A17:CB17"/>
    <mergeCell ref="S19:CB19"/>
    <mergeCell ref="AH21:CB21"/>
    <mergeCell ref="A23:D23"/>
    <mergeCell ref="E23:AM23"/>
    <mergeCell ref="AN23:BA23"/>
    <mergeCell ref="BB23:BI23"/>
    <mergeCell ref="BJ23:CB23"/>
    <mergeCell ref="A12:D12"/>
    <mergeCell ref="E12:AM12"/>
    <mergeCell ref="AN12:BA12"/>
    <mergeCell ref="BB12:BM12"/>
    <mergeCell ref="BN12:CB12"/>
    <mergeCell ref="A15:D15"/>
    <mergeCell ref="E15:AM15"/>
    <mergeCell ref="AN15:BA15"/>
    <mergeCell ref="BB15:BM15"/>
    <mergeCell ref="BN15:CB15"/>
    <mergeCell ref="A13:D13"/>
    <mergeCell ref="A9:D9"/>
    <mergeCell ref="E9:AM9"/>
    <mergeCell ref="AN9:BA9"/>
    <mergeCell ref="BB9:BM9"/>
    <mergeCell ref="BN9:CB9"/>
    <mergeCell ref="A10:D10"/>
    <mergeCell ref="E10:AM10"/>
    <mergeCell ref="AN10:BA10"/>
    <mergeCell ref="BB10:BM10"/>
    <mergeCell ref="BN10:CB10"/>
    <mergeCell ref="A1:CB1"/>
    <mergeCell ref="S3:CB3"/>
    <mergeCell ref="AH5:CB5"/>
    <mergeCell ref="A7:D7"/>
    <mergeCell ref="E7:AM7"/>
    <mergeCell ref="AN7:BA7"/>
    <mergeCell ref="BB7:BM7"/>
    <mergeCell ref="BN7:CB7"/>
    <mergeCell ref="A8:D8"/>
    <mergeCell ref="E8:AM8"/>
    <mergeCell ref="AN8:BA8"/>
    <mergeCell ref="BB8:BM8"/>
    <mergeCell ref="BN8:CB8"/>
    <mergeCell ref="E30:AM30"/>
    <mergeCell ref="A30:D30"/>
    <mergeCell ref="AN30:BA30"/>
    <mergeCell ref="BB30:BI30"/>
    <mergeCell ref="BJ30:CB30"/>
    <mergeCell ref="A31:D31"/>
    <mergeCell ref="E31:AM31"/>
    <mergeCell ref="AN31:BA31"/>
    <mergeCell ref="BB31:BI31"/>
    <mergeCell ref="BJ31:CB31"/>
    <mergeCell ref="A33:D33"/>
    <mergeCell ref="E33:AM33"/>
    <mergeCell ref="AN33:BA33"/>
    <mergeCell ref="BB33:BI33"/>
    <mergeCell ref="BJ33:CB33"/>
    <mergeCell ref="A32:D32"/>
    <mergeCell ref="E32:AM32"/>
    <mergeCell ref="AN32:BA32"/>
    <mergeCell ref="BB32:BI32"/>
    <mergeCell ref="BJ32:CB32"/>
    <mergeCell ref="A14:D14"/>
    <mergeCell ref="E14:AM14"/>
    <mergeCell ref="AN14:BA14"/>
    <mergeCell ref="BB14:BM14"/>
    <mergeCell ref="BN14:CB14"/>
    <mergeCell ref="E13:AM13"/>
    <mergeCell ref="AN13:BA13"/>
    <mergeCell ref="BB13:BM13"/>
    <mergeCell ref="BN13:CB13"/>
  </mergeCells>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dimension ref="A1:CC58"/>
  <sheetViews>
    <sheetView view="pageBreakPreview" topLeftCell="A16" zoomScale="110" zoomScaleSheetLayoutView="110" workbookViewId="0">
      <selection activeCell="BP43" sqref="BP43:CB43"/>
    </sheetView>
  </sheetViews>
  <sheetFormatPr defaultRowHeight="15"/>
  <cols>
    <col min="1" max="80" width="1.28515625" style="1" customWidth="1"/>
    <col min="81" max="81" width="12.42578125" style="1" bestFit="1" customWidth="1"/>
  </cols>
  <sheetData>
    <row r="1" spans="1:81" ht="15.75">
      <c r="A1" s="224" t="s">
        <v>439</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6"/>
    </row>
    <row r="2" spans="1:8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row>
    <row r="3" spans="1:81" ht="15.75">
      <c r="A3" s="6" t="s">
        <v>330</v>
      </c>
      <c r="B3" s="7"/>
      <c r="C3" s="7"/>
      <c r="D3" s="7"/>
      <c r="E3" s="7"/>
      <c r="F3" s="7"/>
      <c r="G3" s="7"/>
      <c r="H3" s="7"/>
      <c r="I3" s="7"/>
      <c r="J3" s="7"/>
      <c r="K3" s="7"/>
      <c r="L3" s="7"/>
      <c r="M3" s="7"/>
      <c r="N3" s="7"/>
      <c r="O3" s="7"/>
      <c r="P3" s="7"/>
      <c r="Q3" s="7"/>
      <c r="R3" s="7"/>
      <c r="S3" s="377" t="s">
        <v>440</v>
      </c>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c r="AW3" s="377"/>
      <c r="AX3" s="377"/>
      <c r="AY3" s="377"/>
      <c r="AZ3" s="377"/>
      <c r="BA3" s="377"/>
      <c r="BB3" s="377"/>
      <c r="BC3" s="377"/>
      <c r="BD3" s="377"/>
      <c r="BE3" s="377"/>
      <c r="BF3" s="377"/>
      <c r="BG3" s="377"/>
      <c r="BH3" s="377"/>
      <c r="BI3" s="377"/>
      <c r="BJ3" s="377"/>
      <c r="BK3" s="377"/>
      <c r="BL3" s="377"/>
      <c r="BM3" s="377"/>
      <c r="BN3" s="377"/>
      <c r="BO3" s="377"/>
      <c r="BP3" s="377"/>
      <c r="BQ3" s="377"/>
      <c r="BR3" s="377"/>
      <c r="BS3" s="377"/>
      <c r="BT3" s="377"/>
      <c r="BU3" s="377"/>
      <c r="BV3" s="377"/>
      <c r="BW3" s="377"/>
      <c r="BX3" s="377"/>
      <c r="BY3" s="377"/>
      <c r="BZ3" s="377"/>
      <c r="CA3" s="377"/>
      <c r="CB3" s="377"/>
      <c r="CC3" s="6"/>
    </row>
    <row r="4" spans="1:8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row>
    <row r="5" spans="1:81" ht="15.75">
      <c r="A5" s="6" t="s">
        <v>331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7" t="s">
        <v>332</v>
      </c>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6"/>
    </row>
    <row r="7" spans="1:81" ht="15.75">
      <c r="A7" s="224" t="s">
        <v>441</v>
      </c>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6"/>
    </row>
    <row r="9" spans="1:81">
      <c r="A9" s="308" t="s">
        <v>248</v>
      </c>
      <c r="B9" s="309"/>
      <c r="C9" s="309"/>
      <c r="D9" s="310"/>
      <c r="E9" s="308" t="s">
        <v>366</v>
      </c>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10"/>
      <c r="AJ9" s="308" t="s">
        <v>368</v>
      </c>
      <c r="AK9" s="309"/>
      <c r="AL9" s="309"/>
      <c r="AM9" s="309"/>
      <c r="AN9" s="309"/>
      <c r="AO9" s="309"/>
      <c r="AP9" s="309"/>
      <c r="AQ9" s="309"/>
      <c r="AR9" s="309"/>
      <c r="AS9" s="309"/>
      <c r="AT9" s="310"/>
      <c r="AU9" s="308" t="s">
        <v>368</v>
      </c>
      <c r="AV9" s="309"/>
      <c r="AW9" s="309"/>
      <c r="AX9" s="309"/>
      <c r="AY9" s="309"/>
      <c r="AZ9" s="309"/>
      <c r="BA9" s="309"/>
      <c r="BB9" s="309"/>
      <c r="BC9" s="309"/>
      <c r="BD9" s="310"/>
      <c r="BE9" s="308" t="s">
        <v>442</v>
      </c>
      <c r="BF9" s="309"/>
      <c r="BG9" s="309"/>
      <c r="BH9" s="309"/>
      <c r="BI9" s="309"/>
      <c r="BJ9" s="309"/>
      <c r="BK9" s="309"/>
      <c r="BL9" s="309"/>
      <c r="BM9" s="309"/>
      <c r="BN9" s="309"/>
      <c r="BO9" s="310"/>
      <c r="BP9" s="308" t="s">
        <v>369</v>
      </c>
      <c r="BQ9" s="309"/>
      <c r="BR9" s="309"/>
      <c r="BS9" s="309"/>
      <c r="BT9" s="309"/>
      <c r="BU9" s="309"/>
      <c r="BV9" s="309"/>
      <c r="BW9" s="309"/>
      <c r="BX9" s="309"/>
      <c r="BY9" s="309"/>
      <c r="BZ9" s="309"/>
      <c r="CA9" s="309"/>
      <c r="CB9" s="310"/>
    </row>
    <row r="10" spans="1:81">
      <c r="A10" s="311" t="s">
        <v>251</v>
      </c>
      <c r="B10" s="312"/>
      <c r="C10" s="312"/>
      <c r="D10" s="313"/>
      <c r="E10" s="311"/>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3"/>
      <c r="AJ10" s="311" t="s">
        <v>443</v>
      </c>
      <c r="AK10" s="312"/>
      <c r="AL10" s="312"/>
      <c r="AM10" s="312"/>
      <c r="AN10" s="312"/>
      <c r="AO10" s="312"/>
      <c r="AP10" s="312"/>
      <c r="AQ10" s="312"/>
      <c r="AR10" s="312"/>
      <c r="AS10" s="312"/>
      <c r="AT10" s="313"/>
      <c r="AU10" s="311" t="s">
        <v>444</v>
      </c>
      <c r="AV10" s="312"/>
      <c r="AW10" s="312"/>
      <c r="AX10" s="312"/>
      <c r="AY10" s="312"/>
      <c r="AZ10" s="312"/>
      <c r="BA10" s="312"/>
      <c r="BB10" s="312"/>
      <c r="BC10" s="312"/>
      <c r="BD10" s="313"/>
      <c r="BE10" s="311" t="s">
        <v>445</v>
      </c>
      <c r="BF10" s="312"/>
      <c r="BG10" s="312"/>
      <c r="BH10" s="312"/>
      <c r="BI10" s="312"/>
      <c r="BJ10" s="312"/>
      <c r="BK10" s="312"/>
      <c r="BL10" s="312"/>
      <c r="BM10" s="312"/>
      <c r="BN10" s="312"/>
      <c r="BO10" s="313"/>
      <c r="BP10" s="311" t="s">
        <v>373</v>
      </c>
      <c r="BQ10" s="312"/>
      <c r="BR10" s="312"/>
      <c r="BS10" s="312"/>
      <c r="BT10" s="312"/>
      <c r="BU10" s="312"/>
      <c r="BV10" s="312"/>
      <c r="BW10" s="312"/>
      <c r="BX10" s="312"/>
      <c r="BY10" s="312"/>
      <c r="BZ10" s="312"/>
      <c r="CA10" s="312"/>
      <c r="CB10" s="313"/>
    </row>
    <row r="11" spans="1:81">
      <c r="A11" s="311"/>
      <c r="B11" s="312"/>
      <c r="C11" s="312"/>
      <c r="D11" s="313"/>
      <c r="E11" s="311"/>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3"/>
      <c r="AJ11" s="311"/>
      <c r="AK11" s="312"/>
      <c r="AL11" s="312"/>
      <c r="AM11" s="312"/>
      <c r="AN11" s="312"/>
      <c r="AO11" s="312"/>
      <c r="AP11" s="312"/>
      <c r="AQ11" s="312"/>
      <c r="AR11" s="312"/>
      <c r="AS11" s="312"/>
      <c r="AT11" s="313"/>
      <c r="AU11" s="311" t="s">
        <v>446</v>
      </c>
      <c r="AV11" s="312"/>
      <c r="AW11" s="312"/>
      <c r="AX11" s="312"/>
      <c r="AY11" s="312"/>
      <c r="AZ11" s="312"/>
      <c r="BA11" s="312"/>
      <c r="BB11" s="312"/>
      <c r="BC11" s="312"/>
      <c r="BD11" s="313"/>
      <c r="BE11" s="311" t="s">
        <v>376</v>
      </c>
      <c r="BF11" s="312"/>
      <c r="BG11" s="312"/>
      <c r="BH11" s="312"/>
      <c r="BI11" s="312"/>
      <c r="BJ11" s="312"/>
      <c r="BK11" s="312"/>
      <c r="BL11" s="312"/>
      <c r="BM11" s="312"/>
      <c r="BN11" s="312"/>
      <c r="BO11" s="313"/>
      <c r="BP11" s="311"/>
      <c r="BQ11" s="312"/>
      <c r="BR11" s="312"/>
      <c r="BS11" s="312"/>
      <c r="BT11" s="312"/>
      <c r="BU11" s="312"/>
      <c r="BV11" s="312"/>
      <c r="BW11" s="312"/>
      <c r="BX11" s="312"/>
      <c r="BY11" s="312"/>
      <c r="BZ11" s="312"/>
      <c r="CA11" s="312"/>
      <c r="CB11" s="313"/>
    </row>
    <row r="12" spans="1:81">
      <c r="A12" s="326"/>
      <c r="B12" s="327"/>
      <c r="C12" s="327"/>
      <c r="D12" s="328"/>
      <c r="E12" s="326"/>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8"/>
      <c r="AJ12" s="326"/>
      <c r="AK12" s="327"/>
      <c r="AL12" s="327"/>
      <c r="AM12" s="327"/>
      <c r="AN12" s="327"/>
      <c r="AO12" s="327"/>
      <c r="AP12" s="327"/>
      <c r="AQ12" s="327"/>
      <c r="AR12" s="327"/>
      <c r="AS12" s="327"/>
      <c r="AT12" s="328"/>
      <c r="AU12" s="326"/>
      <c r="AV12" s="327"/>
      <c r="AW12" s="327"/>
      <c r="AX12" s="327"/>
      <c r="AY12" s="327"/>
      <c r="AZ12" s="327"/>
      <c r="BA12" s="327"/>
      <c r="BB12" s="327"/>
      <c r="BC12" s="327"/>
      <c r="BD12" s="328"/>
      <c r="BE12" s="326"/>
      <c r="BF12" s="327"/>
      <c r="BG12" s="327"/>
      <c r="BH12" s="327"/>
      <c r="BI12" s="327"/>
      <c r="BJ12" s="327"/>
      <c r="BK12" s="327"/>
      <c r="BL12" s="327"/>
      <c r="BM12" s="327"/>
      <c r="BN12" s="327"/>
      <c r="BO12" s="328"/>
      <c r="BP12" s="326"/>
      <c r="BQ12" s="327"/>
      <c r="BR12" s="327"/>
      <c r="BS12" s="327"/>
      <c r="BT12" s="327"/>
      <c r="BU12" s="327"/>
      <c r="BV12" s="327"/>
      <c r="BW12" s="327"/>
      <c r="BX12" s="327"/>
      <c r="BY12" s="327"/>
      <c r="BZ12" s="327"/>
      <c r="CA12" s="327"/>
      <c r="CB12" s="328"/>
    </row>
    <row r="13" spans="1:81">
      <c r="A13" s="326">
        <v>1</v>
      </c>
      <c r="B13" s="327"/>
      <c r="C13" s="327"/>
      <c r="D13" s="328"/>
      <c r="E13" s="326">
        <v>2</v>
      </c>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8"/>
      <c r="AJ13" s="326">
        <v>3</v>
      </c>
      <c r="AK13" s="327"/>
      <c r="AL13" s="327"/>
      <c r="AM13" s="327"/>
      <c r="AN13" s="327"/>
      <c r="AO13" s="327"/>
      <c r="AP13" s="327"/>
      <c r="AQ13" s="327"/>
      <c r="AR13" s="327"/>
      <c r="AS13" s="327"/>
      <c r="AT13" s="328"/>
      <c r="AU13" s="326">
        <v>4</v>
      </c>
      <c r="AV13" s="327"/>
      <c r="AW13" s="327"/>
      <c r="AX13" s="327"/>
      <c r="AY13" s="327"/>
      <c r="AZ13" s="327"/>
      <c r="BA13" s="327"/>
      <c r="BB13" s="327"/>
      <c r="BC13" s="327"/>
      <c r="BD13" s="328"/>
      <c r="BE13" s="326">
        <v>5</v>
      </c>
      <c r="BF13" s="327"/>
      <c r="BG13" s="327"/>
      <c r="BH13" s="327"/>
      <c r="BI13" s="327"/>
      <c r="BJ13" s="327"/>
      <c r="BK13" s="327"/>
      <c r="BL13" s="327"/>
      <c r="BM13" s="327"/>
      <c r="BN13" s="327"/>
      <c r="BO13" s="328"/>
      <c r="BP13" s="326">
        <v>6</v>
      </c>
      <c r="BQ13" s="327"/>
      <c r="BR13" s="327"/>
      <c r="BS13" s="327"/>
      <c r="BT13" s="327"/>
      <c r="BU13" s="327"/>
      <c r="BV13" s="327"/>
      <c r="BW13" s="327"/>
      <c r="BX13" s="327"/>
      <c r="BY13" s="327"/>
      <c r="BZ13" s="327"/>
      <c r="CA13" s="327"/>
      <c r="CB13" s="328"/>
      <c r="CC13" s="174"/>
    </row>
    <row r="14" spans="1:81">
      <c r="A14" s="329">
        <v>1</v>
      </c>
      <c r="B14" s="330"/>
      <c r="C14" s="330"/>
      <c r="D14" s="331"/>
      <c r="E14" s="329" t="s">
        <v>499</v>
      </c>
      <c r="F14" s="330"/>
      <c r="G14" s="330"/>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1"/>
      <c r="AJ14" s="323">
        <v>1</v>
      </c>
      <c r="AK14" s="324"/>
      <c r="AL14" s="324"/>
      <c r="AM14" s="324"/>
      <c r="AN14" s="324"/>
      <c r="AO14" s="324"/>
      <c r="AP14" s="324"/>
      <c r="AQ14" s="324"/>
      <c r="AR14" s="324"/>
      <c r="AS14" s="324"/>
      <c r="AT14" s="325"/>
      <c r="AU14" s="323">
        <v>12</v>
      </c>
      <c r="AV14" s="324"/>
      <c r="AW14" s="324"/>
      <c r="AX14" s="324"/>
      <c r="AY14" s="324"/>
      <c r="AZ14" s="324"/>
      <c r="BA14" s="324"/>
      <c r="BB14" s="324"/>
      <c r="BC14" s="324"/>
      <c r="BD14" s="325"/>
      <c r="BE14" s="254">
        <f>BP14/AU14</f>
        <v>805.32</v>
      </c>
      <c r="BF14" s="374"/>
      <c r="BG14" s="374"/>
      <c r="BH14" s="374"/>
      <c r="BI14" s="374"/>
      <c r="BJ14" s="374"/>
      <c r="BK14" s="374"/>
      <c r="BL14" s="374"/>
      <c r="BM14" s="374"/>
      <c r="BN14" s="374"/>
      <c r="BO14" s="375"/>
      <c r="BP14" s="254">
        <v>9663.84</v>
      </c>
      <c r="BQ14" s="374"/>
      <c r="BR14" s="374"/>
      <c r="BS14" s="374"/>
      <c r="BT14" s="374"/>
      <c r="BU14" s="374"/>
      <c r="BV14" s="374"/>
      <c r="BW14" s="374"/>
      <c r="BX14" s="374"/>
      <c r="BY14" s="374"/>
      <c r="BZ14" s="374"/>
      <c r="CA14" s="374"/>
      <c r="CB14" s="375"/>
      <c r="CC14" s="174">
        <f>BP14+BP16</f>
        <v>9663.84</v>
      </c>
    </row>
    <row r="15" spans="1:81">
      <c r="A15" s="329">
        <v>2</v>
      </c>
      <c r="B15" s="330"/>
      <c r="C15" s="330"/>
      <c r="D15" s="331"/>
      <c r="E15" s="329" t="s">
        <v>500</v>
      </c>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1"/>
      <c r="AJ15" s="323">
        <v>1</v>
      </c>
      <c r="AK15" s="324"/>
      <c r="AL15" s="324"/>
      <c r="AM15" s="324"/>
      <c r="AN15" s="324"/>
      <c r="AO15" s="324"/>
      <c r="AP15" s="324"/>
      <c r="AQ15" s="324"/>
      <c r="AR15" s="324"/>
      <c r="AS15" s="324"/>
      <c r="AT15" s="325"/>
      <c r="AU15" s="323">
        <v>12</v>
      </c>
      <c r="AV15" s="324"/>
      <c r="AW15" s="324"/>
      <c r="AX15" s="324"/>
      <c r="AY15" s="324"/>
      <c r="AZ15" s="324"/>
      <c r="BA15" s="324"/>
      <c r="BB15" s="324"/>
      <c r="BC15" s="324"/>
      <c r="BD15" s="325"/>
      <c r="BE15" s="254">
        <f>BP15/AU15</f>
        <v>5776.27</v>
      </c>
      <c r="BF15" s="374"/>
      <c r="BG15" s="374"/>
      <c r="BH15" s="374"/>
      <c r="BI15" s="374"/>
      <c r="BJ15" s="374"/>
      <c r="BK15" s="374"/>
      <c r="BL15" s="374"/>
      <c r="BM15" s="374"/>
      <c r="BN15" s="374"/>
      <c r="BO15" s="375"/>
      <c r="BP15" s="254">
        <v>69315.240000000005</v>
      </c>
      <c r="BQ15" s="374"/>
      <c r="BR15" s="374"/>
      <c r="BS15" s="374"/>
      <c r="BT15" s="374"/>
      <c r="BU15" s="374"/>
      <c r="BV15" s="374"/>
      <c r="BW15" s="374"/>
      <c r="BX15" s="374"/>
      <c r="BY15" s="374"/>
      <c r="BZ15" s="374"/>
      <c r="CA15" s="374"/>
      <c r="CB15" s="375"/>
    </row>
    <row r="16" spans="1:81">
      <c r="A16" s="329">
        <v>3</v>
      </c>
      <c r="B16" s="330"/>
      <c r="C16" s="330"/>
      <c r="D16" s="331"/>
      <c r="E16" s="329" t="s">
        <v>561</v>
      </c>
      <c r="F16" s="330"/>
      <c r="G16" s="33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1"/>
      <c r="AJ16" s="323"/>
      <c r="AK16" s="324"/>
      <c r="AL16" s="324"/>
      <c r="AM16" s="324"/>
      <c r="AN16" s="324"/>
      <c r="AO16" s="324"/>
      <c r="AP16" s="324"/>
      <c r="AQ16" s="324"/>
      <c r="AR16" s="324"/>
      <c r="AS16" s="324"/>
      <c r="AT16" s="325"/>
      <c r="AU16" s="323"/>
      <c r="AV16" s="324"/>
      <c r="AW16" s="324"/>
      <c r="AX16" s="324"/>
      <c r="AY16" s="324"/>
      <c r="AZ16" s="324"/>
      <c r="BA16" s="324"/>
      <c r="BB16" s="324"/>
      <c r="BC16" s="324"/>
      <c r="BD16" s="325"/>
      <c r="BE16" s="344"/>
      <c r="BF16" s="345"/>
      <c r="BG16" s="345"/>
      <c r="BH16" s="345"/>
      <c r="BI16" s="345"/>
      <c r="BJ16" s="345"/>
      <c r="BK16" s="345"/>
      <c r="BL16" s="345"/>
      <c r="BM16" s="345"/>
      <c r="BN16" s="345"/>
      <c r="BO16" s="346"/>
      <c r="BP16" s="254"/>
      <c r="BQ16" s="374"/>
      <c r="BR16" s="374"/>
      <c r="BS16" s="374"/>
      <c r="BT16" s="374"/>
      <c r="BU16" s="374"/>
      <c r="BV16" s="374"/>
      <c r="BW16" s="374"/>
      <c r="BX16" s="374"/>
      <c r="BY16" s="374"/>
      <c r="BZ16" s="374"/>
      <c r="CA16" s="374"/>
      <c r="CB16" s="375"/>
    </row>
    <row r="17" spans="1:81">
      <c r="A17" s="329"/>
      <c r="B17" s="330"/>
      <c r="C17" s="330"/>
      <c r="D17" s="331"/>
      <c r="E17" s="273" t="s">
        <v>359</v>
      </c>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5"/>
      <c r="AJ17" s="320" t="s">
        <v>42</v>
      </c>
      <c r="AK17" s="321"/>
      <c r="AL17" s="321"/>
      <c r="AM17" s="321"/>
      <c r="AN17" s="321"/>
      <c r="AO17" s="321"/>
      <c r="AP17" s="321"/>
      <c r="AQ17" s="321"/>
      <c r="AR17" s="321"/>
      <c r="AS17" s="321"/>
      <c r="AT17" s="322"/>
      <c r="AU17" s="320" t="s">
        <v>42</v>
      </c>
      <c r="AV17" s="321"/>
      <c r="AW17" s="321"/>
      <c r="AX17" s="321"/>
      <c r="AY17" s="321"/>
      <c r="AZ17" s="321"/>
      <c r="BA17" s="321"/>
      <c r="BB17" s="321"/>
      <c r="BC17" s="321"/>
      <c r="BD17" s="322"/>
      <c r="BE17" s="320" t="s">
        <v>42</v>
      </c>
      <c r="BF17" s="321"/>
      <c r="BG17" s="321"/>
      <c r="BH17" s="321"/>
      <c r="BI17" s="321"/>
      <c r="BJ17" s="321"/>
      <c r="BK17" s="321"/>
      <c r="BL17" s="321"/>
      <c r="BM17" s="321"/>
      <c r="BN17" s="321"/>
      <c r="BO17" s="322"/>
      <c r="BP17" s="254">
        <f>BP14+BP15+BP16</f>
        <v>78979.08</v>
      </c>
      <c r="BQ17" s="374"/>
      <c r="BR17" s="374"/>
      <c r="BS17" s="374"/>
      <c r="BT17" s="374"/>
      <c r="BU17" s="374"/>
      <c r="BV17" s="374"/>
      <c r="BW17" s="374"/>
      <c r="BX17" s="374"/>
      <c r="BY17" s="374"/>
      <c r="BZ17" s="374"/>
      <c r="CA17" s="374"/>
      <c r="CB17" s="375"/>
    </row>
    <row r="18" spans="1:81" ht="15.75">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row>
    <row r="19" spans="1:81" ht="15.75">
      <c r="A19" s="224" t="s">
        <v>447</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4"/>
      <c r="BN19" s="224"/>
      <c r="BO19" s="224"/>
      <c r="BP19" s="224"/>
      <c r="BQ19" s="224"/>
      <c r="BR19" s="224"/>
      <c r="BS19" s="224"/>
      <c r="BT19" s="224"/>
      <c r="BU19" s="224"/>
      <c r="BV19" s="224"/>
      <c r="BW19" s="224"/>
      <c r="BX19" s="224"/>
      <c r="BY19" s="224"/>
      <c r="BZ19" s="224"/>
      <c r="CA19" s="224"/>
      <c r="CB19" s="224"/>
      <c r="CC19" s="6"/>
    </row>
    <row r="21" spans="1:81">
      <c r="A21" s="308" t="s">
        <v>248</v>
      </c>
      <c r="B21" s="309"/>
      <c r="C21" s="309"/>
      <c r="D21" s="310"/>
      <c r="E21" s="308" t="s">
        <v>366</v>
      </c>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10"/>
      <c r="AN21" s="308" t="s">
        <v>368</v>
      </c>
      <c r="AO21" s="309"/>
      <c r="AP21" s="309"/>
      <c r="AQ21" s="309"/>
      <c r="AR21" s="309"/>
      <c r="AS21" s="309"/>
      <c r="AT21" s="309"/>
      <c r="AU21" s="309"/>
      <c r="AV21" s="310"/>
      <c r="AW21" s="308" t="s">
        <v>448</v>
      </c>
      <c r="AX21" s="309"/>
      <c r="AY21" s="309"/>
      <c r="AZ21" s="309"/>
      <c r="BA21" s="309"/>
      <c r="BB21" s="309"/>
      <c r="BC21" s="309"/>
      <c r="BD21" s="309"/>
      <c r="BE21" s="309"/>
      <c r="BF21" s="309"/>
      <c r="BG21" s="309"/>
      <c r="BH21" s="309"/>
      <c r="BI21" s="310"/>
      <c r="BJ21" s="308" t="s">
        <v>369</v>
      </c>
      <c r="BK21" s="309"/>
      <c r="BL21" s="309"/>
      <c r="BM21" s="309"/>
      <c r="BN21" s="309"/>
      <c r="BO21" s="309"/>
      <c r="BP21" s="309"/>
      <c r="BQ21" s="309"/>
      <c r="BR21" s="309"/>
      <c r="BS21" s="309"/>
      <c r="BT21" s="309"/>
      <c r="BU21" s="309"/>
      <c r="BV21" s="309"/>
      <c r="BW21" s="309"/>
      <c r="BX21" s="309"/>
      <c r="BY21" s="309"/>
      <c r="BZ21" s="309"/>
      <c r="CA21" s="309"/>
      <c r="CB21" s="310"/>
    </row>
    <row r="22" spans="1:81">
      <c r="A22" s="311" t="s">
        <v>251</v>
      </c>
      <c r="B22" s="312"/>
      <c r="C22" s="312"/>
      <c r="D22" s="313"/>
      <c r="E22" s="311"/>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3"/>
      <c r="AN22" s="311" t="s">
        <v>449</v>
      </c>
      <c r="AO22" s="312"/>
      <c r="AP22" s="312"/>
      <c r="AQ22" s="312"/>
      <c r="AR22" s="312"/>
      <c r="AS22" s="312"/>
      <c r="AT22" s="312"/>
      <c r="AU22" s="312"/>
      <c r="AV22" s="313"/>
      <c r="AW22" s="311" t="s">
        <v>450</v>
      </c>
      <c r="AX22" s="312"/>
      <c r="AY22" s="312"/>
      <c r="AZ22" s="312"/>
      <c r="BA22" s="312"/>
      <c r="BB22" s="312"/>
      <c r="BC22" s="312"/>
      <c r="BD22" s="312"/>
      <c r="BE22" s="312"/>
      <c r="BF22" s="312"/>
      <c r="BG22" s="312"/>
      <c r="BH22" s="312"/>
      <c r="BI22" s="313"/>
      <c r="BJ22" s="311" t="s">
        <v>425</v>
      </c>
      <c r="BK22" s="312"/>
      <c r="BL22" s="312"/>
      <c r="BM22" s="312"/>
      <c r="BN22" s="312"/>
      <c r="BO22" s="312"/>
      <c r="BP22" s="312"/>
      <c r="BQ22" s="312"/>
      <c r="BR22" s="312"/>
      <c r="BS22" s="312"/>
      <c r="BT22" s="312"/>
      <c r="BU22" s="312"/>
      <c r="BV22" s="312"/>
      <c r="BW22" s="312"/>
      <c r="BX22" s="312"/>
      <c r="BY22" s="312"/>
      <c r="BZ22" s="312"/>
      <c r="CA22" s="312"/>
      <c r="CB22" s="313"/>
    </row>
    <row r="23" spans="1:81">
      <c r="A23" s="311"/>
      <c r="B23" s="312"/>
      <c r="C23" s="312"/>
      <c r="D23" s="313"/>
      <c r="E23" s="311"/>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3"/>
      <c r="AN23" s="311" t="s">
        <v>451</v>
      </c>
      <c r="AO23" s="312"/>
      <c r="AP23" s="312"/>
      <c r="AQ23" s="312"/>
      <c r="AR23" s="312"/>
      <c r="AS23" s="312"/>
      <c r="AT23" s="312"/>
      <c r="AU23" s="312"/>
      <c r="AV23" s="313"/>
      <c r="AW23" s="311" t="s">
        <v>376</v>
      </c>
      <c r="AX23" s="312"/>
      <c r="AY23" s="312"/>
      <c r="AZ23" s="312"/>
      <c r="BA23" s="312"/>
      <c r="BB23" s="312"/>
      <c r="BC23" s="312"/>
      <c r="BD23" s="312"/>
      <c r="BE23" s="312"/>
      <c r="BF23" s="312"/>
      <c r="BG23" s="312"/>
      <c r="BH23" s="312"/>
      <c r="BI23" s="313"/>
      <c r="BJ23" s="311"/>
      <c r="BK23" s="312"/>
      <c r="BL23" s="312"/>
      <c r="BM23" s="312"/>
      <c r="BN23" s="312"/>
      <c r="BO23" s="312"/>
      <c r="BP23" s="312"/>
      <c r="BQ23" s="312"/>
      <c r="BR23" s="312"/>
      <c r="BS23" s="312"/>
      <c r="BT23" s="312"/>
      <c r="BU23" s="312"/>
      <c r="BV23" s="312"/>
      <c r="BW23" s="312"/>
      <c r="BX23" s="312"/>
      <c r="BY23" s="312"/>
      <c r="BZ23" s="312"/>
      <c r="CA23" s="312"/>
      <c r="CB23" s="313"/>
    </row>
    <row r="24" spans="1:81">
      <c r="A24" s="311"/>
      <c r="B24" s="312"/>
      <c r="C24" s="312"/>
      <c r="D24" s="313"/>
      <c r="E24" s="311"/>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3"/>
      <c r="AN24" s="311"/>
      <c r="AO24" s="312"/>
      <c r="AP24" s="312"/>
      <c r="AQ24" s="312"/>
      <c r="AR24" s="312"/>
      <c r="AS24" s="312"/>
      <c r="AT24" s="312"/>
      <c r="AU24" s="312"/>
      <c r="AV24" s="313"/>
      <c r="AW24" s="311"/>
      <c r="AX24" s="312"/>
      <c r="AY24" s="312"/>
      <c r="AZ24" s="312"/>
      <c r="BA24" s="312"/>
      <c r="BB24" s="312"/>
      <c r="BC24" s="312"/>
      <c r="BD24" s="312"/>
      <c r="BE24" s="312"/>
      <c r="BF24" s="312"/>
      <c r="BG24" s="312"/>
      <c r="BH24" s="312"/>
      <c r="BI24" s="313"/>
      <c r="BJ24" s="311"/>
      <c r="BK24" s="312"/>
      <c r="BL24" s="312"/>
      <c r="BM24" s="312"/>
      <c r="BN24" s="312"/>
      <c r="BO24" s="312"/>
      <c r="BP24" s="312"/>
      <c r="BQ24" s="312"/>
      <c r="BR24" s="312"/>
      <c r="BS24" s="312"/>
      <c r="BT24" s="312"/>
      <c r="BU24" s="312"/>
      <c r="BV24" s="312"/>
      <c r="BW24" s="312"/>
      <c r="BX24" s="312"/>
      <c r="BY24" s="312"/>
      <c r="BZ24" s="312"/>
      <c r="CA24" s="312"/>
      <c r="CB24" s="313"/>
    </row>
    <row r="25" spans="1:81">
      <c r="A25" s="314">
        <v>1</v>
      </c>
      <c r="B25" s="315"/>
      <c r="C25" s="315"/>
      <c r="D25" s="316"/>
      <c r="E25" s="314">
        <v>2</v>
      </c>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6"/>
      <c r="AN25" s="314">
        <v>3</v>
      </c>
      <c r="AO25" s="315"/>
      <c r="AP25" s="315"/>
      <c r="AQ25" s="315"/>
      <c r="AR25" s="315"/>
      <c r="AS25" s="315"/>
      <c r="AT25" s="315"/>
      <c r="AU25" s="315"/>
      <c r="AV25" s="316"/>
      <c r="AW25" s="314">
        <v>4</v>
      </c>
      <c r="AX25" s="315"/>
      <c r="AY25" s="315"/>
      <c r="AZ25" s="315"/>
      <c r="BA25" s="315"/>
      <c r="BB25" s="315"/>
      <c r="BC25" s="315"/>
      <c r="BD25" s="315"/>
      <c r="BE25" s="315"/>
      <c r="BF25" s="315"/>
      <c r="BG25" s="315"/>
      <c r="BH25" s="315"/>
      <c r="BI25" s="316"/>
      <c r="BJ25" s="314">
        <v>5</v>
      </c>
      <c r="BK25" s="315"/>
      <c r="BL25" s="315"/>
      <c r="BM25" s="315"/>
      <c r="BN25" s="315"/>
      <c r="BO25" s="315"/>
      <c r="BP25" s="315"/>
      <c r="BQ25" s="315"/>
      <c r="BR25" s="315"/>
      <c r="BS25" s="315"/>
      <c r="BT25" s="315"/>
      <c r="BU25" s="315"/>
      <c r="BV25" s="315"/>
      <c r="BW25" s="315"/>
      <c r="BX25" s="315"/>
      <c r="BY25" s="315"/>
      <c r="BZ25" s="315"/>
      <c r="CA25" s="315"/>
      <c r="CB25" s="316"/>
    </row>
    <row r="26" spans="1:81">
      <c r="A26" s="329"/>
      <c r="B26" s="330"/>
      <c r="C26" s="330"/>
      <c r="D26" s="331"/>
      <c r="E26" s="329"/>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1"/>
      <c r="AN26" s="273"/>
      <c r="AO26" s="274"/>
      <c r="AP26" s="274"/>
      <c r="AQ26" s="274"/>
      <c r="AR26" s="274"/>
      <c r="AS26" s="274"/>
      <c r="AT26" s="274"/>
      <c r="AU26" s="274"/>
      <c r="AV26" s="275"/>
      <c r="AW26" s="323"/>
      <c r="AX26" s="324"/>
      <c r="AY26" s="324"/>
      <c r="AZ26" s="324"/>
      <c r="BA26" s="324"/>
      <c r="BB26" s="324"/>
      <c r="BC26" s="324"/>
      <c r="BD26" s="324"/>
      <c r="BE26" s="324"/>
      <c r="BF26" s="324"/>
      <c r="BG26" s="324"/>
      <c r="BH26" s="324"/>
      <c r="BI26" s="325"/>
      <c r="BJ26" s="323"/>
      <c r="BK26" s="324"/>
      <c r="BL26" s="324"/>
      <c r="BM26" s="324"/>
      <c r="BN26" s="324"/>
      <c r="BO26" s="324"/>
      <c r="BP26" s="324"/>
      <c r="BQ26" s="324"/>
      <c r="BR26" s="324"/>
      <c r="BS26" s="324"/>
      <c r="BT26" s="324"/>
      <c r="BU26" s="324"/>
      <c r="BV26" s="324"/>
      <c r="BW26" s="324"/>
      <c r="BX26" s="324"/>
      <c r="BY26" s="324"/>
      <c r="BZ26" s="324"/>
      <c r="CA26" s="324"/>
      <c r="CB26" s="325"/>
    </row>
    <row r="27" spans="1:81">
      <c r="A27" s="329"/>
      <c r="B27" s="330"/>
      <c r="C27" s="330"/>
      <c r="D27" s="331"/>
      <c r="E27" s="329"/>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1"/>
      <c r="AN27" s="273"/>
      <c r="AO27" s="274"/>
      <c r="AP27" s="274"/>
      <c r="AQ27" s="274"/>
      <c r="AR27" s="274"/>
      <c r="AS27" s="274"/>
      <c r="AT27" s="274"/>
      <c r="AU27" s="274"/>
      <c r="AV27" s="275"/>
      <c r="AW27" s="323"/>
      <c r="AX27" s="324"/>
      <c r="AY27" s="324"/>
      <c r="AZ27" s="324"/>
      <c r="BA27" s="324"/>
      <c r="BB27" s="324"/>
      <c r="BC27" s="324"/>
      <c r="BD27" s="324"/>
      <c r="BE27" s="324"/>
      <c r="BF27" s="324"/>
      <c r="BG27" s="324"/>
      <c r="BH27" s="324"/>
      <c r="BI27" s="325"/>
      <c r="BJ27" s="323"/>
      <c r="BK27" s="324"/>
      <c r="BL27" s="324"/>
      <c r="BM27" s="324"/>
      <c r="BN27" s="324"/>
      <c r="BO27" s="324"/>
      <c r="BP27" s="324"/>
      <c r="BQ27" s="324"/>
      <c r="BR27" s="324"/>
      <c r="BS27" s="324"/>
      <c r="BT27" s="324"/>
      <c r="BU27" s="324"/>
      <c r="BV27" s="324"/>
      <c r="BW27" s="324"/>
      <c r="BX27" s="324"/>
      <c r="BY27" s="324"/>
      <c r="BZ27" s="324"/>
      <c r="CA27" s="324"/>
      <c r="CB27" s="325"/>
    </row>
    <row r="28" spans="1:81">
      <c r="A28" s="329"/>
      <c r="B28" s="330"/>
      <c r="C28" s="330"/>
      <c r="D28" s="331"/>
      <c r="E28" s="273" t="s">
        <v>359</v>
      </c>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4"/>
      <c r="AM28" s="275"/>
      <c r="AN28" s="273"/>
      <c r="AO28" s="274"/>
      <c r="AP28" s="274"/>
      <c r="AQ28" s="274"/>
      <c r="AR28" s="274"/>
      <c r="AS28" s="274"/>
      <c r="AT28" s="274"/>
      <c r="AU28" s="274"/>
      <c r="AV28" s="275"/>
      <c r="AW28" s="273"/>
      <c r="AX28" s="274"/>
      <c r="AY28" s="274"/>
      <c r="AZ28" s="274"/>
      <c r="BA28" s="274"/>
      <c r="BB28" s="274"/>
      <c r="BC28" s="274"/>
      <c r="BD28" s="274"/>
      <c r="BE28" s="274"/>
      <c r="BF28" s="274"/>
      <c r="BG28" s="274"/>
      <c r="BH28" s="274"/>
      <c r="BI28" s="275"/>
      <c r="BJ28" s="323"/>
      <c r="BK28" s="324"/>
      <c r="BL28" s="324"/>
      <c r="BM28" s="324"/>
      <c r="BN28" s="324"/>
      <c r="BO28" s="324"/>
      <c r="BP28" s="324"/>
      <c r="BQ28" s="324"/>
      <c r="BR28" s="324"/>
      <c r="BS28" s="324"/>
      <c r="BT28" s="324"/>
      <c r="BU28" s="324"/>
      <c r="BV28" s="324"/>
      <c r="BW28" s="324"/>
      <c r="BX28" s="324"/>
      <c r="BY28" s="324"/>
      <c r="BZ28" s="324"/>
      <c r="CA28" s="324"/>
      <c r="CB28" s="325"/>
    </row>
    <row r="29" spans="1:81" ht="15.7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6"/>
    </row>
    <row r="30" spans="1:81" ht="15.75">
      <c r="A30" s="224" t="s">
        <v>452</v>
      </c>
      <c r="B30" s="224"/>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224"/>
      <c r="BA30" s="224"/>
      <c r="BB30" s="224"/>
      <c r="BC30" s="224"/>
      <c r="BD30" s="224"/>
      <c r="BE30" s="224"/>
      <c r="BF30" s="224"/>
      <c r="BG30" s="224"/>
      <c r="BH30" s="224"/>
      <c r="BI30" s="224"/>
      <c r="BJ30" s="224"/>
      <c r="BK30" s="224"/>
      <c r="BL30" s="224"/>
      <c r="BM30" s="224"/>
      <c r="BN30" s="224"/>
      <c r="BO30" s="224"/>
      <c r="BP30" s="224"/>
      <c r="BQ30" s="224"/>
      <c r="BR30" s="224"/>
      <c r="BS30" s="224"/>
      <c r="BT30" s="224"/>
      <c r="BU30" s="224"/>
      <c r="BV30" s="224"/>
      <c r="BW30" s="224"/>
      <c r="BX30" s="224"/>
      <c r="BY30" s="224"/>
      <c r="BZ30" s="224"/>
      <c r="CA30" s="224"/>
      <c r="CB30" s="224"/>
      <c r="CC30" s="6"/>
    </row>
    <row r="32" spans="1:81">
      <c r="A32" s="308" t="s">
        <v>248</v>
      </c>
      <c r="B32" s="309"/>
      <c r="C32" s="309"/>
      <c r="D32" s="310"/>
      <c r="E32" s="308" t="s">
        <v>16</v>
      </c>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10"/>
      <c r="AJ32" s="308" t="s">
        <v>379</v>
      </c>
      <c r="AK32" s="309"/>
      <c r="AL32" s="309"/>
      <c r="AM32" s="309"/>
      <c r="AN32" s="309"/>
      <c r="AO32" s="309"/>
      <c r="AP32" s="309"/>
      <c r="AQ32" s="309"/>
      <c r="AR32" s="309"/>
      <c r="AS32" s="309"/>
      <c r="AT32" s="310"/>
      <c r="AU32" s="308" t="s">
        <v>453</v>
      </c>
      <c r="AV32" s="309"/>
      <c r="AW32" s="309"/>
      <c r="AX32" s="309"/>
      <c r="AY32" s="309"/>
      <c r="AZ32" s="309"/>
      <c r="BA32" s="309"/>
      <c r="BB32" s="309"/>
      <c r="BC32" s="309"/>
      <c r="BD32" s="310"/>
      <c r="BE32" s="308" t="s">
        <v>454</v>
      </c>
      <c r="BF32" s="309"/>
      <c r="BG32" s="309"/>
      <c r="BH32" s="309"/>
      <c r="BI32" s="309"/>
      <c r="BJ32" s="309"/>
      <c r="BK32" s="309"/>
      <c r="BL32" s="309"/>
      <c r="BM32" s="309"/>
      <c r="BN32" s="309"/>
      <c r="BO32" s="310"/>
      <c r="BP32" s="308" t="s">
        <v>369</v>
      </c>
      <c r="BQ32" s="309"/>
      <c r="BR32" s="309"/>
      <c r="BS32" s="309"/>
      <c r="BT32" s="309"/>
      <c r="BU32" s="309"/>
      <c r="BV32" s="309"/>
      <c r="BW32" s="309"/>
      <c r="BX32" s="309"/>
      <c r="BY32" s="309"/>
      <c r="BZ32" s="309"/>
      <c r="CA32" s="309"/>
      <c r="CB32" s="310"/>
    </row>
    <row r="33" spans="1:81">
      <c r="A33" s="311" t="s">
        <v>251</v>
      </c>
      <c r="B33" s="312"/>
      <c r="C33" s="312"/>
      <c r="D33" s="313"/>
      <c r="E33" s="311"/>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3"/>
      <c r="AJ33" s="311" t="s">
        <v>455</v>
      </c>
      <c r="AK33" s="312"/>
      <c r="AL33" s="312"/>
      <c r="AM33" s="312"/>
      <c r="AN33" s="312"/>
      <c r="AO33" s="312"/>
      <c r="AP33" s="312"/>
      <c r="AQ33" s="312"/>
      <c r="AR33" s="312"/>
      <c r="AS33" s="312"/>
      <c r="AT33" s="313"/>
      <c r="AU33" s="311" t="s">
        <v>456</v>
      </c>
      <c r="AV33" s="312"/>
      <c r="AW33" s="312"/>
      <c r="AX33" s="312"/>
      <c r="AY33" s="312"/>
      <c r="AZ33" s="312"/>
      <c r="BA33" s="312"/>
      <c r="BB33" s="312"/>
      <c r="BC33" s="312"/>
      <c r="BD33" s="313"/>
      <c r="BE33" s="311" t="s">
        <v>457</v>
      </c>
      <c r="BF33" s="312"/>
      <c r="BG33" s="312"/>
      <c r="BH33" s="312"/>
      <c r="BI33" s="312"/>
      <c r="BJ33" s="312"/>
      <c r="BK33" s="312"/>
      <c r="BL33" s="312"/>
      <c r="BM33" s="312"/>
      <c r="BN33" s="312"/>
      <c r="BO33" s="313"/>
      <c r="BP33" s="311" t="s">
        <v>458</v>
      </c>
      <c r="BQ33" s="312"/>
      <c r="BR33" s="312"/>
      <c r="BS33" s="312"/>
      <c r="BT33" s="312"/>
      <c r="BU33" s="312"/>
      <c r="BV33" s="312"/>
      <c r="BW33" s="312"/>
      <c r="BX33" s="312"/>
      <c r="BY33" s="312"/>
      <c r="BZ33" s="312"/>
      <c r="CA33" s="312"/>
      <c r="CB33" s="313"/>
    </row>
    <row r="34" spans="1:81">
      <c r="A34" s="311"/>
      <c r="B34" s="312"/>
      <c r="C34" s="312"/>
      <c r="D34" s="313"/>
      <c r="E34" s="311"/>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3"/>
      <c r="AJ34" s="311" t="s">
        <v>459</v>
      </c>
      <c r="AK34" s="312"/>
      <c r="AL34" s="312"/>
      <c r="AM34" s="312"/>
      <c r="AN34" s="312"/>
      <c r="AO34" s="312"/>
      <c r="AP34" s="312"/>
      <c r="AQ34" s="312"/>
      <c r="AR34" s="312"/>
      <c r="AS34" s="312"/>
      <c r="AT34" s="313"/>
      <c r="AU34" s="311" t="s">
        <v>460</v>
      </c>
      <c r="AV34" s="312"/>
      <c r="AW34" s="312"/>
      <c r="AX34" s="312"/>
      <c r="AY34" s="312"/>
      <c r="AZ34" s="312"/>
      <c r="BA34" s="312"/>
      <c r="BB34" s="312"/>
      <c r="BC34" s="312"/>
      <c r="BD34" s="313"/>
      <c r="BE34" s="311"/>
      <c r="BF34" s="312"/>
      <c r="BG34" s="312"/>
      <c r="BH34" s="312"/>
      <c r="BI34" s="312"/>
      <c r="BJ34" s="312"/>
      <c r="BK34" s="312"/>
      <c r="BL34" s="312"/>
      <c r="BM34" s="312"/>
      <c r="BN34" s="312"/>
      <c r="BO34" s="313"/>
      <c r="BP34" s="311"/>
      <c r="BQ34" s="312"/>
      <c r="BR34" s="312"/>
      <c r="BS34" s="312"/>
      <c r="BT34" s="312"/>
      <c r="BU34" s="312"/>
      <c r="BV34" s="312"/>
      <c r="BW34" s="312"/>
      <c r="BX34" s="312"/>
      <c r="BY34" s="312"/>
      <c r="BZ34" s="312"/>
      <c r="CA34" s="312"/>
      <c r="CB34" s="313"/>
    </row>
    <row r="35" spans="1:81">
      <c r="A35" s="326"/>
      <c r="B35" s="327"/>
      <c r="C35" s="327"/>
      <c r="D35" s="328"/>
      <c r="E35" s="326"/>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8"/>
      <c r="AJ35" s="326"/>
      <c r="AK35" s="327"/>
      <c r="AL35" s="327"/>
      <c r="AM35" s="327"/>
      <c r="AN35" s="327"/>
      <c r="AO35" s="327"/>
      <c r="AP35" s="327"/>
      <c r="AQ35" s="327"/>
      <c r="AR35" s="327"/>
      <c r="AS35" s="327"/>
      <c r="AT35" s="328"/>
      <c r="AU35" s="326"/>
      <c r="AV35" s="327"/>
      <c r="AW35" s="327"/>
      <c r="AX35" s="327"/>
      <c r="AY35" s="327"/>
      <c r="AZ35" s="327"/>
      <c r="BA35" s="327"/>
      <c r="BB35" s="327"/>
      <c r="BC35" s="327"/>
      <c r="BD35" s="328"/>
      <c r="BE35" s="326"/>
      <c r="BF35" s="327"/>
      <c r="BG35" s="327"/>
      <c r="BH35" s="327"/>
      <c r="BI35" s="327"/>
      <c r="BJ35" s="327"/>
      <c r="BK35" s="327"/>
      <c r="BL35" s="327"/>
      <c r="BM35" s="327"/>
      <c r="BN35" s="327"/>
      <c r="BO35" s="328"/>
      <c r="BP35" s="326"/>
      <c r="BQ35" s="327"/>
      <c r="BR35" s="327"/>
      <c r="BS35" s="327"/>
      <c r="BT35" s="327"/>
      <c r="BU35" s="327"/>
      <c r="BV35" s="327"/>
      <c r="BW35" s="327"/>
      <c r="BX35" s="327"/>
      <c r="BY35" s="327"/>
      <c r="BZ35" s="327"/>
      <c r="CA35" s="327"/>
      <c r="CB35" s="328"/>
    </row>
    <row r="36" spans="1:81">
      <c r="A36" s="326">
        <v>1</v>
      </c>
      <c r="B36" s="327"/>
      <c r="C36" s="327"/>
      <c r="D36" s="328"/>
      <c r="E36" s="326">
        <v>2</v>
      </c>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8"/>
      <c r="AJ36" s="326">
        <v>4</v>
      </c>
      <c r="AK36" s="327"/>
      <c r="AL36" s="327"/>
      <c r="AM36" s="327"/>
      <c r="AN36" s="327"/>
      <c r="AO36" s="327"/>
      <c r="AP36" s="327"/>
      <c r="AQ36" s="327"/>
      <c r="AR36" s="327"/>
      <c r="AS36" s="327"/>
      <c r="AT36" s="328"/>
      <c r="AU36" s="326">
        <v>5</v>
      </c>
      <c r="AV36" s="327"/>
      <c r="AW36" s="327"/>
      <c r="AX36" s="327"/>
      <c r="AY36" s="327"/>
      <c r="AZ36" s="327"/>
      <c r="BA36" s="327"/>
      <c r="BB36" s="327"/>
      <c r="BC36" s="327"/>
      <c r="BD36" s="328"/>
      <c r="BE36" s="326">
        <v>6</v>
      </c>
      <c r="BF36" s="327"/>
      <c r="BG36" s="327"/>
      <c r="BH36" s="327"/>
      <c r="BI36" s="327"/>
      <c r="BJ36" s="327"/>
      <c r="BK36" s="327"/>
      <c r="BL36" s="327"/>
      <c r="BM36" s="327"/>
      <c r="BN36" s="327"/>
      <c r="BO36" s="328"/>
      <c r="BP36" s="326">
        <v>6</v>
      </c>
      <c r="BQ36" s="327"/>
      <c r="BR36" s="327"/>
      <c r="BS36" s="327"/>
      <c r="BT36" s="327"/>
      <c r="BU36" s="327"/>
      <c r="BV36" s="327"/>
      <c r="BW36" s="327"/>
      <c r="BX36" s="327"/>
      <c r="BY36" s="327"/>
      <c r="BZ36" s="327"/>
      <c r="CA36" s="327"/>
      <c r="CB36" s="328"/>
    </row>
    <row r="37" spans="1:81">
      <c r="A37" s="329">
        <v>1</v>
      </c>
      <c r="B37" s="330"/>
      <c r="C37" s="330"/>
      <c r="D37" s="331"/>
      <c r="E37" s="329" t="s">
        <v>501</v>
      </c>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1"/>
      <c r="AJ37" s="323">
        <v>314200</v>
      </c>
      <c r="AK37" s="324"/>
      <c r="AL37" s="324"/>
      <c r="AM37" s="324"/>
      <c r="AN37" s="324"/>
      <c r="AO37" s="324"/>
      <c r="AP37" s="324"/>
      <c r="AQ37" s="324"/>
      <c r="AR37" s="324"/>
      <c r="AS37" s="324"/>
      <c r="AT37" s="325"/>
      <c r="AU37" s="323">
        <v>3481.02</v>
      </c>
      <c r="AV37" s="324"/>
      <c r="AW37" s="324"/>
      <c r="AX37" s="324"/>
      <c r="AY37" s="324"/>
      <c r="AZ37" s="324"/>
      <c r="BA37" s="324"/>
      <c r="BB37" s="324"/>
      <c r="BC37" s="324"/>
      <c r="BD37" s="325"/>
      <c r="BE37" s="323"/>
      <c r="BF37" s="324"/>
      <c r="BG37" s="324"/>
      <c r="BH37" s="324"/>
      <c r="BI37" s="324"/>
      <c r="BJ37" s="324"/>
      <c r="BK37" s="324"/>
      <c r="BL37" s="324"/>
      <c r="BM37" s="324"/>
      <c r="BN37" s="324"/>
      <c r="BO37" s="325"/>
      <c r="BP37" s="254">
        <v>764303.63</v>
      </c>
      <c r="BQ37" s="374"/>
      <c r="BR37" s="374"/>
      <c r="BS37" s="374"/>
      <c r="BT37" s="374"/>
      <c r="BU37" s="374"/>
      <c r="BV37" s="374"/>
      <c r="BW37" s="374"/>
      <c r="BX37" s="374"/>
      <c r="BY37" s="374"/>
      <c r="BZ37" s="374"/>
      <c r="CA37" s="374"/>
      <c r="CB37" s="375"/>
    </row>
    <row r="38" spans="1:81">
      <c r="A38" s="329">
        <v>2</v>
      </c>
      <c r="B38" s="330"/>
      <c r="C38" s="330"/>
      <c r="D38" s="331"/>
      <c r="E38" s="329" t="s">
        <v>502</v>
      </c>
      <c r="F38" s="330"/>
      <c r="G38" s="330"/>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1"/>
      <c r="AJ38" s="323">
        <v>34632</v>
      </c>
      <c r="AK38" s="324"/>
      <c r="AL38" s="324"/>
      <c r="AM38" s="324"/>
      <c r="AN38" s="324"/>
      <c r="AO38" s="324"/>
      <c r="AP38" s="324"/>
      <c r="AQ38" s="324"/>
      <c r="AR38" s="324"/>
      <c r="AS38" s="324"/>
      <c r="AT38" s="325"/>
      <c r="AU38" s="323">
        <v>10.220000000000001</v>
      </c>
      <c r="AV38" s="324"/>
      <c r="AW38" s="324"/>
      <c r="AX38" s="324"/>
      <c r="AY38" s="324"/>
      <c r="AZ38" s="324"/>
      <c r="BA38" s="324"/>
      <c r="BB38" s="324"/>
      <c r="BC38" s="324"/>
      <c r="BD38" s="325"/>
      <c r="BE38" s="323"/>
      <c r="BF38" s="324"/>
      <c r="BG38" s="324"/>
      <c r="BH38" s="324"/>
      <c r="BI38" s="324"/>
      <c r="BJ38" s="324"/>
      <c r="BK38" s="324"/>
      <c r="BL38" s="324"/>
      <c r="BM38" s="324"/>
      <c r="BN38" s="324"/>
      <c r="BO38" s="325"/>
      <c r="BP38" s="254">
        <v>246443.99</v>
      </c>
      <c r="BQ38" s="374"/>
      <c r="BR38" s="374"/>
      <c r="BS38" s="374"/>
      <c r="BT38" s="374"/>
      <c r="BU38" s="374"/>
      <c r="BV38" s="374"/>
      <c r="BW38" s="374"/>
      <c r="BX38" s="374"/>
      <c r="BY38" s="374"/>
      <c r="BZ38" s="374"/>
      <c r="CA38" s="374"/>
      <c r="CB38" s="375"/>
    </row>
    <row r="39" spans="1:81">
      <c r="A39" s="329">
        <v>3</v>
      </c>
      <c r="B39" s="330"/>
      <c r="C39" s="330"/>
      <c r="D39" s="331"/>
      <c r="E39" s="329" t="s">
        <v>503</v>
      </c>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1"/>
      <c r="AJ39" s="323">
        <v>540</v>
      </c>
      <c r="AK39" s="324"/>
      <c r="AL39" s="324"/>
      <c r="AM39" s="324"/>
      <c r="AN39" s="324"/>
      <c r="AO39" s="324"/>
      <c r="AP39" s="324"/>
      <c r="AQ39" s="324"/>
      <c r="AR39" s="324"/>
      <c r="AS39" s="324"/>
      <c r="AT39" s="325"/>
      <c r="AU39" s="323">
        <v>45.48</v>
      </c>
      <c r="AV39" s="324"/>
      <c r="AW39" s="324"/>
      <c r="AX39" s="324"/>
      <c r="AY39" s="324"/>
      <c r="AZ39" s="324"/>
      <c r="BA39" s="324"/>
      <c r="BB39" s="324"/>
      <c r="BC39" s="324"/>
      <c r="BD39" s="325"/>
      <c r="BE39" s="323"/>
      <c r="BF39" s="324"/>
      <c r="BG39" s="324"/>
      <c r="BH39" s="324"/>
      <c r="BI39" s="324"/>
      <c r="BJ39" s="324"/>
      <c r="BK39" s="324"/>
      <c r="BL39" s="324"/>
      <c r="BM39" s="324"/>
      <c r="BN39" s="324"/>
      <c r="BO39" s="325"/>
      <c r="BP39" s="254">
        <v>26888.65</v>
      </c>
      <c r="BQ39" s="374"/>
      <c r="BR39" s="374"/>
      <c r="BS39" s="374"/>
      <c r="BT39" s="374"/>
      <c r="BU39" s="374"/>
      <c r="BV39" s="374"/>
      <c r="BW39" s="374"/>
      <c r="BX39" s="374"/>
      <c r="BY39" s="374"/>
      <c r="BZ39" s="374"/>
      <c r="CA39" s="374"/>
      <c r="CB39" s="375"/>
    </row>
    <row r="40" spans="1:81">
      <c r="A40" s="329">
        <v>4</v>
      </c>
      <c r="B40" s="330"/>
      <c r="C40" s="330"/>
      <c r="D40" s="331"/>
      <c r="E40" s="329" t="s">
        <v>510</v>
      </c>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1"/>
      <c r="AJ40" s="323"/>
      <c r="AK40" s="324"/>
      <c r="AL40" s="324"/>
      <c r="AM40" s="324"/>
      <c r="AN40" s="324"/>
      <c r="AO40" s="324"/>
      <c r="AP40" s="324"/>
      <c r="AQ40" s="324"/>
      <c r="AR40" s="324"/>
      <c r="AS40" s="324"/>
      <c r="AT40" s="325"/>
      <c r="AU40" s="323"/>
      <c r="AV40" s="324"/>
      <c r="AW40" s="324"/>
      <c r="AX40" s="324"/>
      <c r="AY40" s="324"/>
      <c r="AZ40" s="324"/>
      <c r="BA40" s="324"/>
      <c r="BB40" s="324"/>
      <c r="BC40" s="324"/>
      <c r="BD40" s="325"/>
      <c r="BE40" s="323"/>
      <c r="BF40" s="324"/>
      <c r="BG40" s="324"/>
      <c r="BH40" s="324"/>
      <c r="BI40" s="324"/>
      <c r="BJ40" s="324"/>
      <c r="BK40" s="324"/>
      <c r="BL40" s="324"/>
      <c r="BM40" s="324"/>
      <c r="BN40" s="324"/>
      <c r="BO40" s="325"/>
      <c r="BP40" s="254">
        <v>33337.1</v>
      </c>
      <c r="BQ40" s="374"/>
      <c r="BR40" s="374"/>
      <c r="BS40" s="374"/>
      <c r="BT40" s="374"/>
      <c r="BU40" s="374"/>
      <c r="BV40" s="374"/>
      <c r="BW40" s="374"/>
      <c r="BX40" s="374"/>
      <c r="BY40" s="374"/>
      <c r="BZ40" s="374"/>
      <c r="CA40" s="374"/>
      <c r="CB40" s="375"/>
    </row>
    <row r="41" spans="1:81">
      <c r="A41" s="329">
        <v>5</v>
      </c>
      <c r="B41" s="330"/>
      <c r="C41" s="330"/>
      <c r="D41" s="331"/>
      <c r="E41" s="329" t="s">
        <v>511</v>
      </c>
      <c r="F41" s="330"/>
      <c r="G41" s="330"/>
      <c r="H41" s="330"/>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1"/>
      <c r="AJ41" s="323"/>
      <c r="AK41" s="324"/>
      <c r="AL41" s="324"/>
      <c r="AM41" s="324"/>
      <c r="AN41" s="324"/>
      <c r="AO41" s="324"/>
      <c r="AP41" s="324"/>
      <c r="AQ41" s="324"/>
      <c r="AR41" s="324"/>
      <c r="AS41" s="324"/>
      <c r="AT41" s="325"/>
      <c r="AU41" s="323"/>
      <c r="AV41" s="324"/>
      <c r="AW41" s="324"/>
      <c r="AX41" s="324"/>
      <c r="AY41" s="324"/>
      <c r="AZ41" s="324"/>
      <c r="BA41" s="324"/>
      <c r="BB41" s="324"/>
      <c r="BC41" s="324"/>
      <c r="BD41" s="325"/>
      <c r="BE41" s="323"/>
      <c r="BF41" s="324"/>
      <c r="BG41" s="324"/>
      <c r="BH41" s="324"/>
      <c r="BI41" s="324"/>
      <c r="BJ41" s="324"/>
      <c r="BK41" s="324"/>
      <c r="BL41" s="324"/>
      <c r="BM41" s="324"/>
      <c r="BN41" s="324"/>
      <c r="BO41" s="325"/>
      <c r="BP41" s="254">
        <v>9400.2000000000007</v>
      </c>
      <c r="BQ41" s="374"/>
      <c r="BR41" s="374"/>
      <c r="BS41" s="374"/>
      <c r="BT41" s="374"/>
      <c r="BU41" s="374"/>
      <c r="BV41" s="374"/>
      <c r="BW41" s="374"/>
      <c r="BX41" s="374"/>
      <c r="BY41" s="374"/>
      <c r="BZ41" s="374"/>
      <c r="CA41" s="374"/>
      <c r="CB41" s="375"/>
    </row>
    <row r="42" spans="1:81">
      <c r="A42" s="329">
        <v>6</v>
      </c>
      <c r="B42" s="330"/>
      <c r="C42" s="330"/>
      <c r="D42" s="331"/>
      <c r="E42" s="329" t="s">
        <v>512</v>
      </c>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330"/>
      <c r="AI42" s="331"/>
      <c r="AJ42" s="323"/>
      <c r="AK42" s="324"/>
      <c r="AL42" s="324"/>
      <c r="AM42" s="324"/>
      <c r="AN42" s="324"/>
      <c r="AO42" s="324"/>
      <c r="AP42" s="324"/>
      <c r="AQ42" s="324"/>
      <c r="AR42" s="324"/>
      <c r="AS42" s="324"/>
      <c r="AT42" s="325"/>
      <c r="AU42" s="323"/>
      <c r="AV42" s="324"/>
      <c r="AW42" s="324"/>
      <c r="AX42" s="324"/>
      <c r="AY42" s="324"/>
      <c r="AZ42" s="324"/>
      <c r="BA42" s="324"/>
      <c r="BB42" s="324"/>
      <c r="BC42" s="324"/>
      <c r="BD42" s="325"/>
      <c r="BE42" s="323"/>
      <c r="BF42" s="324"/>
      <c r="BG42" s="324"/>
      <c r="BH42" s="324"/>
      <c r="BI42" s="324"/>
      <c r="BJ42" s="324"/>
      <c r="BK42" s="324"/>
      <c r="BL42" s="324"/>
      <c r="BM42" s="324"/>
      <c r="BN42" s="324"/>
      <c r="BO42" s="325"/>
      <c r="BP42" s="254">
        <v>240.6</v>
      </c>
      <c r="BQ42" s="374"/>
      <c r="BR42" s="374"/>
      <c r="BS42" s="374"/>
      <c r="BT42" s="374"/>
      <c r="BU42" s="374"/>
      <c r="BV42" s="374"/>
      <c r="BW42" s="374"/>
      <c r="BX42" s="374"/>
      <c r="BY42" s="374"/>
      <c r="BZ42" s="374"/>
      <c r="CA42" s="374"/>
      <c r="CB42" s="375"/>
    </row>
    <row r="43" spans="1:81">
      <c r="A43" s="329">
        <v>7</v>
      </c>
      <c r="B43" s="330"/>
      <c r="C43" s="330"/>
      <c r="D43" s="331"/>
      <c r="E43" s="329" t="s">
        <v>520</v>
      </c>
      <c r="F43" s="330"/>
      <c r="G43" s="330"/>
      <c r="H43" s="330"/>
      <c r="I43" s="330"/>
      <c r="J43" s="330"/>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1"/>
      <c r="AJ43" s="323"/>
      <c r="AK43" s="324"/>
      <c r="AL43" s="324"/>
      <c r="AM43" s="324"/>
      <c r="AN43" s="324"/>
      <c r="AO43" s="324"/>
      <c r="AP43" s="324"/>
      <c r="AQ43" s="324"/>
      <c r="AR43" s="324"/>
      <c r="AS43" s="324"/>
      <c r="AT43" s="325"/>
      <c r="AU43" s="323"/>
      <c r="AV43" s="324"/>
      <c r="AW43" s="324"/>
      <c r="AX43" s="324"/>
      <c r="AY43" s="324"/>
      <c r="AZ43" s="324"/>
      <c r="BA43" s="324"/>
      <c r="BB43" s="324"/>
      <c r="BC43" s="324"/>
      <c r="BD43" s="325"/>
      <c r="BE43" s="323"/>
      <c r="BF43" s="324"/>
      <c r="BG43" s="324"/>
      <c r="BH43" s="324"/>
      <c r="BI43" s="324"/>
      <c r="BJ43" s="324"/>
      <c r="BK43" s="324"/>
      <c r="BL43" s="324"/>
      <c r="BM43" s="324"/>
      <c r="BN43" s="324"/>
      <c r="BO43" s="325"/>
      <c r="BP43" s="254"/>
      <c r="BQ43" s="374"/>
      <c r="BR43" s="374"/>
      <c r="BS43" s="374"/>
      <c r="BT43" s="374"/>
      <c r="BU43" s="374"/>
      <c r="BV43" s="374"/>
      <c r="BW43" s="374"/>
      <c r="BX43" s="374"/>
      <c r="BY43" s="374"/>
      <c r="BZ43" s="374"/>
      <c r="CA43" s="374"/>
      <c r="CB43" s="375"/>
    </row>
    <row r="44" spans="1:81">
      <c r="A44" s="329">
        <v>8</v>
      </c>
      <c r="B44" s="330"/>
      <c r="C44" s="330"/>
      <c r="D44" s="331"/>
      <c r="E44" s="329" t="s">
        <v>521</v>
      </c>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1"/>
      <c r="AJ44" s="323"/>
      <c r="AK44" s="324"/>
      <c r="AL44" s="324"/>
      <c r="AM44" s="324"/>
      <c r="AN44" s="324"/>
      <c r="AO44" s="324"/>
      <c r="AP44" s="324"/>
      <c r="AQ44" s="324"/>
      <c r="AR44" s="324"/>
      <c r="AS44" s="324"/>
      <c r="AT44" s="325"/>
      <c r="AU44" s="323"/>
      <c r="AV44" s="324"/>
      <c r="AW44" s="324"/>
      <c r="AX44" s="324"/>
      <c r="AY44" s="324"/>
      <c r="AZ44" s="324"/>
      <c r="BA44" s="324"/>
      <c r="BB44" s="324"/>
      <c r="BC44" s="324"/>
      <c r="BD44" s="325"/>
      <c r="BE44" s="323"/>
      <c r="BF44" s="324"/>
      <c r="BG44" s="324"/>
      <c r="BH44" s="324"/>
      <c r="BI44" s="324"/>
      <c r="BJ44" s="324"/>
      <c r="BK44" s="324"/>
      <c r="BL44" s="324"/>
      <c r="BM44" s="324"/>
      <c r="BN44" s="324"/>
      <c r="BO44" s="325"/>
      <c r="BP44" s="254"/>
      <c r="BQ44" s="374"/>
      <c r="BR44" s="374"/>
      <c r="BS44" s="374"/>
      <c r="BT44" s="374"/>
      <c r="BU44" s="374"/>
      <c r="BV44" s="374"/>
      <c r="BW44" s="374"/>
      <c r="BX44" s="374"/>
      <c r="BY44" s="374"/>
      <c r="BZ44" s="374"/>
      <c r="CA44" s="374"/>
      <c r="CB44" s="375"/>
    </row>
    <row r="45" spans="1:81">
      <c r="A45" s="329">
        <v>9</v>
      </c>
      <c r="B45" s="330"/>
      <c r="C45" s="330"/>
      <c r="D45" s="331"/>
      <c r="E45" s="329" t="s">
        <v>522</v>
      </c>
      <c r="F45" s="330"/>
      <c r="G45" s="330"/>
      <c r="H45" s="330"/>
      <c r="I45" s="330"/>
      <c r="J45" s="330"/>
      <c r="K45" s="330"/>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330"/>
      <c r="AI45" s="331"/>
      <c r="AJ45" s="323"/>
      <c r="AK45" s="324"/>
      <c r="AL45" s="324"/>
      <c r="AM45" s="324"/>
      <c r="AN45" s="324"/>
      <c r="AO45" s="324"/>
      <c r="AP45" s="324"/>
      <c r="AQ45" s="324"/>
      <c r="AR45" s="324"/>
      <c r="AS45" s="324"/>
      <c r="AT45" s="325"/>
      <c r="AU45" s="323"/>
      <c r="AV45" s="324"/>
      <c r="AW45" s="324"/>
      <c r="AX45" s="324"/>
      <c r="AY45" s="324"/>
      <c r="AZ45" s="324"/>
      <c r="BA45" s="324"/>
      <c r="BB45" s="324"/>
      <c r="BC45" s="324"/>
      <c r="BD45" s="325"/>
      <c r="BE45" s="323"/>
      <c r="BF45" s="324"/>
      <c r="BG45" s="324"/>
      <c r="BH45" s="324"/>
      <c r="BI45" s="324"/>
      <c r="BJ45" s="324"/>
      <c r="BK45" s="324"/>
      <c r="BL45" s="324"/>
      <c r="BM45" s="324"/>
      <c r="BN45" s="324"/>
      <c r="BO45" s="325"/>
      <c r="BP45" s="254"/>
      <c r="BQ45" s="374"/>
      <c r="BR45" s="374"/>
      <c r="BS45" s="374"/>
      <c r="BT45" s="374"/>
      <c r="BU45" s="374"/>
      <c r="BV45" s="374"/>
      <c r="BW45" s="374"/>
      <c r="BX45" s="374"/>
      <c r="BY45" s="374"/>
      <c r="BZ45" s="374"/>
      <c r="CA45" s="374"/>
      <c r="CB45" s="375"/>
    </row>
    <row r="46" spans="1:81">
      <c r="A46" s="329">
        <v>10</v>
      </c>
      <c r="B46" s="330"/>
      <c r="C46" s="330"/>
      <c r="D46" s="331"/>
      <c r="E46" s="378" t="s">
        <v>563</v>
      </c>
      <c r="F46" s="379"/>
      <c r="G46" s="379"/>
      <c r="H46" s="379"/>
      <c r="I46" s="379"/>
      <c r="J46" s="379"/>
      <c r="K46" s="379"/>
      <c r="L46" s="379"/>
      <c r="M46" s="379"/>
      <c r="N46" s="379"/>
      <c r="O46" s="379"/>
      <c r="P46" s="379"/>
      <c r="Q46" s="379"/>
      <c r="R46" s="379"/>
      <c r="S46" s="379"/>
      <c r="T46" s="379"/>
      <c r="U46" s="379"/>
      <c r="V46" s="379"/>
      <c r="W46" s="379"/>
      <c r="X46" s="379"/>
      <c r="Y46" s="379"/>
      <c r="Z46" s="379"/>
      <c r="AA46" s="379"/>
      <c r="AB46" s="379"/>
      <c r="AC46" s="379"/>
      <c r="AD46" s="379"/>
      <c r="AE46" s="379"/>
      <c r="AF46" s="379"/>
      <c r="AG46" s="379"/>
      <c r="AH46" s="379"/>
      <c r="AI46" s="380"/>
      <c r="AJ46" s="323"/>
      <c r="AK46" s="324"/>
      <c r="AL46" s="324"/>
      <c r="AM46" s="324"/>
      <c r="AN46" s="324"/>
      <c r="AO46" s="324"/>
      <c r="AP46" s="324"/>
      <c r="AQ46" s="324"/>
      <c r="AR46" s="324"/>
      <c r="AS46" s="324"/>
      <c r="AT46" s="325"/>
      <c r="AU46" s="323"/>
      <c r="AV46" s="324"/>
      <c r="AW46" s="324"/>
      <c r="AX46" s="324"/>
      <c r="AY46" s="324"/>
      <c r="AZ46" s="324"/>
      <c r="BA46" s="324"/>
      <c r="BB46" s="324"/>
      <c r="BC46" s="324"/>
      <c r="BD46" s="325"/>
      <c r="BE46" s="323"/>
      <c r="BF46" s="324"/>
      <c r="BG46" s="324"/>
      <c r="BH46" s="324"/>
      <c r="BI46" s="324"/>
      <c r="BJ46" s="324"/>
      <c r="BK46" s="324"/>
      <c r="BL46" s="324"/>
      <c r="BM46" s="324"/>
      <c r="BN46" s="324"/>
      <c r="BO46" s="325"/>
      <c r="BP46" s="430"/>
      <c r="BQ46" s="431"/>
      <c r="BR46" s="431"/>
      <c r="BS46" s="431"/>
      <c r="BT46" s="431"/>
      <c r="BU46" s="431"/>
      <c r="BV46" s="431"/>
      <c r="BW46" s="431"/>
      <c r="BX46" s="431"/>
      <c r="BY46" s="431"/>
      <c r="BZ46" s="431"/>
      <c r="CA46" s="431"/>
      <c r="CB46" s="432"/>
    </row>
    <row r="47" spans="1:81">
      <c r="A47" s="329"/>
      <c r="B47" s="330"/>
      <c r="C47" s="330"/>
      <c r="D47" s="331"/>
      <c r="E47" s="273" t="s">
        <v>359</v>
      </c>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5"/>
      <c r="AJ47" s="320" t="s">
        <v>42</v>
      </c>
      <c r="AK47" s="321"/>
      <c r="AL47" s="321"/>
      <c r="AM47" s="321"/>
      <c r="AN47" s="321"/>
      <c r="AO47" s="321"/>
      <c r="AP47" s="321"/>
      <c r="AQ47" s="321"/>
      <c r="AR47" s="321"/>
      <c r="AS47" s="321"/>
      <c r="AT47" s="322"/>
      <c r="AU47" s="320" t="s">
        <v>42</v>
      </c>
      <c r="AV47" s="321"/>
      <c r="AW47" s="321"/>
      <c r="AX47" s="321"/>
      <c r="AY47" s="321"/>
      <c r="AZ47" s="321"/>
      <c r="BA47" s="321"/>
      <c r="BB47" s="321"/>
      <c r="BC47" s="321"/>
      <c r="BD47" s="322"/>
      <c r="BE47" s="320" t="s">
        <v>42</v>
      </c>
      <c r="BF47" s="321"/>
      <c r="BG47" s="321"/>
      <c r="BH47" s="321"/>
      <c r="BI47" s="321"/>
      <c r="BJ47" s="321"/>
      <c r="BK47" s="321"/>
      <c r="BL47" s="321"/>
      <c r="BM47" s="321"/>
      <c r="BN47" s="321"/>
      <c r="BO47" s="322"/>
      <c r="BP47" s="254">
        <f>BP37+BP38+BP39+BP40+BP41+BP42+BP43+BP44+BP45+BP46</f>
        <v>1080614.1700000002</v>
      </c>
      <c r="BQ47" s="374"/>
      <c r="BR47" s="374"/>
      <c r="BS47" s="374"/>
      <c r="BT47" s="374"/>
      <c r="BU47" s="374"/>
      <c r="BV47" s="374"/>
      <c r="BW47" s="374"/>
      <c r="BX47" s="374"/>
      <c r="BY47" s="374"/>
      <c r="BZ47" s="374"/>
      <c r="CA47" s="374"/>
      <c r="CB47" s="375"/>
    </row>
    <row r="48" spans="1:81" ht="15.75">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155"/>
    </row>
    <row r="49" spans="1:81" ht="15.75">
      <c r="A49" s="224" t="s">
        <v>461</v>
      </c>
      <c r="B49" s="224"/>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4"/>
      <c r="BR49" s="224"/>
      <c r="BS49" s="224"/>
      <c r="BT49" s="224"/>
      <c r="BU49" s="224"/>
      <c r="BV49" s="224"/>
      <c r="BW49" s="224"/>
      <c r="BX49" s="224"/>
      <c r="BY49" s="224"/>
      <c r="BZ49" s="224"/>
      <c r="CA49" s="224"/>
      <c r="CB49" s="224"/>
      <c r="CC49" s="6"/>
    </row>
    <row r="51" spans="1:81">
      <c r="A51" s="308" t="s">
        <v>248</v>
      </c>
      <c r="B51" s="309"/>
      <c r="C51" s="309"/>
      <c r="D51" s="310"/>
      <c r="E51" s="308" t="s">
        <v>16</v>
      </c>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c r="AM51" s="309"/>
      <c r="AN51" s="309"/>
      <c r="AO51" s="309"/>
      <c r="AP51" s="309"/>
      <c r="AQ51" s="310"/>
      <c r="AR51" s="308" t="s">
        <v>368</v>
      </c>
      <c r="AS51" s="309"/>
      <c r="AT51" s="309"/>
      <c r="AU51" s="309"/>
      <c r="AV51" s="309"/>
      <c r="AW51" s="309"/>
      <c r="AX51" s="309"/>
      <c r="AY51" s="309"/>
      <c r="AZ51" s="309"/>
      <c r="BA51" s="309"/>
      <c r="BB51" s="309"/>
      <c r="BC51" s="310"/>
      <c r="BD51" s="308" t="s">
        <v>462</v>
      </c>
      <c r="BE51" s="309"/>
      <c r="BF51" s="309"/>
      <c r="BG51" s="309"/>
      <c r="BH51" s="309"/>
      <c r="BI51" s="309"/>
      <c r="BJ51" s="309"/>
      <c r="BK51" s="309"/>
      <c r="BL51" s="309"/>
      <c r="BM51" s="309"/>
      <c r="BN51" s="310"/>
      <c r="BO51" s="308" t="s">
        <v>442</v>
      </c>
      <c r="BP51" s="309"/>
      <c r="BQ51" s="309"/>
      <c r="BR51" s="309"/>
      <c r="BS51" s="309"/>
      <c r="BT51" s="309"/>
      <c r="BU51" s="309"/>
      <c r="BV51" s="309"/>
      <c r="BW51" s="309"/>
      <c r="BX51" s="309"/>
      <c r="BY51" s="309"/>
      <c r="BZ51" s="309"/>
      <c r="CA51" s="309"/>
      <c r="CB51" s="310"/>
    </row>
    <row r="52" spans="1:81">
      <c r="A52" s="311" t="s">
        <v>251</v>
      </c>
      <c r="B52" s="312"/>
      <c r="C52" s="312"/>
      <c r="D52" s="313"/>
      <c r="E52" s="311"/>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c r="AP52" s="312"/>
      <c r="AQ52" s="313"/>
      <c r="AR52" s="311"/>
      <c r="AS52" s="312"/>
      <c r="AT52" s="312"/>
      <c r="AU52" s="312"/>
      <c r="AV52" s="312"/>
      <c r="AW52" s="312"/>
      <c r="AX52" s="312"/>
      <c r="AY52" s="312"/>
      <c r="AZ52" s="312"/>
      <c r="BA52" s="312"/>
      <c r="BB52" s="312"/>
      <c r="BC52" s="313"/>
      <c r="BD52" s="311" t="s">
        <v>463</v>
      </c>
      <c r="BE52" s="312"/>
      <c r="BF52" s="312"/>
      <c r="BG52" s="312"/>
      <c r="BH52" s="312"/>
      <c r="BI52" s="312"/>
      <c r="BJ52" s="312"/>
      <c r="BK52" s="312"/>
      <c r="BL52" s="312"/>
      <c r="BM52" s="312"/>
      <c r="BN52" s="313"/>
      <c r="BO52" s="311" t="s">
        <v>464</v>
      </c>
      <c r="BP52" s="312"/>
      <c r="BQ52" s="312"/>
      <c r="BR52" s="312"/>
      <c r="BS52" s="312"/>
      <c r="BT52" s="312"/>
      <c r="BU52" s="312"/>
      <c r="BV52" s="312"/>
      <c r="BW52" s="312"/>
      <c r="BX52" s="312"/>
      <c r="BY52" s="312"/>
      <c r="BZ52" s="312"/>
      <c r="CA52" s="312"/>
      <c r="CB52" s="313"/>
    </row>
    <row r="53" spans="1:81">
      <c r="A53" s="311"/>
      <c r="B53" s="312"/>
      <c r="C53" s="312"/>
      <c r="D53" s="313"/>
      <c r="E53" s="311"/>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312"/>
      <c r="AD53" s="312"/>
      <c r="AE53" s="312"/>
      <c r="AF53" s="312"/>
      <c r="AG53" s="312"/>
      <c r="AH53" s="312"/>
      <c r="AI53" s="312"/>
      <c r="AJ53" s="312"/>
      <c r="AK53" s="312"/>
      <c r="AL53" s="312"/>
      <c r="AM53" s="312"/>
      <c r="AN53" s="312"/>
      <c r="AO53" s="312"/>
      <c r="AP53" s="312"/>
      <c r="AQ53" s="313"/>
      <c r="AR53" s="311"/>
      <c r="AS53" s="312"/>
      <c r="AT53" s="312"/>
      <c r="AU53" s="312"/>
      <c r="AV53" s="312"/>
      <c r="AW53" s="312"/>
      <c r="AX53" s="312"/>
      <c r="AY53" s="312"/>
      <c r="AZ53" s="312"/>
      <c r="BA53" s="312"/>
      <c r="BB53" s="312"/>
      <c r="BC53" s="313"/>
      <c r="BD53" s="311" t="s">
        <v>465</v>
      </c>
      <c r="BE53" s="312"/>
      <c r="BF53" s="312"/>
      <c r="BG53" s="312"/>
      <c r="BH53" s="312"/>
      <c r="BI53" s="312"/>
      <c r="BJ53" s="312"/>
      <c r="BK53" s="312"/>
      <c r="BL53" s="312"/>
      <c r="BM53" s="312"/>
      <c r="BN53" s="313"/>
      <c r="BO53" s="311" t="s">
        <v>376</v>
      </c>
      <c r="BP53" s="312"/>
      <c r="BQ53" s="312"/>
      <c r="BR53" s="312"/>
      <c r="BS53" s="312"/>
      <c r="BT53" s="312"/>
      <c r="BU53" s="312"/>
      <c r="BV53" s="312"/>
      <c r="BW53" s="312"/>
      <c r="BX53" s="312"/>
      <c r="BY53" s="312"/>
      <c r="BZ53" s="312"/>
      <c r="CA53" s="312"/>
      <c r="CB53" s="313"/>
    </row>
    <row r="54" spans="1:81">
      <c r="A54" s="314">
        <v>1</v>
      </c>
      <c r="B54" s="315"/>
      <c r="C54" s="315"/>
      <c r="D54" s="316"/>
      <c r="E54" s="314">
        <v>2</v>
      </c>
      <c r="F54" s="315"/>
      <c r="G54" s="315"/>
      <c r="H54" s="315"/>
      <c r="I54" s="315"/>
      <c r="J54" s="315"/>
      <c r="K54" s="315"/>
      <c r="L54" s="315"/>
      <c r="M54" s="315"/>
      <c r="N54" s="315"/>
      <c r="O54" s="315"/>
      <c r="P54" s="315"/>
      <c r="Q54" s="315"/>
      <c r="R54" s="315"/>
      <c r="S54" s="315"/>
      <c r="T54" s="315"/>
      <c r="U54" s="315"/>
      <c r="V54" s="315"/>
      <c r="W54" s="315"/>
      <c r="X54" s="315"/>
      <c r="Y54" s="315"/>
      <c r="Z54" s="315"/>
      <c r="AA54" s="315"/>
      <c r="AB54" s="315"/>
      <c r="AC54" s="315"/>
      <c r="AD54" s="315"/>
      <c r="AE54" s="315"/>
      <c r="AF54" s="315"/>
      <c r="AG54" s="315"/>
      <c r="AH54" s="315"/>
      <c r="AI54" s="315"/>
      <c r="AJ54" s="315"/>
      <c r="AK54" s="315"/>
      <c r="AL54" s="315"/>
      <c r="AM54" s="315"/>
      <c r="AN54" s="315"/>
      <c r="AO54" s="315"/>
      <c r="AP54" s="315"/>
      <c r="AQ54" s="316"/>
      <c r="AR54" s="314">
        <v>4</v>
      </c>
      <c r="AS54" s="315"/>
      <c r="AT54" s="315"/>
      <c r="AU54" s="315"/>
      <c r="AV54" s="315"/>
      <c r="AW54" s="315"/>
      <c r="AX54" s="315"/>
      <c r="AY54" s="315"/>
      <c r="AZ54" s="315"/>
      <c r="BA54" s="315"/>
      <c r="BB54" s="315"/>
      <c r="BC54" s="316"/>
      <c r="BD54" s="314">
        <v>5</v>
      </c>
      <c r="BE54" s="315"/>
      <c r="BF54" s="315"/>
      <c r="BG54" s="315"/>
      <c r="BH54" s="315"/>
      <c r="BI54" s="315"/>
      <c r="BJ54" s="315"/>
      <c r="BK54" s="315"/>
      <c r="BL54" s="315"/>
      <c r="BM54" s="315"/>
      <c r="BN54" s="316"/>
      <c r="BO54" s="314">
        <v>6</v>
      </c>
      <c r="BP54" s="315"/>
      <c r="BQ54" s="315"/>
      <c r="BR54" s="315"/>
      <c r="BS54" s="315"/>
      <c r="BT54" s="315"/>
      <c r="BU54" s="315"/>
      <c r="BV54" s="315"/>
      <c r="BW54" s="315"/>
      <c r="BX54" s="315"/>
      <c r="BY54" s="315"/>
      <c r="BZ54" s="315"/>
      <c r="CA54" s="315"/>
      <c r="CB54" s="316"/>
    </row>
    <row r="55" spans="1:81">
      <c r="A55" s="329"/>
      <c r="B55" s="330"/>
      <c r="C55" s="330"/>
      <c r="D55" s="331"/>
      <c r="E55" s="329"/>
      <c r="F55" s="330"/>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0"/>
      <c r="AL55" s="330"/>
      <c r="AM55" s="330"/>
      <c r="AN55" s="330"/>
      <c r="AO55" s="330"/>
      <c r="AP55" s="330"/>
      <c r="AQ55" s="331"/>
      <c r="AR55" s="323"/>
      <c r="AS55" s="324"/>
      <c r="AT55" s="324"/>
      <c r="AU55" s="324"/>
      <c r="AV55" s="324"/>
      <c r="AW55" s="324"/>
      <c r="AX55" s="324"/>
      <c r="AY55" s="324"/>
      <c r="AZ55" s="324"/>
      <c r="BA55" s="324"/>
      <c r="BB55" s="324"/>
      <c r="BC55" s="325"/>
      <c r="BD55" s="323"/>
      <c r="BE55" s="324"/>
      <c r="BF55" s="324"/>
      <c r="BG55" s="324"/>
      <c r="BH55" s="324"/>
      <c r="BI55" s="324"/>
      <c r="BJ55" s="324"/>
      <c r="BK55" s="324"/>
      <c r="BL55" s="324"/>
      <c r="BM55" s="324"/>
      <c r="BN55" s="325"/>
      <c r="BO55" s="323"/>
      <c r="BP55" s="324"/>
      <c r="BQ55" s="324"/>
      <c r="BR55" s="324"/>
      <c r="BS55" s="324"/>
      <c r="BT55" s="324"/>
      <c r="BU55" s="324"/>
      <c r="BV55" s="324"/>
      <c r="BW55" s="324"/>
      <c r="BX55" s="324"/>
      <c r="BY55" s="324"/>
      <c r="BZ55" s="324"/>
      <c r="CA55" s="324"/>
      <c r="CB55" s="325"/>
    </row>
    <row r="56" spans="1:81">
      <c r="A56" s="329"/>
      <c r="B56" s="330"/>
      <c r="C56" s="330"/>
      <c r="D56" s="331"/>
      <c r="E56" s="329"/>
      <c r="F56" s="330"/>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330"/>
      <c r="AK56" s="330"/>
      <c r="AL56" s="330"/>
      <c r="AM56" s="330"/>
      <c r="AN56" s="330"/>
      <c r="AO56" s="330"/>
      <c r="AP56" s="330"/>
      <c r="AQ56" s="331"/>
      <c r="AR56" s="323"/>
      <c r="AS56" s="324"/>
      <c r="AT56" s="324"/>
      <c r="AU56" s="324"/>
      <c r="AV56" s="324"/>
      <c r="AW56" s="324"/>
      <c r="AX56" s="324"/>
      <c r="AY56" s="324"/>
      <c r="AZ56" s="324"/>
      <c r="BA56" s="324"/>
      <c r="BB56" s="324"/>
      <c r="BC56" s="325"/>
      <c r="BD56" s="323"/>
      <c r="BE56" s="324"/>
      <c r="BF56" s="324"/>
      <c r="BG56" s="324"/>
      <c r="BH56" s="324"/>
      <c r="BI56" s="324"/>
      <c r="BJ56" s="324"/>
      <c r="BK56" s="324"/>
      <c r="BL56" s="324"/>
      <c r="BM56" s="324"/>
      <c r="BN56" s="325"/>
      <c r="BO56" s="323"/>
      <c r="BP56" s="324"/>
      <c r="BQ56" s="324"/>
      <c r="BR56" s="324"/>
      <c r="BS56" s="324"/>
      <c r="BT56" s="324"/>
      <c r="BU56" s="324"/>
      <c r="BV56" s="324"/>
      <c r="BW56" s="324"/>
      <c r="BX56" s="324"/>
      <c r="BY56" s="324"/>
      <c r="BZ56" s="324"/>
      <c r="CA56" s="324"/>
      <c r="CB56" s="325"/>
    </row>
    <row r="57" spans="1:81">
      <c r="A57" s="329"/>
      <c r="B57" s="330"/>
      <c r="C57" s="330"/>
      <c r="D57" s="331"/>
      <c r="E57" s="273" t="s">
        <v>359</v>
      </c>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4"/>
      <c r="AP57" s="274"/>
      <c r="AQ57" s="275"/>
      <c r="AR57" s="320" t="s">
        <v>42</v>
      </c>
      <c r="AS57" s="321"/>
      <c r="AT57" s="321"/>
      <c r="AU57" s="321"/>
      <c r="AV57" s="321"/>
      <c r="AW57" s="321"/>
      <c r="AX57" s="321"/>
      <c r="AY57" s="321"/>
      <c r="AZ57" s="321"/>
      <c r="BA57" s="321"/>
      <c r="BB57" s="321"/>
      <c r="BC57" s="322"/>
      <c r="BD57" s="320" t="s">
        <v>42</v>
      </c>
      <c r="BE57" s="321"/>
      <c r="BF57" s="321"/>
      <c r="BG57" s="321"/>
      <c r="BH57" s="321"/>
      <c r="BI57" s="321"/>
      <c r="BJ57" s="321"/>
      <c r="BK57" s="321"/>
      <c r="BL57" s="321"/>
      <c r="BM57" s="321"/>
      <c r="BN57" s="322"/>
      <c r="BO57" s="317" t="s">
        <v>42</v>
      </c>
      <c r="BP57" s="318"/>
      <c r="BQ57" s="318"/>
      <c r="BR57" s="318"/>
      <c r="BS57" s="318"/>
      <c r="BT57" s="318"/>
      <c r="BU57" s="318"/>
      <c r="BV57" s="318"/>
      <c r="BW57" s="318"/>
      <c r="BX57" s="318"/>
      <c r="BY57" s="318"/>
      <c r="BZ57" s="318"/>
      <c r="CA57" s="318"/>
      <c r="CB57" s="319"/>
    </row>
    <row r="58" spans="1:81" ht="15.7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row>
  </sheetData>
  <mergeCells count="232">
    <mergeCell ref="A46:D46"/>
    <mergeCell ref="E46:AI46"/>
    <mergeCell ref="AJ46:AT46"/>
    <mergeCell ref="AU46:BD46"/>
    <mergeCell ref="BE46:BO46"/>
    <mergeCell ref="BP46:CB46"/>
    <mergeCell ref="A16:D16"/>
    <mergeCell ref="E16:AI16"/>
    <mergeCell ref="AJ16:AT16"/>
    <mergeCell ref="AU16:BD16"/>
    <mergeCell ref="BE16:BO16"/>
    <mergeCell ref="BP16:CB16"/>
    <mergeCell ref="A43:D43"/>
    <mergeCell ref="A44:D44"/>
    <mergeCell ref="A45:D45"/>
    <mergeCell ref="E43:AI43"/>
    <mergeCell ref="E44:AI44"/>
    <mergeCell ref="E45:AI45"/>
    <mergeCell ref="AJ43:AT43"/>
    <mergeCell ref="AJ44:AT44"/>
    <mergeCell ref="AJ45:AT45"/>
    <mergeCell ref="AU43:BD43"/>
    <mergeCell ref="AU44:BD44"/>
    <mergeCell ref="AU45:BD45"/>
    <mergeCell ref="BE43:BO43"/>
    <mergeCell ref="BE44:BO44"/>
    <mergeCell ref="BE45:BO45"/>
    <mergeCell ref="BP43:CB43"/>
    <mergeCell ref="BP44:CB44"/>
    <mergeCell ref="BP45:CB45"/>
    <mergeCell ref="AU40:BD40"/>
    <mergeCell ref="AU41:BD41"/>
    <mergeCell ref="AU42:BD42"/>
    <mergeCell ref="BE40:BO40"/>
    <mergeCell ref="BE41:BO41"/>
    <mergeCell ref="BE42:BO42"/>
    <mergeCell ref="BP40:CB40"/>
    <mergeCell ref="BP41:CB41"/>
    <mergeCell ref="BP42:CB42"/>
    <mergeCell ref="A40:D40"/>
    <mergeCell ref="A41:D41"/>
    <mergeCell ref="A42:D42"/>
    <mergeCell ref="E40:AI40"/>
    <mergeCell ref="E41:AI41"/>
    <mergeCell ref="E42:AI42"/>
    <mergeCell ref="AJ40:AT40"/>
    <mergeCell ref="AJ41:AT41"/>
    <mergeCell ref="AJ42:AT42"/>
    <mergeCell ref="A56:D56"/>
    <mergeCell ref="E56:AQ56"/>
    <mergeCell ref="AR56:BC56"/>
    <mergeCell ref="BD56:BN56"/>
    <mergeCell ref="BO56:CB56"/>
    <mergeCell ref="A57:D57"/>
    <mergeCell ref="E57:AQ57"/>
    <mergeCell ref="AR57:BC57"/>
    <mergeCell ref="BD57:BN57"/>
    <mergeCell ref="BO57:CB57"/>
    <mergeCell ref="A54:D54"/>
    <mergeCell ref="E54:AQ54"/>
    <mergeCell ref="AR54:BC54"/>
    <mergeCell ref="BD54:BN54"/>
    <mergeCell ref="BO54:CB54"/>
    <mergeCell ref="A55:D55"/>
    <mergeCell ref="E55:AQ55"/>
    <mergeCell ref="AR55:BC55"/>
    <mergeCell ref="BD55:BN55"/>
    <mergeCell ref="BO55:CB55"/>
    <mergeCell ref="A52:D52"/>
    <mergeCell ref="E52:AQ52"/>
    <mergeCell ref="AR52:BC52"/>
    <mergeCell ref="BD52:BN52"/>
    <mergeCell ref="BO52:CB52"/>
    <mergeCell ref="A53:D53"/>
    <mergeCell ref="E53:AQ53"/>
    <mergeCell ref="AR53:BC53"/>
    <mergeCell ref="BD53:BN53"/>
    <mergeCell ref="BO53:CB53"/>
    <mergeCell ref="A49:CB49"/>
    <mergeCell ref="A51:D51"/>
    <mergeCell ref="E51:AQ51"/>
    <mergeCell ref="AR51:BC51"/>
    <mergeCell ref="BD51:BN51"/>
    <mergeCell ref="BO51:CB51"/>
    <mergeCell ref="A47:D47"/>
    <mergeCell ref="E47:AI47"/>
    <mergeCell ref="AJ47:AT47"/>
    <mergeCell ref="AU47:BD47"/>
    <mergeCell ref="BE47:BO47"/>
    <mergeCell ref="BP47:CB47"/>
    <mergeCell ref="A36:D36"/>
    <mergeCell ref="E36:AI36"/>
    <mergeCell ref="AJ36:AT36"/>
    <mergeCell ref="AU36:BD36"/>
    <mergeCell ref="BE36:BO36"/>
    <mergeCell ref="BP36:CB36"/>
    <mergeCell ref="A35:D35"/>
    <mergeCell ref="E35:AI35"/>
    <mergeCell ref="AJ35:AT35"/>
    <mergeCell ref="AU35:BD35"/>
    <mergeCell ref="BE35:BO35"/>
    <mergeCell ref="BP35:CB35"/>
    <mergeCell ref="A34:D34"/>
    <mergeCell ref="E34:AI34"/>
    <mergeCell ref="AJ34:AT34"/>
    <mergeCell ref="AU34:BD34"/>
    <mergeCell ref="BE34:BO34"/>
    <mergeCell ref="BP34:CB34"/>
    <mergeCell ref="A33:D33"/>
    <mergeCell ref="E33:AI33"/>
    <mergeCell ref="AJ33:AT33"/>
    <mergeCell ref="AU33:BD33"/>
    <mergeCell ref="BE33:BO33"/>
    <mergeCell ref="BP33:CB33"/>
    <mergeCell ref="A32:D32"/>
    <mergeCell ref="E32:AI32"/>
    <mergeCell ref="AJ32:AT32"/>
    <mergeCell ref="AU32:BD32"/>
    <mergeCell ref="BE32:BO32"/>
    <mergeCell ref="BP32:CB32"/>
    <mergeCell ref="A28:D28"/>
    <mergeCell ref="E28:AM28"/>
    <mergeCell ref="AN28:AV28"/>
    <mergeCell ref="AW28:BI28"/>
    <mergeCell ref="BJ28:CB28"/>
    <mergeCell ref="A30:CB30"/>
    <mergeCell ref="A26:D26"/>
    <mergeCell ref="E26:AM26"/>
    <mergeCell ref="AN26:AV26"/>
    <mergeCell ref="AW26:BI26"/>
    <mergeCell ref="BJ26:CB26"/>
    <mergeCell ref="A27:D27"/>
    <mergeCell ref="E27:AM27"/>
    <mergeCell ref="AN27:AV27"/>
    <mergeCell ref="AW27:BI27"/>
    <mergeCell ref="BJ27:CB27"/>
    <mergeCell ref="A24:D24"/>
    <mergeCell ref="E24:AM24"/>
    <mergeCell ref="AN24:AV24"/>
    <mergeCell ref="AW24:BI24"/>
    <mergeCell ref="BJ24:CB24"/>
    <mergeCell ref="A25:D25"/>
    <mergeCell ref="E25:AM25"/>
    <mergeCell ref="AN25:AV25"/>
    <mergeCell ref="AW25:BI25"/>
    <mergeCell ref="BJ25:CB25"/>
    <mergeCell ref="A22:D22"/>
    <mergeCell ref="E22:AM22"/>
    <mergeCell ref="AN22:AV22"/>
    <mergeCell ref="AW22:BI22"/>
    <mergeCell ref="BJ22:CB22"/>
    <mergeCell ref="A23:D23"/>
    <mergeCell ref="E23:AM23"/>
    <mergeCell ref="AN23:AV23"/>
    <mergeCell ref="AW23:BI23"/>
    <mergeCell ref="BJ23:CB23"/>
    <mergeCell ref="A19:CB19"/>
    <mergeCell ref="A21:D21"/>
    <mergeCell ref="E21:AM21"/>
    <mergeCell ref="AN21:AV21"/>
    <mergeCell ref="AW21:BI21"/>
    <mergeCell ref="BJ21:CB21"/>
    <mergeCell ref="A17:D17"/>
    <mergeCell ref="E17:AI17"/>
    <mergeCell ref="AJ17:AT17"/>
    <mergeCell ref="AU17:BD17"/>
    <mergeCell ref="BE17:BO17"/>
    <mergeCell ref="BP17:CB17"/>
    <mergeCell ref="A15:D15"/>
    <mergeCell ref="E15:AI15"/>
    <mergeCell ref="AJ15:AT15"/>
    <mergeCell ref="AU15:BD15"/>
    <mergeCell ref="BE15:BO15"/>
    <mergeCell ref="BP15:CB15"/>
    <mergeCell ref="A14:D14"/>
    <mergeCell ref="E14:AI14"/>
    <mergeCell ref="AJ14:AT14"/>
    <mergeCell ref="AU14:BD14"/>
    <mergeCell ref="BE14:BO14"/>
    <mergeCell ref="BP14:CB14"/>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E37:AI37"/>
    <mergeCell ref="E38:AI38"/>
    <mergeCell ref="E39:AI39"/>
    <mergeCell ref="A37:D37"/>
    <mergeCell ref="A38:D38"/>
    <mergeCell ref="A39:D39"/>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BE37:BO37"/>
    <mergeCell ref="BE38:BO38"/>
    <mergeCell ref="BE39:BO39"/>
    <mergeCell ref="BP37:CB37"/>
    <mergeCell ref="BP38:CB38"/>
    <mergeCell ref="BP39:CB39"/>
    <mergeCell ref="AJ37:AT37"/>
    <mergeCell ref="AJ38:AT38"/>
    <mergeCell ref="AJ39:AT39"/>
    <mergeCell ref="AU37:BD37"/>
    <mergeCell ref="AU38:BD38"/>
    <mergeCell ref="AU39:BD39"/>
  </mergeCells>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dimension ref="A1:CD93"/>
  <sheetViews>
    <sheetView view="pageBreakPreview" topLeftCell="A67" zoomScale="90" zoomScaleNormal="80" zoomScaleSheetLayoutView="90" workbookViewId="0">
      <selection activeCell="BC90" sqref="BC90:BM90"/>
    </sheetView>
  </sheetViews>
  <sheetFormatPr defaultRowHeight="15"/>
  <cols>
    <col min="1" max="4" width="2.7109375" style="1" customWidth="1"/>
    <col min="5" max="39" width="1.28515625" style="1" customWidth="1"/>
    <col min="40" max="55" width="1.85546875" style="1" customWidth="1"/>
    <col min="56" max="65" width="2.7109375" style="1" customWidth="1"/>
    <col min="66" max="80" width="2.7109375" style="174" customWidth="1"/>
    <col min="81" max="81" width="16.7109375" style="174" bestFit="1" customWidth="1"/>
    <col min="82" max="82" width="16.7109375" style="1" bestFit="1" customWidth="1"/>
    <col min="83" max="16384" width="9.140625" style="196"/>
  </cols>
  <sheetData>
    <row r="1" spans="1:82" ht="15.75">
      <c r="A1" s="224" t="s">
        <v>466</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171"/>
      <c r="CD1" s="6"/>
    </row>
    <row r="2" spans="1:8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172"/>
      <c r="BO2" s="172"/>
      <c r="BP2" s="172"/>
      <c r="BQ2" s="172"/>
      <c r="BR2" s="172"/>
      <c r="BS2" s="172"/>
      <c r="BT2" s="172"/>
      <c r="BU2" s="172"/>
      <c r="BV2" s="172"/>
      <c r="BW2" s="172"/>
      <c r="BX2" s="172"/>
      <c r="BY2" s="172"/>
      <c r="BZ2" s="172"/>
      <c r="CA2" s="172"/>
      <c r="CB2" s="172"/>
      <c r="CC2" s="173"/>
      <c r="CD2" s="92"/>
    </row>
    <row r="3" spans="1:82">
      <c r="A3" s="308" t="s">
        <v>248</v>
      </c>
      <c r="B3" s="309"/>
      <c r="C3" s="309"/>
      <c r="D3" s="310"/>
      <c r="E3" s="308" t="s">
        <v>366</v>
      </c>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10"/>
      <c r="AN3" s="308" t="s">
        <v>467</v>
      </c>
      <c r="AO3" s="309"/>
      <c r="AP3" s="309"/>
      <c r="AQ3" s="309"/>
      <c r="AR3" s="309"/>
      <c r="AS3" s="309"/>
      <c r="AT3" s="309"/>
      <c r="AU3" s="309"/>
      <c r="AV3" s="309"/>
      <c r="AW3" s="309"/>
      <c r="AX3" s="309"/>
      <c r="AY3" s="309"/>
      <c r="AZ3" s="309"/>
      <c r="BA3" s="309"/>
      <c r="BB3" s="309"/>
      <c r="BC3" s="310"/>
      <c r="BD3" s="308" t="s">
        <v>368</v>
      </c>
      <c r="BE3" s="309"/>
      <c r="BF3" s="309"/>
      <c r="BG3" s="309"/>
      <c r="BH3" s="309"/>
      <c r="BI3" s="309"/>
      <c r="BJ3" s="309"/>
      <c r="BK3" s="309"/>
      <c r="BL3" s="309"/>
      <c r="BM3" s="310"/>
      <c r="BN3" s="415" t="s">
        <v>442</v>
      </c>
      <c r="BO3" s="416"/>
      <c r="BP3" s="416"/>
      <c r="BQ3" s="416"/>
      <c r="BR3" s="416"/>
      <c r="BS3" s="416"/>
      <c r="BT3" s="416"/>
      <c r="BU3" s="416"/>
      <c r="BV3" s="416"/>
      <c r="BW3" s="416"/>
      <c r="BX3" s="416"/>
      <c r="BY3" s="416"/>
      <c r="BZ3" s="416"/>
      <c r="CA3" s="416"/>
      <c r="CB3" s="417"/>
    </row>
    <row r="4" spans="1:82">
      <c r="A4" s="311" t="s">
        <v>251</v>
      </c>
      <c r="B4" s="312"/>
      <c r="C4" s="312"/>
      <c r="D4" s="313"/>
      <c r="E4" s="311"/>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3"/>
      <c r="AN4" s="311"/>
      <c r="AO4" s="312"/>
      <c r="AP4" s="312"/>
      <c r="AQ4" s="312"/>
      <c r="AR4" s="312"/>
      <c r="AS4" s="312"/>
      <c r="AT4" s="312"/>
      <c r="AU4" s="312"/>
      <c r="AV4" s="312"/>
      <c r="AW4" s="312"/>
      <c r="AX4" s="312"/>
      <c r="AY4" s="312"/>
      <c r="AZ4" s="312"/>
      <c r="BA4" s="312"/>
      <c r="BB4" s="312"/>
      <c r="BC4" s="313"/>
      <c r="BD4" s="311" t="s">
        <v>468</v>
      </c>
      <c r="BE4" s="312"/>
      <c r="BF4" s="312"/>
      <c r="BG4" s="312"/>
      <c r="BH4" s="312"/>
      <c r="BI4" s="312"/>
      <c r="BJ4" s="312"/>
      <c r="BK4" s="312"/>
      <c r="BL4" s="312"/>
      <c r="BM4" s="313"/>
      <c r="BN4" s="387" t="s">
        <v>469</v>
      </c>
      <c r="BO4" s="388"/>
      <c r="BP4" s="388"/>
      <c r="BQ4" s="388"/>
      <c r="BR4" s="388"/>
      <c r="BS4" s="388"/>
      <c r="BT4" s="388"/>
      <c r="BU4" s="388"/>
      <c r="BV4" s="388"/>
      <c r="BW4" s="388"/>
      <c r="BX4" s="388"/>
      <c r="BY4" s="388"/>
      <c r="BZ4" s="388"/>
      <c r="CA4" s="388"/>
      <c r="CB4" s="389"/>
    </row>
    <row r="5" spans="1:82">
      <c r="A5" s="326"/>
      <c r="B5" s="327"/>
      <c r="C5" s="327"/>
      <c r="D5" s="328"/>
      <c r="E5" s="326"/>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8"/>
      <c r="AN5" s="326"/>
      <c r="AO5" s="327"/>
      <c r="AP5" s="327"/>
      <c r="AQ5" s="327"/>
      <c r="AR5" s="327"/>
      <c r="AS5" s="327"/>
      <c r="AT5" s="327"/>
      <c r="AU5" s="327"/>
      <c r="AV5" s="327"/>
      <c r="AW5" s="327"/>
      <c r="AX5" s="327"/>
      <c r="AY5" s="327"/>
      <c r="AZ5" s="327"/>
      <c r="BA5" s="327"/>
      <c r="BB5" s="327"/>
      <c r="BC5" s="328"/>
      <c r="BD5" s="326" t="s">
        <v>470</v>
      </c>
      <c r="BE5" s="327"/>
      <c r="BF5" s="327"/>
      <c r="BG5" s="327"/>
      <c r="BH5" s="327"/>
      <c r="BI5" s="327"/>
      <c r="BJ5" s="327"/>
      <c r="BK5" s="327"/>
      <c r="BL5" s="327"/>
      <c r="BM5" s="328"/>
      <c r="BN5" s="418" t="s">
        <v>376</v>
      </c>
      <c r="BO5" s="419"/>
      <c r="BP5" s="419"/>
      <c r="BQ5" s="419"/>
      <c r="BR5" s="419"/>
      <c r="BS5" s="419"/>
      <c r="BT5" s="419"/>
      <c r="BU5" s="419"/>
      <c r="BV5" s="419"/>
      <c r="BW5" s="419"/>
      <c r="BX5" s="419"/>
      <c r="BY5" s="419"/>
      <c r="BZ5" s="419"/>
      <c r="CA5" s="419"/>
      <c r="CB5" s="420"/>
    </row>
    <row r="6" spans="1:82">
      <c r="A6" s="397">
        <v>1</v>
      </c>
      <c r="B6" s="398"/>
      <c r="C6" s="398"/>
      <c r="D6" s="399"/>
      <c r="E6" s="397">
        <v>2</v>
      </c>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8"/>
      <c r="AL6" s="398"/>
      <c r="AM6" s="399"/>
      <c r="AN6" s="397">
        <v>3</v>
      </c>
      <c r="AO6" s="398"/>
      <c r="AP6" s="398"/>
      <c r="AQ6" s="398"/>
      <c r="AR6" s="398"/>
      <c r="AS6" s="398"/>
      <c r="AT6" s="398"/>
      <c r="AU6" s="398"/>
      <c r="AV6" s="398"/>
      <c r="AW6" s="398"/>
      <c r="AX6" s="398"/>
      <c r="AY6" s="398"/>
      <c r="AZ6" s="398"/>
      <c r="BA6" s="398"/>
      <c r="BB6" s="398"/>
      <c r="BC6" s="399"/>
      <c r="BD6" s="397">
        <v>4</v>
      </c>
      <c r="BE6" s="398"/>
      <c r="BF6" s="398"/>
      <c r="BG6" s="398"/>
      <c r="BH6" s="398"/>
      <c r="BI6" s="398"/>
      <c r="BJ6" s="398"/>
      <c r="BK6" s="398"/>
      <c r="BL6" s="398"/>
      <c r="BM6" s="399"/>
      <c r="BN6" s="421">
        <v>5</v>
      </c>
      <c r="BO6" s="422"/>
      <c r="BP6" s="422"/>
      <c r="BQ6" s="422"/>
      <c r="BR6" s="422"/>
      <c r="BS6" s="422"/>
      <c r="BT6" s="422"/>
      <c r="BU6" s="422"/>
      <c r="BV6" s="422"/>
      <c r="BW6" s="422"/>
      <c r="BX6" s="422"/>
      <c r="BY6" s="422"/>
      <c r="BZ6" s="422"/>
      <c r="CA6" s="422"/>
      <c r="CB6" s="423"/>
    </row>
    <row r="7" spans="1:82">
      <c r="A7" s="270">
        <v>1</v>
      </c>
      <c r="B7" s="369"/>
      <c r="C7" s="369"/>
      <c r="D7" s="370"/>
      <c r="E7" s="270" t="s">
        <v>594</v>
      </c>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70"/>
      <c r="AN7" s="381"/>
      <c r="AO7" s="382"/>
      <c r="AP7" s="382"/>
      <c r="AQ7" s="382"/>
      <c r="AR7" s="382"/>
      <c r="AS7" s="382"/>
      <c r="AT7" s="382"/>
      <c r="AU7" s="382"/>
      <c r="AV7" s="382"/>
      <c r="AW7" s="382"/>
      <c r="AX7" s="382"/>
      <c r="AY7" s="382"/>
      <c r="AZ7" s="382"/>
      <c r="BA7" s="382"/>
      <c r="BB7" s="382"/>
      <c r="BC7" s="383"/>
      <c r="BD7" s="381"/>
      <c r="BE7" s="382"/>
      <c r="BF7" s="382"/>
      <c r="BG7" s="382"/>
      <c r="BH7" s="382"/>
      <c r="BI7" s="382"/>
      <c r="BJ7" s="382"/>
      <c r="BK7" s="382"/>
      <c r="BL7" s="382"/>
      <c r="BM7" s="383"/>
      <c r="BN7" s="384">
        <v>47650</v>
      </c>
      <c r="BO7" s="385"/>
      <c r="BP7" s="385"/>
      <c r="BQ7" s="385"/>
      <c r="BR7" s="385"/>
      <c r="BS7" s="385"/>
      <c r="BT7" s="385"/>
      <c r="BU7" s="385"/>
      <c r="BV7" s="385"/>
      <c r="BW7" s="385"/>
      <c r="BX7" s="385"/>
      <c r="BY7" s="385"/>
      <c r="BZ7" s="385"/>
      <c r="CA7" s="385"/>
      <c r="CB7" s="386"/>
    </row>
    <row r="8" spans="1:82">
      <c r="A8" s="270">
        <v>2</v>
      </c>
      <c r="B8" s="369"/>
      <c r="C8" s="369"/>
      <c r="D8" s="370"/>
      <c r="E8" s="270" t="s">
        <v>595</v>
      </c>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70"/>
      <c r="AN8" s="381"/>
      <c r="AO8" s="382"/>
      <c r="AP8" s="382"/>
      <c r="AQ8" s="382"/>
      <c r="AR8" s="382"/>
      <c r="AS8" s="382"/>
      <c r="AT8" s="382"/>
      <c r="AU8" s="382"/>
      <c r="AV8" s="382"/>
      <c r="AW8" s="382"/>
      <c r="AX8" s="382"/>
      <c r="AY8" s="382"/>
      <c r="AZ8" s="382"/>
      <c r="BA8" s="382"/>
      <c r="BB8" s="382"/>
      <c r="BC8" s="383"/>
      <c r="BD8" s="381">
        <v>12</v>
      </c>
      <c r="BE8" s="382"/>
      <c r="BF8" s="382"/>
      <c r="BG8" s="382"/>
      <c r="BH8" s="382"/>
      <c r="BI8" s="382"/>
      <c r="BJ8" s="382"/>
      <c r="BK8" s="382"/>
      <c r="BL8" s="382"/>
      <c r="BM8" s="383"/>
      <c r="BN8" s="384">
        <v>7800</v>
      </c>
      <c r="BO8" s="385"/>
      <c r="BP8" s="385"/>
      <c r="BQ8" s="385"/>
      <c r="BR8" s="385"/>
      <c r="BS8" s="385"/>
      <c r="BT8" s="385"/>
      <c r="BU8" s="385"/>
      <c r="BV8" s="385"/>
      <c r="BW8" s="385"/>
      <c r="BX8" s="385"/>
      <c r="BY8" s="385"/>
      <c r="BZ8" s="385"/>
      <c r="CA8" s="385"/>
      <c r="CB8" s="386"/>
    </row>
    <row r="9" spans="1:82">
      <c r="A9" s="270">
        <v>3</v>
      </c>
      <c r="B9" s="369"/>
      <c r="C9" s="369"/>
      <c r="D9" s="370"/>
      <c r="E9" s="270" t="s">
        <v>596</v>
      </c>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c r="AJ9" s="369"/>
      <c r="AK9" s="369"/>
      <c r="AL9" s="369"/>
      <c r="AM9" s="370"/>
      <c r="AN9" s="381"/>
      <c r="AO9" s="382"/>
      <c r="AP9" s="382"/>
      <c r="AQ9" s="382"/>
      <c r="AR9" s="382"/>
      <c r="AS9" s="382"/>
      <c r="AT9" s="382"/>
      <c r="AU9" s="382"/>
      <c r="AV9" s="382"/>
      <c r="AW9" s="382"/>
      <c r="AX9" s="382"/>
      <c r="AY9" s="382"/>
      <c r="AZ9" s="382"/>
      <c r="BA9" s="382"/>
      <c r="BB9" s="382"/>
      <c r="BC9" s="383"/>
      <c r="BD9" s="381">
        <v>12</v>
      </c>
      <c r="BE9" s="382"/>
      <c r="BF9" s="382"/>
      <c r="BG9" s="382"/>
      <c r="BH9" s="382"/>
      <c r="BI9" s="382"/>
      <c r="BJ9" s="382"/>
      <c r="BK9" s="382"/>
      <c r="BL9" s="382"/>
      <c r="BM9" s="383"/>
      <c r="BN9" s="384">
        <v>2615.6999999999998</v>
      </c>
      <c r="BO9" s="385"/>
      <c r="BP9" s="385"/>
      <c r="BQ9" s="385"/>
      <c r="BR9" s="385"/>
      <c r="BS9" s="385"/>
      <c r="BT9" s="385"/>
      <c r="BU9" s="385"/>
      <c r="BV9" s="385"/>
      <c r="BW9" s="385"/>
      <c r="BX9" s="385"/>
      <c r="BY9" s="385"/>
      <c r="BZ9" s="385"/>
      <c r="CA9" s="385"/>
      <c r="CB9" s="386"/>
    </row>
    <row r="10" spans="1:82">
      <c r="A10" s="270">
        <v>4</v>
      </c>
      <c r="B10" s="369"/>
      <c r="C10" s="369"/>
      <c r="D10" s="370"/>
      <c r="E10" s="270" t="s">
        <v>597</v>
      </c>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369"/>
      <c r="AL10" s="369"/>
      <c r="AM10" s="370"/>
      <c r="AN10" s="381"/>
      <c r="AO10" s="382"/>
      <c r="AP10" s="382"/>
      <c r="AQ10" s="382"/>
      <c r="AR10" s="382"/>
      <c r="AS10" s="382"/>
      <c r="AT10" s="382"/>
      <c r="AU10" s="382"/>
      <c r="AV10" s="382"/>
      <c r="AW10" s="382"/>
      <c r="AX10" s="382"/>
      <c r="AY10" s="382"/>
      <c r="AZ10" s="382"/>
      <c r="BA10" s="382"/>
      <c r="BB10" s="382"/>
      <c r="BC10" s="383"/>
      <c r="BD10" s="381">
        <v>12</v>
      </c>
      <c r="BE10" s="382"/>
      <c r="BF10" s="382"/>
      <c r="BG10" s="382"/>
      <c r="BH10" s="382"/>
      <c r="BI10" s="382"/>
      <c r="BJ10" s="382"/>
      <c r="BK10" s="382"/>
      <c r="BL10" s="382"/>
      <c r="BM10" s="383"/>
      <c r="BN10" s="384">
        <v>10129.200000000001</v>
      </c>
      <c r="BO10" s="385"/>
      <c r="BP10" s="385"/>
      <c r="BQ10" s="385"/>
      <c r="BR10" s="385"/>
      <c r="BS10" s="385"/>
      <c r="BT10" s="385"/>
      <c r="BU10" s="385"/>
      <c r="BV10" s="385"/>
      <c r="BW10" s="385"/>
      <c r="BX10" s="385"/>
      <c r="BY10" s="385"/>
      <c r="BZ10" s="385"/>
      <c r="CA10" s="385"/>
      <c r="CB10" s="386"/>
    </row>
    <row r="11" spans="1:82" ht="27" customHeight="1">
      <c r="A11" s="270">
        <v>5</v>
      </c>
      <c r="B11" s="369"/>
      <c r="C11" s="369"/>
      <c r="D11" s="370"/>
      <c r="E11" s="270" t="s">
        <v>598</v>
      </c>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69"/>
      <c r="AE11" s="369"/>
      <c r="AF11" s="369"/>
      <c r="AG11" s="369"/>
      <c r="AH11" s="369"/>
      <c r="AI11" s="369"/>
      <c r="AJ11" s="369"/>
      <c r="AK11" s="369"/>
      <c r="AL11" s="369"/>
      <c r="AM11" s="370"/>
      <c r="AN11" s="381"/>
      <c r="AO11" s="382"/>
      <c r="AP11" s="382"/>
      <c r="AQ11" s="382"/>
      <c r="AR11" s="382"/>
      <c r="AS11" s="382"/>
      <c r="AT11" s="382"/>
      <c r="AU11" s="382"/>
      <c r="AV11" s="382"/>
      <c r="AW11" s="382"/>
      <c r="AX11" s="382"/>
      <c r="AY11" s="382"/>
      <c r="AZ11" s="382"/>
      <c r="BA11" s="382"/>
      <c r="BB11" s="382"/>
      <c r="BC11" s="383"/>
      <c r="BD11" s="381">
        <v>1</v>
      </c>
      <c r="BE11" s="382"/>
      <c r="BF11" s="382"/>
      <c r="BG11" s="382"/>
      <c r="BH11" s="382"/>
      <c r="BI11" s="382"/>
      <c r="BJ11" s="382"/>
      <c r="BK11" s="382"/>
      <c r="BL11" s="382"/>
      <c r="BM11" s="383"/>
      <c r="BN11" s="384">
        <v>1000</v>
      </c>
      <c r="BO11" s="385"/>
      <c r="BP11" s="385"/>
      <c r="BQ11" s="385"/>
      <c r="BR11" s="385"/>
      <c r="BS11" s="385"/>
      <c r="BT11" s="385"/>
      <c r="BU11" s="385"/>
      <c r="BV11" s="385"/>
      <c r="BW11" s="385"/>
      <c r="BX11" s="385"/>
      <c r="BY11" s="385"/>
      <c r="BZ11" s="385"/>
      <c r="CA11" s="385"/>
      <c r="CB11" s="386"/>
    </row>
    <row r="12" spans="1:82" ht="30" customHeight="1">
      <c r="A12" s="270">
        <v>6</v>
      </c>
      <c r="B12" s="369"/>
      <c r="C12" s="369"/>
      <c r="D12" s="370"/>
      <c r="E12" s="270" t="s">
        <v>599</v>
      </c>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70"/>
      <c r="AN12" s="381"/>
      <c r="AO12" s="382"/>
      <c r="AP12" s="382"/>
      <c r="AQ12" s="382"/>
      <c r="AR12" s="382"/>
      <c r="AS12" s="382"/>
      <c r="AT12" s="382"/>
      <c r="AU12" s="382"/>
      <c r="AV12" s="382"/>
      <c r="AW12" s="382"/>
      <c r="AX12" s="382"/>
      <c r="AY12" s="382"/>
      <c r="AZ12" s="382"/>
      <c r="BA12" s="382"/>
      <c r="BB12" s="382"/>
      <c r="BC12" s="383"/>
      <c r="BD12" s="381">
        <v>1</v>
      </c>
      <c r="BE12" s="382"/>
      <c r="BF12" s="382"/>
      <c r="BG12" s="382"/>
      <c r="BH12" s="382"/>
      <c r="BI12" s="382"/>
      <c r="BJ12" s="382"/>
      <c r="BK12" s="382"/>
      <c r="BL12" s="382"/>
      <c r="BM12" s="383"/>
      <c r="BN12" s="384">
        <v>3900</v>
      </c>
      <c r="BO12" s="385"/>
      <c r="BP12" s="385"/>
      <c r="BQ12" s="385"/>
      <c r="BR12" s="385"/>
      <c r="BS12" s="385"/>
      <c r="BT12" s="385"/>
      <c r="BU12" s="385"/>
      <c r="BV12" s="385"/>
      <c r="BW12" s="385"/>
      <c r="BX12" s="385"/>
      <c r="BY12" s="385"/>
      <c r="BZ12" s="385"/>
      <c r="CA12" s="385"/>
      <c r="CB12" s="386"/>
    </row>
    <row r="13" spans="1:82" ht="32.25" customHeight="1">
      <c r="A13" s="270">
        <v>7</v>
      </c>
      <c r="B13" s="369"/>
      <c r="C13" s="369"/>
      <c r="D13" s="370"/>
      <c r="E13" s="270" t="s">
        <v>600</v>
      </c>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69"/>
      <c r="AM13" s="370"/>
      <c r="AN13" s="381"/>
      <c r="AO13" s="382"/>
      <c r="AP13" s="382"/>
      <c r="AQ13" s="382"/>
      <c r="AR13" s="382"/>
      <c r="AS13" s="382"/>
      <c r="AT13" s="382"/>
      <c r="AU13" s="382"/>
      <c r="AV13" s="382"/>
      <c r="AW13" s="382"/>
      <c r="AX13" s="382"/>
      <c r="AY13" s="382"/>
      <c r="AZ13" s="382"/>
      <c r="BA13" s="382"/>
      <c r="BB13" s="382"/>
      <c r="BC13" s="383"/>
      <c r="BD13" s="381">
        <v>1</v>
      </c>
      <c r="BE13" s="382"/>
      <c r="BF13" s="382"/>
      <c r="BG13" s="382"/>
      <c r="BH13" s="382"/>
      <c r="BI13" s="382"/>
      <c r="BJ13" s="382"/>
      <c r="BK13" s="382"/>
      <c r="BL13" s="382"/>
      <c r="BM13" s="383"/>
      <c r="BN13" s="384">
        <v>7643.76</v>
      </c>
      <c r="BO13" s="385"/>
      <c r="BP13" s="385"/>
      <c r="BQ13" s="385"/>
      <c r="BR13" s="385"/>
      <c r="BS13" s="385"/>
      <c r="BT13" s="385"/>
      <c r="BU13" s="385"/>
      <c r="BV13" s="385"/>
      <c r="BW13" s="385"/>
      <c r="BX13" s="385"/>
      <c r="BY13" s="385"/>
      <c r="BZ13" s="385"/>
      <c r="CA13" s="385"/>
      <c r="CB13" s="386"/>
    </row>
    <row r="14" spans="1:82" ht="34.5" customHeight="1">
      <c r="A14" s="270">
        <v>8</v>
      </c>
      <c r="B14" s="369"/>
      <c r="C14" s="369"/>
      <c r="D14" s="370"/>
      <c r="E14" s="270" t="s">
        <v>558</v>
      </c>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69"/>
      <c r="AM14" s="370"/>
      <c r="AN14" s="381"/>
      <c r="AO14" s="382"/>
      <c r="AP14" s="382"/>
      <c r="AQ14" s="382"/>
      <c r="AR14" s="382"/>
      <c r="AS14" s="382"/>
      <c r="AT14" s="382"/>
      <c r="AU14" s="382"/>
      <c r="AV14" s="382"/>
      <c r="AW14" s="382"/>
      <c r="AX14" s="382"/>
      <c r="AY14" s="382"/>
      <c r="AZ14" s="382"/>
      <c r="BA14" s="382"/>
      <c r="BB14" s="382"/>
      <c r="BC14" s="383"/>
      <c r="BD14" s="381">
        <v>1</v>
      </c>
      <c r="BE14" s="382"/>
      <c r="BF14" s="382"/>
      <c r="BG14" s="382"/>
      <c r="BH14" s="382"/>
      <c r="BI14" s="382"/>
      <c r="BJ14" s="382"/>
      <c r="BK14" s="382"/>
      <c r="BL14" s="382"/>
      <c r="BM14" s="383"/>
      <c r="BN14" s="384"/>
      <c r="BO14" s="385"/>
      <c r="BP14" s="385"/>
      <c r="BQ14" s="385"/>
      <c r="BR14" s="385"/>
      <c r="BS14" s="385"/>
      <c r="BT14" s="385"/>
      <c r="BU14" s="385"/>
      <c r="BV14" s="385"/>
      <c r="BW14" s="385"/>
      <c r="BX14" s="385"/>
      <c r="BY14" s="385"/>
      <c r="BZ14" s="385"/>
      <c r="CA14" s="385"/>
      <c r="CB14" s="386"/>
    </row>
    <row r="15" spans="1:82" ht="32.25" customHeight="1">
      <c r="A15" s="270">
        <v>9</v>
      </c>
      <c r="B15" s="369"/>
      <c r="C15" s="369"/>
      <c r="D15" s="370"/>
      <c r="E15" s="270" t="s">
        <v>601</v>
      </c>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70"/>
      <c r="AN15" s="381"/>
      <c r="AO15" s="382"/>
      <c r="AP15" s="382"/>
      <c r="AQ15" s="382"/>
      <c r="AR15" s="382"/>
      <c r="AS15" s="382"/>
      <c r="AT15" s="382"/>
      <c r="AU15" s="382"/>
      <c r="AV15" s="382"/>
      <c r="AW15" s="382"/>
      <c r="AX15" s="382"/>
      <c r="AY15" s="382"/>
      <c r="AZ15" s="382"/>
      <c r="BA15" s="382"/>
      <c r="BB15" s="382"/>
      <c r="BC15" s="383"/>
      <c r="BD15" s="381">
        <v>12</v>
      </c>
      <c r="BE15" s="382"/>
      <c r="BF15" s="382"/>
      <c r="BG15" s="382"/>
      <c r="BH15" s="382"/>
      <c r="BI15" s="382"/>
      <c r="BJ15" s="382"/>
      <c r="BK15" s="382"/>
      <c r="BL15" s="382"/>
      <c r="BM15" s="383"/>
      <c r="BN15" s="384">
        <v>48000</v>
      </c>
      <c r="BO15" s="385"/>
      <c r="BP15" s="385"/>
      <c r="BQ15" s="385"/>
      <c r="BR15" s="385"/>
      <c r="BS15" s="385"/>
      <c r="BT15" s="385"/>
      <c r="BU15" s="385"/>
      <c r="BV15" s="385"/>
      <c r="BW15" s="385"/>
      <c r="BX15" s="385"/>
      <c r="BY15" s="385"/>
      <c r="BZ15" s="385"/>
      <c r="CA15" s="385"/>
      <c r="CB15" s="386"/>
    </row>
    <row r="16" spans="1:82">
      <c r="A16" s="270">
        <v>10</v>
      </c>
      <c r="B16" s="369"/>
      <c r="C16" s="369"/>
      <c r="D16" s="370"/>
      <c r="E16" s="270" t="s">
        <v>602</v>
      </c>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c r="AM16" s="370"/>
      <c r="AN16" s="381"/>
      <c r="AO16" s="382"/>
      <c r="AP16" s="382"/>
      <c r="AQ16" s="382"/>
      <c r="AR16" s="382"/>
      <c r="AS16" s="382"/>
      <c r="AT16" s="382"/>
      <c r="AU16" s="382"/>
      <c r="AV16" s="382"/>
      <c r="AW16" s="382"/>
      <c r="AX16" s="382"/>
      <c r="AY16" s="382"/>
      <c r="AZ16" s="382"/>
      <c r="BA16" s="382"/>
      <c r="BB16" s="382"/>
      <c r="BC16" s="383"/>
      <c r="BD16" s="381">
        <v>12</v>
      </c>
      <c r="BE16" s="382"/>
      <c r="BF16" s="382"/>
      <c r="BG16" s="382"/>
      <c r="BH16" s="382"/>
      <c r="BI16" s="382"/>
      <c r="BJ16" s="382"/>
      <c r="BK16" s="382"/>
      <c r="BL16" s="382"/>
      <c r="BM16" s="383"/>
      <c r="BN16" s="384">
        <v>42000</v>
      </c>
      <c r="BO16" s="385"/>
      <c r="BP16" s="385"/>
      <c r="BQ16" s="385"/>
      <c r="BR16" s="385"/>
      <c r="BS16" s="385"/>
      <c r="BT16" s="385"/>
      <c r="BU16" s="385"/>
      <c r="BV16" s="385"/>
      <c r="BW16" s="385"/>
      <c r="BX16" s="385"/>
      <c r="BY16" s="385"/>
      <c r="BZ16" s="385"/>
      <c r="CA16" s="385"/>
      <c r="CB16" s="386"/>
    </row>
    <row r="17" spans="1:80">
      <c r="A17" s="270">
        <v>11</v>
      </c>
      <c r="B17" s="369"/>
      <c r="C17" s="369"/>
      <c r="D17" s="370"/>
      <c r="E17" s="270" t="s">
        <v>603</v>
      </c>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369"/>
      <c r="AK17" s="369"/>
      <c r="AL17" s="369"/>
      <c r="AM17" s="370"/>
      <c r="AN17" s="381"/>
      <c r="AO17" s="382"/>
      <c r="AP17" s="382"/>
      <c r="AQ17" s="382"/>
      <c r="AR17" s="382"/>
      <c r="AS17" s="382"/>
      <c r="AT17" s="382"/>
      <c r="AU17" s="382"/>
      <c r="AV17" s="382"/>
      <c r="AW17" s="382"/>
      <c r="AX17" s="382"/>
      <c r="AY17" s="382"/>
      <c r="AZ17" s="382"/>
      <c r="BA17" s="382"/>
      <c r="BB17" s="382"/>
      <c r="BC17" s="383"/>
      <c r="BD17" s="381">
        <v>7</v>
      </c>
      <c r="BE17" s="382"/>
      <c r="BF17" s="382"/>
      <c r="BG17" s="382"/>
      <c r="BH17" s="382"/>
      <c r="BI17" s="382"/>
      <c r="BJ17" s="382"/>
      <c r="BK17" s="382"/>
      <c r="BL17" s="382"/>
      <c r="BM17" s="383"/>
      <c r="BN17" s="384">
        <v>11900</v>
      </c>
      <c r="BO17" s="385"/>
      <c r="BP17" s="385"/>
      <c r="BQ17" s="385"/>
      <c r="BR17" s="385"/>
      <c r="BS17" s="385"/>
      <c r="BT17" s="385"/>
      <c r="BU17" s="385"/>
      <c r="BV17" s="385"/>
      <c r="BW17" s="385"/>
      <c r="BX17" s="385"/>
      <c r="BY17" s="385"/>
      <c r="BZ17" s="385"/>
      <c r="CA17" s="385"/>
      <c r="CB17" s="386"/>
    </row>
    <row r="18" spans="1:80">
      <c r="A18" s="270">
        <v>12</v>
      </c>
      <c r="B18" s="369"/>
      <c r="C18" s="369"/>
      <c r="D18" s="370"/>
      <c r="E18" s="270" t="s">
        <v>606</v>
      </c>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70"/>
      <c r="AN18" s="381"/>
      <c r="AO18" s="382"/>
      <c r="AP18" s="382"/>
      <c r="AQ18" s="382"/>
      <c r="AR18" s="382"/>
      <c r="AS18" s="382"/>
      <c r="AT18" s="382"/>
      <c r="AU18" s="382"/>
      <c r="AV18" s="382"/>
      <c r="AW18" s="382"/>
      <c r="AX18" s="382"/>
      <c r="AY18" s="382"/>
      <c r="AZ18" s="382"/>
      <c r="BA18" s="382"/>
      <c r="BB18" s="382"/>
      <c r="BC18" s="383"/>
      <c r="BD18" s="381"/>
      <c r="BE18" s="382"/>
      <c r="BF18" s="382"/>
      <c r="BG18" s="382"/>
      <c r="BH18" s="382"/>
      <c r="BI18" s="382"/>
      <c r="BJ18" s="382"/>
      <c r="BK18" s="382"/>
      <c r="BL18" s="382"/>
      <c r="BM18" s="383"/>
      <c r="BN18" s="384">
        <v>3850</v>
      </c>
      <c r="BO18" s="385"/>
      <c r="BP18" s="385"/>
      <c r="BQ18" s="385"/>
      <c r="BR18" s="385"/>
      <c r="BS18" s="385"/>
      <c r="BT18" s="385"/>
      <c r="BU18" s="385"/>
      <c r="BV18" s="385"/>
      <c r="BW18" s="385"/>
      <c r="BX18" s="385"/>
      <c r="BY18" s="385"/>
      <c r="BZ18" s="385"/>
      <c r="CA18" s="385"/>
      <c r="CB18" s="386"/>
    </row>
    <row r="19" spans="1:80">
      <c r="A19" s="270">
        <v>13</v>
      </c>
      <c r="B19" s="369"/>
      <c r="C19" s="369"/>
      <c r="D19" s="370"/>
      <c r="E19" s="270" t="s">
        <v>604</v>
      </c>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c r="AM19" s="370"/>
      <c r="AN19" s="381"/>
      <c r="AO19" s="382"/>
      <c r="AP19" s="382"/>
      <c r="AQ19" s="382"/>
      <c r="AR19" s="382"/>
      <c r="AS19" s="382"/>
      <c r="AT19" s="382"/>
      <c r="AU19" s="382"/>
      <c r="AV19" s="382"/>
      <c r="AW19" s="382"/>
      <c r="AX19" s="382"/>
      <c r="AY19" s="382"/>
      <c r="AZ19" s="382"/>
      <c r="BA19" s="382"/>
      <c r="BB19" s="382"/>
      <c r="BC19" s="383"/>
      <c r="BD19" s="381"/>
      <c r="BE19" s="382"/>
      <c r="BF19" s="382"/>
      <c r="BG19" s="382"/>
      <c r="BH19" s="382"/>
      <c r="BI19" s="382"/>
      <c r="BJ19" s="382"/>
      <c r="BK19" s="382"/>
      <c r="BL19" s="382"/>
      <c r="BM19" s="383"/>
      <c r="BN19" s="384">
        <v>5000</v>
      </c>
      <c r="BO19" s="385"/>
      <c r="BP19" s="385"/>
      <c r="BQ19" s="385"/>
      <c r="BR19" s="385"/>
      <c r="BS19" s="385"/>
      <c r="BT19" s="385"/>
      <c r="BU19" s="385"/>
      <c r="BV19" s="385"/>
      <c r="BW19" s="385"/>
      <c r="BX19" s="385"/>
      <c r="BY19" s="385"/>
      <c r="BZ19" s="385"/>
      <c r="CA19" s="385"/>
      <c r="CB19" s="386"/>
    </row>
    <row r="20" spans="1:80" ht="15" hidden="1" customHeight="1">
      <c r="A20" s="270">
        <v>15</v>
      </c>
      <c r="B20" s="369"/>
      <c r="C20" s="369"/>
      <c r="D20" s="370"/>
      <c r="E20" s="270"/>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70"/>
      <c r="AN20" s="381"/>
      <c r="AO20" s="382"/>
      <c r="AP20" s="382"/>
      <c r="AQ20" s="382"/>
      <c r="AR20" s="382"/>
      <c r="AS20" s="382"/>
      <c r="AT20" s="382"/>
      <c r="AU20" s="382"/>
      <c r="AV20" s="382"/>
      <c r="AW20" s="382"/>
      <c r="AX20" s="382"/>
      <c r="AY20" s="382"/>
      <c r="AZ20" s="382"/>
      <c r="BA20" s="382"/>
      <c r="BB20" s="382"/>
      <c r="BC20" s="383"/>
      <c r="BD20" s="381"/>
      <c r="BE20" s="382"/>
      <c r="BF20" s="382"/>
      <c r="BG20" s="382"/>
      <c r="BH20" s="382"/>
      <c r="BI20" s="382"/>
      <c r="BJ20" s="382"/>
      <c r="BK20" s="382"/>
      <c r="BL20" s="382"/>
      <c r="BM20" s="383"/>
      <c r="BN20" s="384"/>
      <c r="BO20" s="385"/>
      <c r="BP20" s="385"/>
      <c r="BQ20" s="385"/>
      <c r="BR20" s="385"/>
      <c r="BS20" s="385"/>
      <c r="BT20" s="385"/>
      <c r="BU20" s="385"/>
      <c r="BV20" s="385"/>
      <c r="BW20" s="385"/>
      <c r="BX20" s="385"/>
      <c r="BY20" s="385"/>
      <c r="BZ20" s="385"/>
      <c r="CA20" s="385"/>
      <c r="CB20" s="386"/>
    </row>
    <row r="21" spans="1:80" ht="15" hidden="1" customHeight="1">
      <c r="A21" s="270">
        <v>16</v>
      </c>
      <c r="B21" s="369"/>
      <c r="C21" s="369"/>
      <c r="D21" s="370"/>
      <c r="E21" s="270"/>
      <c r="F21" s="369"/>
      <c r="G21" s="369"/>
      <c r="H21" s="369"/>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69"/>
      <c r="AM21" s="370"/>
      <c r="AN21" s="381"/>
      <c r="AO21" s="382"/>
      <c r="AP21" s="382"/>
      <c r="AQ21" s="382"/>
      <c r="AR21" s="382"/>
      <c r="AS21" s="382"/>
      <c r="AT21" s="382"/>
      <c r="AU21" s="382"/>
      <c r="AV21" s="382"/>
      <c r="AW21" s="382"/>
      <c r="AX21" s="382"/>
      <c r="AY21" s="382"/>
      <c r="AZ21" s="382"/>
      <c r="BA21" s="382"/>
      <c r="BB21" s="382"/>
      <c r="BC21" s="383"/>
      <c r="BD21" s="381"/>
      <c r="BE21" s="382"/>
      <c r="BF21" s="382"/>
      <c r="BG21" s="382"/>
      <c r="BH21" s="382"/>
      <c r="BI21" s="382"/>
      <c r="BJ21" s="382"/>
      <c r="BK21" s="382"/>
      <c r="BL21" s="382"/>
      <c r="BM21" s="383"/>
      <c r="BN21" s="384"/>
      <c r="BO21" s="385"/>
      <c r="BP21" s="385"/>
      <c r="BQ21" s="385"/>
      <c r="BR21" s="385"/>
      <c r="BS21" s="385"/>
      <c r="BT21" s="385"/>
      <c r="BU21" s="385"/>
      <c r="BV21" s="385"/>
      <c r="BW21" s="385"/>
      <c r="BX21" s="385"/>
      <c r="BY21" s="385"/>
      <c r="BZ21" s="385"/>
      <c r="CA21" s="385"/>
      <c r="CB21" s="386"/>
    </row>
    <row r="22" spans="1:80" ht="15" hidden="1" customHeight="1">
      <c r="A22" s="270">
        <v>17</v>
      </c>
      <c r="B22" s="369"/>
      <c r="C22" s="369"/>
      <c r="D22" s="370"/>
      <c r="E22" s="270"/>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c r="AM22" s="370"/>
      <c r="AN22" s="381"/>
      <c r="AO22" s="382"/>
      <c r="AP22" s="382"/>
      <c r="AQ22" s="382"/>
      <c r="AR22" s="382"/>
      <c r="AS22" s="382"/>
      <c r="AT22" s="382"/>
      <c r="AU22" s="382"/>
      <c r="AV22" s="382"/>
      <c r="AW22" s="382"/>
      <c r="AX22" s="382"/>
      <c r="AY22" s="382"/>
      <c r="AZ22" s="382"/>
      <c r="BA22" s="382"/>
      <c r="BB22" s="382"/>
      <c r="BC22" s="383"/>
      <c r="BD22" s="381"/>
      <c r="BE22" s="382"/>
      <c r="BF22" s="382"/>
      <c r="BG22" s="382"/>
      <c r="BH22" s="382"/>
      <c r="BI22" s="382"/>
      <c r="BJ22" s="382"/>
      <c r="BK22" s="382"/>
      <c r="BL22" s="382"/>
      <c r="BM22" s="383"/>
      <c r="BN22" s="384"/>
      <c r="BO22" s="385"/>
      <c r="BP22" s="385"/>
      <c r="BQ22" s="385"/>
      <c r="BR22" s="385"/>
      <c r="BS22" s="385"/>
      <c r="BT22" s="385"/>
      <c r="BU22" s="385"/>
      <c r="BV22" s="385"/>
      <c r="BW22" s="385"/>
      <c r="BX22" s="385"/>
      <c r="BY22" s="385"/>
      <c r="BZ22" s="385"/>
      <c r="CA22" s="385"/>
      <c r="CB22" s="386"/>
    </row>
    <row r="23" spans="1:80" ht="15" hidden="1" customHeight="1">
      <c r="A23" s="270">
        <v>18</v>
      </c>
      <c r="B23" s="369"/>
      <c r="C23" s="369"/>
      <c r="D23" s="370"/>
      <c r="E23" s="270"/>
      <c r="F23" s="369"/>
      <c r="G23" s="369"/>
      <c r="H23" s="369"/>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69"/>
      <c r="AM23" s="370"/>
      <c r="AN23" s="381"/>
      <c r="AO23" s="382"/>
      <c r="AP23" s="382"/>
      <c r="AQ23" s="382"/>
      <c r="AR23" s="382"/>
      <c r="AS23" s="382"/>
      <c r="AT23" s="382"/>
      <c r="AU23" s="382"/>
      <c r="AV23" s="382"/>
      <c r="AW23" s="382"/>
      <c r="AX23" s="382"/>
      <c r="AY23" s="382"/>
      <c r="AZ23" s="382"/>
      <c r="BA23" s="382"/>
      <c r="BB23" s="382"/>
      <c r="BC23" s="383"/>
      <c r="BD23" s="381"/>
      <c r="BE23" s="382"/>
      <c r="BF23" s="382"/>
      <c r="BG23" s="382"/>
      <c r="BH23" s="382"/>
      <c r="BI23" s="382"/>
      <c r="BJ23" s="382"/>
      <c r="BK23" s="382"/>
      <c r="BL23" s="382"/>
      <c r="BM23" s="383"/>
      <c r="BN23" s="384"/>
      <c r="BO23" s="385"/>
      <c r="BP23" s="385"/>
      <c r="BQ23" s="385"/>
      <c r="BR23" s="385"/>
      <c r="BS23" s="385"/>
      <c r="BT23" s="385"/>
      <c r="BU23" s="385"/>
      <c r="BV23" s="385"/>
      <c r="BW23" s="385"/>
      <c r="BX23" s="385"/>
      <c r="BY23" s="385"/>
      <c r="BZ23" s="385"/>
      <c r="CA23" s="385"/>
      <c r="CB23" s="386"/>
    </row>
    <row r="24" spans="1:80" ht="15" hidden="1" customHeight="1">
      <c r="A24" s="270">
        <v>19</v>
      </c>
      <c r="B24" s="369"/>
      <c r="C24" s="369"/>
      <c r="D24" s="370"/>
      <c r="E24" s="270"/>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69"/>
      <c r="AM24" s="370"/>
      <c r="AN24" s="381"/>
      <c r="AO24" s="382"/>
      <c r="AP24" s="382"/>
      <c r="AQ24" s="382"/>
      <c r="AR24" s="382"/>
      <c r="AS24" s="382"/>
      <c r="AT24" s="382"/>
      <c r="AU24" s="382"/>
      <c r="AV24" s="382"/>
      <c r="AW24" s="382"/>
      <c r="AX24" s="382"/>
      <c r="AY24" s="382"/>
      <c r="AZ24" s="382"/>
      <c r="BA24" s="382"/>
      <c r="BB24" s="382"/>
      <c r="BC24" s="383"/>
      <c r="BD24" s="381"/>
      <c r="BE24" s="382"/>
      <c r="BF24" s="382"/>
      <c r="BG24" s="382"/>
      <c r="BH24" s="382"/>
      <c r="BI24" s="382"/>
      <c r="BJ24" s="382"/>
      <c r="BK24" s="382"/>
      <c r="BL24" s="382"/>
      <c r="BM24" s="383"/>
      <c r="BN24" s="384"/>
      <c r="BO24" s="385"/>
      <c r="BP24" s="385"/>
      <c r="BQ24" s="385"/>
      <c r="BR24" s="385"/>
      <c r="BS24" s="385"/>
      <c r="BT24" s="385"/>
      <c r="BU24" s="385"/>
      <c r="BV24" s="385"/>
      <c r="BW24" s="385"/>
      <c r="BX24" s="385"/>
      <c r="BY24" s="385"/>
      <c r="BZ24" s="385"/>
      <c r="CA24" s="385"/>
      <c r="CB24" s="386"/>
    </row>
    <row r="25" spans="1:80" ht="15" hidden="1" customHeight="1">
      <c r="A25" s="270">
        <v>20</v>
      </c>
      <c r="B25" s="369"/>
      <c r="C25" s="369"/>
      <c r="D25" s="370"/>
      <c r="E25" s="270"/>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70"/>
      <c r="AN25" s="381"/>
      <c r="AO25" s="382"/>
      <c r="AP25" s="382"/>
      <c r="AQ25" s="382"/>
      <c r="AR25" s="382"/>
      <c r="AS25" s="382"/>
      <c r="AT25" s="382"/>
      <c r="AU25" s="382"/>
      <c r="AV25" s="382"/>
      <c r="AW25" s="382"/>
      <c r="AX25" s="382"/>
      <c r="AY25" s="382"/>
      <c r="AZ25" s="382"/>
      <c r="BA25" s="382"/>
      <c r="BB25" s="382"/>
      <c r="BC25" s="383"/>
      <c r="BD25" s="381"/>
      <c r="BE25" s="382"/>
      <c r="BF25" s="382"/>
      <c r="BG25" s="382"/>
      <c r="BH25" s="382"/>
      <c r="BI25" s="382"/>
      <c r="BJ25" s="382"/>
      <c r="BK25" s="382"/>
      <c r="BL25" s="382"/>
      <c r="BM25" s="383"/>
      <c r="BN25" s="384"/>
      <c r="BO25" s="385"/>
      <c r="BP25" s="385"/>
      <c r="BQ25" s="385"/>
      <c r="BR25" s="385"/>
      <c r="BS25" s="385"/>
      <c r="BT25" s="385"/>
      <c r="BU25" s="385"/>
      <c r="BV25" s="385"/>
      <c r="BW25" s="385"/>
      <c r="BX25" s="385"/>
      <c r="BY25" s="385"/>
      <c r="BZ25" s="385"/>
      <c r="CA25" s="385"/>
      <c r="CB25" s="386"/>
    </row>
    <row r="26" spans="1:80" ht="15" hidden="1" customHeight="1">
      <c r="A26" s="270">
        <v>21</v>
      </c>
      <c r="B26" s="369"/>
      <c r="C26" s="369"/>
      <c r="D26" s="370"/>
      <c r="E26" s="270"/>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70"/>
      <c r="AN26" s="381"/>
      <c r="AO26" s="382"/>
      <c r="AP26" s="382"/>
      <c r="AQ26" s="382"/>
      <c r="AR26" s="382"/>
      <c r="AS26" s="382"/>
      <c r="AT26" s="382"/>
      <c r="AU26" s="382"/>
      <c r="AV26" s="382"/>
      <c r="AW26" s="382"/>
      <c r="AX26" s="382"/>
      <c r="AY26" s="382"/>
      <c r="AZ26" s="382"/>
      <c r="BA26" s="382"/>
      <c r="BB26" s="382"/>
      <c r="BC26" s="383"/>
      <c r="BD26" s="381"/>
      <c r="BE26" s="382"/>
      <c r="BF26" s="382"/>
      <c r="BG26" s="382"/>
      <c r="BH26" s="382"/>
      <c r="BI26" s="382"/>
      <c r="BJ26" s="382"/>
      <c r="BK26" s="382"/>
      <c r="BL26" s="382"/>
      <c r="BM26" s="383"/>
      <c r="BN26" s="384"/>
      <c r="BO26" s="385"/>
      <c r="BP26" s="385"/>
      <c r="BQ26" s="385"/>
      <c r="BR26" s="385"/>
      <c r="BS26" s="385"/>
      <c r="BT26" s="385"/>
      <c r="BU26" s="385"/>
      <c r="BV26" s="385"/>
      <c r="BW26" s="385"/>
      <c r="BX26" s="385"/>
      <c r="BY26" s="385"/>
      <c r="BZ26" s="385"/>
      <c r="CA26" s="385"/>
      <c r="CB26" s="386"/>
    </row>
    <row r="27" spans="1:80" ht="15" hidden="1" customHeight="1">
      <c r="A27" s="270">
        <v>22</v>
      </c>
      <c r="B27" s="369"/>
      <c r="C27" s="369"/>
      <c r="D27" s="370"/>
      <c r="E27" s="270"/>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70"/>
      <c r="AN27" s="381"/>
      <c r="AO27" s="382"/>
      <c r="AP27" s="382"/>
      <c r="AQ27" s="382"/>
      <c r="AR27" s="382"/>
      <c r="AS27" s="382"/>
      <c r="AT27" s="382"/>
      <c r="AU27" s="382"/>
      <c r="AV27" s="382"/>
      <c r="AW27" s="382"/>
      <c r="AX27" s="382"/>
      <c r="AY27" s="382"/>
      <c r="AZ27" s="382"/>
      <c r="BA27" s="382"/>
      <c r="BB27" s="382"/>
      <c r="BC27" s="383"/>
      <c r="BD27" s="381"/>
      <c r="BE27" s="382"/>
      <c r="BF27" s="382"/>
      <c r="BG27" s="382"/>
      <c r="BH27" s="382"/>
      <c r="BI27" s="382"/>
      <c r="BJ27" s="382"/>
      <c r="BK27" s="382"/>
      <c r="BL27" s="382"/>
      <c r="BM27" s="383"/>
      <c r="BN27" s="384"/>
      <c r="BO27" s="385"/>
      <c r="BP27" s="385"/>
      <c r="BQ27" s="385"/>
      <c r="BR27" s="385"/>
      <c r="BS27" s="385"/>
      <c r="BT27" s="385"/>
      <c r="BU27" s="385"/>
      <c r="BV27" s="385"/>
      <c r="BW27" s="385"/>
      <c r="BX27" s="385"/>
      <c r="BY27" s="385"/>
      <c r="BZ27" s="385"/>
      <c r="CA27" s="385"/>
      <c r="CB27" s="386"/>
    </row>
    <row r="28" spans="1:80" ht="15" hidden="1" customHeight="1">
      <c r="A28" s="270">
        <v>23</v>
      </c>
      <c r="B28" s="369"/>
      <c r="C28" s="369"/>
      <c r="D28" s="370"/>
      <c r="E28" s="270"/>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69"/>
      <c r="AM28" s="370"/>
      <c r="AN28" s="381"/>
      <c r="AO28" s="382"/>
      <c r="AP28" s="382"/>
      <c r="AQ28" s="382"/>
      <c r="AR28" s="382"/>
      <c r="AS28" s="382"/>
      <c r="AT28" s="382"/>
      <c r="AU28" s="382"/>
      <c r="AV28" s="382"/>
      <c r="AW28" s="382"/>
      <c r="AX28" s="382"/>
      <c r="AY28" s="382"/>
      <c r="AZ28" s="382"/>
      <c r="BA28" s="382"/>
      <c r="BB28" s="382"/>
      <c r="BC28" s="383"/>
      <c r="BD28" s="381"/>
      <c r="BE28" s="382"/>
      <c r="BF28" s="382"/>
      <c r="BG28" s="382"/>
      <c r="BH28" s="382"/>
      <c r="BI28" s="382"/>
      <c r="BJ28" s="382"/>
      <c r="BK28" s="382"/>
      <c r="BL28" s="382"/>
      <c r="BM28" s="383"/>
      <c r="BN28" s="384"/>
      <c r="BO28" s="385"/>
      <c r="BP28" s="385"/>
      <c r="BQ28" s="385"/>
      <c r="BR28" s="385"/>
      <c r="BS28" s="385"/>
      <c r="BT28" s="385"/>
      <c r="BU28" s="385"/>
      <c r="BV28" s="385"/>
      <c r="BW28" s="385"/>
      <c r="BX28" s="385"/>
      <c r="BY28" s="385"/>
      <c r="BZ28" s="385"/>
      <c r="CA28" s="385"/>
      <c r="CB28" s="386"/>
    </row>
    <row r="29" spans="1:80" ht="15" hidden="1" customHeight="1">
      <c r="A29" s="270">
        <v>24</v>
      </c>
      <c r="B29" s="369"/>
      <c r="C29" s="369"/>
      <c r="D29" s="370"/>
      <c r="E29" s="270"/>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69"/>
      <c r="AM29" s="370"/>
      <c r="AN29" s="381"/>
      <c r="AO29" s="382"/>
      <c r="AP29" s="382"/>
      <c r="AQ29" s="382"/>
      <c r="AR29" s="382"/>
      <c r="AS29" s="382"/>
      <c r="AT29" s="382"/>
      <c r="AU29" s="382"/>
      <c r="AV29" s="382"/>
      <c r="AW29" s="382"/>
      <c r="AX29" s="382"/>
      <c r="AY29" s="382"/>
      <c r="AZ29" s="382"/>
      <c r="BA29" s="382"/>
      <c r="BB29" s="382"/>
      <c r="BC29" s="383"/>
      <c r="BD29" s="381"/>
      <c r="BE29" s="382"/>
      <c r="BF29" s="382"/>
      <c r="BG29" s="382"/>
      <c r="BH29" s="382"/>
      <c r="BI29" s="382"/>
      <c r="BJ29" s="382"/>
      <c r="BK29" s="382"/>
      <c r="BL29" s="382"/>
      <c r="BM29" s="383"/>
      <c r="BN29" s="384"/>
      <c r="BO29" s="385"/>
      <c r="BP29" s="385"/>
      <c r="BQ29" s="385"/>
      <c r="BR29" s="385"/>
      <c r="BS29" s="385"/>
      <c r="BT29" s="385"/>
      <c r="BU29" s="385"/>
      <c r="BV29" s="385"/>
      <c r="BW29" s="385"/>
      <c r="BX29" s="385"/>
      <c r="BY29" s="385"/>
      <c r="BZ29" s="385"/>
      <c r="CA29" s="385"/>
      <c r="CB29" s="386"/>
    </row>
    <row r="30" spans="1:80" ht="15" hidden="1" customHeight="1">
      <c r="A30" s="270">
        <v>25</v>
      </c>
      <c r="B30" s="369"/>
      <c r="C30" s="369"/>
      <c r="D30" s="370"/>
      <c r="E30" s="270"/>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M30" s="370"/>
      <c r="AN30" s="381"/>
      <c r="AO30" s="382"/>
      <c r="AP30" s="382"/>
      <c r="AQ30" s="382"/>
      <c r="AR30" s="382"/>
      <c r="AS30" s="382"/>
      <c r="AT30" s="382"/>
      <c r="AU30" s="382"/>
      <c r="AV30" s="382"/>
      <c r="AW30" s="382"/>
      <c r="AX30" s="382"/>
      <c r="AY30" s="382"/>
      <c r="AZ30" s="382"/>
      <c r="BA30" s="382"/>
      <c r="BB30" s="382"/>
      <c r="BC30" s="383"/>
      <c r="BD30" s="381"/>
      <c r="BE30" s="382"/>
      <c r="BF30" s="382"/>
      <c r="BG30" s="382"/>
      <c r="BH30" s="382"/>
      <c r="BI30" s="382"/>
      <c r="BJ30" s="382"/>
      <c r="BK30" s="382"/>
      <c r="BL30" s="382"/>
      <c r="BM30" s="383"/>
      <c r="BN30" s="384"/>
      <c r="BO30" s="385"/>
      <c r="BP30" s="385"/>
      <c r="BQ30" s="385"/>
      <c r="BR30" s="385"/>
      <c r="BS30" s="385"/>
      <c r="BT30" s="385"/>
      <c r="BU30" s="385"/>
      <c r="BV30" s="385"/>
      <c r="BW30" s="385"/>
      <c r="BX30" s="385"/>
      <c r="BY30" s="385"/>
      <c r="BZ30" s="385"/>
      <c r="CA30" s="385"/>
      <c r="CB30" s="386"/>
    </row>
    <row r="31" spans="1:80">
      <c r="A31" s="270">
        <v>15</v>
      </c>
      <c r="B31" s="369"/>
      <c r="C31" s="369"/>
      <c r="D31" s="370"/>
      <c r="E31" s="270" t="s">
        <v>605</v>
      </c>
      <c r="F31" s="369"/>
      <c r="G31" s="369"/>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69"/>
      <c r="AM31" s="370"/>
      <c r="AN31" s="381"/>
      <c r="AO31" s="382"/>
      <c r="AP31" s="382"/>
      <c r="AQ31" s="382"/>
      <c r="AR31" s="382"/>
      <c r="AS31" s="382"/>
      <c r="AT31" s="382"/>
      <c r="AU31" s="382"/>
      <c r="AV31" s="382"/>
      <c r="AW31" s="382"/>
      <c r="AX31" s="382"/>
      <c r="AY31" s="382"/>
      <c r="AZ31" s="382"/>
      <c r="BA31" s="382"/>
      <c r="BB31" s="382"/>
      <c r="BC31" s="383"/>
      <c r="BD31" s="381"/>
      <c r="BE31" s="382"/>
      <c r="BF31" s="382"/>
      <c r="BG31" s="382"/>
      <c r="BH31" s="382"/>
      <c r="BI31" s="382"/>
      <c r="BJ31" s="382"/>
      <c r="BK31" s="382"/>
      <c r="BL31" s="382"/>
      <c r="BM31" s="383"/>
      <c r="BN31" s="384">
        <v>3600</v>
      </c>
      <c r="BO31" s="385"/>
      <c r="BP31" s="385"/>
      <c r="BQ31" s="385"/>
      <c r="BR31" s="385"/>
      <c r="BS31" s="385"/>
      <c r="BT31" s="385"/>
      <c r="BU31" s="385"/>
      <c r="BV31" s="385"/>
      <c r="BW31" s="385"/>
      <c r="BX31" s="385"/>
      <c r="BY31" s="385"/>
      <c r="BZ31" s="385"/>
      <c r="CA31" s="385"/>
      <c r="CB31" s="386"/>
    </row>
    <row r="32" spans="1:80">
      <c r="A32" s="270">
        <v>16</v>
      </c>
      <c r="B32" s="369"/>
      <c r="C32" s="369"/>
      <c r="D32" s="370"/>
      <c r="E32" s="270" t="s">
        <v>574</v>
      </c>
      <c r="F32" s="369"/>
      <c r="G32" s="369"/>
      <c r="H32" s="369"/>
      <c r="I32" s="369"/>
      <c r="J32" s="369"/>
      <c r="K32" s="369"/>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69"/>
      <c r="AM32" s="370"/>
      <c r="AN32" s="381"/>
      <c r="AO32" s="382"/>
      <c r="AP32" s="382"/>
      <c r="AQ32" s="382"/>
      <c r="AR32" s="382"/>
      <c r="AS32" s="382"/>
      <c r="AT32" s="382"/>
      <c r="AU32" s="382"/>
      <c r="AV32" s="382"/>
      <c r="AW32" s="382"/>
      <c r="AX32" s="382"/>
      <c r="AY32" s="382"/>
      <c r="AZ32" s="382"/>
      <c r="BA32" s="382"/>
      <c r="BB32" s="382"/>
      <c r="BC32" s="383"/>
      <c r="BD32" s="381"/>
      <c r="BE32" s="382"/>
      <c r="BF32" s="382"/>
      <c r="BG32" s="382"/>
      <c r="BH32" s="382"/>
      <c r="BI32" s="382"/>
      <c r="BJ32" s="382"/>
      <c r="BK32" s="382"/>
      <c r="BL32" s="382"/>
      <c r="BM32" s="383"/>
      <c r="BN32" s="384"/>
      <c r="BO32" s="385"/>
      <c r="BP32" s="385"/>
      <c r="BQ32" s="385"/>
      <c r="BR32" s="385"/>
      <c r="BS32" s="385"/>
      <c r="BT32" s="385"/>
      <c r="BU32" s="385"/>
      <c r="BV32" s="385"/>
      <c r="BW32" s="385"/>
      <c r="BX32" s="385"/>
      <c r="BY32" s="385"/>
      <c r="BZ32" s="385"/>
      <c r="CA32" s="385"/>
      <c r="CB32" s="386"/>
    </row>
    <row r="33" spans="1:82">
      <c r="A33" s="270">
        <v>17</v>
      </c>
      <c r="B33" s="369"/>
      <c r="C33" s="369"/>
      <c r="D33" s="370"/>
      <c r="E33" s="270" t="s">
        <v>575</v>
      </c>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c r="AM33" s="370"/>
      <c r="AN33" s="381"/>
      <c r="AO33" s="382"/>
      <c r="AP33" s="382"/>
      <c r="AQ33" s="382"/>
      <c r="AR33" s="382"/>
      <c r="AS33" s="382"/>
      <c r="AT33" s="382"/>
      <c r="AU33" s="382"/>
      <c r="AV33" s="382"/>
      <c r="AW33" s="382"/>
      <c r="AX33" s="382"/>
      <c r="AY33" s="382"/>
      <c r="AZ33" s="382"/>
      <c r="BA33" s="382"/>
      <c r="BB33" s="382"/>
      <c r="BC33" s="383"/>
      <c r="BD33" s="381"/>
      <c r="BE33" s="382"/>
      <c r="BF33" s="382"/>
      <c r="BG33" s="382"/>
      <c r="BH33" s="382"/>
      <c r="BI33" s="382"/>
      <c r="BJ33" s="382"/>
      <c r="BK33" s="382"/>
      <c r="BL33" s="382"/>
      <c r="BM33" s="383"/>
      <c r="BN33" s="384"/>
      <c r="BO33" s="385"/>
      <c r="BP33" s="385"/>
      <c r="BQ33" s="385"/>
      <c r="BR33" s="385"/>
      <c r="BS33" s="385"/>
      <c r="BT33" s="385"/>
      <c r="BU33" s="385"/>
      <c r="BV33" s="385"/>
      <c r="BW33" s="385"/>
      <c r="BX33" s="385"/>
      <c r="BY33" s="385"/>
      <c r="BZ33" s="385"/>
      <c r="CA33" s="385"/>
      <c r="CB33" s="386"/>
    </row>
    <row r="34" spans="1:82">
      <c r="A34" s="270">
        <v>18</v>
      </c>
      <c r="B34" s="369"/>
      <c r="C34" s="369"/>
      <c r="D34" s="370"/>
      <c r="E34" s="270" t="s">
        <v>576</v>
      </c>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70"/>
      <c r="AN34" s="381"/>
      <c r="AO34" s="382"/>
      <c r="AP34" s="382"/>
      <c r="AQ34" s="382"/>
      <c r="AR34" s="382"/>
      <c r="AS34" s="382"/>
      <c r="AT34" s="382"/>
      <c r="AU34" s="382"/>
      <c r="AV34" s="382"/>
      <c r="AW34" s="382"/>
      <c r="AX34" s="382"/>
      <c r="AY34" s="382"/>
      <c r="AZ34" s="382"/>
      <c r="BA34" s="382"/>
      <c r="BB34" s="382"/>
      <c r="BC34" s="383"/>
      <c r="BD34" s="381"/>
      <c r="BE34" s="382"/>
      <c r="BF34" s="382"/>
      <c r="BG34" s="382"/>
      <c r="BH34" s="382"/>
      <c r="BI34" s="382"/>
      <c r="BJ34" s="382"/>
      <c r="BK34" s="382"/>
      <c r="BL34" s="382"/>
      <c r="BM34" s="383"/>
      <c r="BN34" s="384"/>
      <c r="BO34" s="385"/>
      <c r="BP34" s="385"/>
      <c r="BQ34" s="385"/>
      <c r="BR34" s="385"/>
      <c r="BS34" s="385"/>
      <c r="BT34" s="385"/>
      <c r="BU34" s="385"/>
      <c r="BV34" s="385"/>
      <c r="BW34" s="385"/>
      <c r="BX34" s="385"/>
      <c r="BY34" s="385"/>
      <c r="BZ34" s="385"/>
      <c r="CA34" s="385"/>
      <c r="CB34" s="386"/>
    </row>
    <row r="35" spans="1:82">
      <c r="A35" s="270"/>
      <c r="B35" s="369"/>
      <c r="C35" s="369"/>
      <c r="D35" s="370"/>
      <c r="E35" s="381" t="s">
        <v>359</v>
      </c>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3"/>
      <c r="AN35" s="412" t="s">
        <v>42</v>
      </c>
      <c r="AO35" s="413"/>
      <c r="AP35" s="413"/>
      <c r="AQ35" s="413"/>
      <c r="AR35" s="413"/>
      <c r="AS35" s="413"/>
      <c r="AT35" s="413"/>
      <c r="AU35" s="413"/>
      <c r="AV35" s="413"/>
      <c r="AW35" s="413"/>
      <c r="AX35" s="413"/>
      <c r="AY35" s="413"/>
      <c r="AZ35" s="413"/>
      <c r="BA35" s="413"/>
      <c r="BB35" s="413"/>
      <c r="BC35" s="414"/>
      <c r="BD35" s="412" t="s">
        <v>42</v>
      </c>
      <c r="BE35" s="413"/>
      <c r="BF35" s="413"/>
      <c r="BG35" s="413"/>
      <c r="BH35" s="413"/>
      <c r="BI35" s="413"/>
      <c r="BJ35" s="413"/>
      <c r="BK35" s="413"/>
      <c r="BL35" s="413"/>
      <c r="BM35" s="414"/>
      <c r="BN35" s="384">
        <f>SUM(BN7:BN34)</f>
        <v>195088.65999999997</v>
      </c>
      <c r="BO35" s="385"/>
      <c r="BP35" s="385"/>
      <c r="BQ35" s="385"/>
      <c r="BR35" s="385"/>
      <c r="BS35" s="385"/>
      <c r="BT35" s="385"/>
      <c r="BU35" s="385"/>
      <c r="BV35" s="385"/>
      <c r="BW35" s="385"/>
      <c r="BX35" s="385"/>
      <c r="BY35" s="385"/>
      <c r="BZ35" s="385"/>
      <c r="CA35" s="385"/>
      <c r="CB35" s="386"/>
    </row>
    <row r="36" spans="1:82" ht="15.75">
      <c r="A36" s="152"/>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75"/>
      <c r="BO36" s="175"/>
      <c r="BP36" s="175"/>
      <c r="BQ36" s="175"/>
      <c r="BR36" s="175"/>
      <c r="BS36" s="175"/>
      <c r="BT36" s="175"/>
      <c r="BU36" s="175"/>
      <c r="BV36" s="175"/>
      <c r="BW36" s="175"/>
      <c r="BX36" s="175"/>
      <c r="BY36" s="175"/>
      <c r="BZ36" s="175"/>
      <c r="CA36" s="175"/>
      <c r="CB36" s="175"/>
      <c r="CC36" s="176"/>
      <c r="CD36" s="91"/>
    </row>
    <row r="37" spans="1:82" ht="15.75">
      <c r="A37" s="390" t="s">
        <v>471</v>
      </c>
      <c r="B37" s="390"/>
      <c r="C37" s="390"/>
      <c r="D37" s="390"/>
      <c r="E37" s="390"/>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390"/>
      <c r="AM37" s="390"/>
      <c r="AN37" s="390"/>
      <c r="AO37" s="390"/>
      <c r="AP37" s="390"/>
      <c r="AQ37" s="390"/>
      <c r="AR37" s="390"/>
      <c r="AS37" s="390"/>
      <c r="AT37" s="390"/>
      <c r="AU37" s="390"/>
      <c r="AV37" s="390"/>
      <c r="AW37" s="390"/>
      <c r="AX37" s="390"/>
      <c r="AY37" s="390"/>
      <c r="AZ37" s="390"/>
      <c r="BA37" s="390"/>
      <c r="BB37" s="390"/>
      <c r="BC37" s="390"/>
      <c r="BD37" s="390"/>
      <c r="BE37" s="390"/>
      <c r="BF37" s="390"/>
      <c r="BG37" s="390"/>
      <c r="BH37" s="390"/>
      <c r="BI37" s="390"/>
      <c r="BJ37" s="390"/>
      <c r="BK37" s="390"/>
      <c r="BL37" s="390"/>
      <c r="BM37" s="390"/>
      <c r="BN37" s="390"/>
      <c r="BO37" s="390"/>
      <c r="BP37" s="390"/>
      <c r="BQ37" s="390"/>
      <c r="BR37" s="390"/>
      <c r="BS37" s="390"/>
      <c r="BT37" s="390"/>
      <c r="BU37" s="390"/>
      <c r="BV37" s="390"/>
      <c r="BW37" s="390"/>
      <c r="BX37" s="390"/>
      <c r="BY37" s="390"/>
      <c r="BZ37" s="390"/>
      <c r="CA37" s="390"/>
      <c r="CB37" s="390"/>
      <c r="CC37" s="171"/>
      <c r="CD37" s="6"/>
    </row>
    <row r="38" spans="1:82">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77"/>
      <c r="BO38" s="177"/>
      <c r="BP38" s="177"/>
      <c r="BQ38" s="177"/>
      <c r="BR38" s="177"/>
      <c r="BS38" s="177"/>
      <c r="BT38" s="177"/>
      <c r="BU38" s="177"/>
      <c r="BV38" s="177"/>
      <c r="BW38" s="177"/>
      <c r="BX38" s="177"/>
      <c r="BY38" s="177"/>
      <c r="BZ38" s="177"/>
      <c r="CA38" s="177"/>
      <c r="CB38" s="177"/>
      <c r="CC38" s="173"/>
      <c r="CD38" s="92"/>
    </row>
    <row r="39" spans="1:82">
      <c r="A39" s="400" t="s">
        <v>248</v>
      </c>
      <c r="B39" s="401"/>
      <c r="C39" s="401"/>
      <c r="D39" s="402"/>
      <c r="E39" s="400" t="s">
        <v>366</v>
      </c>
      <c r="F39" s="401"/>
      <c r="G39" s="401"/>
      <c r="H39" s="401"/>
      <c r="I39" s="401"/>
      <c r="J39" s="401"/>
      <c r="K39" s="401"/>
      <c r="L39" s="401"/>
      <c r="M39" s="401"/>
      <c r="N39" s="401"/>
      <c r="O39" s="401"/>
      <c r="P39" s="401"/>
      <c r="Q39" s="401"/>
      <c r="R39" s="401"/>
      <c r="S39" s="401"/>
      <c r="T39" s="401"/>
      <c r="U39" s="401"/>
      <c r="V39" s="401"/>
      <c r="W39" s="401"/>
      <c r="X39" s="401"/>
      <c r="Y39" s="401"/>
      <c r="Z39" s="401"/>
      <c r="AA39" s="401"/>
      <c r="AB39" s="401"/>
      <c r="AC39" s="401"/>
      <c r="AD39" s="401"/>
      <c r="AE39" s="401"/>
      <c r="AF39" s="401"/>
      <c r="AG39" s="401"/>
      <c r="AH39" s="401"/>
      <c r="AI39" s="401"/>
      <c r="AJ39" s="401"/>
      <c r="AK39" s="401"/>
      <c r="AL39" s="401"/>
      <c r="AM39" s="401"/>
      <c r="AN39" s="401"/>
      <c r="AO39" s="401"/>
      <c r="AP39" s="401"/>
      <c r="AQ39" s="401"/>
      <c r="AR39" s="401"/>
      <c r="AS39" s="401"/>
      <c r="AT39" s="401"/>
      <c r="AU39" s="401"/>
      <c r="AV39" s="401"/>
      <c r="AW39" s="401"/>
      <c r="AX39" s="401"/>
      <c r="AY39" s="401"/>
      <c r="AZ39" s="401"/>
      <c r="BA39" s="401"/>
      <c r="BB39" s="401"/>
      <c r="BC39" s="402"/>
      <c r="BD39" s="400" t="s">
        <v>368</v>
      </c>
      <c r="BE39" s="401"/>
      <c r="BF39" s="401"/>
      <c r="BG39" s="401"/>
      <c r="BH39" s="401"/>
      <c r="BI39" s="401"/>
      <c r="BJ39" s="401"/>
      <c r="BK39" s="401"/>
      <c r="BL39" s="401"/>
      <c r="BM39" s="402"/>
      <c r="BN39" s="403" t="s">
        <v>442</v>
      </c>
      <c r="BO39" s="404"/>
      <c r="BP39" s="404"/>
      <c r="BQ39" s="404"/>
      <c r="BR39" s="404"/>
      <c r="BS39" s="404"/>
      <c r="BT39" s="404"/>
      <c r="BU39" s="404"/>
      <c r="BV39" s="404"/>
      <c r="BW39" s="404"/>
      <c r="BX39" s="404"/>
      <c r="BY39" s="404"/>
      <c r="BZ39" s="404"/>
      <c r="CA39" s="404"/>
      <c r="CB39" s="405"/>
    </row>
    <row r="40" spans="1:82">
      <c r="A40" s="406" t="s">
        <v>251</v>
      </c>
      <c r="B40" s="407"/>
      <c r="C40" s="407"/>
      <c r="D40" s="408"/>
      <c r="E40" s="406"/>
      <c r="F40" s="407"/>
      <c r="G40" s="407"/>
      <c r="H40" s="407"/>
      <c r="I40" s="407"/>
      <c r="J40" s="407"/>
      <c r="K40" s="407"/>
      <c r="L40" s="407"/>
      <c r="M40" s="407"/>
      <c r="N40" s="407"/>
      <c r="O40" s="407"/>
      <c r="P40" s="407"/>
      <c r="Q40" s="407"/>
      <c r="R40" s="407"/>
      <c r="S40" s="407"/>
      <c r="T40" s="407"/>
      <c r="U40" s="407"/>
      <c r="V40" s="407"/>
      <c r="W40" s="407"/>
      <c r="X40" s="407"/>
      <c r="Y40" s="407"/>
      <c r="Z40" s="407"/>
      <c r="AA40" s="407"/>
      <c r="AB40" s="407"/>
      <c r="AC40" s="407"/>
      <c r="AD40" s="407"/>
      <c r="AE40" s="407"/>
      <c r="AF40" s="407"/>
      <c r="AG40" s="407"/>
      <c r="AH40" s="407"/>
      <c r="AI40" s="407"/>
      <c r="AJ40" s="407"/>
      <c r="AK40" s="407"/>
      <c r="AL40" s="407"/>
      <c r="AM40" s="407"/>
      <c r="AN40" s="407"/>
      <c r="AO40" s="407"/>
      <c r="AP40" s="407"/>
      <c r="AQ40" s="407"/>
      <c r="AR40" s="407"/>
      <c r="AS40" s="407"/>
      <c r="AT40" s="407"/>
      <c r="AU40" s="407"/>
      <c r="AV40" s="407"/>
      <c r="AW40" s="407"/>
      <c r="AX40" s="407"/>
      <c r="AY40" s="407"/>
      <c r="AZ40" s="407"/>
      <c r="BA40" s="407"/>
      <c r="BB40" s="407"/>
      <c r="BC40" s="408"/>
      <c r="BD40" s="406" t="s">
        <v>472</v>
      </c>
      <c r="BE40" s="407"/>
      <c r="BF40" s="407"/>
      <c r="BG40" s="407"/>
      <c r="BH40" s="407"/>
      <c r="BI40" s="407"/>
      <c r="BJ40" s="407"/>
      <c r="BK40" s="407"/>
      <c r="BL40" s="407"/>
      <c r="BM40" s="408"/>
      <c r="BN40" s="409" t="s">
        <v>473</v>
      </c>
      <c r="BO40" s="410"/>
      <c r="BP40" s="410"/>
      <c r="BQ40" s="410"/>
      <c r="BR40" s="410"/>
      <c r="BS40" s="410"/>
      <c r="BT40" s="410"/>
      <c r="BU40" s="410"/>
      <c r="BV40" s="410"/>
      <c r="BW40" s="410"/>
      <c r="BX40" s="410"/>
      <c r="BY40" s="410"/>
      <c r="BZ40" s="410"/>
      <c r="CA40" s="410"/>
      <c r="CB40" s="411"/>
    </row>
    <row r="41" spans="1:82">
      <c r="A41" s="391"/>
      <c r="B41" s="392"/>
      <c r="C41" s="392"/>
      <c r="D41" s="393"/>
      <c r="E41" s="391"/>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c r="AQ41" s="392"/>
      <c r="AR41" s="392"/>
      <c r="AS41" s="392"/>
      <c r="AT41" s="392"/>
      <c r="AU41" s="392"/>
      <c r="AV41" s="392"/>
      <c r="AW41" s="392"/>
      <c r="AX41" s="392"/>
      <c r="AY41" s="392"/>
      <c r="AZ41" s="392"/>
      <c r="BA41" s="392"/>
      <c r="BB41" s="392"/>
      <c r="BC41" s="393"/>
      <c r="BD41" s="391"/>
      <c r="BE41" s="392"/>
      <c r="BF41" s="392"/>
      <c r="BG41" s="392"/>
      <c r="BH41" s="392"/>
      <c r="BI41" s="392"/>
      <c r="BJ41" s="392"/>
      <c r="BK41" s="392"/>
      <c r="BL41" s="392"/>
      <c r="BM41" s="393"/>
      <c r="BN41" s="394"/>
      <c r="BO41" s="395"/>
      <c r="BP41" s="395"/>
      <c r="BQ41" s="395"/>
      <c r="BR41" s="395"/>
      <c r="BS41" s="395"/>
      <c r="BT41" s="395"/>
      <c r="BU41" s="395"/>
      <c r="BV41" s="395"/>
      <c r="BW41" s="395"/>
      <c r="BX41" s="395"/>
      <c r="BY41" s="395"/>
      <c r="BZ41" s="395"/>
      <c r="CA41" s="395"/>
      <c r="CB41" s="396"/>
    </row>
    <row r="42" spans="1:82">
      <c r="A42" s="397">
        <v>1</v>
      </c>
      <c r="B42" s="398"/>
      <c r="C42" s="398"/>
      <c r="D42" s="399"/>
      <c r="E42" s="397">
        <v>2</v>
      </c>
      <c r="F42" s="398"/>
      <c r="G42" s="398"/>
      <c r="H42" s="398"/>
      <c r="I42" s="398"/>
      <c r="J42" s="398"/>
      <c r="K42" s="398"/>
      <c r="L42" s="398"/>
      <c r="M42" s="398"/>
      <c r="N42" s="398"/>
      <c r="O42" s="398"/>
      <c r="P42" s="398"/>
      <c r="Q42" s="398"/>
      <c r="R42" s="398"/>
      <c r="S42" s="398"/>
      <c r="T42" s="398"/>
      <c r="U42" s="398"/>
      <c r="V42" s="398"/>
      <c r="W42" s="398"/>
      <c r="X42" s="398"/>
      <c r="Y42" s="398"/>
      <c r="Z42" s="398"/>
      <c r="AA42" s="398"/>
      <c r="AB42" s="398"/>
      <c r="AC42" s="398"/>
      <c r="AD42" s="398"/>
      <c r="AE42" s="398"/>
      <c r="AF42" s="398"/>
      <c r="AG42" s="398"/>
      <c r="AH42" s="398"/>
      <c r="AI42" s="398"/>
      <c r="AJ42" s="398"/>
      <c r="AK42" s="398"/>
      <c r="AL42" s="398"/>
      <c r="AM42" s="398"/>
      <c r="AN42" s="398"/>
      <c r="AO42" s="398"/>
      <c r="AP42" s="398"/>
      <c r="AQ42" s="398"/>
      <c r="AR42" s="398"/>
      <c r="AS42" s="398"/>
      <c r="AT42" s="398"/>
      <c r="AU42" s="398"/>
      <c r="AV42" s="398"/>
      <c r="AW42" s="398"/>
      <c r="AX42" s="398"/>
      <c r="AY42" s="398"/>
      <c r="AZ42" s="398"/>
      <c r="BA42" s="398"/>
      <c r="BB42" s="398"/>
      <c r="BC42" s="399"/>
      <c r="BD42" s="397">
        <v>3</v>
      </c>
      <c r="BE42" s="398"/>
      <c r="BF42" s="398"/>
      <c r="BG42" s="398"/>
      <c r="BH42" s="398"/>
      <c r="BI42" s="398"/>
      <c r="BJ42" s="398"/>
      <c r="BK42" s="398"/>
      <c r="BL42" s="398"/>
      <c r="BM42" s="399"/>
      <c r="BN42" s="421">
        <v>4</v>
      </c>
      <c r="BO42" s="422"/>
      <c r="BP42" s="422"/>
      <c r="BQ42" s="422"/>
      <c r="BR42" s="422"/>
      <c r="BS42" s="422"/>
      <c r="BT42" s="422"/>
      <c r="BU42" s="422"/>
      <c r="BV42" s="422"/>
      <c r="BW42" s="422"/>
      <c r="BX42" s="422"/>
      <c r="BY42" s="422"/>
      <c r="BZ42" s="422"/>
      <c r="CA42" s="422"/>
      <c r="CB42" s="423"/>
    </row>
    <row r="43" spans="1:82">
      <c r="A43" s="270">
        <v>1</v>
      </c>
      <c r="B43" s="369"/>
      <c r="C43" s="369"/>
      <c r="D43" s="370"/>
      <c r="E43" s="270" t="s">
        <v>538</v>
      </c>
      <c r="F43" s="369"/>
      <c r="G43" s="369"/>
      <c r="H43" s="369"/>
      <c r="I43" s="369"/>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c r="AU43" s="369"/>
      <c r="AV43" s="369"/>
      <c r="AW43" s="369"/>
      <c r="AX43" s="369"/>
      <c r="AY43" s="369"/>
      <c r="AZ43" s="369"/>
      <c r="BA43" s="369"/>
      <c r="BB43" s="369"/>
      <c r="BC43" s="370"/>
      <c r="BD43" s="381">
        <v>1</v>
      </c>
      <c r="BE43" s="382"/>
      <c r="BF43" s="382"/>
      <c r="BG43" s="382"/>
      <c r="BH43" s="382"/>
      <c r="BI43" s="382"/>
      <c r="BJ43" s="382"/>
      <c r="BK43" s="382"/>
      <c r="BL43" s="382"/>
      <c r="BM43" s="383"/>
      <c r="BN43" s="384">
        <v>6293</v>
      </c>
      <c r="BO43" s="385"/>
      <c r="BP43" s="385"/>
      <c r="BQ43" s="385"/>
      <c r="BR43" s="385"/>
      <c r="BS43" s="385"/>
      <c r="BT43" s="385"/>
      <c r="BU43" s="385"/>
      <c r="BV43" s="385"/>
      <c r="BW43" s="385"/>
      <c r="BX43" s="385"/>
      <c r="BY43" s="385"/>
      <c r="BZ43" s="385"/>
      <c r="CA43" s="385"/>
      <c r="CB43" s="386"/>
    </row>
    <row r="44" spans="1:82">
      <c r="A44" s="270">
        <v>2</v>
      </c>
      <c r="B44" s="369"/>
      <c r="C44" s="369"/>
      <c r="D44" s="370"/>
      <c r="E44" s="270" t="s">
        <v>539</v>
      </c>
      <c r="F44" s="369"/>
      <c r="G44" s="369"/>
      <c r="H44" s="369"/>
      <c r="I44" s="369"/>
      <c r="J44" s="369"/>
      <c r="K44" s="369"/>
      <c r="L44" s="369"/>
      <c r="M44" s="369"/>
      <c r="N44" s="369"/>
      <c r="O44" s="369"/>
      <c r="P44" s="369"/>
      <c r="Q44" s="369"/>
      <c r="R44" s="369"/>
      <c r="S44" s="369"/>
      <c r="T44" s="369"/>
      <c r="U44" s="369"/>
      <c r="V44" s="369"/>
      <c r="W44" s="369"/>
      <c r="X44" s="369"/>
      <c r="Y44" s="369"/>
      <c r="Z44" s="369"/>
      <c r="AA44" s="369"/>
      <c r="AB44" s="369"/>
      <c r="AC44" s="369"/>
      <c r="AD44" s="369"/>
      <c r="AE44" s="369"/>
      <c r="AF44" s="369"/>
      <c r="AG44" s="369"/>
      <c r="AH44" s="369"/>
      <c r="AI44" s="369"/>
      <c r="AJ44" s="369"/>
      <c r="AK44" s="369"/>
      <c r="AL44" s="369"/>
      <c r="AM44" s="369"/>
      <c r="AN44" s="369"/>
      <c r="AO44" s="369"/>
      <c r="AP44" s="369"/>
      <c r="AQ44" s="369"/>
      <c r="AR44" s="369"/>
      <c r="AS44" s="369"/>
      <c r="AT44" s="369"/>
      <c r="AU44" s="369"/>
      <c r="AV44" s="369"/>
      <c r="AW44" s="369"/>
      <c r="AX44" s="369"/>
      <c r="AY44" s="369"/>
      <c r="AZ44" s="369"/>
      <c r="BA44" s="369"/>
      <c r="BB44" s="369"/>
      <c r="BC44" s="370"/>
      <c r="BD44" s="381">
        <v>1</v>
      </c>
      <c r="BE44" s="382"/>
      <c r="BF44" s="382"/>
      <c r="BG44" s="382"/>
      <c r="BH44" s="382"/>
      <c r="BI44" s="382"/>
      <c r="BJ44" s="382"/>
      <c r="BK44" s="382"/>
      <c r="BL44" s="382"/>
      <c r="BM44" s="383"/>
      <c r="BN44" s="384">
        <v>1000</v>
      </c>
      <c r="BO44" s="385"/>
      <c r="BP44" s="385"/>
      <c r="BQ44" s="385"/>
      <c r="BR44" s="385"/>
      <c r="BS44" s="385"/>
      <c r="BT44" s="385"/>
      <c r="BU44" s="385"/>
      <c r="BV44" s="385"/>
      <c r="BW44" s="385"/>
      <c r="BX44" s="385"/>
      <c r="BY44" s="385"/>
      <c r="BZ44" s="385"/>
      <c r="CA44" s="385"/>
      <c r="CB44" s="386"/>
    </row>
    <row r="45" spans="1:82">
      <c r="A45" s="270">
        <v>3</v>
      </c>
      <c r="B45" s="369"/>
      <c r="C45" s="369"/>
      <c r="D45" s="370"/>
      <c r="E45" s="270" t="s">
        <v>544</v>
      </c>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69"/>
      <c r="AS45" s="369"/>
      <c r="AT45" s="369"/>
      <c r="AU45" s="369"/>
      <c r="AV45" s="369"/>
      <c r="AW45" s="369"/>
      <c r="AX45" s="369"/>
      <c r="AY45" s="369"/>
      <c r="AZ45" s="369"/>
      <c r="BA45" s="369"/>
      <c r="BB45" s="369"/>
      <c r="BC45" s="370"/>
      <c r="BD45" s="381">
        <v>1</v>
      </c>
      <c r="BE45" s="382"/>
      <c r="BF45" s="382"/>
      <c r="BG45" s="382"/>
      <c r="BH45" s="382"/>
      <c r="BI45" s="382"/>
      <c r="BJ45" s="382"/>
      <c r="BK45" s="382"/>
      <c r="BL45" s="382"/>
      <c r="BM45" s="383"/>
      <c r="BN45" s="384">
        <v>7362.24</v>
      </c>
      <c r="BO45" s="385"/>
      <c r="BP45" s="385"/>
      <c r="BQ45" s="385"/>
      <c r="BR45" s="385"/>
      <c r="BS45" s="385"/>
      <c r="BT45" s="385"/>
      <c r="BU45" s="385"/>
      <c r="BV45" s="385"/>
      <c r="BW45" s="385"/>
      <c r="BX45" s="385"/>
      <c r="BY45" s="385"/>
      <c r="BZ45" s="385"/>
      <c r="CA45" s="385"/>
      <c r="CB45" s="386"/>
    </row>
    <row r="46" spans="1:82">
      <c r="A46" s="270">
        <v>4</v>
      </c>
      <c r="B46" s="369"/>
      <c r="C46" s="369"/>
      <c r="D46" s="370"/>
      <c r="E46" s="270" t="s">
        <v>610</v>
      </c>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69"/>
      <c r="AM46" s="369"/>
      <c r="AN46" s="369"/>
      <c r="AO46" s="369"/>
      <c r="AP46" s="369"/>
      <c r="AQ46" s="369"/>
      <c r="AR46" s="369"/>
      <c r="AS46" s="369"/>
      <c r="AT46" s="369"/>
      <c r="AU46" s="369"/>
      <c r="AV46" s="369"/>
      <c r="AW46" s="369"/>
      <c r="AX46" s="369"/>
      <c r="AY46" s="369"/>
      <c r="AZ46" s="369"/>
      <c r="BA46" s="369"/>
      <c r="BB46" s="369"/>
      <c r="BC46" s="370"/>
      <c r="BD46" s="381">
        <v>1</v>
      </c>
      <c r="BE46" s="382"/>
      <c r="BF46" s="382"/>
      <c r="BG46" s="382"/>
      <c r="BH46" s="382"/>
      <c r="BI46" s="382"/>
      <c r="BJ46" s="382"/>
      <c r="BK46" s="382"/>
      <c r="BL46" s="382"/>
      <c r="BM46" s="383"/>
      <c r="BN46" s="384">
        <v>9000</v>
      </c>
      <c r="BO46" s="385"/>
      <c r="BP46" s="385"/>
      <c r="BQ46" s="385"/>
      <c r="BR46" s="385"/>
      <c r="BS46" s="385"/>
      <c r="BT46" s="385"/>
      <c r="BU46" s="385"/>
      <c r="BV46" s="385"/>
      <c r="BW46" s="385"/>
      <c r="BX46" s="385"/>
      <c r="BY46" s="385"/>
      <c r="BZ46" s="385"/>
      <c r="CA46" s="385"/>
      <c r="CB46" s="386"/>
    </row>
    <row r="47" spans="1:82">
      <c r="A47" s="270">
        <v>5</v>
      </c>
      <c r="B47" s="369"/>
      <c r="C47" s="369"/>
      <c r="D47" s="370"/>
      <c r="E47" s="270" t="s">
        <v>504</v>
      </c>
      <c r="F47" s="369"/>
      <c r="G47" s="369"/>
      <c r="H47" s="369"/>
      <c r="I47" s="369"/>
      <c r="J47" s="369"/>
      <c r="K47" s="369"/>
      <c r="L47" s="369"/>
      <c r="M47" s="369"/>
      <c r="N47" s="369"/>
      <c r="O47" s="369"/>
      <c r="P47" s="369"/>
      <c r="Q47" s="369"/>
      <c r="R47" s="369"/>
      <c r="S47" s="369"/>
      <c r="T47" s="369"/>
      <c r="U47" s="369"/>
      <c r="V47" s="369"/>
      <c r="W47" s="369"/>
      <c r="X47" s="369"/>
      <c r="Y47" s="369"/>
      <c r="Z47" s="369"/>
      <c r="AA47" s="369"/>
      <c r="AB47" s="369"/>
      <c r="AC47" s="369"/>
      <c r="AD47" s="369"/>
      <c r="AE47" s="369"/>
      <c r="AF47" s="369"/>
      <c r="AG47" s="369"/>
      <c r="AH47" s="369"/>
      <c r="AI47" s="369"/>
      <c r="AJ47" s="369"/>
      <c r="AK47" s="369"/>
      <c r="AL47" s="369"/>
      <c r="AM47" s="369"/>
      <c r="AN47" s="369"/>
      <c r="AO47" s="369"/>
      <c r="AP47" s="369"/>
      <c r="AQ47" s="369"/>
      <c r="AR47" s="369"/>
      <c r="AS47" s="369"/>
      <c r="AT47" s="369"/>
      <c r="AU47" s="369"/>
      <c r="AV47" s="369"/>
      <c r="AW47" s="369"/>
      <c r="AX47" s="369"/>
      <c r="AY47" s="369"/>
      <c r="AZ47" s="369"/>
      <c r="BA47" s="369"/>
      <c r="BB47" s="369"/>
      <c r="BC47" s="370"/>
      <c r="BD47" s="381">
        <v>1</v>
      </c>
      <c r="BE47" s="382"/>
      <c r="BF47" s="382"/>
      <c r="BG47" s="382"/>
      <c r="BH47" s="382"/>
      <c r="BI47" s="382"/>
      <c r="BJ47" s="382"/>
      <c r="BK47" s="382"/>
      <c r="BL47" s="382"/>
      <c r="BM47" s="383"/>
      <c r="BN47" s="384">
        <v>72800</v>
      </c>
      <c r="BO47" s="385"/>
      <c r="BP47" s="385"/>
      <c r="BQ47" s="385"/>
      <c r="BR47" s="385"/>
      <c r="BS47" s="385"/>
      <c r="BT47" s="385"/>
      <c r="BU47" s="385"/>
      <c r="BV47" s="385"/>
      <c r="BW47" s="385"/>
      <c r="BX47" s="385"/>
      <c r="BY47" s="385"/>
      <c r="BZ47" s="385"/>
      <c r="CA47" s="385"/>
      <c r="CB47" s="386"/>
    </row>
    <row r="48" spans="1:82">
      <c r="A48" s="270">
        <v>6</v>
      </c>
      <c r="B48" s="369"/>
      <c r="C48" s="369"/>
      <c r="D48" s="370"/>
      <c r="E48" s="270" t="s">
        <v>608</v>
      </c>
      <c r="F48" s="369"/>
      <c r="G48" s="369"/>
      <c r="H48" s="369"/>
      <c r="I48" s="369"/>
      <c r="J48" s="369"/>
      <c r="K48" s="369"/>
      <c r="L48" s="369"/>
      <c r="M48" s="369"/>
      <c r="N48" s="369"/>
      <c r="O48" s="369"/>
      <c r="P48" s="369"/>
      <c r="Q48" s="369"/>
      <c r="R48" s="369"/>
      <c r="S48" s="369"/>
      <c r="T48" s="369"/>
      <c r="U48" s="369"/>
      <c r="V48" s="369"/>
      <c r="W48" s="369"/>
      <c r="X48" s="369"/>
      <c r="Y48" s="369"/>
      <c r="Z48" s="369"/>
      <c r="AA48" s="369"/>
      <c r="AB48" s="369"/>
      <c r="AC48" s="369"/>
      <c r="AD48" s="369"/>
      <c r="AE48" s="369"/>
      <c r="AF48" s="369"/>
      <c r="AG48" s="369"/>
      <c r="AH48" s="369"/>
      <c r="AI48" s="369"/>
      <c r="AJ48" s="369"/>
      <c r="AK48" s="369"/>
      <c r="AL48" s="369"/>
      <c r="AM48" s="369"/>
      <c r="AN48" s="369"/>
      <c r="AO48" s="369"/>
      <c r="AP48" s="369"/>
      <c r="AQ48" s="369"/>
      <c r="AR48" s="369"/>
      <c r="AS48" s="369"/>
      <c r="AT48" s="369"/>
      <c r="AU48" s="369"/>
      <c r="AV48" s="369"/>
      <c r="AW48" s="369"/>
      <c r="AX48" s="369"/>
      <c r="AY48" s="369"/>
      <c r="AZ48" s="369"/>
      <c r="BA48" s="369"/>
      <c r="BB48" s="369"/>
      <c r="BC48" s="370"/>
      <c r="BD48" s="381">
        <v>1</v>
      </c>
      <c r="BE48" s="382"/>
      <c r="BF48" s="382"/>
      <c r="BG48" s="382"/>
      <c r="BH48" s="382"/>
      <c r="BI48" s="382"/>
      <c r="BJ48" s="382"/>
      <c r="BK48" s="382"/>
      <c r="BL48" s="382"/>
      <c r="BM48" s="383"/>
      <c r="BN48" s="384">
        <v>750</v>
      </c>
      <c r="BO48" s="385"/>
      <c r="BP48" s="385"/>
      <c r="BQ48" s="385"/>
      <c r="BR48" s="385"/>
      <c r="BS48" s="385"/>
      <c r="BT48" s="385"/>
      <c r="BU48" s="385"/>
      <c r="BV48" s="385"/>
      <c r="BW48" s="385"/>
      <c r="BX48" s="385"/>
      <c r="BY48" s="385"/>
      <c r="BZ48" s="385"/>
      <c r="CA48" s="385"/>
      <c r="CB48" s="386"/>
    </row>
    <row r="49" spans="1:80" ht="30.75" customHeight="1">
      <c r="A49" s="270">
        <v>7</v>
      </c>
      <c r="B49" s="369"/>
      <c r="C49" s="369"/>
      <c r="D49" s="370"/>
      <c r="E49" s="270" t="s">
        <v>540</v>
      </c>
      <c r="F49" s="369"/>
      <c r="G49" s="369"/>
      <c r="H49" s="369"/>
      <c r="I49" s="369"/>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69"/>
      <c r="AL49" s="369"/>
      <c r="AM49" s="369"/>
      <c r="AN49" s="369"/>
      <c r="AO49" s="369"/>
      <c r="AP49" s="369"/>
      <c r="AQ49" s="369"/>
      <c r="AR49" s="369"/>
      <c r="AS49" s="369"/>
      <c r="AT49" s="369"/>
      <c r="AU49" s="369"/>
      <c r="AV49" s="369"/>
      <c r="AW49" s="369"/>
      <c r="AX49" s="369"/>
      <c r="AY49" s="369"/>
      <c r="AZ49" s="369"/>
      <c r="BA49" s="369"/>
      <c r="BB49" s="369"/>
      <c r="BC49" s="370"/>
      <c r="BD49" s="381">
        <v>12</v>
      </c>
      <c r="BE49" s="382"/>
      <c r="BF49" s="382"/>
      <c r="BG49" s="382"/>
      <c r="BH49" s="382"/>
      <c r="BI49" s="382"/>
      <c r="BJ49" s="382"/>
      <c r="BK49" s="382"/>
      <c r="BL49" s="382"/>
      <c r="BM49" s="383"/>
      <c r="BN49" s="384">
        <v>27288.84</v>
      </c>
      <c r="BO49" s="385"/>
      <c r="BP49" s="385"/>
      <c r="BQ49" s="385"/>
      <c r="BR49" s="385"/>
      <c r="BS49" s="385"/>
      <c r="BT49" s="385"/>
      <c r="BU49" s="385"/>
      <c r="BV49" s="385"/>
      <c r="BW49" s="385"/>
      <c r="BX49" s="385"/>
      <c r="BY49" s="385"/>
      <c r="BZ49" s="385"/>
      <c r="CA49" s="385"/>
      <c r="CB49" s="386"/>
    </row>
    <row r="50" spans="1:80">
      <c r="A50" s="270">
        <v>8</v>
      </c>
      <c r="B50" s="369"/>
      <c r="C50" s="369"/>
      <c r="D50" s="370"/>
      <c r="E50" s="270" t="s">
        <v>541</v>
      </c>
      <c r="F50" s="369"/>
      <c r="G50" s="369"/>
      <c r="H50" s="369"/>
      <c r="I50" s="369"/>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369"/>
      <c r="AM50" s="369"/>
      <c r="AN50" s="369"/>
      <c r="AO50" s="369"/>
      <c r="AP50" s="369"/>
      <c r="AQ50" s="369"/>
      <c r="AR50" s="369"/>
      <c r="AS50" s="369"/>
      <c r="AT50" s="369"/>
      <c r="AU50" s="369"/>
      <c r="AV50" s="369"/>
      <c r="AW50" s="369"/>
      <c r="AX50" s="369"/>
      <c r="AY50" s="369"/>
      <c r="AZ50" s="369"/>
      <c r="BA50" s="369"/>
      <c r="BB50" s="369"/>
      <c r="BC50" s="370"/>
      <c r="BD50" s="381">
        <v>12</v>
      </c>
      <c r="BE50" s="382"/>
      <c r="BF50" s="382"/>
      <c r="BG50" s="382"/>
      <c r="BH50" s="382"/>
      <c r="BI50" s="382"/>
      <c r="BJ50" s="382"/>
      <c r="BK50" s="382"/>
      <c r="BL50" s="382"/>
      <c r="BM50" s="383"/>
      <c r="BN50" s="384">
        <v>715000</v>
      </c>
      <c r="BO50" s="385"/>
      <c r="BP50" s="385"/>
      <c r="BQ50" s="385"/>
      <c r="BR50" s="385"/>
      <c r="BS50" s="385"/>
      <c r="BT50" s="385"/>
      <c r="BU50" s="385"/>
      <c r="BV50" s="385"/>
      <c r="BW50" s="385"/>
      <c r="BX50" s="385"/>
      <c r="BY50" s="385"/>
      <c r="BZ50" s="385"/>
      <c r="CA50" s="385"/>
      <c r="CB50" s="386"/>
    </row>
    <row r="51" spans="1:80">
      <c r="A51" s="270">
        <v>9</v>
      </c>
      <c r="B51" s="369"/>
      <c r="C51" s="369"/>
      <c r="D51" s="370"/>
      <c r="E51" s="270" t="s">
        <v>607</v>
      </c>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69"/>
      <c r="AI51" s="369"/>
      <c r="AJ51" s="369"/>
      <c r="AK51" s="369"/>
      <c r="AL51" s="369"/>
      <c r="AM51" s="369"/>
      <c r="AN51" s="369"/>
      <c r="AO51" s="369"/>
      <c r="AP51" s="369"/>
      <c r="AQ51" s="369"/>
      <c r="AR51" s="369"/>
      <c r="AS51" s="369"/>
      <c r="AT51" s="369"/>
      <c r="AU51" s="369"/>
      <c r="AV51" s="369"/>
      <c r="AW51" s="369"/>
      <c r="AX51" s="369"/>
      <c r="AY51" s="369"/>
      <c r="AZ51" s="369"/>
      <c r="BA51" s="369"/>
      <c r="BB51" s="369"/>
      <c r="BC51" s="370"/>
      <c r="BD51" s="381">
        <v>12</v>
      </c>
      <c r="BE51" s="382"/>
      <c r="BF51" s="382"/>
      <c r="BG51" s="382"/>
      <c r="BH51" s="382"/>
      <c r="BI51" s="382"/>
      <c r="BJ51" s="382"/>
      <c r="BK51" s="382"/>
      <c r="BL51" s="382"/>
      <c r="BM51" s="383"/>
      <c r="BN51" s="384">
        <v>4000</v>
      </c>
      <c r="BO51" s="385"/>
      <c r="BP51" s="385"/>
      <c r="BQ51" s="385"/>
      <c r="BR51" s="385"/>
      <c r="BS51" s="385"/>
      <c r="BT51" s="385"/>
      <c r="BU51" s="385"/>
      <c r="BV51" s="385"/>
      <c r="BW51" s="385"/>
      <c r="BX51" s="385"/>
      <c r="BY51" s="385"/>
      <c r="BZ51" s="385"/>
      <c r="CA51" s="385"/>
      <c r="CB51" s="386"/>
    </row>
    <row r="52" spans="1:80">
      <c r="A52" s="270">
        <v>10</v>
      </c>
      <c r="B52" s="369"/>
      <c r="C52" s="369"/>
      <c r="D52" s="370"/>
      <c r="E52" s="270" t="s">
        <v>505</v>
      </c>
      <c r="F52" s="369"/>
      <c r="G52" s="369"/>
      <c r="H52" s="369"/>
      <c r="I52" s="369"/>
      <c r="J52" s="369"/>
      <c r="K52" s="369"/>
      <c r="L52" s="369"/>
      <c r="M52" s="369"/>
      <c r="N52" s="369"/>
      <c r="O52" s="369"/>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369"/>
      <c r="AM52" s="369"/>
      <c r="AN52" s="369"/>
      <c r="AO52" s="369"/>
      <c r="AP52" s="369"/>
      <c r="AQ52" s="369"/>
      <c r="AR52" s="369"/>
      <c r="AS52" s="369"/>
      <c r="AT52" s="369"/>
      <c r="AU52" s="369"/>
      <c r="AV52" s="369"/>
      <c r="AW52" s="369"/>
      <c r="AX52" s="369"/>
      <c r="AY52" s="369"/>
      <c r="AZ52" s="369"/>
      <c r="BA52" s="369"/>
      <c r="BB52" s="369"/>
      <c r="BC52" s="370"/>
      <c r="BD52" s="381">
        <v>1</v>
      </c>
      <c r="BE52" s="382"/>
      <c r="BF52" s="382"/>
      <c r="BG52" s="382"/>
      <c r="BH52" s="382"/>
      <c r="BI52" s="382"/>
      <c r="BJ52" s="382"/>
      <c r="BK52" s="382"/>
      <c r="BL52" s="382"/>
      <c r="BM52" s="383"/>
      <c r="BN52" s="384">
        <v>4900</v>
      </c>
      <c r="BO52" s="385"/>
      <c r="BP52" s="385"/>
      <c r="BQ52" s="385"/>
      <c r="BR52" s="385"/>
      <c r="BS52" s="385"/>
      <c r="BT52" s="385"/>
      <c r="BU52" s="385"/>
      <c r="BV52" s="385"/>
      <c r="BW52" s="385"/>
      <c r="BX52" s="385"/>
      <c r="BY52" s="385"/>
      <c r="BZ52" s="385"/>
      <c r="CA52" s="385"/>
      <c r="CB52" s="386"/>
    </row>
    <row r="53" spans="1:80">
      <c r="A53" s="270">
        <v>11</v>
      </c>
      <c r="B53" s="369"/>
      <c r="C53" s="369"/>
      <c r="D53" s="370"/>
      <c r="E53" s="270" t="s">
        <v>542</v>
      </c>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369"/>
      <c r="AI53" s="369"/>
      <c r="AJ53" s="369"/>
      <c r="AK53" s="369"/>
      <c r="AL53" s="369"/>
      <c r="AM53" s="369"/>
      <c r="AN53" s="369"/>
      <c r="AO53" s="369"/>
      <c r="AP53" s="369"/>
      <c r="AQ53" s="369"/>
      <c r="AR53" s="369"/>
      <c r="AS53" s="369"/>
      <c r="AT53" s="369"/>
      <c r="AU53" s="369"/>
      <c r="AV53" s="369"/>
      <c r="AW53" s="369"/>
      <c r="AX53" s="369"/>
      <c r="AY53" s="369"/>
      <c r="AZ53" s="369"/>
      <c r="BA53" s="369"/>
      <c r="BB53" s="369"/>
      <c r="BC53" s="370"/>
      <c r="BD53" s="381">
        <v>1</v>
      </c>
      <c r="BE53" s="382"/>
      <c r="BF53" s="382"/>
      <c r="BG53" s="382"/>
      <c r="BH53" s="382"/>
      <c r="BI53" s="382"/>
      <c r="BJ53" s="382"/>
      <c r="BK53" s="382"/>
      <c r="BL53" s="382"/>
      <c r="BM53" s="383"/>
      <c r="BN53" s="384">
        <v>2100</v>
      </c>
      <c r="BO53" s="385"/>
      <c r="BP53" s="385"/>
      <c r="BQ53" s="385"/>
      <c r="BR53" s="385"/>
      <c r="BS53" s="385"/>
      <c r="BT53" s="385"/>
      <c r="BU53" s="385"/>
      <c r="BV53" s="385"/>
      <c r="BW53" s="385"/>
      <c r="BX53" s="385"/>
      <c r="BY53" s="385"/>
      <c r="BZ53" s="385"/>
      <c r="CA53" s="385"/>
      <c r="CB53" s="386"/>
    </row>
    <row r="54" spans="1:80">
      <c r="A54" s="270">
        <v>12</v>
      </c>
      <c r="B54" s="369"/>
      <c r="C54" s="369"/>
      <c r="D54" s="370"/>
      <c r="E54" s="270" t="s">
        <v>612</v>
      </c>
      <c r="F54" s="369"/>
      <c r="G54" s="369"/>
      <c r="H54" s="369"/>
      <c r="I54" s="369"/>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369"/>
      <c r="AI54" s="369"/>
      <c r="AJ54" s="369"/>
      <c r="AK54" s="369"/>
      <c r="AL54" s="369"/>
      <c r="AM54" s="369"/>
      <c r="AN54" s="369"/>
      <c r="AO54" s="369"/>
      <c r="AP54" s="369"/>
      <c r="AQ54" s="369"/>
      <c r="AR54" s="369"/>
      <c r="AS54" s="369"/>
      <c r="AT54" s="369"/>
      <c r="AU54" s="369"/>
      <c r="AV54" s="369"/>
      <c r="AW54" s="369"/>
      <c r="AX54" s="369"/>
      <c r="AY54" s="369"/>
      <c r="AZ54" s="369"/>
      <c r="BA54" s="369"/>
      <c r="BB54" s="369"/>
      <c r="BC54" s="370"/>
      <c r="BD54" s="381">
        <v>1</v>
      </c>
      <c r="BE54" s="382"/>
      <c r="BF54" s="382"/>
      <c r="BG54" s="382"/>
      <c r="BH54" s="382"/>
      <c r="BI54" s="382"/>
      <c r="BJ54" s="382"/>
      <c r="BK54" s="382"/>
      <c r="BL54" s="382"/>
      <c r="BM54" s="383"/>
      <c r="BN54" s="384">
        <v>24984</v>
      </c>
      <c r="BO54" s="385"/>
      <c r="BP54" s="385"/>
      <c r="BQ54" s="385"/>
      <c r="BR54" s="385"/>
      <c r="BS54" s="385"/>
      <c r="BT54" s="385"/>
      <c r="BU54" s="385"/>
      <c r="BV54" s="385"/>
      <c r="BW54" s="385"/>
      <c r="BX54" s="385"/>
      <c r="BY54" s="385"/>
      <c r="BZ54" s="385"/>
      <c r="CA54" s="385"/>
      <c r="CB54" s="386"/>
    </row>
    <row r="55" spans="1:80">
      <c r="A55" s="270">
        <v>13</v>
      </c>
      <c r="B55" s="369"/>
      <c r="C55" s="369"/>
      <c r="D55" s="370"/>
      <c r="E55" s="270" t="s">
        <v>611</v>
      </c>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369"/>
      <c r="AM55" s="369"/>
      <c r="AN55" s="369"/>
      <c r="AO55" s="369"/>
      <c r="AP55" s="369"/>
      <c r="AQ55" s="369"/>
      <c r="AR55" s="369"/>
      <c r="AS55" s="369"/>
      <c r="AT55" s="369"/>
      <c r="AU55" s="369"/>
      <c r="AV55" s="369"/>
      <c r="AW55" s="369"/>
      <c r="AX55" s="369"/>
      <c r="AY55" s="369"/>
      <c r="AZ55" s="369"/>
      <c r="BA55" s="369"/>
      <c r="BB55" s="369"/>
      <c r="BC55" s="370"/>
      <c r="BD55" s="381">
        <v>1</v>
      </c>
      <c r="BE55" s="382"/>
      <c r="BF55" s="382"/>
      <c r="BG55" s="382"/>
      <c r="BH55" s="382"/>
      <c r="BI55" s="382"/>
      <c r="BJ55" s="382"/>
      <c r="BK55" s="382"/>
      <c r="BL55" s="382"/>
      <c r="BM55" s="383"/>
      <c r="BN55" s="384">
        <v>116170</v>
      </c>
      <c r="BO55" s="385"/>
      <c r="BP55" s="385"/>
      <c r="BQ55" s="385"/>
      <c r="BR55" s="385"/>
      <c r="BS55" s="385"/>
      <c r="BT55" s="385"/>
      <c r="BU55" s="385"/>
      <c r="BV55" s="385"/>
      <c r="BW55" s="385"/>
      <c r="BX55" s="385"/>
      <c r="BY55" s="385"/>
      <c r="BZ55" s="385"/>
      <c r="CA55" s="385"/>
      <c r="CB55" s="386"/>
    </row>
    <row r="56" spans="1:80">
      <c r="A56" s="270">
        <v>14</v>
      </c>
      <c r="B56" s="369"/>
      <c r="C56" s="369"/>
      <c r="D56" s="370"/>
      <c r="E56" s="270" t="s">
        <v>543</v>
      </c>
      <c r="F56" s="369"/>
      <c r="G56" s="369"/>
      <c r="H56" s="369"/>
      <c r="I56" s="369"/>
      <c r="J56" s="369"/>
      <c r="K56" s="369"/>
      <c r="L56" s="369"/>
      <c r="M56" s="369"/>
      <c r="N56" s="369"/>
      <c r="O56" s="369"/>
      <c r="P56" s="369"/>
      <c r="Q56" s="369"/>
      <c r="R56" s="369"/>
      <c r="S56" s="369"/>
      <c r="T56" s="369"/>
      <c r="U56" s="369"/>
      <c r="V56" s="369"/>
      <c r="W56" s="369"/>
      <c r="X56" s="369"/>
      <c r="Y56" s="369"/>
      <c r="Z56" s="369"/>
      <c r="AA56" s="369"/>
      <c r="AB56" s="369"/>
      <c r="AC56" s="369"/>
      <c r="AD56" s="369"/>
      <c r="AE56" s="369"/>
      <c r="AF56" s="369"/>
      <c r="AG56" s="369"/>
      <c r="AH56" s="369"/>
      <c r="AI56" s="369"/>
      <c r="AJ56" s="369"/>
      <c r="AK56" s="369"/>
      <c r="AL56" s="369"/>
      <c r="AM56" s="369"/>
      <c r="AN56" s="369"/>
      <c r="AO56" s="369"/>
      <c r="AP56" s="369"/>
      <c r="AQ56" s="369"/>
      <c r="AR56" s="369"/>
      <c r="AS56" s="369"/>
      <c r="AT56" s="369"/>
      <c r="AU56" s="369"/>
      <c r="AV56" s="369"/>
      <c r="AW56" s="369"/>
      <c r="AX56" s="369"/>
      <c r="AY56" s="369"/>
      <c r="AZ56" s="369"/>
      <c r="BA56" s="369"/>
      <c r="BB56" s="369"/>
      <c r="BC56" s="370"/>
      <c r="BD56" s="381">
        <v>1</v>
      </c>
      <c r="BE56" s="382"/>
      <c r="BF56" s="382"/>
      <c r="BG56" s="382"/>
      <c r="BH56" s="382"/>
      <c r="BI56" s="382"/>
      <c r="BJ56" s="382"/>
      <c r="BK56" s="382"/>
      <c r="BL56" s="382"/>
      <c r="BM56" s="383"/>
      <c r="BN56" s="384">
        <v>2477.4</v>
      </c>
      <c r="BO56" s="385"/>
      <c r="BP56" s="385"/>
      <c r="BQ56" s="385"/>
      <c r="BR56" s="385"/>
      <c r="BS56" s="385"/>
      <c r="BT56" s="385"/>
      <c r="BU56" s="385"/>
      <c r="BV56" s="385"/>
      <c r="BW56" s="385"/>
      <c r="BX56" s="385"/>
      <c r="BY56" s="385"/>
      <c r="BZ56" s="385"/>
      <c r="CA56" s="385"/>
      <c r="CB56" s="386"/>
    </row>
    <row r="57" spans="1:80">
      <c r="A57" s="270">
        <v>15</v>
      </c>
      <c r="B57" s="369"/>
      <c r="C57" s="369"/>
      <c r="D57" s="370"/>
      <c r="E57" s="270" t="s">
        <v>565</v>
      </c>
      <c r="F57" s="369"/>
      <c r="G57" s="369"/>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69"/>
      <c r="AY57" s="369"/>
      <c r="AZ57" s="369"/>
      <c r="BA57" s="369"/>
      <c r="BB57" s="369"/>
      <c r="BC57" s="370"/>
      <c r="BD57" s="381">
        <v>1</v>
      </c>
      <c r="BE57" s="382"/>
      <c r="BF57" s="382"/>
      <c r="BG57" s="382"/>
      <c r="BH57" s="382"/>
      <c r="BI57" s="382"/>
      <c r="BJ57" s="382"/>
      <c r="BK57" s="382"/>
      <c r="BL57" s="382"/>
      <c r="BM57" s="383"/>
      <c r="BN57" s="384">
        <v>5000</v>
      </c>
      <c r="BO57" s="385"/>
      <c r="BP57" s="385"/>
      <c r="BQ57" s="385"/>
      <c r="BR57" s="385"/>
      <c r="BS57" s="385"/>
      <c r="BT57" s="385"/>
      <c r="BU57" s="385"/>
      <c r="BV57" s="385"/>
      <c r="BW57" s="385"/>
      <c r="BX57" s="385"/>
      <c r="BY57" s="385"/>
      <c r="BZ57" s="385"/>
      <c r="CA57" s="385"/>
      <c r="CB57" s="386"/>
    </row>
    <row r="58" spans="1:80">
      <c r="A58" s="270">
        <v>16</v>
      </c>
      <c r="B58" s="369"/>
      <c r="C58" s="369"/>
      <c r="D58" s="370"/>
      <c r="E58" s="270" t="s">
        <v>545</v>
      </c>
      <c r="F58" s="369"/>
      <c r="G58" s="369"/>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M58" s="369"/>
      <c r="AN58" s="369"/>
      <c r="AO58" s="369"/>
      <c r="AP58" s="369"/>
      <c r="AQ58" s="369"/>
      <c r="AR58" s="369"/>
      <c r="AS58" s="369"/>
      <c r="AT58" s="369"/>
      <c r="AU58" s="369"/>
      <c r="AV58" s="369"/>
      <c r="AW58" s="369"/>
      <c r="AX58" s="369"/>
      <c r="AY58" s="369"/>
      <c r="AZ58" s="369"/>
      <c r="BA58" s="369"/>
      <c r="BB58" s="369"/>
      <c r="BC58" s="370"/>
      <c r="BD58" s="381">
        <v>1</v>
      </c>
      <c r="BE58" s="382"/>
      <c r="BF58" s="382"/>
      <c r="BG58" s="382"/>
      <c r="BH58" s="382"/>
      <c r="BI58" s="382"/>
      <c r="BJ58" s="382"/>
      <c r="BK58" s="382"/>
      <c r="BL58" s="382"/>
      <c r="BM58" s="383"/>
      <c r="BN58" s="384">
        <v>1100</v>
      </c>
      <c r="BO58" s="385"/>
      <c r="BP58" s="385"/>
      <c r="BQ58" s="385"/>
      <c r="BR58" s="385"/>
      <c r="BS58" s="385"/>
      <c r="BT58" s="385"/>
      <c r="BU58" s="385"/>
      <c r="BV58" s="385"/>
      <c r="BW58" s="385"/>
      <c r="BX58" s="385"/>
      <c r="BY58" s="385"/>
      <c r="BZ58" s="385"/>
      <c r="CA58" s="385"/>
      <c r="CB58" s="386"/>
    </row>
    <row r="59" spans="1:80">
      <c r="A59" s="270">
        <v>17</v>
      </c>
      <c r="B59" s="369"/>
      <c r="C59" s="369"/>
      <c r="D59" s="370"/>
      <c r="E59" s="270" t="s">
        <v>580</v>
      </c>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c r="AN59" s="369"/>
      <c r="AO59" s="369"/>
      <c r="AP59" s="369"/>
      <c r="AQ59" s="369"/>
      <c r="AR59" s="369"/>
      <c r="AS59" s="369"/>
      <c r="AT59" s="369"/>
      <c r="AU59" s="369"/>
      <c r="AV59" s="369"/>
      <c r="AW59" s="369"/>
      <c r="AX59" s="369"/>
      <c r="AY59" s="369"/>
      <c r="AZ59" s="369"/>
      <c r="BA59" s="369"/>
      <c r="BB59" s="369"/>
      <c r="BC59" s="370"/>
      <c r="BD59" s="381"/>
      <c r="BE59" s="382"/>
      <c r="BF59" s="382"/>
      <c r="BG59" s="382"/>
      <c r="BH59" s="382"/>
      <c r="BI59" s="382"/>
      <c r="BJ59" s="382"/>
      <c r="BK59" s="382"/>
      <c r="BL59" s="382"/>
      <c r="BM59" s="383"/>
      <c r="BN59" s="384"/>
      <c r="BO59" s="385"/>
      <c r="BP59" s="385"/>
      <c r="BQ59" s="385"/>
      <c r="BR59" s="385"/>
      <c r="BS59" s="385"/>
      <c r="BT59" s="385"/>
      <c r="BU59" s="385"/>
      <c r="BV59" s="385"/>
      <c r="BW59" s="385"/>
      <c r="BX59" s="385"/>
      <c r="BY59" s="385"/>
      <c r="BZ59" s="385"/>
      <c r="CA59" s="385"/>
      <c r="CB59" s="386"/>
    </row>
    <row r="60" spans="1:80">
      <c r="A60" s="270">
        <v>18</v>
      </c>
      <c r="B60" s="369"/>
      <c r="C60" s="369"/>
      <c r="D60" s="370"/>
      <c r="E60" s="270" t="s">
        <v>579</v>
      </c>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c r="AL60" s="369"/>
      <c r="AM60" s="369"/>
      <c r="AN60" s="369"/>
      <c r="AO60" s="369"/>
      <c r="AP60" s="369"/>
      <c r="AQ60" s="369"/>
      <c r="AR60" s="369"/>
      <c r="AS60" s="369"/>
      <c r="AT60" s="369"/>
      <c r="AU60" s="369"/>
      <c r="AV60" s="369"/>
      <c r="AW60" s="369"/>
      <c r="AX60" s="369"/>
      <c r="AY60" s="369"/>
      <c r="AZ60" s="369"/>
      <c r="BA60" s="369"/>
      <c r="BB60" s="369"/>
      <c r="BC60" s="370"/>
      <c r="BD60" s="381"/>
      <c r="BE60" s="382"/>
      <c r="BF60" s="382"/>
      <c r="BG60" s="382"/>
      <c r="BH60" s="382"/>
      <c r="BI60" s="382"/>
      <c r="BJ60" s="382"/>
      <c r="BK60" s="382"/>
      <c r="BL60" s="382"/>
      <c r="BM60" s="383"/>
      <c r="BN60" s="384"/>
      <c r="BO60" s="385"/>
      <c r="BP60" s="385"/>
      <c r="BQ60" s="385"/>
      <c r="BR60" s="385"/>
      <c r="BS60" s="385"/>
      <c r="BT60" s="385"/>
      <c r="BU60" s="385"/>
      <c r="BV60" s="385"/>
      <c r="BW60" s="385"/>
      <c r="BX60" s="385"/>
      <c r="BY60" s="385"/>
      <c r="BZ60" s="385"/>
      <c r="CA60" s="385"/>
      <c r="CB60" s="386"/>
    </row>
    <row r="61" spans="1:80">
      <c r="A61" s="270">
        <v>19</v>
      </c>
      <c r="B61" s="369"/>
      <c r="C61" s="369"/>
      <c r="D61" s="370"/>
      <c r="E61" s="270" t="s">
        <v>508</v>
      </c>
      <c r="F61" s="369"/>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69"/>
      <c r="AE61" s="369"/>
      <c r="AF61" s="369"/>
      <c r="AG61" s="369"/>
      <c r="AH61" s="369"/>
      <c r="AI61" s="369"/>
      <c r="AJ61" s="369"/>
      <c r="AK61" s="369"/>
      <c r="AL61" s="369"/>
      <c r="AM61" s="369"/>
      <c r="AN61" s="369"/>
      <c r="AO61" s="369"/>
      <c r="AP61" s="369"/>
      <c r="AQ61" s="369"/>
      <c r="AR61" s="369"/>
      <c r="AS61" s="369"/>
      <c r="AT61" s="369"/>
      <c r="AU61" s="369"/>
      <c r="AV61" s="369"/>
      <c r="AW61" s="369"/>
      <c r="AX61" s="369"/>
      <c r="AY61" s="369"/>
      <c r="AZ61" s="369"/>
      <c r="BA61" s="369"/>
      <c r="BB61" s="369"/>
      <c r="BC61" s="370"/>
      <c r="BD61" s="381"/>
      <c r="BE61" s="382"/>
      <c r="BF61" s="382"/>
      <c r="BG61" s="382"/>
      <c r="BH61" s="382"/>
      <c r="BI61" s="382"/>
      <c r="BJ61" s="382"/>
      <c r="BK61" s="382"/>
      <c r="BL61" s="382"/>
      <c r="BM61" s="383"/>
      <c r="BN61" s="384"/>
      <c r="BO61" s="385"/>
      <c r="BP61" s="385"/>
      <c r="BQ61" s="385"/>
      <c r="BR61" s="385"/>
      <c r="BS61" s="385"/>
      <c r="BT61" s="385"/>
      <c r="BU61" s="385"/>
      <c r="BV61" s="385"/>
      <c r="BW61" s="385"/>
      <c r="BX61" s="385"/>
      <c r="BY61" s="385"/>
      <c r="BZ61" s="385"/>
      <c r="CA61" s="385"/>
      <c r="CB61" s="386"/>
    </row>
    <row r="62" spans="1:80">
      <c r="A62" s="270">
        <v>20</v>
      </c>
      <c r="B62" s="369"/>
      <c r="C62" s="369"/>
      <c r="D62" s="370"/>
      <c r="E62" s="270" t="s">
        <v>609</v>
      </c>
      <c r="F62" s="369"/>
      <c r="G62" s="369"/>
      <c r="H62" s="369"/>
      <c r="I62" s="369"/>
      <c r="J62" s="369"/>
      <c r="K62" s="369"/>
      <c r="L62" s="369"/>
      <c r="M62" s="369"/>
      <c r="N62" s="369"/>
      <c r="O62" s="369"/>
      <c r="P62" s="369"/>
      <c r="Q62" s="369"/>
      <c r="R62" s="369"/>
      <c r="S62" s="369"/>
      <c r="T62" s="369"/>
      <c r="U62" s="369"/>
      <c r="V62" s="369"/>
      <c r="W62" s="369"/>
      <c r="X62" s="369"/>
      <c r="Y62" s="369"/>
      <c r="Z62" s="369"/>
      <c r="AA62" s="369"/>
      <c r="AB62" s="369"/>
      <c r="AC62" s="369"/>
      <c r="AD62" s="369"/>
      <c r="AE62" s="369"/>
      <c r="AF62" s="369"/>
      <c r="AG62" s="369"/>
      <c r="AH62" s="369"/>
      <c r="AI62" s="369"/>
      <c r="AJ62" s="369"/>
      <c r="AK62" s="369"/>
      <c r="AL62" s="369"/>
      <c r="AM62" s="369"/>
      <c r="AN62" s="369"/>
      <c r="AO62" s="369"/>
      <c r="AP62" s="369"/>
      <c r="AQ62" s="369"/>
      <c r="AR62" s="369"/>
      <c r="AS62" s="369"/>
      <c r="AT62" s="369"/>
      <c r="AU62" s="369"/>
      <c r="AV62" s="369"/>
      <c r="AW62" s="369"/>
      <c r="AX62" s="369"/>
      <c r="AY62" s="369"/>
      <c r="AZ62" s="369"/>
      <c r="BA62" s="369"/>
      <c r="BB62" s="369"/>
      <c r="BC62" s="370"/>
      <c r="BD62" s="381"/>
      <c r="BE62" s="382"/>
      <c r="BF62" s="382"/>
      <c r="BG62" s="382"/>
      <c r="BH62" s="382"/>
      <c r="BI62" s="382"/>
      <c r="BJ62" s="382"/>
      <c r="BK62" s="382"/>
      <c r="BL62" s="382"/>
      <c r="BM62" s="383"/>
      <c r="BN62" s="384">
        <v>4900</v>
      </c>
      <c r="BO62" s="385"/>
      <c r="BP62" s="385"/>
      <c r="BQ62" s="385"/>
      <c r="BR62" s="385"/>
      <c r="BS62" s="385"/>
      <c r="BT62" s="385"/>
      <c r="BU62" s="385"/>
      <c r="BV62" s="385"/>
      <c r="BW62" s="385"/>
      <c r="BX62" s="385"/>
      <c r="BY62" s="385"/>
      <c r="BZ62" s="385"/>
      <c r="CA62" s="385"/>
      <c r="CB62" s="386"/>
    </row>
    <row r="63" spans="1:80">
      <c r="A63" s="270">
        <v>21</v>
      </c>
      <c r="B63" s="369"/>
      <c r="C63" s="369"/>
      <c r="D63" s="370"/>
      <c r="E63" s="270" t="s">
        <v>528</v>
      </c>
      <c r="F63" s="369"/>
      <c r="G63" s="369"/>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69"/>
      <c r="AR63" s="369"/>
      <c r="AS63" s="369"/>
      <c r="AT63" s="369"/>
      <c r="AU63" s="369"/>
      <c r="AV63" s="369"/>
      <c r="AW63" s="369"/>
      <c r="AX63" s="369"/>
      <c r="AY63" s="369"/>
      <c r="AZ63" s="369"/>
      <c r="BA63" s="369"/>
      <c r="BB63" s="369"/>
      <c r="BC63" s="370"/>
      <c r="BD63" s="381"/>
      <c r="BE63" s="382"/>
      <c r="BF63" s="382"/>
      <c r="BG63" s="382"/>
      <c r="BH63" s="382"/>
      <c r="BI63" s="382"/>
      <c r="BJ63" s="382"/>
      <c r="BK63" s="382"/>
      <c r="BL63" s="382"/>
      <c r="BM63" s="383"/>
      <c r="BN63" s="384"/>
      <c r="BO63" s="385"/>
      <c r="BP63" s="385"/>
      <c r="BQ63" s="385"/>
      <c r="BR63" s="385"/>
      <c r="BS63" s="385"/>
      <c r="BT63" s="385"/>
      <c r="BU63" s="385"/>
      <c r="BV63" s="385"/>
      <c r="BW63" s="385"/>
      <c r="BX63" s="385"/>
      <c r="BY63" s="385"/>
      <c r="BZ63" s="385"/>
      <c r="CA63" s="385"/>
      <c r="CB63" s="386"/>
    </row>
    <row r="64" spans="1:80" ht="29.25" customHeight="1">
      <c r="A64" s="270">
        <v>22</v>
      </c>
      <c r="B64" s="369"/>
      <c r="C64" s="369"/>
      <c r="D64" s="370"/>
      <c r="E64" s="270" t="s">
        <v>553</v>
      </c>
      <c r="F64" s="369"/>
      <c r="G64" s="369"/>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c r="AE64" s="369"/>
      <c r="AF64" s="369"/>
      <c r="AG64" s="369"/>
      <c r="AH64" s="369"/>
      <c r="AI64" s="369"/>
      <c r="AJ64" s="369"/>
      <c r="AK64" s="369"/>
      <c r="AL64" s="369"/>
      <c r="AM64" s="369"/>
      <c r="AN64" s="369"/>
      <c r="AO64" s="369"/>
      <c r="AP64" s="369"/>
      <c r="AQ64" s="369"/>
      <c r="AR64" s="369"/>
      <c r="AS64" s="369"/>
      <c r="AT64" s="369"/>
      <c r="AU64" s="369"/>
      <c r="AV64" s="369"/>
      <c r="AW64" s="369"/>
      <c r="AX64" s="369"/>
      <c r="AY64" s="369"/>
      <c r="AZ64" s="369"/>
      <c r="BA64" s="369"/>
      <c r="BB64" s="369"/>
      <c r="BC64" s="370"/>
      <c r="BD64" s="381"/>
      <c r="BE64" s="382"/>
      <c r="BF64" s="382"/>
      <c r="BG64" s="382"/>
      <c r="BH64" s="382"/>
      <c r="BI64" s="382"/>
      <c r="BJ64" s="382"/>
      <c r="BK64" s="382"/>
      <c r="BL64" s="382"/>
      <c r="BM64" s="383"/>
      <c r="BN64" s="384"/>
      <c r="BO64" s="385"/>
      <c r="BP64" s="385"/>
      <c r="BQ64" s="385"/>
      <c r="BR64" s="385"/>
      <c r="BS64" s="385"/>
      <c r="BT64" s="385"/>
      <c r="BU64" s="385"/>
      <c r="BV64" s="385"/>
      <c r="BW64" s="385"/>
      <c r="BX64" s="385"/>
      <c r="BY64" s="385"/>
      <c r="BZ64" s="385"/>
      <c r="CA64" s="385"/>
      <c r="CB64" s="386"/>
    </row>
    <row r="65" spans="1:82" ht="16.5" customHeight="1">
      <c r="A65" s="270">
        <v>23</v>
      </c>
      <c r="B65" s="369"/>
      <c r="C65" s="369"/>
      <c r="D65" s="370"/>
      <c r="E65" s="270" t="s">
        <v>556</v>
      </c>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69"/>
      <c r="AF65" s="369"/>
      <c r="AG65" s="369"/>
      <c r="AH65" s="369"/>
      <c r="AI65" s="369"/>
      <c r="AJ65" s="369"/>
      <c r="AK65" s="369"/>
      <c r="AL65" s="369"/>
      <c r="AM65" s="369"/>
      <c r="AN65" s="369"/>
      <c r="AO65" s="369"/>
      <c r="AP65" s="369"/>
      <c r="AQ65" s="369"/>
      <c r="AR65" s="369"/>
      <c r="AS65" s="369"/>
      <c r="AT65" s="369"/>
      <c r="AU65" s="369"/>
      <c r="AV65" s="369"/>
      <c r="AW65" s="369"/>
      <c r="AX65" s="369"/>
      <c r="AY65" s="369"/>
      <c r="AZ65" s="369"/>
      <c r="BA65" s="369"/>
      <c r="BB65" s="369"/>
      <c r="BC65" s="370"/>
      <c r="BD65" s="381"/>
      <c r="BE65" s="382"/>
      <c r="BF65" s="382"/>
      <c r="BG65" s="382"/>
      <c r="BH65" s="382"/>
      <c r="BI65" s="382"/>
      <c r="BJ65" s="382"/>
      <c r="BK65" s="382"/>
      <c r="BL65" s="382"/>
      <c r="BM65" s="383"/>
      <c r="BN65" s="384"/>
      <c r="BO65" s="385"/>
      <c r="BP65" s="385"/>
      <c r="BQ65" s="385"/>
      <c r="BR65" s="385"/>
      <c r="BS65" s="385"/>
      <c r="BT65" s="385"/>
      <c r="BU65" s="385"/>
      <c r="BV65" s="385"/>
      <c r="BW65" s="385"/>
      <c r="BX65" s="385"/>
      <c r="BY65" s="385"/>
      <c r="BZ65" s="385"/>
      <c r="CA65" s="385"/>
      <c r="CB65" s="386"/>
    </row>
    <row r="66" spans="1:82" ht="28.5" customHeight="1">
      <c r="A66" s="270">
        <v>24</v>
      </c>
      <c r="B66" s="369"/>
      <c r="C66" s="369"/>
      <c r="D66" s="370"/>
      <c r="E66" s="270" t="s">
        <v>555</v>
      </c>
      <c r="F66" s="369"/>
      <c r="G66" s="369"/>
      <c r="H66" s="369"/>
      <c r="I66" s="369"/>
      <c r="J66" s="369"/>
      <c r="K66" s="369"/>
      <c r="L66" s="369"/>
      <c r="M66" s="369"/>
      <c r="N66" s="369"/>
      <c r="O66" s="369"/>
      <c r="P66" s="369"/>
      <c r="Q66" s="369"/>
      <c r="R66" s="369"/>
      <c r="S66" s="369"/>
      <c r="T66" s="369"/>
      <c r="U66" s="369"/>
      <c r="V66" s="369"/>
      <c r="W66" s="369"/>
      <c r="X66" s="369"/>
      <c r="Y66" s="369"/>
      <c r="Z66" s="369"/>
      <c r="AA66" s="369"/>
      <c r="AB66" s="369"/>
      <c r="AC66" s="369"/>
      <c r="AD66" s="369"/>
      <c r="AE66" s="369"/>
      <c r="AF66" s="369"/>
      <c r="AG66" s="369"/>
      <c r="AH66" s="369"/>
      <c r="AI66" s="369"/>
      <c r="AJ66" s="369"/>
      <c r="AK66" s="369"/>
      <c r="AL66" s="369"/>
      <c r="AM66" s="369"/>
      <c r="AN66" s="369"/>
      <c r="AO66" s="369"/>
      <c r="AP66" s="369"/>
      <c r="AQ66" s="369"/>
      <c r="AR66" s="369"/>
      <c r="AS66" s="369"/>
      <c r="AT66" s="369"/>
      <c r="AU66" s="369"/>
      <c r="AV66" s="369"/>
      <c r="AW66" s="369"/>
      <c r="AX66" s="369"/>
      <c r="AY66" s="369"/>
      <c r="AZ66" s="369"/>
      <c r="BA66" s="369"/>
      <c r="BB66" s="369"/>
      <c r="BC66" s="370"/>
      <c r="BD66" s="381"/>
      <c r="BE66" s="382"/>
      <c r="BF66" s="382"/>
      <c r="BG66" s="382"/>
      <c r="BH66" s="382"/>
      <c r="BI66" s="382"/>
      <c r="BJ66" s="382"/>
      <c r="BK66" s="382"/>
      <c r="BL66" s="382"/>
      <c r="BM66" s="383"/>
      <c r="BN66" s="384"/>
      <c r="BO66" s="385"/>
      <c r="BP66" s="385"/>
      <c r="BQ66" s="385"/>
      <c r="BR66" s="385"/>
      <c r="BS66" s="385"/>
      <c r="BT66" s="385"/>
      <c r="BU66" s="385"/>
      <c r="BV66" s="385"/>
      <c r="BW66" s="385"/>
      <c r="BX66" s="385"/>
      <c r="BY66" s="385"/>
      <c r="BZ66" s="385"/>
      <c r="CA66" s="385"/>
      <c r="CB66" s="386"/>
    </row>
    <row r="67" spans="1:82">
      <c r="A67" s="270">
        <v>25</v>
      </c>
      <c r="B67" s="369"/>
      <c r="C67" s="369"/>
      <c r="D67" s="370"/>
      <c r="E67" s="270" t="s">
        <v>529</v>
      </c>
      <c r="F67" s="369"/>
      <c r="G67" s="369"/>
      <c r="H67" s="369"/>
      <c r="I67" s="369"/>
      <c r="J67" s="369"/>
      <c r="K67" s="369"/>
      <c r="L67" s="369"/>
      <c r="M67" s="369"/>
      <c r="N67" s="369"/>
      <c r="O67" s="369"/>
      <c r="P67" s="369"/>
      <c r="Q67" s="369"/>
      <c r="R67" s="369"/>
      <c r="S67" s="369"/>
      <c r="T67" s="369"/>
      <c r="U67" s="369"/>
      <c r="V67" s="369"/>
      <c r="W67" s="369"/>
      <c r="X67" s="369"/>
      <c r="Y67" s="369"/>
      <c r="Z67" s="369"/>
      <c r="AA67" s="369"/>
      <c r="AB67" s="369"/>
      <c r="AC67" s="369"/>
      <c r="AD67" s="369"/>
      <c r="AE67" s="369"/>
      <c r="AF67" s="369"/>
      <c r="AG67" s="369"/>
      <c r="AH67" s="369"/>
      <c r="AI67" s="369"/>
      <c r="AJ67" s="369"/>
      <c r="AK67" s="369"/>
      <c r="AL67" s="369"/>
      <c r="AM67" s="369"/>
      <c r="AN67" s="369"/>
      <c r="AO67" s="369"/>
      <c r="AP67" s="369"/>
      <c r="AQ67" s="369"/>
      <c r="AR67" s="369"/>
      <c r="AS67" s="369"/>
      <c r="AT67" s="369"/>
      <c r="AU67" s="369"/>
      <c r="AV67" s="369"/>
      <c r="AW67" s="369"/>
      <c r="AX67" s="369"/>
      <c r="AY67" s="369"/>
      <c r="AZ67" s="369"/>
      <c r="BA67" s="369"/>
      <c r="BB67" s="369"/>
      <c r="BC67" s="370"/>
      <c r="BD67" s="381"/>
      <c r="BE67" s="382"/>
      <c r="BF67" s="382"/>
      <c r="BG67" s="382"/>
      <c r="BH67" s="382"/>
      <c r="BI67" s="382"/>
      <c r="BJ67" s="382"/>
      <c r="BK67" s="382"/>
      <c r="BL67" s="382"/>
      <c r="BM67" s="383"/>
      <c r="BN67" s="384"/>
      <c r="BO67" s="385"/>
      <c r="BP67" s="385"/>
      <c r="BQ67" s="385"/>
      <c r="BR67" s="385"/>
      <c r="BS67" s="385"/>
      <c r="BT67" s="385"/>
      <c r="BU67" s="385"/>
      <c r="BV67" s="385"/>
      <c r="BW67" s="385"/>
      <c r="BX67" s="385"/>
      <c r="BY67" s="385"/>
      <c r="BZ67" s="385"/>
      <c r="CA67" s="385"/>
      <c r="CB67" s="386"/>
    </row>
    <row r="68" spans="1:82" ht="29.25" customHeight="1">
      <c r="A68" s="270">
        <v>26</v>
      </c>
      <c r="B68" s="369"/>
      <c r="C68" s="369"/>
      <c r="D68" s="370"/>
      <c r="E68" s="270" t="s">
        <v>554</v>
      </c>
      <c r="F68" s="369"/>
      <c r="G68" s="369"/>
      <c r="H68" s="369"/>
      <c r="I68" s="369"/>
      <c r="J68" s="369"/>
      <c r="K68" s="369"/>
      <c r="L68" s="369"/>
      <c r="M68" s="369"/>
      <c r="N68" s="369"/>
      <c r="O68" s="369"/>
      <c r="P68" s="369"/>
      <c r="Q68" s="369"/>
      <c r="R68" s="369"/>
      <c r="S68" s="369"/>
      <c r="T68" s="369"/>
      <c r="U68" s="369"/>
      <c r="V68" s="369"/>
      <c r="W68" s="369"/>
      <c r="X68" s="369"/>
      <c r="Y68" s="369"/>
      <c r="Z68" s="369"/>
      <c r="AA68" s="369"/>
      <c r="AB68" s="369"/>
      <c r="AC68" s="369"/>
      <c r="AD68" s="369"/>
      <c r="AE68" s="369"/>
      <c r="AF68" s="369"/>
      <c r="AG68" s="369"/>
      <c r="AH68" s="369"/>
      <c r="AI68" s="369"/>
      <c r="AJ68" s="369"/>
      <c r="AK68" s="369"/>
      <c r="AL68" s="369"/>
      <c r="AM68" s="369"/>
      <c r="AN68" s="369"/>
      <c r="AO68" s="369"/>
      <c r="AP68" s="369"/>
      <c r="AQ68" s="369"/>
      <c r="AR68" s="369"/>
      <c r="AS68" s="369"/>
      <c r="AT68" s="369"/>
      <c r="AU68" s="369"/>
      <c r="AV68" s="369"/>
      <c r="AW68" s="369"/>
      <c r="AX68" s="369"/>
      <c r="AY68" s="369"/>
      <c r="AZ68" s="369"/>
      <c r="BA68" s="369"/>
      <c r="BB68" s="369"/>
      <c r="BC68" s="370"/>
      <c r="BD68" s="381"/>
      <c r="BE68" s="382"/>
      <c r="BF68" s="382"/>
      <c r="BG68" s="382"/>
      <c r="BH68" s="382"/>
      <c r="BI68" s="382"/>
      <c r="BJ68" s="382"/>
      <c r="BK68" s="382"/>
      <c r="BL68" s="382"/>
      <c r="BM68" s="383"/>
      <c r="BN68" s="384"/>
      <c r="BO68" s="385"/>
      <c r="BP68" s="385"/>
      <c r="BQ68" s="385"/>
      <c r="BR68" s="385"/>
      <c r="BS68" s="385"/>
      <c r="BT68" s="385"/>
      <c r="BU68" s="385"/>
      <c r="BV68" s="385"/>
      <c r="BW68" s="385"/>
      <c r="BX68" s="385"/>
      <c r="BY68" s="385"/>
      <c r="BZ68" s="385"/>
      <c r="CA68" s="385"/>
      <c r="CB68" s="386"/>
    </row>
    <row r="69" spans="1:82">
      <c r="A69" s="270">
        <v>27</v>
      </c>
      <c r="B69" s="369"/>
      <c r="C69" s="369"/>
      <c r="D69" s="370"/>
      <c r="E69" s="270" t="s">
        <v>572</v>
      </c>
      <c r="F69" s="369"/>
      <c r="G69" s="369"/>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69"/>
      <c r="AL69" s="369"/>
      <c r="AM69" s="369"/>
      <c r="AN69" s="369"/>
      <c r="AO69" s="369"/>
      <c r="AP69" s="369"/>
      <c r="AQ69" s="369"/>
      <c r="AR69" s="369"/>
      <c r="AS69" s="369"/>
      <c r="AT69" s="369"/>
      <c r="AU69" s="369"/>
      <c r="AV69" s="369"/>
      <c r="AW69" s="369"/>
      <c r="AX69" s="369"/>
      <c r="AY69" s="369"/>
      <c r="AZ69" s="369"/>
      <c r="BA69" s="369"/>
      <c r="BB69" s="369"/>
      <c r="BC69" s="370"/>
      <c r="BD69" s="381"/>
      <c r="BE69" s="382"/>
      <c r="BF69" s="382"/>
      <c r="BG69" s="382"/>
      <c r="BH69" s="382"/>
      <c r="BI69" s="382"/>
      <c r="BJ69" s="382"/>
      <c r="BK69" s="382"/>
      <c r="BL69" s="382"/>
      <c r="BM69" s="383"/>
      <c r="BN69" s="384"/>
      <c r="BO69" s="385"/>
      <c r="BP69" s="385"/>
      <c r="BQ69" s="385"/>
      <c r="BR69" s="385"/>
      <c r="BS69" s="385"/>
      <c r="BT69" s="385"/>
      <c r="BU69" s="385"/>
      <c r="BV69" s="385"/>
      <c r="BW69" s="385"/>
      <c r="BX69" s="385"/>
      <c r="BY69" s="385"/>
      <c r="BZ69" s="385"/>
      <c r="CA69" s="385"/>
      <c r="CB69" s="386"/>
      <c r="CC69" s="1"/>
    </row>
    <row r="70" spans="1:82" ht="15" customHeight="1">
      <c r="A70" s="270">
        <v>28</v>
      </c>
      <c r="B70" s="369"/>
      <c r="C70" s="369"/>
      <c r="D70" s="370"/>
      <c r="E70" s="270" t="s">
        <v>573</v>
      </c>
      <c r="F70" s="369"/>
      <c r="G70" s="369"/>
      <c r="H70" s="369"/>
      <c r="I70" s="369"/>
      <c r="J70" s="369"/>
      <c r="K70" s="369"/>
      <c r="L70" s="369"/>
      <c r="M70" s="369"/>
      <c r="N70" s="369"/>
      <c r="O70" s="369"/>
      <c r="P70" s="369"/>
      <c r="Q70" s="369"/>
      <c r="R70" s="369"/>
      <c r="S70" s="369"/>
      <c r="T70" s="369"/>
      <c r="U70" s="369"/>
      <c r="V70" s="369"/>
      <c r="W70" s="369"/>
      <c r="X70" s="369"/>
      <c r="Y70" s="369"/>
      <c r="Z70" s="369"/>
      <c r="AA70" s="369"/>
      <c r="AB70" s="369"/>
      <c r="AC70" s="369"/>
      <c r="AD70" s="369"/>
      <c r="AE70" s="369"/>
      <c r="AF70" s="369"/>
      <c r="AG70" s="369"/>
      <c r="AH70" s="369"/>
      <c r="AI70" s="369"/>
      <c r="AJ70" s="369"/>
      <c r="AK70" s="369"/>
      <c r="AL70" s="369"/>
      <c r="AM70" s="369"/>
      <c r="AN70" s="369"/>
      <c r="AO70" s="369"/>
      <c r="AP70" s="369"/>
      <c r="AQ70" s="369"/>
      <c r="AR70" s="369"/>
      <c r="AS70" s="369"/>
      <c r="AT70" s="369"/>
      <c r="AU70" s="369"/>
      <c r="AV70" s="369"/>
      <c r="AW70" s="369"/>
      <c r="AX70" s="369"/>
      <c r="AY70" s="369"/>
      <c r="AZ70" s="369"/>
      <c r="BA70" s="369"/>
      <c r="BB70" s="369"/>
      <c r="BC70" s="370"/>
      <c r="BD70" s="381"/>
      <c r="BE70" s="382"/>
      <c r="BF70" s="382"/>
      <c r="BG70" s="382"/>
      <c r="BH70" s="382"/>
      <c r="BI70" s="382"/>
      <c r="BJ70" s="382"/>
      <c r="BK70" s="382"/>
      <c r="BL70" s="382"/>
      <c r="BM70" s="383"/>
      <c r="BN70" s="384"/>
      <c r="BO70" s="385"/>
      <c r="BP70" s="385"/>
      <c r="BQ70" s="385"/>
      <c r="BR70" s="385"/>
      <c r="BS70" s="385"/>
      <c r="BT70" s="385"/>
      <c r="BU70" s="385"/>
      <c r="BV70" s="385"/>
      <c r="BW70" s="385"/>
      <c r="BX70" s="385"/>
      <c r="BY70" s="385"/>
      <c r="BZ70" s="385"/>
      <c r="CA70" s="385"/>
      <c r="CB70" s="386"/>
      <c r="CC70" s="1"/>
    </row>
    <row r="71" spans="1:82" ht="63.75" customHeight="1">
      <c r="A71" s="270">
        <v>29</v>
      </c>
      <c r="B71" s="369"/>
      <c r="C71" s="369"/>
      <c r="D71" s="370"/>
      <c r="E71" s="270" t="s">
        <v>560</v>
      </c>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c r="AK71" s="369"/>
      <c r="AL71" s="369"/>
      <c r="AM71" s="369"/>
      <c r="AN71" s="433"/>
      <c r="AO71" s="433"/>
      <c r="AP71" s="433"/>
      <c r="AQ71" s="433"/>
      <c r="AR71" s="433"/>
      <c r="AS71" s="433"/>
      <c r="AT71" s="433"/>
      <c r="AU71" s="433"/>
      <c r="AV71" s="433"/>
      <c r="AW71" s="433"/>
      <c r="AX71" s="433"/>
      <c r="AY71" s="433"/>
      <c r="AZ71" s="433"/>
      <c r="BA71" s="433"/>
      <c r="BB71" s="433"/>
      <c r="BC71" s="434"/>
      <c r="BD71" s="381"/>
      <c r="BE71" s="382"/>
      <c r="BF71" s="382"/>
      <c r="BG71" s="382"/>
      <c r="BH71" s="382"/>
      <c r="BI71" s="382"/>
      <c r="BJ71" s="382"/>
      <c r="BK71" s="382"/>
      <c r="BL71" s="382"/>
      <c r="BM71" s="383"/>
      <c r="BN71" s="384"/>
      <c r="BO71" s="385"/>
      <c r="BP71" s="385"/>
      <c r="BQ71" s="385"/>
      <c r="BR71" s="385"/>
      <c r="BS71" s="385"/>
      <c r="BT71" s="385"/>
      <c r="BU71" s="385"/>
      <c r="BV71" s="385"/>
      <c r="BW71" s="385"/>
      <c r="BX71" s="385"/>
      <c r="BY71" s="385"/>
      <c r="BZ71" s="385"/>
      <c r="CA71" s="385"/>
      <c r="CB71" s="386"/>
    </row>
    <row r="72" spans="1:82">
      <c r="A72" s="270"/>
      <c r="B72" s="369"/>
      <c r="C72" s="369"/>
      <c r="D72" s="370"/>
      <c r="E72" s="381" t="s">
        <v>359</v>
      </c>
      <c r="F72" s="382"/>
      <c r="G72" s="382"/>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382"/>
      <c r="AT72" s="382"/>
      <c r="AU72" s="382"/>
      <c r="AV72" s="382"/>
      <c r="AW72" s="382"/>
      <c r="AX72" s="382"/>
      <c r="AY72" s="382"/>
      <c r="AZ72" s="382"/>
      <c r="BA72" s="382"/>
      <c r="BB72" s="382"/>
      <c r="BC72" s="383"/>
      <c r="BD72" s="412" t="s">
        <v>42</v>
      </c>
      <c r="BE72" s="413"/>
      <c r="BF72" s="413"/>
      <c r="BG72" s="413"/>
      <c r="BH72" s="413"/>
      <c r="BI72" s="413"/>
      <c r="BJ72" s="413"/>
      <c r="BK72" s="413"/>
      <c r="BL72" s="413"/>
      <c r="BM72" s="414"/>
      <c r="BN72" s="384">
        <f>SUM(BN43:BO71)</f>
        <v>1005125.48</v>
      </c>
      <c r="BO72" s="385"/>
      <c r="BP72" s="385"/>
      <c r="BQ72" s="385"/>
      <c r="BR72" s="385"/>
      <c r="BS72" s="385"/>
      <c r="BT72" s="385"/>
      <c r="BU72" s="385"/>
      <c r="BV72" s="385"/>
      <c r="BW72" s="385"/>
      <c r="BX72" s="385"/>
      <c r="BY72" s="385"/>
      <c r="BZ72" s="385"/>
      <c r="CA72" s="385"/>
      <c r="CB72" s="386"/>
    </row>
    <row r="73" spans="1:82" ht="15.75">
      <c r="A73" s="152"/>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152"/>
      <c r="BL73" s="152"/>
      <c r="BM73" s="152"/>
      <c r="BN73" s="175"/>
      <c r="BO73" s="175"/>
      <c r="BP73" s="175"/>
      <c r="BQ73" s="175"/>
      <c r="BR73" s="175"/>
      <c r="BS73" s="175"/>
      <c r="BT73" s="175"/>
      <c r="BU73" s="175"/>
      <c r="BV73" s="175"/>
      <c r="BW73" s="175"/>
      <c r="BX73" s="175"/>
      <c r="BY73" s="175"/>
      <c r="BZ73" s="175"/>
      <c r="CA73" s="175"/>
      <c r="CB73" s="175"/>
      <c r="CC73" s="176"/>
      <c r="CD73" s="91"/>
    </row>
    <row r="74" spans="1:82" ht="15.75">
      <c r="A74" s="390" t="s">
        <v>474</v>
      </c>
      <c r="B74" s="390"/>
      <c r="C74" s="390"/>
      <c r="D74" s="390"/>
      <c r="E74" s="390"/>
      <c r="F74" s="390"/>
      <c r="G74" s="390"/>
      <c r="H74" s="390"/>
      <c r="I74" s="390"/>
      <c r="J74" s="390"/>
      <c r="K74" s="390"/>
      <c r="L74" s="390"/>
      <c r="M74" s="390"/>
      <c r="N74" s="390"/>
      <c r="O74" s="390"/>
      <c r="P74" s="390"/>
      <c r="Q74" s="390"/>
      <c r="R74" s="390"/>
      <c r="S74" s="390"/>
      <c r="T74" s="390"/>
      <c r="U74" s="390"/>
      <c r="V74" s="390"/>
      <c r="W74" s="390"/>
      <c r="X74" s="390"/>
      <c r="Y74" s="390"/>
      <c r="Z74" s="390"/>
      <c r="AA74" s="390"/>
      <c r="AB74" s="390"/>
      <c r="AC74" s="390"/>
      <c r="AD74" s="390"/>
      <c r="AE74" s="390"/>
      <c r="AF74" s="390"/>
      <c r="AG74" s="390"/>
      <c r="AH74" s="390"/>
      <c r="AI74" s="390"/>
      <c r="AJ74" s="390"/>
      <c r="AK74" s="390"/>
      <c r="AL74" s="390"/>
      <c r="AM74" s="390"/>
      <c r="AN74" s="390"/>
      <c r="AO74" s="390"/>
      <c r="AP74" s="390"/>
      <c r="AQ74" s="390"/>
      <c r="AR74" s="390"/>
      <c r="AS74" s="390"/>
      <c r="AT74" s="390"/>
      <c r="AU74" s="390"/>
      <c r="AV74" s="390"/>
      <c r="AW74" s="390"/>
      <c r="AX74" s="390"/>
      <c r="AY74" s="390"/>
      <c r="AZ74" s="390"/>
      <c r="BA74" s="390"/>
      <c r="BB74" s="390"/>
      <c r="BC74" s="390"/>
      <c r="BD74" s="390"/>
      <c r="BE74" s="390"/>
      <c r="BF74" s="390"/>
      <c r="BG74" s="390"/>
      <c r="BH74" s="390"/>
      <c r="BI74" s="390"/>
      <c r="BJ74" s="390"/>
      <c r="BK74" s="390"/>
      <c r="BL74" s="390"/>
      <c r="BM74" s="390"/>
      <c r="BN74" s="390"/>
      <c r="BO74" s="390"/>
      <c r="BP74" s="390"/>
      <c r="BQ74" s="390"/>
      <c r="BR74" s="390"/>
      <c r="BS74" s="390"/>
      <c r="BT74" s="390"/>
      <c r="BU74" s="390"/>
      <c r="BV74" s="390"/>
      <c r="BW74" s="390"/>
      <c r="BX74" s="390"/>
      <c r="BY74" s="390"/>
      <c r="BZ74" s="390"/>
      <c r="CA74" s="390"/>
      <c r="CB74" s="390"/>
      <c r="CC74" s="171"/>
      <c r="CD74" s="6"/>
    </row>
    <row r="75" spans="1:82" ht="15.75">
      <c r="A75" s="390" t="s">
        <v>475</v>
      </c>
      <c r="B75" s="390"/>
      <c r="C75" s="390"/>
      <c r="D75" s="390"/>
      <c r="E75" s="390"/>
      <c r="F75" s="390"/>
      <c r="G75" s="390"/>
      <c r="H75" s="390"/>
      <c r="I75" s="390"/>
      <c r="J75" s="390"/>
      <c r="K75" s="390"/>
      <c r="L75" s="390"/>
      <c r="M75" s="390"/>
      <c r="N75" s="390"/>
      <c r="O75" s="390"/>
      <c r="P75" s="390"/>
      <c r="Q75" s="390"/>
      <c r="R75" s="390"/>
      <c r="S75" s="390"/>
      <c r="T75" s="390"/>
      <c r="U75" s="390"/>
      <c r="V75" s="390"/>
      <c r="W75" s="390"/>
      <c r="X75" s="390"/>
      <c r="Y75" s="390"/>
      <c r="Z75" s="390"/>
      <c r="AA75" s="390"/>
      <c r="AB75" s="390"/>
      <c r="AC75" s="390"/>
      <c r="AD75" s="390"/>
      <c r="AE75" s="390"/>
      <c r="AF75" s="390"/>
      <c r="AG75" s="390"/>
      <c r="AH75" s="390"/>
      <c r="AI75" s="390"/>
      <c r="AJ75" s="390"/>
      <c r="AK75" s="390"/>
      <c r="AL75" s="390"/>
      <c r="AM75" s="390"/>
      <c r="AN75" s="390"/>
      <c r="AO75" s="390"/>
      <c r="AP75" s="390"/>
      <c r="AQ75" s="390"/>
      <c r="AR75" s="390"/>
      <c r="AS75" s="390"/>
      <c r="AT75" s="390"/>
      <c r="AU75" s="390"/>
      <c r="AV75" s="390"/>
      <c r="AW75" s="390"/>
      <c r="AX75" s="390"/>
      <c r="AY75" s="390"/>
      <c r="AZ75" s="390"/>
      <c r="BA75" s="390"/>
      <c r="BB75" s="390"/>
      <c r="BC75" s="390"/>
      <c r="BD75" s="390"/>
      <c r="BE75" s="390"/>
      <c r="BF75" s="390"/>
      <c r="BG75" s="390"/>
      <c r="BH75" s="390"/>
      <c r="BI75" s="390"/>
      <c r="BJ75" s="390"/>
      <c r="BK75" s="390"/>
      <c r="BL75" s="390"/>
      <c r="BM75" s="390"/>
      <c r="BN75" s="390"/>
      <c r="BO75" s="390"/>
      <c r="BP75" s="390"/>
      <c r="BQ75" s="390"/>
      <c r="BR75" s="390"/>
      <c r="BS75" s="390"/>
      <c r="BT75" s="390"/>
      <c r="BU75" s="390"/>
      <c r="BV75" s="390"/>
      <c r="BW75" s="390"/>
      <c r="BX75" s="390"/>
      <c r="BY75" s="390"/>
      <c r="BZ75" s="390"/>
      <c r="CA75" s="390"/>
      <c r="CB75" s="390"/>
      <c r="CC75" s="171"/>
      <c r="CD75" s="6"/>
    </row>
    <row r="76" spans="1:82">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172"/>
      <c r="BO76" s="172"/>
      <c r="BP76" s="172"/>
      <c r="BQ76" s="172"/>
      <c r="BR76" s="172"/>
      <c r="BS76" s="172"/>
      <c r="BT76" s="172"/>
      <c r="BU76" s="172"/>
      <c r="BV76" s="172"/>
      <c r="BW76" s="172"/>
      <c r="BX76" s="172"/>
      <c r="BY76" s="172"/>
      <c r="BZ76" s="172"/>
      <c r="CA76" s="172"/>
      <c r="CB76" s="172"/>
      <c r="CC76" s="173"/>
      <c r="CD76" s="92"/>
    </row>
    <row r="77" spans="1:82">
      <c r="A77" s="308" t="s">
        <v>248</v>
      </c>
      <c r="B77" s="309"/>
      <c r="C77" s="309"/>
      <c r="D77" s="310"/>
      <c r="E77" s="308" t="s">
        <v>366</v>
      </c>
      <c r="F77" s="309"/>
      <c r="G77" s="309"/>
      <c r="H77" s="309"/>
      <c r="I77" s="309"/>
      <c r="J77" s="309"/>
      <c r="K77" s="309"/>
      <c r="L77" s="309"/>
      <c r="M77" s="309"/>
      <c r="N77" s="309"/>
      <c r="O77" s="309"/>
      <c r="P77" s="309"/>
      <c r="Q77" s="309"/>
      <c r="R77" s="309"/>
      <c r="S77" s="309"/>
      <c r="T77" s="309"/>
      <c r="U77" s="309"/>
      <c r="V77" s="309"/>
      <c r="W77" s="309"/>
      <c r="X77" s="309"/>
      <c r="Y77" s="309"/>
      <c r="Z77" s="309"/>
      <c r="AA77" s="309"/>
      <c r="AB77" s="309"/>
      <c r="AC77" s="309"/>
      <c r="AD77" s="309"/>
      <c r="AE77" s="309"/>
      <c r="AF77" s="309"/>
      <c r="AG77" s="309"/>
      <c r="AH77" s="309"/>
      <c r="AI77" s="309"/>
      <c r="AJ77" s="309"/>
      <c r="AK77" s="309"/>
      <c r="AL77" s="309"/>
      <c r="AM77" s="309"/>
      <c r="AN77" s="309"/>
      <c r="AO77" s="309"/>
      <c r="AP77" s="309"/>
      <c r="AQ77" s="309"/>
      <c r="AR77" s="310"/>
      <c r="AS77" s="308" t="s">
        <v>368</v>
      </c>
      <c r="AT77" s="309"/>
      <c r="AU77" s="309"/>
      <c r="AV77" s="309"/>
      <c r="AW77" s="309"/>
      <c r="AX77" s="309"/>
      <c r="AY77" s="309"/>
      <c r="AZ77" s="309"/>
      <c r="BA77" s="309"/>
      <c r="BB77" s="310"/>
      <c r="BC77" s="308" t="s">
        <v>476</v>
      </c>
      <c r="BD77" s="309"/>
      <c r="BE77" s="309"/>
      <c r="BF77" s="309"/>
      <c r="BG77" s="309"/>
      <c r="BH77" s="309"/>
      <c r="BI77" s="309"/>
      <c r="BJ77" s="309"/>
      <c r="BK77" s="309"/>
      <c r="BL77" s="309"/>
      <c r="BM77" s="310"/>
      <c r="BN77" s="415" t="s">
        <v>369</v>
      </c>
      <c r="BO77" s="416"/>
      <c r="BP77" s="416"/>
      <c r="BQ77" s="416"/>
      <c r="BR77" s="416"/>
      <c r="BS77" s="416"/>
      <c r="BT77" s="416"/>
      <c r="BU77" s="416"/>
      <c r="BV77" s="416"/>
      <c r="BW77" s="416"/>
      <c r="BX77" s="416"/>
      <c r="BY77" s="416"/>
      <c r="BZ77" s="416"/>
      <c r="CA77" s="416"/>
      <c r="CB77" s="417"/>
    </row>
    <row r="78" spans="1:82">
      <c r="A78" s="311" t="s">
        <v>251</v>
      </c>
      <c r="B78" s="312"/>
      <c r="C78" s="312"/>
      <c r="D78" s="313"/>
      <c r="E78" s="311"/>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312"/>
      <c r="AM78" s="312"/>
      <c r="AN78" s="312"/>
      <c r="AO78" s="312"/>
      <c r="AP78" s="312"/>
      <c r="AQ78" s="312"/>
      <c r="AR78" s="313"/>
      <c r="AS78" s="311"/>
      <c r="AT78" s="312"/>
      <c r="AU78" s="312"/>
      <c r="AV78" s="312"/>
      <c r="AW78" s="312"/>
      <c r="AX78" s="312"/>
      <c r="AY78" s="312"/>
      <c r="AZ78" s="312"/>
      <c r="BA78" s="312"/>
      <c r="BB78" s="313"/>
      <c r="BC78" s="311" t="s">
        <v>477</v>
      </c>
      <c r="BD78" s="312"/>
      <c r="BE78" s="312"/>
      <c r="BF78" s="312"/>
      <c r="BG78" s="312"/>
      <c r="BH78" s="312"/>
      <c r="BI78" s="312"/>
      <c r="BJ78" s="312"/>
      <c r="BK78" s="312"/>
      <c r="BL78" s="312"/>
      <c r="BM78" s="313"/>
      <c r="BN78" s="387" t="s">
        <v>478</v>
      </c>
      <c r="BO78" s="388"/>
      <c r="BP78" s="388"/>
      <c r="BQ78" s="388"/>
      <c r="BR78" s="388"/>
      <c r="BS78" s="388"/>
      <c r="BT78" s="388"/>
      <c r="BU78" s="388"/>
      <c r="BV78" s="388"/>
      <c r="BW78" s="388"/>
      <c r="BX78" s="388"/>
      <c r="BY78" s="388"/>
      <c r="BZ78" s="388"/>
      <c r="CA78" s="388"/>
      <c r="CB78" s="389"/>
    </row>
    <row r="79" spans="1:82">
      <c r="A79" s="326"/>
      <c r="B79" s="327"/>
      <c r="C79" s="327"/>
      <c r="D79" s="328"/>
      <c r="E79" s="326"/>
      <c r="F79" s="327"/>
      <c r="G79" s="327"/>
      <c r="H79" s="327"/>
      <c r="I79" s="327"/>
      <c r="J79" s="327"/>
      <c r="K79" s="327"/>
      <c r="L79" s="327"/>
      <c r="M79" s="327"/>
      <c r="N79" s="327"/>
      <c r="O79" s="327"/>
      <c r="P79" s="327"/>
      <c r="Q79" s="327"/>
      <c r="R79" s="327"/>
      <c r="S79" s="327"/>
      <c r="T79" s="327"/>
      <c r="U79" s="327"/>
      <c r="V79" s="327"/>
      <c r="W79" s="327"/>
      <c r="X79" s="327"/>
      <c r="Y79" s="327"/>
      <c r="Z79" s="327"/>
      <c r="AA79" s="327"/>
      <c r="AB79" s="327"/>
      <c r="AC79" s="327"/>
      <c r="AD79" s="327"/>
      <c r="AE79" s="327"/>
      <c r="AF79" s="327"/>
      <c r="AG79" s="327"/>
      <c r="AH79" s="327"/>
      <c r="AI79" s="327"/>
      <c r="AJ79" s="327"/>
      <c r="AK79" s="327"/>
      <c r="AL79" s="327"/>
      <c r="AM79" s="327"/>
      <c r="AN79" s="327"/>
      <c r="AO79" s="327"/>
      <c r="AP79" s="327"/>
      <c r="AQ79" s="327"/>
      <c r="AR79" s="328"/>
      <c r="AS79" s="326"/>
      <c r="AT79" s="327"/>
      <c r="AU79" s="327"/>
      <c r="AV79" s="327"/>
      <c r="AW79" s="327"/>
      <c r="AX79" s="327"/>
      <c r="AY79" s="327"/>
      <c r="AZ79" s="327"/>
      <c r="BA79" s="327"/>
      <c r="BB79" s="328"/>
      <c r="BC79" s="326" t="s">
        <v>376</v>
      </c>
      <c r="BD79" s="327"/>
      <c r="BE79" s="327"/>
      <c r="BF79" s="327"/>
      <c r="BG79" s="327"/>
      <c r="BH79" s="327"/>
      <c r="BI79" s="327"/>
      <c r="BJ79" s="327"/>
      <c r="BK79" s="327"/>
      <c r="BL79" s="327"/>
      <c r="BM79" s="328"/>
      <c r="BN79" s="418"/>
      <c r="BO79" s="419"/>
      <c r="BP79" s="419"/>
      <c r="BQ79" s="419"/>
      <c r="BR79" s="419"/>
      <c r="BS79" s="419"/>
      <c r="BT79" s="419"/>
      <c r="BU79" s="419"/>
      <c r="BV79" s="419"/>
      <c r="BW79" s="419"/>
      <c r="BX79" s="419"/>
      <c r="BY79" s="419"/>
      <c r="BZ79" s="419"/>
      <c r="CA79" s="419"/>
      <c r="CB79" s="420"/>
    </row>
    <row r="80" spans="1:82">
      <c r="A80" s="314"/>
      <c r="B80" s="315"/>
      <c r="C80" s="315"/>
      <c r="D80" s="316"/>
      <c r="E80" s="314">
        <v>1</v>
      </c>
      <c r="F80" s="315"/>
      <c r="G80" s="315"/>
      <c r="H80" s="315"/>
      <c r="I80" s="315"/>
      <c r="J80" s="315"/>
      <c r="K80" s="315"/>
      <c r="L80" s="315"/>
      <c r="M80" s="315"/>
      <c r="N80" s="315"/>
      <c r="O80" s="315"/>
      <c r="P80" s="315"/>
      <c r="Q80" s="315"/>
      <c r="R80" s="315"/>
      <c r="S80" s="315"/>
      <c r="T80" s="315"/>
      <c r="U80" s="315"/>
      <c r="V80" s="315"/>
      <c r="W80" s="315"/>
      <c r="X80" s="315"/>
      <c r="Y80" s="315"/>
      <c r="Z80" s="315"/>
      <c r="AA80" s="315"/>
      <c r="AB80" s="315"/>
      <c r="AC80" s="315"/>
      <c r="AD80" s="315"/>
      <c r="AE80" s="315"/>
      <c r="AF80" s="315"/>
      <c r="AG80" s="315"/>
      <c r="AH80" s="315"/>
      <c r="AI80" s="315"/>
      <c r="AJ80" s="315"/>
      <c r="AK80" s="315"/>
      <c r="AL80" s="315"/>
      <c r="AM80" s="315"/>
      <c r="AN80" s="315"/>
      <c r="AO80" s="315"/>
      <c r="AP80" s="315"/>
      <c r="AQ80" s="315"/>
      <c r="AR80" s="316"/>
      <c r="AS80" s="314">
        <v>2</v>
      </c>
      <c r="AT80" s="315"/>
      <c r="AU80" s="315"/>
      <c r="AV80" s="315"/>
      <c r="AW80" s="315"/>
      <c r="AX80" s="315"/>
      <c r="AY80" s="315"/>
      <c r="AZ80" s="315"/>
      <c r="BA80" s="315"/>
      <c r="BB80" s="316"/>
      <c r="BC80" s="314">
        <v>3</v>
      </c>
      <c r="BD80" s="315"/>
      <c r="BE80" s="315"/>
      <c r="BF80" s="315"/>
      <c r="BG80" s="315"/>
      <c r="BH80" s="315"/>
      <c r="BI80" s="315"/>
      <c r="BJ80" s="315"/>
      <c r="BK80" s="315"/>
      <c r="BL80" s="315"/>
      <c r="BM80" s="316"/>
      <c r="BN80" s="435">
        <v>4</v>
      </c>
      <c r="BO80" s="436"/>
      <c r="BP80" s="436"/>
      <c r="BQ80" s="436"/>
      <c r="BR80" s="436"/>
      <c r="BS80" s="436"/>
      <c r="BT80" s="436"/>
      <c r="BU80" s="436"/>
      <c r="BV80" s="436"/>
      <c r="BW80" s="436"/>
      <c r="BX80" s="436"/>
      <c r="BY80" s="436"/>
      <c r="BZ80" s="436"/>
      <c r="CA80" s="436"/>
      <c r="CB80" s="437"/>
    </row>
    <row r="81" spans="1:82">
      <c r="A81" s="267">
        <v>1</v>
      </c>
      <c r="B81" s="268"/>
      <c r="C81" s="268"/>
      <c r="D81" s="269"/>
      <c r="E81" s="427" t="s">
        <v>506</v>
      </c>
      <c r="F81" s="428"/>
      <c r="G81" s="428"/>
      <c r="H81" s="428"/>
      <c r="I81" s="428"/>
      <c r="J81" s="428"/>
      <c r="K81" s="428"/>
      <c r="L81" s="428"/>
      <c r="M81" s="428"/>
      <c r="N81" s="428"/>
      <c r="O81" s="428"/>
      <c r="P81" s="428"/>
      <c r="Q81" s="428"/>
      <c r="R81" s="428"/>
      <c r="S81" s="428"/>
      <c r="T81" s="428"/>
      <c r="U81" s="428"/>
      <c r="V81" s="428"/>
      <c r="W81" s="428"/>
      <c r="X81" s="428"/>
      <c r="Y81" s="428"/>
      <c r="Z81" s="428"/>
      <c r="AA81" s="428"/>
      <c r="AB81" s="428"/>
      <c r="AC81" s="428"/>
      <c r="AD81" s="428"/>
      <c r="AE81" s="428"/>
      <c r="AF81" s="428"/>
      <c r="AG81" s="428"/>
      <c r="AH81" s="428"/>
      <c r="AI81" s="428"/>
      <c r="AJ81" s="428"/>
      <c r="AK81" s="428"/>
      <c r="AL81" s="428"/>
      <c r="AM81" s="428"/>
      <c r="AN81" s="428"/>
      <c r="AO81" s="428"/>
      <c r="AP81" s="428"/>
      <c r="AQ81" s="428"/>
      <c r="AR81" s="429"/>
      <c r="AS81" s="273"/>
      <c r="AT81" s="274"/>
      <c r="AU81" s="274"/>
      <c r="AV81" s="274"/>
      <c r="AW81" s="274"/>
      <c r="AX81" s="274"/>
      <c r="AY81" s="274"/>
      <c r="AZ81" s="274"/>
      <c r="BA81" s="274"/>
      <c r="BB81" s="275"/>
      <c r="BC81" s="424"/>
      <c r="BD81" s="425"/>
      <c r="BE81" s="425"/>
      <c r="BF81" s="425"/>
      <c r="BG81" s="425"/>
      <c r="BH81" s="425"/>
      <c r="BI81" s="425"/>
      <c r="BJ81" s="425"/>
      <c r="BK81" s="425"/>
      <c r="BL81" s="425"/>
      <c r="BM81" s="426"/>
      <c r="BN81" s="365">
        <v>233800</v>
      </c>
      <c r="BO81" s="366"/>
      <c r="BP81" s="366"/>
      <c r="BQ81" s="366"/>
      <c r="BR81" s="366"/>
      <c r="BS81" s="366"/>
      <c r="BT81" s="366"/>
      <c r="BU81" s="366"/>
      <c r="BV81" s="366"/>
      <c r="BW81" s="366"/>
      <c r="BX81" s="366"/>
      <c r="BY81" s="366"/>
      <c r="BZ81" s="366"/>
      <c r="CA81" s="366"/>
      <c r="CB81" s="367"/>
    </row>
    <row r="82" spans="1:82">
      <c r="A82" s="267">
        <v>2</v>
      </c>
      <c r="B82" s="268"/>
      <c r="C82" s="268"/>
      <c r="D82" s="269"/>
      <c r="E82" s="267" t="s">
        <v>586</v>
      </c>
      <c r="F82" s="268"/>
      <c r="G82" s="268"/>
      <c r="H82" s="268"/>
      <c r="I82" s="268"/>
      <c r="J82" s="268"/>
      <c r="K82" s="268"/>
      <c r="L82" s="268"/>
      <c r="M82" s="268"/>
      <c r="N82" s="268"/>
      <c r="O82" s="268"/>
      <c r="P82" s="268"/>
      <c r="Q82" s="268"/>
      <c r="R82" s="268"/>
      <c r="S82" s="268"/>
      <c r="T82" s="268"/>
      <c r="U82" s="268"/>
      <c r="V82" s="268"/>
      <c r="W82" s="268"/>
      <c r="X82" s="268"/>
      <c r="Y82" s="268"/>
      <c r="Z82" s="268"/>
      <c r="AA82" s="268"/>
      <c r="AB82" s="268"/>
      <c r="AC82" s="268"/>
      <c r="AD82" s="268"/>
      <c r="AE82" s="268"/>
      <c r="AF82" s="268"/>
      <c r="AG82" s="268"/>
      <c r="AH82" s="268"/>
      <c r="AI82" s="268"/>
      <c r="AJ82" s="268"/>
      <c r="AK82" s="268"/>
      <c r="AL82" s="268"/>
      <c r="AM82" s="268"/>
      <c r="AN82" s="268"/>
      <c r="AO82" s="268"/>
      <c r="AP82" s="268"/>
      <c r="AQ82" s="268"/>
      <c r="AR82" s="269"/>
      <c r="AS82" s="273"/>
      <c r="AT82" s="274"/>
      <c r="AU82" s="274"/>
      <c r="AV82" s="274"/>
      <c r="AW82" s="274"/>
      <c r="AX82" s="274"/>
      <c r="AY82" s="274"/>
      <c r="AZ82" s="274"/>
      <c r="BA82" s="274"/>
      <c r="BB82" s="275"/>
      <c r="BC82" s="424"/>
      <c r="BD82" s="425"/>
      <c r="BE82" s="425"/>
      <c r="BF82" s="425"/>
      <c r="BG82" s="425"/>
      <c r="BH82" s="425"/>
      <c r="BI82" s="425"/>
      <c r="BJ82" s="425"/>
      <c r="BK82" s="425"/>
      <c r="BL82" s="425"/>
      <c r="BM82" s="426"/>
      <c r="BN82" s="365"/>
      <c r="BO82" s="366"/>
      <c r="BP82" s="366"/>
      <c r="BQ82" s="366"/>
      <c r="BR82" s="366"/>
      <c r="BS82" s="366"/>
      <c r="BT82" s="366"/>
      <c r="BU82" s="366"/>
      <c r="BV82" s="366"/>
      <c r="BW82" s="366"/>
      <c r="BX82" s="366"/>
      <c r="BY82" s="366"/>
      <c r="BZ82" s="366"/>
      <c r="CA82" s="366"/>
      <c r="CB82" s="367"/>
    </row>
    <row r="83" spans="1:82" ht="17.25" customHeight="1">
      <c r="A83" s="267">
        <v>3</v>
      </c>
      <c r="B83" s="268"/>
      <c r="C83" s="268"/>
      <c r="D83" s="269"/>
      <c r="E83" s="270" t="s">
        <v>613</v>
      </c>
      <c r="F83" s="369"/>
      <c r="G83" s="369"/>
      <c r="H83" s="369"/>
      <c r="I83" s="369"/>
      <c r="J83" s="369"/>
      <c r="K83" s="369"/>
      <c r="L83" s="369"/>
      <c r="M83" s="369"/>
      <c r="N83" s="369"/>
      <c r="O83" s="369"/>
      <c r="P83" s="369"/>
      <c r="Q83" s="369"/>
      <c r="R83" s="369"/>
      <c r="S83" s="369"/>
      <c r="T83" s="369"/>
      <c r="U83" s="369"/>
      <c r="V83" s="369"/>
      <c r="W83" s="369"/>
      <c r="X83" s="369"/>
      <c r="Y83" s="369"/>
      <c r="Z83" s="369"/>
      <c r="AA83" s="369"/>
      <c r="AB83" s="369"/>
      <c r="AC83" s="369"/>
      <c r="AD83" s="369"/>
      <c r="AE83" s="369"/>
      <c r="AF83" s="369"/>
      <c r="AG83" s="369"/>
      <c r="AH83" s="369"/>
      <c r="AI83" s="369"/>
      <c r="AJ83" s="369"/>
      <c r="AK83" s="369"/>
      <c r="AL83" s="369"/>
      <c r="AM83" s="369"/>
      <c r="AN83" s="369"/>
      <c r="AO83" s="369"/>
      <c r="AP83" s="369"/>
      <c r="AQ83" s="369"/>
      <c r="AR83" s="370"/>
      <c r="AS83" s="273"/>
      <c r="AT83" s="274"/>
      <c r="AU83" s="274"/>
      <c r="AV83" s="274"/>
      <c r="AW83" s="274"/>
      <c r="AX83" s="274"/>
      <c r="AY83" s="274"/>
      <c r="AZ83" s="274"/>
      <c r="BA83" s="274"/>
      <c r="BB83" s="275"/>
      <c r="BC83" s="424"/>
      <c r="BD83" s="425"/>
      <c r="BE83" s="425"/>
      <c r="BF83" s="425"/>
      <c r="BG83" s="425"/>
      <c r="BH83" s="425"/>
      <c r="BI83" s="425"/>
      <c r="BJ83" s="425"/>
      <c r="BK83" s="425"/>
      <c r="BL83" s="425"/>
      <c r="BM83" s="426"/>
      <c r="BN83" s="365">
        <v>23310</v>
      </c>
      <c r="BO83" s="366"/>
      <c r="BP83" s="366"/>
      <c r="BQ83" s="366"/>
      <c r="BR83" s="366"/>
      <c r="BS83" s="366"/>
      <c r="BT83" s="366"/>
      <c r="BU83" s="366"/>
      <c r="BV83" s="366"/>
      <c r="BW83" s="366"/>
      <c r="BX83" s="366"/>
      <c r="BY83" s="366"/>
      <c r="BZ83" s="366"/>
      <c r="CA83" s="366"/>
      <c r="CB83" s="367"/>
    </row>
    <row r="84" spans="1:82">
      <c r="A84" s="267">
        <v>4</v>
      </c>
      <c r="B84" s="268"/>
      <c r="C84" s="268"/>
      <c r="D84" s="269"/>
      <c r="E84" s="427" t="s">
        <v>564</v>
      </c>
      <c r="F84" s="428"/>
      <c r="G84" s="428"/>
      <c r="H84" s="428"/>
      <c r="I84" s="428"/>
      <c r="J84" s="428"/>
      <c r="K84" s="428"/>
      <c r="L84" s="428"/>
      <c r="M84" s="428"/>
      <c r="N84" s="428"/>
      <c r="O84" s="428"/>
      <c r="P84" s="428"/>
      <c r="Q84" s="428"/>
      <c r="R84" s="428"/>
      <c r="S84" s="428"/>
      <c r="T84" s="428"/>
      <c r="U84" s="428"/>
      <c r="V84" s="428"/>
      <c r="W84" s="428"/>
      <c r="X84" s="428"/>
      <c r="Y84" s="428"/>
      <c r="Z84" s="428"/>
      <c r="AA84" s="428"/>
      <c r="AB84" s="428"/>
      <c r="AC84" s="428"/>
      <c r="AD84" s="428"/>
      <c r="AE84" s="428"/>
      <c r="AF84" s="428"/>
      <c r="AG84" s="428"/>
      <c r="AH84" s="428"/>
      <c r="AI84" s="428"/>
      <c r="AJ84" s="428"/>
      <c r="AK84" s="428"/>
      <c r="AL84" s="428"/>
      <c r="AM84" s="428"/>
      <c r="AN84" s="428"/>
      <c r="AO84" s="428"/>
      <c r="AP84" s="428"/>
      <c r="AQ84" s="428"/>
      <c r="AR84" s="429"/>
      <c r="AS84" s="273"/>
      <c r="AT84" s="274"/>
      <c r="AU84" s="274"/>
      <c r="AV84" s="274"/>
      <c r="AW84" s="274"/>
      <c r="AX84" s="274"/>
      <c r="AY84" s="274"/>
      <c r="AZ84" s="274"/>
      <c r="BA84" s="274"/>
      <c r="BB84" s="275"/>
      <c r="BC84" s="424"/>
      <c r="BD84" s="425"/>
      <c r="BE84" s="425"/>
      <c r="BF84" s="425"/>
      <c r="BG84" s="425"/>
      <c r="BH84" s="425"/>
      <c r="BI84" s="425"/>
      <c r="BJ84" s="425"/>
      <c r="BK84" s="425"/>
      <c r="BL84" s="425"/>
      <c r="BM84" s="426"/>
      <c r="BN84" s="365">
        <v>3100</v>
      </c>
      <c r="BO84" s="366"/>
      <c r="BP84" s="366"/>
      <c r="BQ84" s="366"/>
      <c r="BR84" s="366"/>
      <c r="BS84" s="366"/>
      <c r="BT84" s="366"/>
      <c r="BU84" s="366"/>
      <c r="BV84" s="366"/>
      <c r="BW84" s="366"/>
      <c r="BX84" s="366"/>
      <c r="BY84" s="366"/>
      <c r="BZ84" s="366"/>
      <c r="CA84" s="366"/>
      <c r="CB84" s="367"/>
    </row>
    <row r="85" spans="1:82">
      <c r="A85" s="267">
        <v>5</v>
      </c>
      <c r="B85" s="268"/>
      <c r="C85" s="268"/>
      <c r="D85" s="269"/>
      <c r="E85" s="427" t="s">
        <v>507</v>
      </c>
      <c r="F85" s="428"/>
      <c r="G85" s="428"/>
      <c r="H85" s="428"/>
      <c r="I85" s="428"/>
      <c r="J85" s="428"/>
      <c r="K85" s="428"/>
      <c r="L85" s="428"/>
      <c r="M85" s="428"/>
      <c r="N85" s="428"/>
      <c r="O85" s="428"/>
      <c r="P85" s="428"/>
      <c r="Q85" s="428"/>
      <c r="R85" s="428"/>
      <c r="S85" s="428"/>
      <c r="T85" s="428"/>
      <c r="U85" s="428"/>
      <c r="V85" s="428"/>
      <c r="W85" s="428"/>
      <c r="X85" s="428"/>
      <c r="Y85" s="428"/>
      <c r="Z85" s="428"/>
      <c r="AA85" s="428"/>
      <c r="AB85" s="428"/>
      <c r="AC85" s="428"/>
      <c r="AD85" s="428"/>
      <c r="AE85" s="428"/>
      <c r="AF85" s="428"/>
      <c r="AG85" s="428"/>
      <c r="AH85" s="428"/>
      <c r="AI85" s="428"/>
      <c r="AJ85" s="428"/>
      <c r="AK85" s="428"/>
      <c r="AL85" s="428"/>
      <c r="AM85" s="428"/>
      <c r="AN85" s="428"/>
      <c r="AO85" s="428"/>
      <c r="AP85" s="428"/>
      <c r="AQ85" s="428"/>
      <c r="AR85" s="429"/>
      <c r="AS85" s="273"/>
      <c r="AT85" s="274"/>
      <c r="AU85" s="274"/>
      <c r="AV85" s="274"/>
      <c r="AW85" s="274"/>
      <c r="AX85" s="274"/>
      <c r="AY85" s="274"/>
      <c r="AZ85" s="274"/>
      <c r="BA85" s="274"/>
      <c r="BB85" s="275"/>
      <c r="BC85" s="424"/>
      <c r="BD85" s="425"/>
      <c r="BE85" s="425"/>
      <c r="BF85" s="425"/>
      <c r="BG85" s="425"/>
      <c r="BH85" s="425"/>
      <c r="BI85" s="425"/>
      <c r="BJ85" s="425"/>
      <c r="BK85" s="425"/>
      <c r="BL85" s="425"/>
      <c r="BM85" s="426"/>
      <c r="BN85" s="365">
        <v>6084.76</v>
      </c>
      <c r="BO85" s="366"/>
      <c r="BP85" s="366"/>
      <c r="BQ85" s="366"/>
      <c r="BR85" s="366"/>
      <c r="BS85" s="366"/>
      <c r="BT85" s="366"/>
      <c r="BU85" s="366"/>
      <c r="BV85" s="366"/>
      <c r="BW85" s="366"/>
      <c r="BX85" s="366"/>
      <c r="BY85" s="366"/>
      <c r="BZ85" s="366"/>
      <c r="CA85" s="366"/>
      <c r="CB85" s="367"/>
    </row>
    <row r="86" spans="1:82">
      <c r="A86" s="267">
        <v>6</v>
      </c>
      <c r="B86" s="268"/>
      <c r="C86" s="268"/>
      <c r="D86" s="269"/>
      <c r="E86" s="267" t="s">
        <v>557</v>
      </c>
      <c r="F86" s="268"/>
      <c r="G86" s="268"/>
      <c r="H86" s="268"/>
      <c r="I86" s="268"/>
      <c r="J86" s="268"/>
      <c r="K86" s="268"/>
      <c r="L86" s="268"/>
      <c r="M86" s="268"/>
      <c r="N86" s="268"/>
      <c r="O86" s="268"/>
      <c r="P86" s="268"/>
      <c r="Q86" s="268"/>
      <c r="R86" s="268"/>
      <c r="S86" s="268"/>
      <c r="T86" s="268"/>
      <c r="U86" s="268"/>
      <c r="V86" s="268"/>
      <c r="W86" s="268"/>
      <c r="X86" s="268"/>
      <c r="Y86" s="268"/>
      <c r="Z86" s="268"/>
      <c r="AA86" s="268"/>
      <c r="AB86" s="268"/>
      <c r="AC86" s="268"/>
      <c r="AD86" s="268"/>
      <c r="AE86" s="268"/>
      <c r="AF86" s="268"/>
      <c r="AG86" s="268"/>
      <c r="AH86" s="268"/>
      <c r="AI86" s="268"/>
      <c r="AJ86" s="268"/>
      <c r="AK86" s="268"/>
      <c r="AL86" s="268"/>
      <c r="AM86" s="268"/>
      <c r="AN86" s="268"/>
      <c r="AO86" s="268"/>
      <c r="AP86" s="268"/>
      <c r="AQ86" s="268"/>
      <c r="AR86" s="269"/>
      <c r="AS86" s="273"/>
      <c r="AT86" s="274"/>
      <c r="AU86" s="274"/>
      <c r="AV86" s="274"/>
      <c r="AW86" s="274"/>
      <c r="AX86" s="274"/>
      <c r="AY86" s="274"/>
      <c r="AZ86" s="274"/>
      <c r="BA86" s="274"/>
      <c r="BB86" s="275"/>
      <c r="BC86" s="424"/>
      <c r="BD86" s="425"/>
      <c r="BE86" s="425"/>
      <c r="BF86" s="425"/>
      <c r="BG86" s="425"/>
      <c r="BH86" s="425"/>
      <c r="BI86" s="425"/>
      <c r="BJ86" s="425"/>
      <c r="BK86" s="425"/>
      <c r="BL86" s="425"/>
      <c r="BM86" s="426"/>
      <c r="BN86" s="365"/>
      <c r="BO86" s="366"/>
      <c r="BP86" s="366"/>
      <c r="BQ86" s="366"/>
      <c r="BR86" s="366"/>
      <c r="BS86" s="366"/>
      <c r="BT86" s="366"/>
      <c r="BU86" s="366"/>
      <c r="BV86" s="366"/>
      <c r="BW86" s="366"/>
      <c r="BX86" s="366"/>
      <c r="BY86" s="366"/>
      <c r="BZ86" s="366"/>
      <c r="CA86" s="366"/>
      <c r="CB86" s="367"/>
    </row>
    <row r="87" spans="1:82">
      <c r="A87" s="267">
        <v>7</v>
      </c>
      <c r="B87" s="268"/>
      <c r="C87" s="268"/>
      <c r="D87" s="269"/>
      <c r="E87" s="267" t="s">
        <v>509</v>
      </c>
      <c r="F87" s="268"/>
      <c r="G87" s="268"/>
      <c r="H87" s="268"/>
      <c r="I87" s="268"/>
      <c r="J87" s="268"/>
      <c r="K87" s="268"/>
      <c r="L87" s="268"/>
      <c r="M87" s="268"/>
      <c r="N87" s="268"/>
      <c r="O87" s="268"/>
      <c r="P87" s="268"/>
      <c r="Q87" s="268"/>
      <c r="R87" s="268"/>
      <c r="S87" s="268"/>
      <c r="T87" s="268"/>
      <c r="U87" s="268"/>
      <c r="V87" s="268"/>
      <c r="W87" s="268"/>
      <c r="X87" s="268"/>
      <c r="Y87" s="268"/>
      <c r="Z87" s="268"/>
      <c r="AA87" s="268"/>
      <c r="AB87" s="268"/>
      <c r="AC87" s="268"/>
      <c r="AD87" s="268"/>
      <c r="AE87" s="268"/>
      <c r="AF87" s="268"/>
      <c r="AG87" s="268"/>
      <c r="AH87" s="268"/>
      <c r="AI87" s="268"/>
      <c r="AJ87" s="268"/>
      <c r="AK87" s="268"/>
      <c r="AL87" s="268"/>
      <c r="AM87" s="268"/>
      <c r="AN87" s="268"/>
      <c r="AO87" s="268"/>
      <c r="AP87" s="268"/>
      <c r="AQ87" s="268"/>
      <c r="AR87" s="269"/>
      <c r="AS87" s="273"/>
      <c r="AT87" s="274"/>
      <c r="AU87" s="274"/>
      <c r="AV87" s="274"/>
      <c r="AW87" s="274"/>
      <c r="AX87" s="274"/>
      <c r="AY87" s="274"/>
      <c r="AZ87" s="274"/>
      <c r="BA87" s="274"/>
      <c r="BB87" s="275"/>
      <c r="BC87" s="424"/>
      <c r="BD87" s="425"/>
      <c r="BE87" s="425"/>
      <c r="BF87" s="425"/>
      <c r="BG87" s="425"/>
      <c r="BH87" s="425"/>
      <c r="BI87" s="425"/>
      <c r="BJ87" s="425"/>
      <c r="BK87" s="425"/>
      <c r="BL87" s="425"/>
      <c r="BM87" s="426"/>
      <c r="BN87" s="365"/>
      <c r="BO87" s="366"/>
      <c r="BP87" s="366"/>
      <c r="BQ87" s="366"/>
      <c r="BR87" s="366"/>
      <c r="BS87" s="366"/>
      <c r="BT87" s="366"/>
      <c r="BU87" s="366"/>
      <c r="BV87" s="366"/>
      <c r="BW87" s="366"/>
      <c r="BX87" s="366"/>
      <c r="BY87" s="366"/>
      <c r="BZ87" s="366"/>
      <c r="CA87" s="366"/>
      <c r="CB87" s="367"/>
      <c r="CC87" s="174">
        <f>BN82+BN83+BN86+BN88+BN89</f>
        <v>23310</v>
      </c>
    </row>
    <row r="88" spans="1:82" ht="12.75" customHeight="1">
      <c r="A88" s="267">
        <v>8</v>
      </c>
      <c r="B88" s="268"/>
      <c r="C88" s="268"/>
      <c r="D88" s="269"/>
      <c r="E88" s="267" t="s">
        <v>584</v>
      </c>
      <c r="F88" s="268"/>
      <c r="G88" s="268"/>
      <c r="H88" s="268"/>
      <c r="I88" s="268"/>
      <c r="J88" s="268"/>
      <c r="K88" s="268"/>
      <c r="L88" s="268"/>
      <c r="M88" s="268"/>
      <c r="N88" s="268"/>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c r="AN88" s="268"/>
      <c r="AO88" s="268"/>
      <c r="AP88" s="268"/>
      <c r="AQ88" s="268"/>
      <c r="AR88" s="269"/>
      <c r="AS88" s="273"/>
      <c r="AT88" s="274"/>
      <c r="AU88" s="274"/>
      <c r="AV88" s="274"/>
      <c r="AW88" s="274"/>
      <c r="AX88" s="274"/>
      <c r="AY88" s="274"/>
      <c r="AZ88" s="274"/>
      <c r="BA88" s="274"/>
      <c r="BB88" s="275"/>
      <c r="BC88" s="273"/>
      <c r="BD88" s="274"/>
      <c r="BE88" s="274"/>
      <c r="BF88" s="274"/>
      <c r="BG88" s="274"/>
      <c r="BH88" s="274"/>
      <c r="BI88" s="274"/>
      <c r="BJ88" s="274"/>
      <c r="BK88" s="274"/>
      <c r="BL88" s="274"/>
      <c r="BM88" s="275"/>
      <c r="BN88" s="365"/>
      <c r="BO88" s="366"/>
      <c r="BP88" s="366"/>
      <c r="BQ88" s="366"/>
      <c r="BR88" s="366"/>
      <c r="BS88" s="366"/>
      <c r="BT88" s="366"/>
      <c r="BU88" s="366"/>
      <c r="BV88" s="366"/>
      <c r="BW88" s="366"/>
      <c r="BX88" s="366"/>
      <c r="BY88" s="366"/>
      <c r="BZ88" s="366"/>
      <c r="CA88" s="366"/>
      <c r="CB88" s="367"/>
    </row>
    <row r="89" spans="1:82" ht="12.75" customHeight="1">
      <c r="A89" s="267">
        <v>9</v>
      </c>
      <c r="B89" s="268"/>
      <c r="C89" s="268"/>
      <c r="D89" s="269"/>
      <c r="E89" s="267" t="s">
        <v>585</v>
      </c>
      <c r="F89" s="268"/>
      <c r="G89" s="268"/>
      <c r="H89" s="268"/>
      <c r="I89" s="268"/>
      <c r="J89" s="268"/>
      <c r="K89" s="268"/>
      <c r="L89" s="268"/>
      <c r="M89" s="268"/>
      <c r="N89" s="268"/>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c r="AN89" s="268"/>
      <c r="AO89" s="268"/>
      <c r="AP89" s="268"/>
      <c r="AQ89" s="268"/>
      <c r="AR89" s="269"/>
      <c r="AS89" s="273"/>
      <c r="AT89" s="274"/>
      <c r="AU89" s="274"/>
      <c r="AV89" s="274"/>
      <c r="AW89" s="274"/>
      <c r="AX89" s="274"/>
      <c r="AY89" s="274"/>
      <c r="AZ89" s="274"/>
      <c r="BA89" s="274"/>
      <c r="BB89" s="275"/>
      <c r="BC89" s="273"/>
      <c r="BD89" s="274"/>
      <c r="BE89" s="274"/>
      <c r="BF89" s="274"/>
      <c r="BG89" s="274"/>
      <c r="BH89" s="274"/>
      <c r="BI89" s="274"/>
      <c r="BJ89" s="274"/>
      <c r="BK89" s="274"/>
      <c r="BL89" s="274"/>
      <c r="BM89" s="275"/>
      <c r="BN89" s="365"/>
      <c r="BO89" s="366"/>
      <c r="BP89" s="366"/>
      <c r="BQ89" s="366"/>
      <c r="BR89" s="366"/>
      <c r="BS89" s="366"/>
      <c r="BT89" s="366"/>
      <c r="BU89" s="366"/>
      <c r="BV89" s="366"/>
      <c r="BW89" s="366"/>
      <c r="BX89" s="366"/>
      <c r="BY89" s="366"/>
      <c r="BZ89" s="366"/>
      <c r="CA89" s="366"/>
      <c r="CB89" s="367"/>
    </row>
    <row r="90" spans="1:82" ht="12.75" customHeight="1">
      <c r="A90" s="267">
        <v>10</v>
      </c>
      <c r="B90" s="268"/>
      <c r="C90" s="268"/>
      <c r="D90" s="269"/>
      <c r="E90" s="267" t="s">
        <v>523</v>
      </c>
      <c r="F90" s="268"/>
      <c r="G90" s="268"/>
      <c r="H90" s="268"/>
      <c r="I90" s="268"/>
      <c r="J90" s="268"/>
      <c r="K90" s="268"/>
      <c r="L90" s="268"/>
      <c r="M90" s="268"/>
      <c r="N90" s="268"/>
      <c r="O90" s="268"/>
      <c r="P90" s="268"/>
      <c r="Q90" s="268"/>
      <c r="R90" s="268"/>
      <c r="S90" s="268"/>
      <c r="T90" s="268"/>
      <c r="U90" s="268"/>
      <c r="V90" s="268"/>
      <c r="W90" s="268"/>
      <c r="X90" s="268"/>
      <c r="Y90" s="268"/>
      <c r="Z90" s="268"/>
      <c r="AA90" s="268"/>
      <c r="AB90" s="268"/>
      <c r="AC90" s="268"/>
      <c r="AD90" s="268"/>
      <c r="AE90" s="268"/>
      <c r="AF90" s="268"/>
      <c r="AG90" s="268"/>
      <c r="AH90" s="268"/>
      <c r="AI90" s="268"/>
      <c r="AJ90" s="268"/>
      <c r="AK90" s="268"/>
      <c r="AL90" s="268"/>
      <c r="AM90" s="268"/>
      <c r="AN90" s="268"/>
      <c r="AO90" s="268"/>
      <c r="AP90" s="268"/>
      <c r="AQ90" s="268"/>
      <c r="AR90" s="269"/>
      <c r="AS90" s="273"/>
      <c r="AT90" s="274"/>
      <c r="AU90" s="274"/>
      <c r="AV90" s="274"/>
      <c r="AW90" s="274"/>
      <c r="AX90" s="274"/>
      <c r="AY90" s="274"/>
      <c r="AZ90" s="274"/>
      <c r="BA90" s="274"/>
      <c r="BB90" s="275"/>
      <c r="BC90" s="273"/>
      <c r="BD90" s="274"/>
      <c r="BE90" s="274"/>
      <c r="BF90" s="274"/>
      <c r="BG90" s="274"/>
      <c r="BH90" s="274"/>
      <c r="BI90" s="274"/>
      <c r="BJ90" s="274"/>
      <c r="BK90" s="274"/>
      <c r="BL90" s="274"/>
      <c r="BM90" s="275"/>
      <c r="BN90" s="365"/>
      <c r="BO90" s="366"/>
      <c r="BP90" s="366"/>
      <c r="BQ90" s="366"/>
      <c r="BR90" s="366"/>
      <c r="BS90" s="366"/>
      <c r="BT90" s="366"/>
      <c r="BU90" s="366"/>
      <c r="BV90" s="366"/>
      <c r="BW90" s="366"/>
      <c r="BX90" s="366"/>
      <c r="BY90" s="366"/>
      <c r="BZ90" s="366"/>
      <c r="CA90" s="366"/>
      <c r="CB90" s="367"/>
    </row>
    <row r="91" spans="1:82" ht="12.75" customHeight="1">
      <c r="A91" s="211"/>
      <c r="B91" s="212"/>
      <c r="C91" s="212"/>
      <c r="D91" s="213"/>
      <c r="E91" s="267" t="s">
        <v>530</v>
      </c>
      <c r="F91" s="268"/>
      <c r="G91" s="268"/>
      <c r="H91" s="268"/>
      <c r="I91" s="268"/>
      <c r="J91" s="268"/>
      <c r="K91" s="268"/>
      <c r="L91" s="268"/>
      <c r="M91" s="268"/>
      <c r="N91" s="268"/>
      <c r="O91" s="268"/>
      <c r="P91" s="268"/>
      <c r="Q91" s="268"/>
      <c r="R91" s="268"/>
      <c r="S91" s="268"/>
      <c r="T91" s="268"/>
      <c r="U91" s="268"/>
      <c r="V91" s="268"/>
      <c r="W91" s="268"/>
      <c r="X91" s="268"/>
      <c r="Y91" s="268"/>
      <c r="Z91" s="268"/>
      <c r="AA91" s="268"/>
      <c r="AB91" s="268"/>
      <c r="AC91" s="268"/>
      <c r="AD91" s="268"/>
      <c r="AE91" s="268"/>
      <c r="AF91" s="268"/>
      <c r="AG91" s="268"/>
      <c r="AH91" s="268"/>
      <c r="AI91" s="268"/>
      <c r="AJ91" s="268"/>
      <c r="AK91" s="268"/>
      <c r="AL91" s="268"/>
      <c r="AM91" s="268"/>
      <c r="AN91" s="268"/>
      <c r="AO91" s="268"/>
      <c r="AP91" s="268"/>
      <c r="AQ91" s="268"/>
      <c r="AR91" s="269"/>
      <c r="AS91" s="273"/>
      <c r="AT91" s="274"/>
      <c r="AU91" s="274"/>
      <c r="AV91" s="274"/>
      <c r="AW91" s="274"/>
      <c r="AX91" s="274"/>
      <c r="AY91" s="274"/>
      <c r="AZ91" s="274"/>
      <c r="BA91" s="274"/>
      <c r="BB91" s="275"/>
      <c r="BC91" s="273"/>
      <c r="BD91" s="274"/>
      <c r="BE91" s="274"/>
      <c r="BF91" s="274"/>
      <c r="BG91" s="274"/>
      <c r="BH91" s="274"/>
      <c r="BI91" s="274"/>
      <c r="BJ91" s="274"/>
      <c r="BK91" s="274"/>
      <c r="BL91" s="274"/>
      <c r="BM91" s="275"/>
      <c r="BN91" s="365"/>
      <c r="BO91" s="366"/>
      <c r="BP91" s="366"/>
      <c r="BQ91" s="366"/>
      <c r="BR91" s="366"/>
      <c r="BS91" s="366"/>
      <c r="BT91" s="366"/>
      <c r="BU91" s="366"/>
      <c r="BV91" s="366"/>
      <c r="BW91" s="366"/>
      <c r="BX91" s="366"/>
      <c r="BY91" s="366"/>
      <c r="BZ91" s="366"/>
      <c r="CA91" s="366"/>
      <c r="CB91" s="367"/>
    </row>
    <row r="92" spans="1:82">
      <c r="A92" s="267"/>
      <c r="B92" s="268"/>
      <c r="C92" s="268"/>
      <c r="D92" s="269"/>
      <c r="E92" s="273" t="s">
        <v>359</v>
      </c>
      <c r="F92" s="274"/>
      <c r="G92" s="274"/>
      <c r="H92" s="274"/>
      <c r="I92" s="274"/>
      <c r="J92" s="274"/>
      <c r="K92" s="274"/>
      <c r="L92" s="274"/>
      <c r="M92" s="274"/>
      <c r="N92" s="274"/>
      <c r="O92" s="274"/>
      <c r="P92" s="274"/>
      <c r="Q92" s="274"/>
      <c r="R92" s="274"/>
      <c r="S92" s="274"/>
      <c r="T92" s="274"/>
      <c r="U92" s="274"/>
      <c r="V92" s="274"/>
      <c r="W92" s="274"/>
      <c r="X92" s="274"/>
      <c r="Y92" s="274"/>
      <c r="Z92" s="274"/>
      <c r="AA92" s="274"/>
      <c r="AB92" s="274"/>
      <c r="AC92" s="274"/>
      <c r="AD92" s="274"/>
      <c r="AE92" s="274"/>
      <c r="AF92" s="274"/>
      <c r="AG92" s="274"/>
      <c r="AH92" s="274"/>
      <c r="AI92" s="274"/>
      <c r="AJ92" s="274"/>
      <c r="AK92" s="274"/>
      <c r="AL92" s="274"/>
      <c r="AM92" s="274"/>
      <c r="AN92" s="274"/>
      <c r="AO92" s="274"/>
      <c r="AP92" s="274"/>
      <c r="AQ92" s="274"/>
      <c r="AR92" s="275"/>
      <c r="AS92" s="317" t="s">
        <v>42</v>
      </c>
      <c r="AT92" s="318"/>
      <c r="AU92" s="318"/>
      <c r="AV92" s="318"/>
      <c r="AW92" s="318"/>
      <c r="AX92" s="318"/>
      <c r="AY92" s="318"/>
      <c r="AZ92" s="318"/>
      <c r="BA92" s="318"/>
      <c r="BB92" s="319"/>
      <c r="BC92" s="317" t="s">
        <v>42</v>
      </c>
      <c r="BD92" s="318"/>
      <c r="BE92" s="318"/>
      <c r="BF92" s="318"/>
      <c r="BG92" s="318"/>
      <c r="BH92" s="318"/>
      <c r="BI92" s="318"/>
      <c r="BJ92" s="318"/>
      <c r="BK92" s="318"/>
      <c r="BL92" s="318"/>
      <c r="BM92" s="319"/>
      <c r="BN92" s="365">
        <f>SUM(BN81:BN91)</f>
        <v>266294.76</v>
      </c>
      <c r="BO92" s="366"/>
      <c r="BP92" s="366"/>
      <c r="BQ92" s="366"/>
      <c r="BR92" s="366"/>
      <c r="BS92" s="366"/>
      <c r="BT92" s="366"/>
      <c r="BU92" s="366"/>
      <c r="BV92" s="366"/>
      <c r="BW92" s="366"/>
      <c r="BX92" s="366"/>
      <c r="BY92" s="366"/>
      <c r="BZ92" s="366"/>
      <c r="CA92" s="366"/>
      <c r="CB92" s="367"/>
      <c r="CC92" s="174">
        <f>Лист3!DF41+Лист4!BQ53+Лист5!BN15+Лист5!BJ34+Лист6!BP17+Лист6!BP47+Лист7!BN35+Лист7!BN72+Лист7!BN92</f>
        <v>13277189.753600001</v>
      </c>
      <c r="CD92" s="154">
        <f>Лист1!E81</f>
        <v>13277189.75</v>
      </c>
    </row>
    <row r="93" spans="1:82">
      <c r="CD93" s="154">
        <f>CD92-CC92</f>
        <v>-3.600001335144043E-3</v>
      </c>
    </row>
  </sheetData>
  <mergeCells count="384">
    <mergeCell ref="BN66:CB66"/>
    <mergeCell ref="A63:D63"/>
    <mergeCell ref="A66:D66"/>
    <mergeCell ref="BN55:CB55"/>
    <mergeCell ref="A64:D64"/>
    <mergeCell ref="E64:BC64"/>
    <mergeCell ref="BD64:BM64"/>
    <mergeCell ref="BN64:CB64"/>
    <mergeCell ref="A65:D65"/>
    <mergeCell ref="E65:BC65"/>
    <mergeCell ref="BD65:BM65"/>
    <mergeCell ref="BN65:CB65"/>
    <mergeCell ref="A60:D60"/>
    <mergeCell ref="E60:BC60"/>
    <mergeCell ref="BD60:BM60"/>
    <mergeCell ref="BN60:CB60"/>
    <mergeCell ref="A57:D57"/>
    <mergeCell ref="E57:BC57"/>
    <mergeCell ref="BD57:BM57"/>
    <mergeCell ref="BN57:CB57"/>
    <mergeCell ref="A62:D62"/>
    <mergeCell ref="E62:BC62"/>
    <mergeCell ref="A58:D58"/>
    <mergeCell ref="E58:BC58"/>
    <mergeCell ref="E91:AR91"/>
    <mergeCell ref="AS91:BB91"/>
    <mergeCell ref="BC91:BM91"/>
    <mergeCell ref="BN91:CB91"/>
    <mergeCell ref="BN87:CB87"/>
    <mergeCell ref="BC81:BM81"/>
    <mergeCell ref="BC82:BM82"/>
    <mergeCell ref="BC83:BM83"/>
    <mergeCell ref="BC84:BM84"/>
    <mergeCell ref="BN81:CB81"/>
    <mergeCell ref="BN82:CB82"/>
    <mergeCell ref="BN83:CB83"/>
    <mergeCell ref="BN84:CB84"/>
    <mergeCell ref="E82:AR82"/>
    <mergeCell ref="E83:AR83"/>
    <mergeCell ref="E84:AR84"/>
    <mergeCell ref="AS83:BB83"/>
    <mergeCell ref="E81:AR81"/>
    <mergeCell ref="BN86:CB86"/>
    <mergeCell ref="E90:AR90"/>
    <mergeCell ref="AS90:BB90"/>
    <mergeCell ref="BC90:BM90"/>
    <mergeCell ref="BN90:CB90"/>
    <mergeCell ref="BN89:CB89"/>
    <mergeCell ref="BN77:CB77"/>
    <mergeCell ref="A72:D72"/>
    <mergeCell ref="E72:BC72"/>
    <mergeCell ref="BD72:BM72"/>
    <mergeCell ref="BN72:CB72"/>
    <mergeCell ref="BN43:CB43"/>
    <mergeCell ref="BN44:CB44"/>
    <mergeCell ref="BN45:CB45"/>
    <mergeCell ref="BN47:CB47"/>
    <mergeCell ref="BN48:CB48"/>
    <mergeCell ref="BN49:CB49"/>
    <mergeCell ref="BN50:CB50"/>
    <mergeCell ref="BD62:BM62"/>
    <mergeCell ref="BN62:CB62"/>
    <mergeCell ref="BN56:CB56"/>
    <mergeCell ref="BN58:CB58"/>
    <mergeCell ref="BD43:BM43"/>
    <mergeCell ref="BD44:BM44"/>
    <mergeCell ref="BD45:BM45"/>
    <mergeCell ref="BD47:BM47"/>
    <mergeCell ref="BD48:BM48"/>
    <mergeCell ref="BD49:BM49"/>
    <mergeCell ref="BD50:BM50"/>
    <mergeCell ref="BD52:BM52"/>
    <mergeCell ref="BN80:CB80"/>
    <mergeCell ref="A81:D81"/>
    <mergeCell ref="A82:D82"/>
    <mergeCell ref="A83:D83"/>
    <mergeCell ref="A84:D84"/>
    <mergeCell ref="A79:D79"/>
    <mergeCell ref="E79:AR79"/>
    <mergeCell ref="AS79:BB79"/>
    <mergeCell ref="BC79:BM79"/>
    <mergeCell ref="BN79:CB79"/>
    <mergeCell ref="AS84:BB84"/>
    <mergeCell ref="AS81:BB81"/>
    <mergeCell ref="AS82:BB82"/>
    <mergeCell ref="E68:BC68"/>
    <mergeCell ref="BD63:BM63"/>
    <mergeCell ref="A92:D92"/>
    <mergeCell ref="E92:AR92"/>
    <mergeCell ref="AS92:BB92"/>
    <mergeCell ref="BC92:BM92"/>
    <mergeCell ref="BN92:CB92"/>
    <mergeCell ref="A85:D85"/>
    <mergeCell ref="E85:AR85"/>
    <mergeCell ref="AS85:BB85"/>
    <mergeCell ref="BC85:BM85"/>
    <mergeCell ref="BN85:CB85"/>
    <mergeCell ref="A88:D88"/>
    <mergeCell ref="E88:AR88"/>
    <mergeCell ref="AS88:BB88"/>
    <mergeCell ref="BC88:BM88"/>
    <mergeCell ref="BN88:CB88"/>
    <mergeCell ref="A86:D86"/>
    <mergeCell ref="E86:AR86"/>
    <mergeCell ref="AS86:BB86"/>
    <mergeCell ref="BC86:BM86"/>
    <mergeCell ref="A90:D90"/>
    <mergeCell ref="E69:BC69"/>
    <mergeCell ref="BD69:BM69"/>
    <mergeCell ref="A89:D89"/>
    <mergeCell ref="E89:AR89"/>
    <mergeCell ref="AS89:BB89"/>
    <mergeCell ref="BC89:BM89"/>
    <mergeCell ref="E45:BC45"/>
    <mergeCell ref="E47:BC47"/>
    <mergeCell ref="E48:BC48"/>
    <mergeCell ref="E49:BC49"/>
    <mergeCell ref="E50:BC50"/>
    <mergeCell ref="E52:BC52"/>
    <mergeCell ref="A87:D87"/>
    <mergeCell ref="E87:AR87"/>
    <mergeCell ref="AS87:BB87"/>
    <mergeCell ref="BC87:BM87"/>
    <mergeCell ref="A80:D80"/>
    <mergeCell ref="E80:AR80"/>
    <mergeCell ref="AS80:BB80"/>
    <mergeCell ref="BC80:BM80"/>
    <mergeCell ref="A54:D54"/>
    <mergeCell ref="A68:D68"/>
    <mergeCell ref="E63:BC63"/>
    <mergeCell ref="E66:BC66"/>
    <mergeCell ref="A55:D55"/>
    <mergeCell ref="E55:BC55"/>
    <mergeCell ref="A43:D43"/>
    <mergeCell ref="E43:BC43"/>
    <mergeCell ref="A44:D44"/>
    <mergeCell ref="A45:D45"/>
    <mergeCell ref="A47:D47"/>
    <mergeCell ref="A48:D48"/>
    <mergeCell ref="A49:D49"/>
    <mergeCell ref="A50:D50"/>
    <mergeCell ref="A52:D52"/>
    <mergeCell ref="A46:D46"/>
    <mergeCell ref="E46:BC46"/>
    <mergeCell ref="A51:D51"/>
    <mergeCell ref="E51:BC51"/>
    <mergeCell ref="E44:BC44"/>
    <mergeCell ref="E30:AM30"/>
    <mergeCell ref="AN30:BC30"/>
    <mergeCell ref="BD30:BM30"/>
    <mergeCell ref="BN30:CB30"/>
    <mergeCell ref="E8:AM8"/>
    <mergeCell ref="E9:AM9"/>
    <mergeCell ref="E10:AM10"/>
    <mergeCell ref="E11:AM11"/>
    <mergeCell ref="E12:AM12"/>
    <mergeCell ref="E13:AM13"/>
    <mergeCell ref="E14:AM14"/>
    <mergeCell ref="E15:AM15"/>
    <mergeCell ref="E16:AM16"/>
    <mergeCell ref="E26:AM26"/>
    <mergeCell ref="E27:AM27"/>
    <mergeCell ref="AN23:BC23"/>
    <mergeCell ref="AN24:BC24"/>
    <mergeCell ref="E20:AM20"/>
    <mergeCell ref="E19:AM19"/>
    <mergeCell ref="E21:AM21"/>
    <mergeCell ref="E22:AM22"/>
    <mergeCell ref="E23:AM23"/>
    <mergeCell ref="E24:AM24"/>
    <mergeCell ref="AN26:BC26"/>
    <mergeCell ref="BN7:CB7"/>
    <mergeCell ref="AN25:BC25"/>
    <mergeCell ref="BN5:CB5"/>
    <mergeCell ref="A6:D6"/>
    <mergeCell ref="E6:AM6"/>
    <mergeCell ref="AN6:BC6"/>
    <mergeCell ref="BD6:BM6"/>
    <mergeCell ref="BN6:CB6"/>
    <mergeCell ref="AN19:BC19"/>
    <mergeCell ref="AN20:BC20"/>
    <mergeCell ref="AN21:BC21"/>
    <mergeCell ref="AN22:BC22"/>
    <mergeCell ref="E25:AM25"/>
    <mergeCell ref="A5:D5"/>
    <mergeCell ref="E5:AM5"/>
    <mergeCell ref="AN5:BC5"/>
    <mergeCell ref="BD5:BM5"/>
    <mergeCell ref="E17:AM17"/>
    <mergeCell ref="E18:AM18"/>
    <mergeCell ref="A7:D7"/>
    <mergeCell ref="E7:AM7"/>
    <mergeCell ref="AN7:BC7"/>
    <mergeCell ref="BD7:BM7"/>
    <mergeCell ref="A17:D17"/>
    <mergeCell ref="A1:CB1"/>
    <mergeCell ref="A3:D3"/>
    <mergeCell ref="E3:AM3"/>
    <mergeCell ref="AN3:BC3"/>
    <mergeCell ref="BD3:BM3"/>
    <mergeCell ref="BN3:CB3"/>
    <mergeCell ref="A4:D4"/>
    <mergeCell ref="E4:AM4"/>
    <mergeCell ref="AN4:BC4"/>
    <mergeCell ref="BD4:BM4"/>
    <mergeCell ref="BN4:CB4"/>
    <mergeCell ref="A18:D18"/>
    <mergeCell ref="AN8:BC8"/>
    <mergeCell ref="AN9:BC9"/>
    <mergeCell ref="AN10:BC10"/>
    <mergeCell ref="AN11:BC11"/>
    <mergeCell ref="AN12:BC12"/>
    <mergeCell ref="AN13:BC13"/>
    <mergeCell ref="AN14:BC14"/>
    <mergeCell ref="AN15:BC15"/>
    <mergeCell ref="AN16:BC16"/>
    <mergeCell ref="A13:D13"/>
    <mergeCell ref="A14:D14"/>
    <mergeCell ref="A15:D15"/>
    <mergeCell ref="A16:D16"/>
    <mergeCell ref="AN17:BC17"/>
    <mergeCell ref="AN18:BC18"/>
    <mergeCell ref="A12:D12"/>
    <mergeCell ref="BD8:BM8"/>
    <mergeCell ref="BD9:BM9"/>
    <mergeCell ref="BD10:BM10"/>
    <mergeCell ref="BD11:BM11"/>
    <mergeCell ref="BD12:BM12"/>
    <mergeCell ref="BD13:BM13"/>
    <mergeCell ref="A19:D19"/>
    <mergeCell ref="A71:D71"/>
    <mergeCell ref="A20:D20"/>
    <mergeCell ref="A21:D21"/>
    <mergeCell ref="A22:D22"/>
    <mergeCell ref="A23:D23"/>
    <mergeCell ref="A24:D24"/>
    <mergeCell ref="A25:D25"/>
    <mergeCell ref="A26:D26"/>
    <mergeCell ref="BD14:BM14"/>
    <mergeCell ref="BD15:BM15"/>
    <mergeCell ref="BD16:BM16"/>
    <mergeCell ref="BD17:BM17"/>
    <mergeCell ref="BD18:BM18"/>
    <mergeCell ref="A8:D8"/>
    <mergeCell ref="A9:D9"/>
    <mergeCell ref="A10:D10"/>
    <mergeCell ref="A11:D11"/>
    <mergeCell ref="BN24:CB24"/>
    <mergeCell ref="BN25:CB25"/>
    <mergeCell ref="BN26:CB26"/>
    <mergeCell ref="BN27:CB27"/>
    <mergeCell ref="BD19:BM19"/>
    <mergeCell ref="BD71:BM71"/>
    <mergeCell ref="BD20:BM20"/>
    <mergeCell ref="BD21:BM21"/>
    <mergeCell ref="BD22:BM22"/>
    <mergeCell ref="BD23:BM23"/>
    <mergeCell ref="BD24:BM24"/>
    <mergeCell ref="BD25:BM25"/>
    <mergeCell ref="BD26:BM26"/>
    <mergeCell ref="BD27:BM27"/>
    <mergeCell ref="BN71:CB71"/>
    <mergeCell ref="BD54:BM54"/>
    <mergeCell ref="BD55:BM55"/>
    <mergeCell ref="BD56:BM56"/>
    <mergeCell ref="BD66:BM66"/>
    <mergeCell ref="BN68:CB68"/>
    <mergeCell ref="BD58:BM58"/>
    <mergeCell ref="BD53:BM53"/>
    <mergeCell ref="BN52:CB52"/>
    <mergeCell ref="BN53:CB53"/>
    <mergeCell ref="E28:AM28"/>
    <mergeCell ref="E29:AM29"/>
    <mergeCell ref="A29:D29"/>
    <mergeCell ref="BN28:CB28"/>
    <mergeCell ref="BN29:CB29"/>
    <mergeCell ref="AN28:BC28"/>
    <mergeCell ref="AN29:BC29"/>
    <mergeCell ref="BN8:CB8"/>
    <mergeCell ref="BN9:CB9"/>
    <mergeCell ref="BN10:CB10"/>
    <mergeCell ref="BN11:CB11"/>
    <mergeCell ref="BN12:CB12"/>
    <mergeCell ref="BN13:CB13"/>
    <mergeCell ref="BN14:CB14"/>
    <mergeCell ref="BN15:CB15"/>
    <mergeCell ref="BN16:CB16"/>
    <mergeCell ref="BN17:CB17"/>
    <mergeCell ref="BN18:CB18"/>
    <mergeCell ref="BN19:CB19"/>
    <mergeCell ref="BN20:CB20"/>
    <mergeCell ref="BN21:CB21"/>
    <mergeCell ref="BN22:CB22"/>
    <mergeCell ref="BN23:CB23"/>
    <mergeCell ref="A27:D27"/>
    <mergeCell ref="AN35:BC35"/>
    <mergeCell ref="BD35:BM35"/>
    <mergeCell ref="BN35:CB35"/>
    <mergeCell ref="A31:D31"/>
    <mergeCell ref="E31:AM31"/>
    <mergeCell ref="AN31:BC31"/>
    <mergeCell ref="BD31:BM31"/>
    <mergeCell ref="BN31:CB31"/>
    <mergeCell ref="A34:D34"/>
    <mergeCell ref="E34:AM34"/>
    <mergeCell ref="AN34:BC34"/>
    <mergeCell ref="BD34:BM34"/>
    <mergeCell ref="BN34:CB34"/>
    <mergeCell ref="A32:D32"/>
    <mergeCell ref="E32:AM32"/>
    <mergeCell ref="AN32:BC32"/>
    <mergeCell ref="BD32:BM32"/>
    <mergeCell ref="BN32:CB32"/>
    <mergeCell ref="A33:D33"/>
    <mergeCell ref="E33:AM33"/>
    <mergeCell ref="AN33:BC33"/>
    <mergeCell ref="BD33:BM33"/>
    <mergeCell ref="BN33:CB33"/>
    <mergeCell ref="A28:D28"/>
    <mergeCell ref="AN27:BC27"/>
    <mergeCell ref="A30:D30"/>
    <mergeCell ref="BD41:BM41"/>
    <mergeCell ref="BN41:CB41"/>
    <mergeCell ref="A42:D42"/>
    <mergeCell ref="E42:BC42"/>
    <mergeCell ref="BD42:BM42"/>
    <mergeCell ref="BN42:CB42"/>
    <mergeCell ref="A37:CB37"/>
    <mergeCell ref="A39:D39"/>
    <mergeCell ref="E39:BC39"/>
    <mergeCell ref="BD39:BM39"/>
    <mergeCell ref="BN39:CB39"/>
    <mergeCell ref="A40:D40"/>
    <mergeCell ref="E40:BC40"/>
    <mergeCell ref="BD40:BM40"/>
    <mergeCell ref="A41:D41"/>
    <mergeCell ref="E41:BC41"/>
    <mergeCell ref="BN40:CB40"/>
    <mergeCell ref="BD28:BM28"/>
    <mergeCell ref="BD29:BM29"/>
    <mergeCell ref="A35:D35"/>
    <mergeCell ref="E35:AM35"/>
    <mergeCell ref="E56:BC56"/>
    <mergeCell ref="A61:D61"/>
    <mergeCell ref="BD51:BM51"/>
    <mergeCell ref="BN51:CB51"/>
    <mergeCell ref="BN46:CB46"/>
    <mergeCell ref="BD59:BM59"/>
    <mergeCell ref="BN59:CB59"/>
    <mergeCell ref="BD61:BM61"/>
    <mergeCell ref="BN61:CB61"/>
    <mergeCell ref="A53:D53"/>
    <mergeCell ref="E53:BC53"/>
    <mergeCell ref="E54:BC54"/>
    <mergeCell ref="A59:D59"/>
    <mergeCell ref="E59:BC59"/>
    <mergeCell ref="A56:D56"/>
    <mergeCell ref="E61:BC61"/>
    <mergeCell ref="BN54:CB54"/>
    <mergeCell ref="BD46:BM46"/>
    <mergeCell ref="A67:D67"/>
    <mergeCell ref="E67:BC67"/>
    <mergeCell ref="BD67:BM67"/>
    <mergeCell ref="BN67:CB67"/>
    <mergeCell ref="BN63:CB63"/>
    <mergeCell ref="A78:D78"/>
    <mergeCell ref="E78:AR78"/>
    <mergeCell ref="AS78:BB78"/>
    <mergeCell ref="BC78:BM78"/>
    <mergeCell ref="BN78:CB78"/>
    <mergeCell ref="A77:D77"/>
    <mergeCell ref="E77:AR77"/>
    <mergeCell ref="AS77:BB77"/>
    <mergeCell ref="BD68:BM68"/>
    <mergeCell ref="BC77:BM77"/>
    <mergeCell ref="A74:CB74"/>
    <mergeCell ref="A75:CB75"/>
    <mergeCell ref="A69:D69"/>
    <mergeCell ref="BN69:CB69"/>
    <mergeCell ref="A70:D70"/>
    <mergeCell ref="E70:BC70"/>
    <mergeCell ref="BD70:BM70"/>
    <mergeCell ref="BN70:CB70"/>
    <mergeCell ref="E71:BC71"/>
  </mergeCells>
  <pageMargins left="0.70866141732283472" right="0.70866141732283472" top="0.74803149606299213" bottom="0.74803149606299213" header="0.31496062992125984" footer="0.31496062992125984"/>
  <pageSetup paperSize="9" scale="50" orientation="portrait"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Лист1</vt:lpstr>
      <vt:lpstr>Лист2</vt:lpstr>
      <vt:lpstr>Лист3</vt:lpstr>
      <vt:lpstr>Лист4</vt:lpstr>
      <vt:lpstr>Лист5</vt:lpstr>
      <vt:lpstr>Лист6</vt:lpstr>
      <vt:lpstr>Лист7</vt:lpstr>
      <vt:lpstr>Лист8</vt:lpstr>
      <vt:lpstr>Лист1!Область_печати</vt:lpstr>
      <vt:lpstr>Лист3!Область_печати</vt:lpstr>
      <vt:lpstr>Лист4!Область_печати</vt:lpstr>
      <vt:lpstr>Лист7!Область_печати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2022-01-14T11:54:26Z</dcterms:modified>
</cp:coreProperties>
</file>