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1" activeTab="0"/>
  </bookViews>
  <sheets>
    <sheet name="основная 590" sheetId="1" r:id="rId1"/>
    <sheet name="меропр" sheetId="2" r:id="rId2"/>
  </sheets>
  <definedNames>
    <definedName name="_xlnm.Print_Area" localSheetId="1">'меропр'!$A$1:$D$19</definedName>
    <definedName name="_xlnm.Print_Area" localSheetId="0">'основная 590'!$A$1:$D$76</definedName>
    <definedName name="_xlnm.Print_Titles" localSheetId="0">'основная 590'!$4:$4</definedName>
    <definedName name="Excel_BuiltIn_Print_Area" localSheetId="0">'основная 590'!$A$1:$E$76</definedName>
    <definedName name="Excel_BuiltIn_Print_Area_1_1">#REF!</definedName>
    <definedName name="Excel_BuiltIn_Print_Area_19">"$#ССЫЛ!.$A$1:$D$5"</definedName>
    <definedName name="Excel_BuiltIn_Print_Area_26">"$#ССЫЛ!.$#ССЫЛ!$#ССЫЛ!:$#ССЫЛ!$#ССЫЛ!"</definedName>
    <definedName name="Excel_BuiltIn_Print_Area_3_1">"$#ССЫЛ!.$A$1:$D$5"</definedName>
  </definedNames>
  <calcPr fullCalcOnLoad="1"/>
</workbook>
</file>

<file path=xl/sharedStrings.xml><?xml version="1.0" encoding="utf-8"?>
<sst xmlns="http://schemas.openxmlformats.org/spreadsheetml/2006/main" count="91" uniqueCount="85">
  <si>
    <t>Расшифровка к смете расходов на 01.01.2022 года</t>
  </si>
  <si>
    <t>МКУК ЦКД Отрадо-Кубанского  с/п</t>
  </si>
  <si>
    <t>Потрачено</t>
  </si>
  <si>
    <t>На год ст.244</t>
  </si>
  <si>
    <t>ЛИМИТЫ</t>
  </si>
  <si>
    <t>л/с 03183079640                               992 0801 0510400590</t>
  </si>
  <si>
    <t>ЭКР</t>
  </si>
  <si>
    <t>Наименование</t>
  </si>
  <si>
    <t>исчислено</t>
  </si>
  <si>
    <t>утверждено</t>
  </si>
  <si>
    <t>Фонд оплаты труда учреждений</t>
  </si>
  <si>
    <t>Согласно штатного расписания  01.01.2022</t>
  </si>
  <si>
    <t>Итого ст.211</t>
  </si>
  <si>
    <t>Начисления на выплаты по оплате труда</t>
  </si>
  <si>
    <t>Начислен. на оплату труда 30,2%</t>
  </si>
  <si>
    <t>Итого ст.213</t>
  </si>
  <si>
    <t>Коммунальные услуги (закупка энергетических ресурсов)</t>
  </si>
  <si>
    <t>Договор 23030500379 от 11.01.2022 ПАО «ТНС энерго Кубань» Поставка эл.энергии</t>
  </si>
  <si>
    <t>Мун.контракт 25-11-25-11-00679/22 от 11.01.2022 ООО «Газпром межрегионгаз Краснодар» Поставка газа</t>
  </si>
  <si>
    <t>Контракт 270 от 11.01.2022 АО «АТЭК» Отопление</t>
  </si>
  <si>
    <t>Мун.контракт 25-11-01575-1/21 от 01.11.2021 ООО «Газпром межрегионгаз Краснодар» Поставка газа</t>
  </si>
  <si>
    <t>Оплата 12.2021 «ТНС энерго» акт 0305/8486/01 от 31.12.2021</t>
  </si>
  <si>
    <t>Оплата 12.2021 «АТЭК» акт 2859/Ф05 от 30.12.2021</t>
  </si>
  <si>
    <t>Итого ст.223</t>
  </si>
  <si>
    <t>Услуги связи</t>
  </si>
  <si>
    <t>Контракт 603 от 11.01.2021 ПАО «Ростелеком» Услуги связи</t>
  </si>
  <si>
    <t>Контракт 1405 от 11.01.2021 ПАО «Ростелеком» Услуги связи (Ботаника)</t>
  </si>
  <si>
    <t>Контракт 603-Б2 от 11.01.2021 ПАО «Ростелеком» Услуги межд.связи</t>
  </si>
  <si>
    <t>Итого ст.221</t>
  </si>
  <si>
    <t>Коммунальные услуги (водоснабжение, ТКО)</t>
  </si>
  <si>
    <t>Договор 0281/00327 от 11.01.2022 ООО «ЭкоЦентр» ТКО</t>
  </si>
  <si>
    <t>Договор 36 от 11.01.2022 МП «Водоканал» Водоснабжение</t>
  </si>
  <si>
    <t>Работы, услуги по содержанию имущества</t>
  </si>
  <si>
    <t>Договор ТФ 5.1-358/20-374/22 от 10.01.2022 АО «Газпром газораспределение» ТО и АДО сетей газораспределения</t>
  </si>
  <si>
    <t>Договор 18 от 11.01.2022 ООО «Пульс» ТО системы пож.сигнализации</t>
  </si>
  <si>
    <t>Договор 2022-01/005 от 08.02.2022 ИП Бакалова освидетельствование муз.оборудования</t>
  </si>
  <si>
    <t>Итого ст.225</t>
  </si>
  <si>
    <t>Прочие работы, услуги</t>
  </si>
  <si>
    <t>Договор 11 от 11.01.2021 ООО ЧООО «Эгида» Охрана</t>
  </si>
  <si>
    <t>Договор 5 от 13.01.2022 МКУ «ЦБ УК» Ведение бух.учета</t>
  </si>
  <si>
    <t>Итого ст.226</t>
  </si>
  <si>
    <t>Увеличение стоимости основных средств</t>
  </si>
  <si>
    <t>Контракт б/н от 10.02.2022 ИП Горлова Кулеры для воды</t>
  </si>
  <si>
    <t>Итого ст.310</t>
  </si>
  <si>
    <t>Увеличение стоимости мягкого инвентаря</t>
  </si>
  <si>
    <t>Итого ст.345</t>
  </si>
  <si>
    <t>Увеличение стоимости материальных запасов</t>
  </si>
  <si>
    <t>Итого ст.346</t>
  </si>
  <si>
    <t>ИТОГО ст.244</t>
  </si>
  <si>
    <t>Уплата налога на имущество организаций и земельного налога</t>
  </si>
  <si>
    <t>Налог на имущество 4 квартал 2021</t>
  </si>
  <si>
    <t>Налог на имущество 1 квартал 2022</t>
  </si>
  <si>
    <t>Налог на имущество 2 квартал 2022</t>
  </si>
  <si>
    <t>Налог на имущество 3 квартал 2022</t>
  </si>
  <si>
    <t>Итого ст. 291</t>
  </si>
  <si>
    <t>Уплата прочих налогов, сборов</t>
  </si>
  <si>
    <t>Налог на транспорт за 4 кв. 2021</t>
  </si>
  <si>
    <t>Налог на транспорт за 1 кв. 2022</t>
  </si>
  <si>
    <t>Налог на транспорт за 2 кв 2022</t>
  </si>
  <si>
    <t>Налог на транспорт за 3 кв.2022</t>
  </si>
  <si>
    <t>Итого ст.291</t>
  </si>
  <si>
    <t>Уплата  иных платежей</t>
  </si>
  <si>
    <t>Налог на экологию 4 квартал 2021 (размещение отходов)</t>
  </si>
  <si>
    <t>Налог на экологию 1 квартал 2022 (размещение отходов)</t>
  </si>
  <si>
    <t>Налог на экологию 2 квартал 2022 (размещение отходов)</t>
  </si>
  <si>
    <t>Налог на экологию 3 квартал 2022 (размещение отходов)</t>
  </si>
  <si>
    <t>Налог на экологию 4 квартал 2021 (выбросы в атм.воздух)</t>
  </si>
  <si>
    <t>Налог на экологию 1 квартал 2022 (выбросы в атм.воздух)</t>
  </si>
  <si>
    <t>Налог на экологию 2 квартал 2022(выбросы в атм.воздух)</t>
  </si>
  <si>
    <t>Налог на экологию 3 квартал 2022 (выбросы в атм.воздух)</t>
  </si>
  <si>
    <t>Всего расходов</t>
  </si>
  <si>
    <t>Директор МКУК ЦКД  Отрадо-Кубанского с/п</t>
  </si>
  <si>
    <t>И.В.Литвиненко</t>
  </si>
  <si>
    <t>Ведущий специалист, экономист МКУ «ЦБ УК» МО Гулькевичский район</t>
  </si>
  <si>
    <t>Н.Б.Ромашова</t>
  </si>
  <si>
    <t>3-26-89</t>
  </si>
  <si>
    <t>МКУК ЦКД Отрадо-Кубанского с/п</t>
  </si>
  <si>
    <t>Проведение мероприятий в области культуры</t>
  </si>
  <si>
    <t>КБК 992 0801 0510600065                   л/с 03183079640</t>
  </si>
  <si>
    <t>код</t>
  </si>
  <si>
    <t>наименование</t>
  </si>
  <si>
    <t>Прочие мат.запасы однократного применения</t>
  </si>
  <si>
    <t>Итого ст.349</t>
  </si>
  <si>
    <t>Ведущий специалист,экономист МКУ «ЦБ УК»МО Гулькевичский район</t>
  </si>
  <si>
    <t>тел.3-26-89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</si>
</sst>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\-#,##0.00"/>
    <numFmt numFmtId="166" formatCode="@"/>
    <numFmt numFmtId="167" formatCode="#,##0.00"/>
    <numFmt numFmtId="168" formatCode="#,###.00"/>
    <numFmt numFmtId="169" formatCode="0.00"/>
    <numFmt numFmtId="170" formatCode="DD/MM/YY"/>
  </numFmts>
  <fonts count="14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3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6" fillId="0" borderId="1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wrapText="1"/>
    </xf>
    <xf numFmtId="164" fontId="4" fillId="2" borderId="0" xfId="0" applyFont="1" applyFill="1" applyAlignment="1">
      <alignment/>
    </xf>
    <xf numFmtId="164" fontId="7" fillId="3" borderId="1" xfId="0" applyFont="1" applyFill="1" applyBorder="1" applyAlignment="1">
      <alignment/>
    </xf>
    <xf numFmtId="164" fontId="3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5" fontId="4" fillId="3" borderId="0" xfId="0" applyNumberFormat="1" applyFont="1" applyFill="1" applyAlignment="1">
      <alignment/>
    </xf>
    <xf numFmtId="164" fontId="4" fillId="3" borderId="0" xfId="0" applyFont="1" applyFill="1" applyAlignment="1">
      <alignment/>
    </xf>
    <xf numFmtId="169" fontId="4" fillId="3" borderId="0" xfId="0" applyNumberFormat="1" applyFont="1" applyFill="1" applyAlignment="1">
      <alignment/>
    </xf>
    <xf numFmtId="164" fontId="7" fillId="4" borderId="1" xfId="0" applyFont="1" applyFill="1" applyBorder="1" applyAlignment="1">
      <alignment/>
    </xf>
    <xf numFmtId="164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9" fillId="3" borderId="0" xfId="0" applyNumberFormat="1" applyFont="1" applyFill="1" applyAlignment="1">
      <alignment/>
    </xf>
    <xf numFmtId="164" fontId="7" fillId="5" borderId="1" xfId="0" applyFont="1" applyFill="1" applyBorder="1" applyAlignment="1">
      <alignment/>
    </xf>
    <xf numFmtId="164" fontId="7" fillId="5" borderId="1" xfId="0" applyFont="1" applyFill="1" applyBorder="1" applyAlignment="1">
      <alignment wrapText="1"/>
    </xf>
    <xf numFmtId="165" fontId="7" fillId="5" borderId="1" xfId="0" applyNumberFormat="1" applyFont="1" applyFill="1" applyBorder="1" applyAlignment="1">
      <alignment/>
    </xf>
    <xf numFmtId="165" fontId="3" fillId="5" borderId="1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4" fontId="3" fillId="5" borderId="1" xfId="0" applyFont="1" applyFill="1" applyBorder="1" applyAlignment="1">
      <alignment/>
    </xf>
    <xf numFmtId="169" fontId="4" fillId="2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7" fontId="8" fillId="0" borderId="0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0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wrapText="1"/>
    </xf>
    <xf numFmtId="164" fontId="11" fillId="0" borderId="0" xfId="0" applyFont="1" applyBorder="1" applyAlignment="1">
      <alignment horizontal="center" wrapText="1"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7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4" fillId="6" borderId="1" xfId="0" applyFont="1" applyFill="1" applyBorder="1" applyAlignment="1">
      <alignment/>
    </xf>
    <xf numFmtId="164" fontId="8" fillId="6" borderId="1" xfId="0" applyFont="1" applyFill="1" applyBorder="1" applyAlignment="1">
      <alignment/>
    </xf>
    <xf numFmtId="165" fontId="8" fillId="6" borderId="1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69" fontId="11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7" fillId="0" borderId="0" xfId="0" applyFont="1" applyBorder="1" applyAlignment="1">
      <alignment horizontal="left" wrapText="1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81" zoomScaleNormal="90" zoomScaleSheetLayoutView="81" workbookViewId="0" topLeftCell="A1">
      <pane ySplit="4" topLeftCell="A20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12.00390625" style="1" customWidth="1"/>
    <col min="2" max="2" width="111.375" style="1" customWidth="1"/>
    <col min="3" max="3" width="17.125" style="2" customWidth="1"/>
    <col min="4" max="4" width="18.50390625" style="3" customWidth="1"/>
    <col min="5" max="5" width="17.375" style="4" customWidth="1"/>
    <col min="6" max="6" width="17.00390625" style="1" customWidth="1"/>
    <col min="7" max="7" width="16.125" style="1" customWidth="1"/>
    <col min="8" max="8" width="15.00390625" style="1" customWidth="1"/>
    <col min="9" max="255" width="8.625" style="1" customWidth="1"/>
    <col min="256" max="16384" width="11.625" style="1" customWidth="1"/>
  </cols>
  <sheetData>
    <row r="1" spans="1:5" s="7" customFormat="1" ht="12.75">
      <c r="A1" s="5" t="s">
        <v>0</v>
      </c>
      <c r="B1" s="5"/>
      <c r="C1" s="5"/>
      <c r="D1" s="5"/>
      <c r="E1" s="6"/>
    </row>
    <row r="2" spans="1:7" s="7" customFormat="1" ht="24" customHeight="1">
      <c r="A2" s="5" t="s">
        <v>1</v>
      </c>
      <c r="B2" s="5"/>
      <c r="C2" s="5"/>
      <c r="D2" s="5"/>
      <c r="E2" s="8" t="s">
        <v>2</v>
      </c>
      <c r="F2" s="9" t="s">
        <v>3</v>
      </c>
      <c r="G2" s="10" t="s">
        <v>4</v>
      </c>
    </row>
    <row r="3" spans="1:7" s="7" customFormat="1" ht="23.25" customHeight="1">
      <c r="A3" s="11" t="s">
        <v>5</v>
      </c>
      <c r="B3" s="11"/>
      <c r="C3" s="11"/>
      <c r="D3" s="11"/>
      <c r="E3" s="12">
        <f>C48</f>
        <v>292217.96</v>
      </c>
      <c r="F3" s="12">
        <f>D48</f>
        <v>442300</v>
      </c>
      <c r="G3" s="13">
        <f>F3-E3</f>
        <v>150082.03999999998</v>
      </c>
    </row>
    <row r="4" spans="1:7" s="7" customFormat="1" ht="18" customHeight="1">
      <c r="A4" s="14" t="s">
        <v>6</v>
      </c>
      <c r="B4" s="14" t="s">
        <v>7</v>
      </c>
      <c r="C4" s="15" t="s">
        <v>8</v>
      </c>
      <c r="D4" s="16" t="s">
        <v>9</v>
      </c>
      <c r="E4" s="17"/>
      <c r="F4" s="18">
        <v>442300</v>
      </c>
      <c r="G4" s="19"/>
    </row>
    <row r="5" spans="1:5" s="7" customFormat="1" ht="12.75">
      <c r="A5" s="20">
        <v>111211</v>
      </c>
      <c r="B5" s="21" t="s">
        <v>10</v>
      </c>
      <c r="C5" s="22"/>
      <c r="D5" s="23">
        <v>3138300</v>
      </c>
      <c r="E5" s="6"/>
    </row>
    <row r="6" spans="1:5" s="26" customFormat="1" ht="12.75">
      <c r="A6" s="24"/>
      <c r="B6" s="25" t="s">
        <v>11</v>
      </c>
      <c r="C6" s="23"/>
      <c r="D6" s="23"/>
      <c r="E6" s="6"/>
    </row>
    <row r="7" spans="1:8" s="32" customFormat="1" ht="12.75">
      <c r="A7" s="27"/>
      <c r="B7" s="28" t="s">
        <v>12</v>
      </c>
      <c r="C7" s="29">
        <f>SUM(C6:C6)</f>
        <v>0</v>
      </c>
      <c r="D7" s="29">
        <f>SUM(D5)</f>
        <v>3138300</v>
      </c>
      <c r="E7" s="30"/>
      <c r="F7" s="31"/>
      <c r="H7" s="33"/>
    </row>
    <row r="8" spans="1:5" s="7" customFormat="1" ht="12.75">
      <c r="A8" s="20">
        <v>119213</v>
      </c>
      <c r="B8" s="21" t="s">
        <v>13</v>
      </c>
      <c r="C8" s="22"/>
      <c r="D8" s="23">
        <v>947800</v>
      </c>
      <c r="E8" s="6"/>
    </row>
    <row r="9" spans="1:5" s="7" customFormat="1" ht="12.75">
      <c r="A9" s="20"/>
      <c r="B9" s="21" t="s">
        <v>14</v>
      </c>
      <c r="C9" s="23"/>
      <c r="D9" s="23"/>
      <c r="E9" s="6"/>
    </row>
    <row r="10" spans="1:6" s="32" customFormat="1" ht="12.75">
      <c r="A10" s="27"/>
      <c r="B10" s="28" t="s">
        <v>15</v>
      </c>
      <c r="C10" s="29">
        <f>SUM(C9)</f>
        <v>0</v>
      </c>
      <c r="D10" s="29">
        <f>D8</f>
        <v>947800</v>
      </c>
      <c r="E10" s="30"/>
      <c r="F10" s="31"/>
    </row>
    <row r="11" spans="1:5" s="7" customFormat="1" ht="12.75">
      <c r="A11" s="34">
        <v>247223</v>
      </c>
      <c r="B11" s="35" t="s">
        <v>16</v>
      </c>
      <c r="C11" s="36"/>
      <c r="D11" s="36"/>
      <c r="E11" s="6"/>
    </row>
    <row r="12" spans="1:5" s="7" customFormat="1" ht="12.75">
      <c r="A12" s="20"/>
      <c r="B12" s="21"/>
      <c r="C12" s="22"/>
      <c r="D12" s="23">
        <v>802700</v>
      </c>
      <c r="E12" s="6"/>
    </row>
    <row r="13" spans="1:5" s="7" customFormat="1" ht="18.75" customHeight="1">
      <c r="A13" s="20"/>
      <c r="B13" s="21" t="s">
        <v>17</v>
      </c>
      <c r="C13" s="22">
        <v>80000</v>
      </c>
      <c r="D13" s="23"/>
      <c r="E13" s="6"/>
    </row>
    <row r="14" spans="1:5" s="7" customFormat="1" ht="33.75" customHeight="1">
      <c r="A14" s="20"/>
      <c r="B14" s="21" t="s">
        <v>18</v>
      </c>
      <c r="C14" s="23">
        <v>91732.31</v>
      </c>
      <c r="D14" s="23"/>
      <c r="E14" s="6"/>
    </row>
    <row r="15" spans="1:5" s="7" customFormat="1" ht="12.75">
      <c r="A15" s="20"/>
      <c r="B15" s="21" t="s">
        <v>19</v>
      </c>
      <c r="C15" s="23">
        <v>509320.41</v>
      </c>
      <c r="D15" s="23"/>
      <c r="E15" s="6"/>
    </row>
    <row r="16" spans="1:5" s="7" customFormat="1" ht="12.75">
      <c r="A16" s="20"/>
      <c r="B16" s="21" t="s">
        <v>20</v>
      </c>
      <c r="C16" s="23"/>
      <c r="D16" s="23"/>
      <c r="E16" s="6"/>
    </row>
    <row r="17" spans="1:5" s="7" customFormat="1" ht="12.75">
      <c r="A17" s="20"/>
      <c r="B17" s="21" t="s">
        <v>21</v>
      </c>
      <c r="C17" s="23">
        <v>4053.17</v>
      </c>
      <c r="D17" s="23"/>
      <c r="E17" s="6"/>
    </row>
    <row r="18" spans="1:5" s="7" customFormat="1" ht="12.75">
      <c r="A18" s="20"/>
      <c r="B18" s="21" t="s">
        <v>22</v>
      </c>
      <c r="C18" s="23">
        <v>71674.32</v>
      </c>
      <c r="D18" s="23"/>
      <c r="E18" s="6"/>
    </row>
    <row r="19" spans="1:6" s="32" customFormat="1" ht="12.75">
      <c r="A19" s="37"/>
      <c r="B19" s="28" t="s">
        <v>23</v>
      </c>
      <c r="C19" s="29">
        <f>SUM(C13:C18)</f>
        <v>756780.21</v>
      </c>
      <c r="D19" s="29">
        <f>D12</f>
        <v>802700</v>
      </c>
      <c r="E19" s="30"/>
      <c r="F19" s="38"/>
    </row>
    <row r="20" spans="1:5" s="7" customFormat="1" ht="12.75">
      <c r="A20" s="39">
        <v>244221</v>
      </c>
      <c r="B20" s="40" t="s">
        <v>24</v>
      </c>
      <c r="C20" s="41"/>
      <c r="D20" s="41">
        <f>64500+4200-8500</f>
        <v>60200</v>
      </c>
      <c r="E20" s="6"/>
    </row>
    <row r="21" spans="1:5" s="7" customFormat="1" ht="12.75" hidden="1">
      <c r="A21" s="39"/>
      <c r="B21" s="40" t="s">
        <v>25</v>
      </c>
      <c r="C21" s="41"/>
      <c r="D21" s="41"/>
      <c r="E21" s="6"/>
    </row>
    <row r="22" spans="1:5" s="7" customFormat="1" ht="18.75" customHeight="1" hidden="1">
      <c r="A22" s="39"/>
      <c r="B22" s="40" t="s">
        <v>26</v>
      </c>
      <c r="C22" s="41"/>
      <c r="D22" s="41"/>
      <c r="E22" s="6"/>
    </row>
    <row r="23" spans="1:5" s="7" customFormat="1" ht="18.75" customHeight="1" hidden="1">
      <c r="A23" s="39"/>
      <c r="B23" s="40" t="s">
        <v>27</v>
      </c>
      <c r="C23" s="41"/>
      <c r="D23" s="41"/>
      <c r="E23" s="6"/>
    </row>
    <row r="24" spans="1:5" s="7" customFormat="1" ht="18.75" customHeight="1">
      <c r="A24" s="39"/>
      <c r="B24" s="40"/>
      <c r="C24" s="41"/>
      <c r="D24" s="41"/>
      <c r="E24" s="6"/>
    </row>
    <row r="25" spans="1:5" s="32" customFormat="1" ht="12.75">
      <c r="A25" s="37"/>
      <c r="B25" s="28" t="s">
        <v>28</v>
      </c>
      <c r="C25" s="29">
        <f>SUM(C21:C23)</f>
        <v>0</v>
      </c>
      <c r="D25" s="29">
        <f>D20</f>
        <v>60200</v>
      </c>
      <c r="E25" s="30"/>
    </row>
    <row r="26" spans="1:6" s="6" customFormat="1" ht="12.75">
      <c r="A26" s="39">
        <v>244223</v>
      </c>
      <c r="B26" s="40" t="s">
        <v>29</v>
      </c>
      <c r="C26" s="42"/>
      <c r="D26" s="41">
        <f>6000+8500</f>
        <v>14500</v>
      </c>
      <c r="E26" s="30"/>
      <c r="F26" s="43"/>
    </row>
    <row r="27" spans="1:6" s="6" customFormat="1" ht="12.75">
      <c r="A27" s="44"/>
      <c r="B27" s="40" t="s">
        <v>30</v>
      </c>
      <c r="C27" s="41">
        <v>5028.84</v>
      </c>
      <c r="D27" s="42"/>
      <c r="E27" s="30"/>
      <c r="F27" s="43"/>
    </row>
    <row r="28" spans="1:6" s="6" customFormat="1" ht="12.75">
      <c r="A28" s="44"/>
      <c r="B28" s="40" t="s">
        <v>31</v>
      </c>
      <c r="C28" s="41">
        <v>9000</v>
      </c>
      <c r="D28" s="42"/>
      <c r="E28" s="30"/>
      <c r="F28" s="43"/>
    </row>
    <row r="29" spans="1:6" s="32" customFormat="1" ht="12.75">
      <c r="A29" s="37"/>
      <c r="B29" s="28" t="s">
        <v>23</v>
      </c>
      <c r="C29" s="29">
        <f>SUM(C27:C28)</f>
        <v>14028.84</v>
      </c>
      <c r="D29" s="29">
        <f>D26</f>
        <v>14500</v>
      </c>
      <c r="E29" s="30"/>
      <c r="F29" s="38"/>
    </row>
    <row r="30" spans="1:5" s="7" customFormat="1" ht="12.75">
      <c r="A30" s="39">
        <v>244225</v>
      </c>
      <c r="B30" s="40" t="s">
        <v>32</v>
      </c>
      <c r="C30" s="41"/>
      <c r="D30" s="41">
        <v>78500</v>
      </c>
      <c r="E30" s="6"/>
    </row>
    <row r="31" spans="1:5" s="7" customFormat="1" ht="12.75">
      <c r="A31" s="39"/>
      <c r="B31" s="40" t="s">
        <v>33</v>
      </c>
      <c r="C31" s="41">
        <v>13785.12</v>
      </c>
      <c r="D31" s="41"/>
      <c r="E31" s="6"/>
    </row>
    <row r="32" spans="1:5" s="7" customFormat="1" ht="12.75">
      <c r="A32" s="39"/>
      <c r="B32" s="40" t="s">
        <v>34</v>
      </c>
      <c r="C32" s="41">
        <v>31404</v>
      </c>
      <c r="D32" s="41"/>
      <c r="E32" s="6"/>
    </row>
    <row r="33" spans="1:5" s="7" customFormat="1" ht="12.75">
      <c r="A33" s="39"/>
      <c r="B33" s="40" t="s">
        <v>35</v>
      </c>
      <c r="C33" s="41">
        <v>9000</v>
      </c>
      <c r="D33" s="41"/>
      <c r="E33" s="6"/>
    </row>
    <row r="34" spans="1:6" s="32" customFormat="1" ht="12.75">
      <c r="A34" s="37"/>
      <c r="B34" s="28" t="s">
        <v>36</v>
      </c>
      <c r="C34" s="29">
        <f>SUM(C31:C33)</f>
        <v>54189.12</v>
      </c>
      <c r="D34" s="29">
        <f>D30</f>
        <v>78500</v>
      </c>
      <c r="E34" s="30"/>
      <c r="F34" s="33"/>
    </row>
    <row r="35" spans="1:5" s="7" customFormat="1" ht="12.75">
      <c r="A35" s="39">
        <v>244226</v>
      </c>
      <c r="B35" s="40" t="s">
        <v>37</v>
      </c>
      <c r="C35" s="41"/>
      <c r="D35" s="41">
        <v>230000</v>
      </c>
      <c r="E35" s="6"/>
    </row>
    <row r="36" spans="1:5" s="7" customFormat="1" ht="12.75">
      <c r="A36" s="39"/>
      <c r="B36" s="40" t="s">
        <v>38</v>
      </c>
      <c r="C36" s="41">
        <v>90000</v>
      </c>
      <c r="D36" s="41"/>
      <c r="E36" s="6"/>
    </row>
    <row r="37" spans="1:5" s="7" customFormat="1" ht="12.75">
      <c r="A37" s="39"/>
      <c r="B37" s="40" t="s">
        <v>39</v>
      </c>
      <c r="C37" s="41">
        <v>96100</v>
      </c>
      <c r="D37" s="41"/>
      <c r="E37" s="6"/>
    </row>
    <row r="38" spans="1:7" s="32" customFormat="1" ht="12.75">
      <c r="A38" s="37"/>
      <c r="B38" s="28" t="s">
        <v>40</v>
      </c>
      <c r="C38" s="29">
        <f>SUM(C36:C37)</f>
        <v>186100</v>
      </c>
      <c r="D38" s="29">
        <f>D35</f>
        <v>230000</v>
      </c>
      <c r="E38" s="30"/>
      <c r="F38" s="33"/>
      <c r="G38" s="33"/>
    </row>
    <row r="39" spans="1:7" s="26" customFormat="1" ht="12.75">
      <c r="A39" s="39">
        <v>244310</v>
      </c>
      <c r="B39" s="40" t="s">
        <v>41</v>
      </c>
      <c r="C39" s="42"/>
      <c r="D39" s="41">
        <v>43100</v>
      </c>
      <c r="E39" s="30"/>
      <c r="F39" s="45"/>
      <c r="G39" s="45"/>
    </row>
    <row r="40" spans="1:7" s="26" customFormat="1" ht="12.75">
      <c r="A40" s="39"/>
      <c r="B40" s="40" t="s">
        <v>42</v>
      </c>
      <c r="C40" s="41">
        <v>37900</v>
      </c>
      <c r="D40" s="41"/>
      <c r="E40" s="30"/>
      <c r="F40" s="45"/>
      <c r="G40" s="45"/>
    </row>
    <row r="41" spans="1:7" s="32" customFormat="1" ht="12.75">
      <c r="A41" s="37"/>
      <c r="B41" s="28" t="s">
        <v>43</v>
      </c>
      <c r="C41" s="29">
        <f>SUM(C40:C40)</f>
        <v>37900</v>
      </c>
      <c r="D41" s="29">
        <f>D39</f>
        <v>43100</v>
      </c>
      <c r="E41" s="30"/>
      <c r="F41" s="33"/>
      <c r="G41" s="33"/>
    </row>
    <row r="42" spans="1:7" s="6" customFormat="1" ht="12.75" hidden="1">
      <c r="A42" s="39">
        <v>244345</v>
      </c>
      <c r="B42" s="40" t="s">
        <v>44</v>
      </c>
      <c r="C42" s="41"/>
      <c r="D42" s="41">
        <v>0</v>
      </c>
      <c r="E42" s="46"/>
      <c r="F42" s="47"/>
      <c r="G42" s="47"/>
    </row>
    <row r="43" spans="1:7" s="6" customFormat="1" ht="12.75" hidden="1">
      <c r="A43" s="39"/>
      <c r="B43" s="40"/>
      <c r="C43" s="41"/>
      <c r="D43" s="41"/>
      <c r="E43" s="46"/>
      <c r="F43" s="47"/>
      <c r="G43" s="47"/>
    </row>
    <row r="44" spans="1:7" s="32" customFormat="1" ht="12.75" hidden="1">
      <c r="A44" s="37"/>
      <c r="B44" s="28" t="s">
        <v>45</v>
      </c>
      <c r="C44" s="29">
        <f>C43</f>
        <v>0</v>
      </c>
      <c r="D44" s="29">
        <f>D42</f>
        <v>0</v>
      </c>
      <c r="E44" s="30"/>
      <c r="F44" s="33"/>
      <c r="G44" s="33"/>
    </row>
    <row r="45" spans="1:5" s="7" customFormat="1" ht="12.75">
      <c r="A45" s="39">
        <v>244346</v>
      </c>
      <c r="B45" s="40" t="s">
        <v>46</v>
      </c>
      <c r="C45" s="41"/>
      <c r="D45" s="41">
        <v>16000</v>
      </c>
      <c r="E45" s="6"/>
    </row>
    <row r="46" spans="1:7" s="26" customFormat="1" ht="12.75">
      <c r="A46" s="39"/>
      <c r="B46" s="40"/>
      <c r="C46" s="41"/>
      <c r="D46" s="41"/>
      <c r="E46" s="30"/>
      <c r="F46" s="45"/>
      <c r="G46" s="45"/>
    </row>
    <row r="47" spans="1:6" s="6" customFormat="1" ht="12.75">
      <c r="A47" s="37"/>
      <c r="B47" s="28" t="s">
        <v>47</v>
      </c>
      <c r="C47" s="29">
        <f>SUM(C46:C46)</f>
        <v>0</v>
      </c>
      <c r="D47" s="29">
        <f>D45</f>
        <v>16000</v>
      </c>
      <c r="E47" s="30"/>
      <c r="F47" s="47"/>
    </row>
    <row r="48" spans="1:6" s="6" customFormat="1" ht="12.75">
      <c r="A48" s="37"/>
      <c r="B48" s="28" t="s">
        <v>48</v>
      </c>
      <c r="C48" s="29">
        <f>C25+C29+C34+C38+C41+C47</f>
        <v>292217.96</v>
      </c>
      <c r="D48" s="29">
        <f>D25+D29+D34+D38+D41+D47</f>
        <v>442300</v>
      </c>
      <c r="E48" s="30"/>
      <c r="F48" s="47"/>
    </row>
    <row r="49" spans="1:5" s="7" customFormat="1" ht="12.75">
      <c r="A49" s="20">
        <v>851291</v>
      </c>
      <c r="B49" s="21" t="s">
        <v>49</v>
      </c>
      <c r="C49" s="23"/>
      <c r="D49" s="23">
        <v>29300</v>
      </c>
      <c r="E49" s="6"/>
    </row>
    <row r="50" spans="1:5" s="7" customFormat="1" ht="12.75">
      <c r="A50" s="20"/>
      <c r="B50" s="21" t="s">
        <v>50</v>
      </c>
      <c r="C50" s="23">
        <v>6520</v>
      </c>
      <c r="D50" s="23"/>
      <c r="E50" s="6"/>
    </row>
    <row r="51" spans="1:5" s="7" customFormat="1" ht="22.5" customHeight="1">
      <c r="A51" s="20"/>
      <c r="B51" s="21" t="s">
        <v>51</v>
      </c>
      <c r="C51" s="23"/>
      <c r="D51" s="23"/>
      <c r="E51" s="6"/>
    </row>
    <row r="52" spans="1:5" s="7" customFormat="1" ht="20.25" customHeight="1">
      <c r="A52" s="20"/>
      <c r="B52" s="21" t="s">
        <v>52</v>
      </c>
      <c r="C52" s="23"/>
      <c r="D52" s="23"/>
      <c r="E52" s="6"/>
    </row>
    <row r="53" spans="1:5" s="7" customFormat="1" ht="21" customHeight="1">
      <c r="A53" s="20"/>
      <c r="B53" s="21" t="s">
        <v>53</v>
      </c>
      <c r="C53" s="23"/>
      <c r="D53" s="23"/>
      <c r="E53" s="6"/>
    </row>
    <row r="54" spans="1:6" s="32" customFormat="1" ht="12.75">
      <c r="A54" s="27"/>
      <c r="B54" s="28" t="s">
        <v>54</v>
      </c>
      <c r="C54" s="29">
        <f>SUM(C50:C53)</f>
        <v>6520</v>
      </c>
      <c r="D54" s="29">
        <f>D49</f>
        <v>29300</v>
      </c>
      <c r="E54" s="6"/>
      <c r="F54" s="33"/>
    </row>
    <row r="55" spans="1:6" s="7" customFormat="1" ht="24" customHeight="1">
      <c r="A55" s="20">
        <v>852291</v>
      </c>
      <c r="B55" s="21" t="s">
        <v>55</v>
      </c>
      <c r="C55" s="23"/>
      <c r="D55" s="23">
        <v>3000</v>
      </c>
      <c r="E55" s="6"/>
      <c r="F55" s="48"/>
    </row>
    <row r="56" spans="1:6" s="7" customFormat="1" ht="22.5" customHeight="1">
      <c r="A56" s="20"/>
      <c r="B56" s="21" t="s">
        <v>56</v>
      </c>
      <c r="C56" s="23">
        <v>239</v>
      </c>
      <c r="D56" s="23"/>
      <c r="E56" s="6"/>
      <c r="F56" s="48"/>
    </row>
    <row r="57" spans="1:6" s="7" customFormat="1" ht="12.75">
      <c r="A57" s="20"/>
      <c r="B57" s="21" t="s">
        <v>57</v>
      </c>
      <c r="C57" s="23"/>
      <c r="D57" s="23"/>
      <c r="E57" s="6"/>
      <c r="F57" s="48"/>
    </row>
    <row r="58" spans="1:6" s="7" customFormat="1" ht="21" customHeight="1">
      <c r="A58" s="20"/>
      <c r="B58" s="21" t="s">
        <v>58</v>
      </c>
      <c r="C58" s="23"/>
      <c r="D58" s="23"/>
      <c r="E58" s="6"/>
      <c r="F58" s="48"/>
    </row>
    <row r="59" spans="1:6" s="7" customFormat="1" ht="21" customHeight="1">
      <c r="A59" s="20"/>
      <c r="B59" s="21" t="s">
        <v>59</v>
      </c>
      <c r="C59" s="23"/>
      <c r="D59" s="23"/>
      <c r="E59" s="6"/>
      <c r="F59" s="48"/>
    </row>
    <row r="60" spans="1:6" s="32" customFormat="1" ht="12.75">
      <c r="A60" s="27"/>
      <c r="B60" s="28" t="s">
        <v>60</v>
      </c>
      <c r="C60" s="29">
        <f>SUM(C56:C59)</f>
        <v>239</v>
      </c>
      <c r="D60" s="29">
        <f>D55</f>
        <v>3000</v>
      </c>
      <c r="E60" s="6"/>
      <c r="F60" s="33"/>
    </row>
    <row r="61" spans="1:5" s="7" customFormat="1" ht="20.25" customHeight="1">
      <c r="A61" s="20">
        <v>853291</v>
      </c>
      <c r="B61" s="21" t="s">
        <v>61</v>
      </c>
      <c r="C61" s="23"/>
      <c r="D61" s="23">
        <v>5000</v>
      </c>
      <c r="E61" s="6"/>
    </row>
    <row r="62" spans="1:5" s="7" customFormat="1" ht="19.5" customHeight="1">
      <c r="A62" s="20"/>
      <c r="B62" s="21" t="s">
        <v>62</v>
      </c>
      <c r="C62" s="23"/>
      <c r="D62" s="23"/>
      <c r="E62" s="6"/>
    </row>
    <row r="63" spans="1:5" s="7" customFormat="1" ht="19.5" customHeight="1">
      <c r="A63" s="20"/>
      <c r="B63" s="21" t="s">
        <v>63</v>
      </c>
      <c r="C63" s="23"/>
      <c r="D63" s="23"/>
      <c r="E63" s="6"/>
    </row>
    <row r="64" spans="1:5" s="7" customFormat="1" ht="19.5" customHeight="1">
      <c r="A64" s="20"/>
      <c r="B64" s="21" t="s">
        <v>64</v>
      </c>
      <c r="C64" s="23"/>
      <c r="D64" s="23"/>
      <c r="E64" s="6"/>
    </row>
    <row r="65" spans="1:5" s="7" customFormat="1" ht="19.5" customHeight="1">
      <c r="A65" s="20"/>
      <c r="B65" s="21" t="s">
        <v>65</v>
      </c>
      <c r="C65" s="23"/>
      <c r="D65" s="23"/>
      <c r="E65" s="6"/>
    </row>
    <row r="66" spans="1:5" s="7" customFormat="1" ht="20.25" customHeight="1">
      <c r="A66" s="20"/>
      <c r="B66" s="21" t="s">
        <v>66</v>
      </c>
      <c r="C66" s="23"/>
      <c r="D66" s="23"/>
      <c r="E66" s="6"/>
    </row>
    <row r="67" spans="1:5" s="7" customFormat="1" ht="21" customHeight="1">
      <c r="A67" s="20"/>
      <c r="B67" s="21" t="s">
        <v>67</v>
      </c>
      <c r="C67" s="23"/>
      <c r="D67" s="23"/>
      <c r="E67" s="6"/>
    </row>
    <row r="68" spans="1:5" s="7" customFormat="1" ht="20.25" customHeight="1">
      <c r="A68" s="20"/>
      <c r="B68" s="21" t="s">
        <v>68</v>
      </c>
      <c r="C68" s="23"/>
      <c r="D68" s="23"/>
      <c r="E68" s="6"/>
    </row>
    <row r="69" spans="1:5" s="7" customFormat="1" ht="20.25" customHeight="1">
      <c r="A69" s="20"/>
      <c r="B69" s="21" t="s">
        <v>69</v>
      </c>
      <c r="C69" s="23"/>
      <c r="D69" s="23"/>
      <c r="E69" s="6"/>
    </row>
    <row r="70" spans="1:6" s="32" customFormat="1" ht="12.75">
      <c r="A70" s="27"/>
      <c r="B70" s="28" t="s">
        <v>54</v>
      </c>
      <c r="C70" s="29">
        <f>SUM(C62:C69)</f>
        <v>0</v>
      </c>
      <c r="D70" s="29">
        <f>D61</f>
        <v>5000</v>
      </c>
      <c r="E70" s="6"/>
      <c r="F70" s="33"/>
    </row>
    <row r="71" spans="1:6" s="7" customFormat="1" ht="12.75">
      <c r="A71" s="14"/>
      <c r="B71" s="49" t="s">
        <v>70</v>
      </c>
      <c r="C71" s="15">
        <f>C7+C10+C25+C34+C38+C41+C47+C54+C60+C70+C29+C19+C44</f>
        <v>1055757.17</v>
      </c>
      <c r="D71" s="15">
        <f>D7+D10+D25+D34+D38+D41+D47+D54+D60+D70+D29+D19+D44</f>
        <v>5368400</v>
      </c>
      <c r="E71" s="50">
        <f>D71+меропр!D10</f>
        <v>5398400</v>
      </c>
      <c r="F71" s="51"/>
    </row>
    <row r="72" spans="1:5" s="7" customFormat="1" ht="12.75">
      <c r="A72" s="52"/>
      <c r="B72" s="53"/>
      <c r="C72" s="54"/>
      <c r="D72" s="54"/>
      <c r="E72" s="30"/>
    </row>
    <row r="73" spans="1:5" s="7" customFormat="1" ht="12.75">
      <c r="A73" s="55" t="s">
        <v>71</v>
      </c>
      <c r="B73" s="56"/>
      <c r="C73" s="57"/>
      <c r="D73" s="57" t="s">
        <v>72</v>
      </c>
      <c r="E73" s="6"/>
    </row>
    <row r="74" spans="1:5" s="7" customFormat="1" ht="12.75">
      <c r="A74" s="55"/>
      <c r="B74" s="56"/>
      <c r="C74" s="57"/>
      <c r="D74" s="57"/>
      <c r="E74" s="6"/>
    </row>
    <row r="75" spans="1:5" s="7" customFormat="1" ht="12.75">
      <c r="A75" s="55" t="s">
        <v>73</v>
      </c>
      <c r="B75" s="56"/>
      <c r="C75" s="57"/>
      <c r="D75" s="57" t="s">
        <v>74</v>
      </c>
      <c r="E75" s="6"/>
    </row>
    <row r="76" spans="1:5" s="7" customFormat="1" ht="12.75">
      <c r="A76" s="55" t="s">
        <v>75</v>
      </c>
      <c r="B76" s="56"/>
      <c r="C76" s="57"/>
      <c r="D76" s="57"/>
      <c r="E76" s="6"/>
    </row>
    <row r="77" spans="1:4" ht="12.75">
      <c r="A77" s="55"/>
      <c r="B77" s="55"/>
      <c r="C77" s="57"/>
      <c r="D77" s="57"/>
    </row>
    <row r="78" spans="1:4" ht="12.75">
      <c r="A78" s="55"/>
      <c r="B78" s="55"/>
      <c r="C78" s="57"/>
      <c r="D78" s="57"/>
    </row>
    <row r="79" spans="1:4" ht="12.75">
      <c r="A79" s="55"/>
      <c r="B79" s="55"/>
      <c r="C79" s="57"/>
      <c r="D79" s="57"/>
    </row>
    <row r="80" spans="1:4" ht="12.75">
      <c r="A80" s="55"/>
      <c r="B80" s="55"/>
      <c r="C80" s="57"/>
      <c r="D80" s="57"/>
    </row>
    <row r="81" spans="1:4" ht="12.75">
      <c r="A81" s="55"/>
      <c r="B81" s="55"/>
      <c r="C81" s="57"/>
      <c r="D81" s="57"/>
    </row>
    <row r="82" spans="1:4" ht="12.75">
      <c r="A82" s="55"/>
      <c r="B82" s="55"/>
      <c r="C82" s="57"/>
      <c r="D82" s="57"/>
    </row>
    <row r="83" spans="1:4" ht="12.75">
      <c r="A83" s="55"/>
      <c r="B83" s="55"/>
      <c r="C83" s="57"/>
      <c r="D83" s="57"/>
    </row>
    <row r="84" spans="1:4" ht="12.75">
      <c r="A84" s="55"/>
      <c r="B84" s="55"/>
      <c r="C84" s="57"/>
      <c r="D84" s="57"/>
    </row>
    <row r="85" spans="1:4" ht="12.75">
      <c r="A85" s="55"/>
      <c r="B85" s="55"/>
      <c r="C85" s="57"/>
      <c r="D85" s="57"/>
    </row>
    <row r="86" spans="1:4" ht="12.75">
      <c r="A86" s="55"/>
      <c r="B86" s="55"/>
      <c r="C86" s="57"/>
      <c r="D86" s="57"/>
    </row>
    <row r="87" spans="1:4" ht="12.75">
      <c r="A87" s="55"/>
      <c r="B87" s="55"/>
      <c r="C87" s="57"/>
      <c r="D87" s="57"/>
    </row>
  </sheetData>
  <sheetProtection selectLockedCells="1" selectUnlockedCells="1"/>
  <mergeCells count="3">
    <mergeCell ref="A1:D1"/>
    <mergeCell ref="A2:D2"/>
    <mergeCell ref="A3:D3"/>
  </mergeCells>
  <printOptions/>
  <pageMargins left="0.8159722222222222" right="0.3541666666666667" top="0.4409722222222222" bottom="0.39375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1" zoomScaleNormal="90" zoomScaleSheetLayoutView="81" workbookViewId="0" topLeftCell="A1">
      <selection activeCell="D8" sqref="D8"/>
    </sheetView>
  </sheetViews>
  <sheetFormatPr defaultColWidth="9.00390625" defaultRowHeight="12.75"/>
  <cols>
    <col min="1" max="1" width="12.125" style="0" customWidth="1"/>
    <col min="2" max="2" width="70.625" style="0" customWidth="1"/>
    <col min="3" max="3" width="14.125" style="58" customWidth="1"/>
    <col min="4" max="4" width="21.00390625" style="58" customWidth="1"/>
    <col min="5" max="5" width="14.625" style="0" customWidth="1"/>
    <col min="6" max="6" width="16.00390625" style="0" customWidth="1"/>
    <col min="7" max="255" width="8.625" style="0" customWidth="1"/>
    <col min="256" max="16384" width="11.625" style="0" customWidth="1"/>
  </cols>
  <sheetData>
    <row r="1" spans="1:4" s="7" customFormat="1" ht="12.75">
      <c r="A1" s="59" t="str">
        <f>'основная 590'!A1</f>
        <v>Расшифровка к смете расходов на 01.01.2022 года</v>
      </c>
      <c r="B1" s="59"/>
      <c r="C1" s="59"/>
      <c r="D1" s="59"/>
    </row>
    <row r="2" spans="1:4" s="7" customFormat="1" ht="12.75">
      <c r="A2" s="60" t="s">
        <v>76</v>
      </c>
      <c r="B2" s="60"/>
      <c r="C2" s="60"/>
      <c r="D2" s="60"/>
    </row>
    <row r="3" spans="1:4" s="7" customFormat="1" ht="22.5" customHeight="1">
      <c r="A3" s="61" t="s">
        <v>77</v>
      </c>
      <c r="B3" s="61"/>
      <c r="C3" s="61"/>
      <c r="D3" s="61"/>
    </row>
    <row r="4" spans="1:4" s="7" customFormat="1" ht="15.75" customHeight="1">
      <c r="A4" s="62" t="s">
        <v>78</v>
      </c>
      <c r="B4" s="62"/>
      <c r="C4" s="62"/>
      <c r="D4" s="62"/>
    </row>
    <row r="5" spans="1:4" s="7" customFormat="1" ht="15.75" customHeight="1">
      <c r="A5" s="63"/>
      <c r="B5" s="63"/>
      <c r="C5" s="63"/>
      <c r="D5" s="63"/>
    </row>
    <row r="6" spans="1:6" s="7" customFormat="1" ht="12.75">
      <c r="A6" s="64" t="s">
        <v>79</v>
      </c>
      <c r="B6" s="64" t="s">
        <v>80</v>
      </c>
      <c r="C6" s="65" t="s">
        <v>8</v>
      </c>
      <c r="D6" s="66" t="s">
        <v>9</v>
      </c>
      <c r="E6" s="67"/>
      <c r="F6" s="68"/>
    </row>
    <row r="7" spans="1:4" s="7" customFormat="1" ht="12.75">
      <c r="A7" s="69">
        <v>244349</v>
      </c>
      <c r="B7" s="70" t="s">
        <v>81</v>
      </c>
      <c r="C7" s="71"/>
      <c r="D7" s="71">
        <v>30000</v>
      </c>
    </row>
    <row r="8" spans="1:4" s="7" customFormat="1" ht="12.75">
      <c r="A8" s="69"/>
      <c r="B8" s="21"/>
      <c r="C8" s="71"/>
      <c r="D8" s="71"/>
    </row>
    <row r="9" spans="1:5" s="26" customFormat="1" ht="19.5" customHeight="1">
      <c r="A9" s="72"/>
      <c r="B9" s="73" t="s">
        <v>82</v>
      </c>
      <c r="C9" s="74">
        <f>SUM(C8:C8)</f>
        <v>0</v>
      </c>
      <c r="D9" s="74">
        <f>D7</f>
        <v>30000</v>
      </c>
      <c r="E9" s="75"/>
    </row>
    <row r="10" spans="1:5" s="7" customFormat="1" ht="12.75">
      <c r="A10" s="64"/>
      <c r="B10" s="64" t="s">
        <v>70</v>
      </c>
      <c r="C10" s="65">
        <f>C9</f>
        <v>0</v>
      </c>
      <c r="D10" s="65">
        <f>D9</f>
        <v>30000</v>
      </c>
      <c r="E10" s="76"/>
    </row>
    <row r="11" spans="1:5" s="7" customFormat="1" ht="12.75">
      <c r="A11" s="64"/>
      <c r="B11" s="64"/>
      <c r="C11" s="65"/>
      <c r="D11" s="65"/>
      <c r="E11" s="76"/>
    </row>
    <row r="12" spans="1:5" ht="12.75">
      <c r="A12" s="77"/>
      <c r="B12" s="77"/>
      <c r="C12" s="78"/>
      <c r="D12" s="78"/>
      <c r="E12" s="79"/>
    </row>
    <row r="13" spans="1:5" ht="12.75">
      <c r="A13" s="77"/>
      <c r="B13" s="77"/>
      <c r="C13" s="78"/>
      <c r="D13" s="78"/>
      <c r="E13" s="79"/>
    </row>
    <row r="14" spans="1:4" ht="12.75">
      <c r="A14" s="55" t="str">
        <f>'основная 590'!A73</f>
        <v>Директор МКУК ЦКД  Отрадо-Кубанского с/п</v>
      </c>
      <c r="B14" s="7"/>
      <c r="C14" s="80"/>
      <c r="D14" s="57" t="str">
        <f>'основная 590'!D73</f>
        <v>И.В.Литвиненко</v>
      </c>
    </row>
    <row r="15" spans="1:4" ht="12.75">
      <c r="A15" s="7"/>
      <c r="B15" s="7"/>
      <c r="C15" s="80"/>
      <c r="D15" s="57"/>
    </row>
    <row r="16" spans="1:4" ht="25.5" customHeight="1">
      <c r="A16" s="81" t="s">
        <v>83</v>
      </c>
      <c r="B16" s="81"/>
      <c r="C16" s="80"/>
      <c r="D16" s="57" t="s">
        <v>74</v>
      </c>
    </row>
    <row r="17" ht="9" customHeight="1"/>
    <row r="18" ht="12.75">
      <c r="A18" s="82" t="s">
        <v>84</v>
      </c>
    </row>
    <row r="21" ht="12.75">
      <c r="A21" s="82"/>
    </row>
  </sheetData>
  <sheetProtection selectLockedCells="1" selectUnlockedCells="1"/>
  <mergeCells count="6">
    <mergeCell ref="A1:D1"/>
    <mergeCell ref="A2:D2"/>
    <mergeCell ref="A3:D3"/>
    <mergeCell ref="A4:D4"/>
    <mergeCell ref="A5:D5"/>
    <mergeCell ref="A16:B16"/>
  </mergeCells>
  <printOptions/>
  <pageMargins left="0.7875" right="0.7875" top="0.7875" bottom="0.7875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2021-12-27T12:53:55Z</cp:lastPrinted>
  <dcterms:modified xsi:type="dcterms:W3CDTF">2022-02-21T08:06:53Z</dcterms:modified>
  <cp:category/>
  <cp:version/>
  <cp:contentType/>
  <cp:contentStatus/>
  <cp:revision>369</cp:revision>
</cp:coreProperties>
</file>