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35" windowHeight="11565" tabRatio="783" activeTab="0"/>
  </bookViews>
  <sheets>
    <sheet name="29" sheetId="1" r:id="rId1"/>
  </sheets>
  <definedNames>
    <definedName name="_xlnm.Print_Area" localSheetId="0">'29'!$A$1:$H$878</definedName>
  </definedNames>
  <calcPr fullCalcOnLoad="1" fullPrecision="0"/>
</workbook>
</file>

<file path=xl/sharedStrings.xml><?xml version="1.0" encoding="utf-8"?>
<sst xmlns="http://schemas.openxmlformats.org/spreadsheetml/2006/main" count="791" uniqueCount="402">
  <si>
    <t>муниципального казенного общеобразовательного учреждения основная общеобразовательная школа № 29</t>
  </si>
  <si>
    <t>2.2.1.6. Затраты на оплату услуг по обслуживанию и уборке помещений</t>
  </si>
  <si>
    <t>2.2.1.7. Затраты на техническое обслуживание и регламентно-профилактический ремонт индивидуального теплового пункта, в том числе на подготовку отопительной системы к зимнему сезону</t>
  </si>
  <si>
    <t>2.2.1.8. Затраты на техническое обслуживание и регламентно-профилактический ремонт водонапорной насосной станции хозяйственно-питьевого и противопожарного водоснабжения</t>
  </si>
  <si>
    <t>4=гр3/12 мес*9 мес</t>
  </si>
  <si>
    <t>Дезинсекция, Акарицидная обработка</t>
  </si>
  <si>
    <t>Медицинский осмотр</t>
  </si>
  <si>
    <t>Ежемесячная цена в расчете на 1SIM-карт по i-й должности</t>
  </si>
  <si>
    <t>1.1.4. Затраты на сеть Интернет и услуги интернет-провайдеров</t>
  </si>
  <si>
    <t xml:space="preserve">Количество каналов передачи данных сети Интернет </t>
  </si>
  <si>
    <t>Месячная цена аренды канала передачи данных сети Интернет</t>
  </si>
  <si>
    <t>Количество месяцев аренды канала передачи данных сети Интернет</t>
  </si>
  <si>
    <t>1.1.5. Затраты на оплату иных услуг связи в сфере информационно-коммуникационных технологий</t>
  </si>
  <si>
    <t>Наименование</t>
  </si>
  <si>
    <t>Цена определяется по фактическим данным отчетного финансового года</t>
  </si>
  <si>
    <t>4=гр3</t>
  </si>
  <si>
    <t>1.1.Затраты на услуги связи</t>
  </si>
  <si>
    <t>ВСЕГО Затраты на услуги связи</t>
  </si>
  <si>
    <t>1.2. Затраты на содержание имущества</t>
  </si>
  <si>
    <t>1.2.1 Затраты на техническое обслуживание и регламентарно-профилактический ремонт вычислительной техники</t>
  </si>
  <si>
    <t>Фактическое количество рабочих станций, но не более предельного количества рабочих станций</t>
  </si>
  <si>
    <t>Предельное количество рабочих станций</t>
  </si>
  <si>
    <t>Цена технического обслуживания и регламентарно- профилактического ремонта в расчете на 1 рабочую станцию</t>
  </si>
  <si>
    <t>6=гр2*гр5</t>
  </si>
  <si>
    <t>1.2.2 Затраты на техническое обслуживание и регламентарно-профилактический ремонт оборудования по обеспечению безопасности информации</t>
  </si>
  <si>
    <t>Количество единиц оборудования по обеспечению безопасности информации</t>
  </si>
  <si>
    <t>Цена технического обслуживания и регламентарно- профилактического ремонта 1 еденицы в год</t>
  </si>
  <si>
    <t>4=гр2*гр3</t>
  </si>
  <si>
    <t>Количество автоматизированных телефонных станций</t>
  </si>
  <si>
    <t>Наименование оборудования</t>
  </si>
  <si>
    <t>1а</t>
  </si>
  <si>
    <t>Вид автоматизированной телефонной станции</t>
  </si>
  <si>
    <t>Количество устройств локальных вычислительных сетей</t>
  </si>
  <si>
    <t>Вид устройств локальных вычислительных сетей</t>
  </si>
  <si>
    <t>Количество модулей бесперебойного питания</t>
  </si>
  <si>
    <t>Вид модуля бесперебойного питания</t>
  </si>
  <si>
    <t>Наименование устройства</t>
  </si>
  <si>
    <t>ВСЕГО на затраты на содержание имущества</t>
  </si>
  <si>
    <t>1.3. Затраты на приобретение прочих работ и услуг, не относящихся к затратам на услуги связи, аренду и содержание имущества</t>
  </si>
  <si>
    <t>1.3.1 Затраты на оплату услуг по сопровождению программного обеспечения и приобретению простых (неисключительных) лицензий на использование программного обеспечения</t>
  </si>
  <si>
    <t>ВСЕГО: (п.1.3.1.1+п1.3.1.2)</t>
  </si>
  <si>
    <t>1.3.1.1. Затраты на оплату услуг по сопровождению справочно- правовых систем</t>
  </si>
  <si>
    <t>3=гр2</t>
  </si>
  <si>
    <t>Наименование справочно-правовой системы</t>
  </si>
  <si>
    <t>1.3.1.2. Затраты на оплату услуг по сопровождению и приобретению иного программного обеспечения</t>
  </si>
  <si>
    <t>Наименование программного обеспечения, за исключением справочно правовых систем</t>
  </si>
  <si>
    <t>4=гр2+гр3</t>
  </si>
  <si>
    <t>1.3.2 Затраты на оплату услуг, связанных с обеспечением безопасности информации</t>
  </si>
  <si>
    <t>ВСЕГО: (п.1.3.2.1+п1.3.2.2)</t>
  </si>
  <si>
    <t>1.3.2.1 Затраты на проведение аттестационных, проверочных и контрольных мероприятий:</t>
  </si>
  <si>
    <t>Наименование аттестуемого объекта (помещения) / оборудования (устройства)</t>
  </si>
  <si>
    <t>Количество аттестуемых объектов (помещений)/ оборудования (устройства требующего проверки</t>
  </si>
  <si>
    <t>Количество приобретаемых простых (неисключительных) лицензий на использование программного обеспечения по защите информации</t>
  </si>
  <si>
    <t>Наименование программного обеспечения по защите информации</t>
  </si>
  <si>
    <t>ВСЕГО на Затраты на приобретение прочих работ и услуг, не относящихся к затратам на услуги связи, аренду и содержание имущества</t>
  </si>
  <si>
    <t>1.4. Затраты на приобретение основных средств</t>
  </si>
  <si>
    <t>Расчетная численность основных работников (согласно п.1.2.1)</t>
  </si>
  <si>
    <t>1.4.2. Затраты на приобретение принтеров, многофункциональных устройств и копировальных аппаратов (оргтехники)</t>
  </si>
  <si>
    <t>Количество типа принтеров, многофункциональных устройств и копировальных аппаратов (оргтехники) в соответствии с нормативами муниципальных органов</t>
  </si>
  <si>
    <t>1.4.3. Затраты на приобретение оборудование по обеспечению безопасности информации</t>
  </si>
  <si>
    <t>Наименование оборудования по обеспечению безопасности информации</t>
  </si>
  <si>
    <t>Цена приобретамого оборудования</t>
  </si>
  <si>
    <t>5=гр3*гр4</t>
  </si>
  <si>
    <t>ВСЕГО Затраты на приобретение основных средств</t>
  </si>
  <si>
    <t>1.5. Затраты на приобретение материальных запасов</t>
  </si>
  <si>
    <t>Должность</t>
  </si>
  <si>
    <t>1.5.1. Затраты на приобретение мониторов</t>
  </si>
  <si>
    <t>1.5.2. Затраты на приобретение системных блоков</t>
  </si>
  <si>
    <t>Цена одного системного блока</t>
  </si>
  <si>
    <t>3=гр1*гр2</t>
  </si>
  <si>
    <t>Наименование запчасти</t>
  </si>
  <si>
    <t>1.5.3. Затраты на приобретение других запасных частей для вычислительной техники</t>
  </si>
  <si>
    <t>ВСЕГО: (п.1.5.4.1+п.1.5.4.2)</t>
  </si>
  <si>
    <t>6=гр3*гр4*гр5</t>
  </si>
  <si>
    <t>ВСЕГО Затраты на приобретение материальных запасов</t>
  </si>
  <si>
    <t>2.1.Затраты на коммунальные услуги</t>
  </si>
  <si>
    <t>Наименование услуги</t>
  </si>
  <si>
    <t>Электроснабжение</t>
  </si>
  <si>
    <t>Теплоснабжение</t>
  </si>
  <si>
    <t>Холодное водоснабжение</t>
  </si>
  <si>
    <t>Водоотведение</t>
  </si>
  <si>
    <t>2.2.1 Затраты на содержание и техническое обслуживание помещений</t>
  </si>
  <si>
    <t>2.2.1.1 Затраты на техническое обслуживание и регламентарно-профилактический ремонт систем охранно-тревожной сигнализации</t>
  </si>
  <si>
    <t>Наименование обслуживаемых устройств в составе системы охранно-тревожной сигнализации</t>
  </si>
  <si>
    <t xml:space="preserve">Количество обслуживаемых устройств </t>
  </si>
  <si>
    <t>Цена обслуживания 1 устройства</t>
  </si>
  <si>
    <t xml:space="preserve">2.2.1.2. Затраты на проведение текущего ремонта помещения </t>
  </si>
  <si>
    <t>Определяются с учетом требований Положения об организации и проведении реконструкции, ремонта и технического обслуживания жилых зданий, объектов коммунального и социально-культурного назначения ВСН-58-88(р), утвержденного приказом Госкомархитектуры при Госстрое СССР от 23 ноября 1988 г. №312</t>
  </si>
  <si>
    <t>Площадь здания, планируемая к проведению текущего ремонта</t>
  </si>
  <si>
    <t>Цена текущего ремонта 1 кв. метра площади здания</t>
  </si>
  <si>
    <t>2.2.1.4 Затраты на техническое обслуживание и регламентарно- профилактический ремонт электрооборудования (электроподстанций, трансформаторных подстанций, электрощитовых) административного здания (помещения)</t>
  </si>
  <si>
    <t>Количество оборудования</t>
  </si>
  <si>
    <t>Наименование электрооборудования</t>
  </si>
  <si>
    <t xml:space="preserve">Стоимость технического обслуживания и текущего ремонта электрооборудования </t>
  </si>
  <si>
    <t>Наименование работ</t>
  </si>
  <si>
    <t>ВСЕГО Затраты на содержание и техническое обслуживание помещений</t>
  </si>
  <si>
    <t>2.2.2 Затраты на техническое обслуживание и ремонт транспортных средств</t>
  </si>
  <si>
    <t>2.2.3 Затраты на техническое обслуживание и регламентарно- профилактический ремонт бытового оборудования</t>
  </si>
  <si>
    <t>Фактические затраты на техническое обслуживание и регламентарно- профилактический ремонт бытового оборудования в отчетном финансовом году</t>
  </si>
  <si>
    <t>Количество датчиков системы газового пожаротушения</t>
  </si>
  <si>
    <t>Количество установок кондиционирования и элементов системы вентиляции</t>
  </si>
  <si>
    <t>Цена технического обслуживания и регламентарно-профилактического ремонта 1 извещателя пожарной сигнализации в год</t>
  </si>
  <si>
    <t>Тариф на 1 единицу услуги</t>
  </si>
  <si>
    <t>ВСЕГО  Затраты на техническое обслуживание и регламентарно- профилактический ремонт иного оборудования - дизельных генераторных установок, систем газового пожаротушения, систем кондиционирования и вентиляции, систем пожарной сигнализации, систем контроля и управления доступом, систем автоматического диспетчерсого управления, систем видеонаблюдения</t>
  </si>
  <si>
    <t>2.2.4.2. Затраты на техническое обслуживание и регламентарно-профилактический ремонт установок кондиционирования и элементов вентиляции</t>
  </si>
  <si>
    <t>2.2.4.3. Затраты на техническое обслуживание и регламентарно-профилактический ремонт пожарной сигнализации</t>
  </si>
  <si>
    <t>2.3.1 Затраты на оплату типографических работ и услуг, включая приобретение периодических печатных изданий</t>
  </si>
  <si>
    <t>2.3.2. Затраты на проведение предрейсового и послерейсового осмотра водителей транспортных средств</t>
  </si>
  <si>
    <t>Количество водителей</t>
  </si>
  <si>
    <t>6=гр2*гр3*гр4/гр5</t>
  </si>
  <si>
    <t>5=1,2</t>
  </si>
  <si>
    <t>4=гр3*гр4</t>
  </si>
  <si>
    <t>ВСЕГО 2.3.1.Затраты на оплату типографических работ и услуг, включая приобретение периодических печатных изданий</t>
  </si>
  <si>
    <t>Поправочный коэффициент, учитывающий неявки на работу по причинам, установленным трудовым законодательством РФ</t>
  </si>
  <si>
    <t>Фактические затраты на оплату услуг вневедомственной охраны в отчетном финансовом году</t>
  </si>
  <si>
    <t>определяются в соответствии с базовыми ставками страховых тарифов и коэффициентами страховых тарифов, установленными указанием Центрального банка Российской Федерации от 19 сентября 2014 г. № 3384-У "О предельных размерах базовых ставок страховых тарифов и коэффициентах страховых тарифов, требованиях к структуре страховых тарифов, а также порядке их применения страховщиками при определении страховой премии по обязательному страхованию гражданской ответственности владельцев транспортных средств"</t>
  </si>
  <si>
    <t>Наименование типа оргтехники</t>
  </si>
  <si>
    <t>2.2. Затраты на содержание имущества, не отнесенные к затратам на содержание имущества в рамках затрат на информационно- коммуникационные технологии</t>
  </si>
  <si>
    <t>2.2.4 Затраты на техническое обслуживание и регламентарно- профилактический ремонт иного оборудования - дизельных генераторных установок, систем газового пожаротушения, систем кондиционирования и вентиляции, систем пожарной сигнализации, систем контроля и управления доступом, систем автоматического диспетчерского управления, систем видеонаблюдения</t>
  </si>
  <si>
    <t>2.2.4.1. Затраты на техническое обслуживание и регламентарно-профилактический ремонт системы газового пожаротушения</t>
  </si>
  <si>
    <t>2.3. Затраты на приобретение прочих работ и услуг, не относящихся к затратам на услуги связи, транспортные услуги,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организациями, а также к затратам на коммунальные услуги, аренду помещений и оборудования, содержаниеи имущества в рамках прочих затрат и затратам на приобретение прочих работ и услуг в рамках затрат на информационно- коммуникационные технологии</t>
  </si>
  <si>
    <t>ВСЕГО  2.3. Затраты на приобретение прочих работ и услуг, не относящихся к затратам на услуги связи, транспортные услуги,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организациями, а также к затратам на коммунальные услуги, аренду помещений и оборудования, содержаниеи имущества в рамках прочих затрат и затратам на приобретение прочих работ и услуг в рамках затрат на информационно- коммуникационные технологии</t>
  </si>
  <si>
    <t>Бумага формата А4 (пачка 500 листов)</t>
  </si>
  <si>
    <t>1.2.3 Затраты на техническое обслуживание и регламентарно-профилактический ремонт системы телефонной связи (автоматизированных телефонных станций)</t>
  </si>
  <si>
    <t>1.2.4 Затраты на техническое обслуживание и регламентарно-профилактический ремонт локальных вычислительных сетей</t>
  </si>
  <si>
    <t>1.2.5 Затраты на техническое обслуживание и регламентарно-профилактический ремонт систем бесперебойного питания</t>
  </si>
  <si>
    <t>1.3.2.2 Затраты на приобретение простых (неисключительных) лицензий на использование программного обеспечения по защите информации</t>
  </si>
  <si>
    <t>2.4.3.Затраты на приобретение систем кондиционирования</t>
  </si>
  <si>
    <t>2. Прочие затраты</t>
  </si>
  <si>
    <t>Цена сопровождения программного обеспечения, за исключением справочно-правовых систем, определяемая согласно перечню работ по сопровождению иного программного обеспечения и нормативным трудозатратам на их выполнение, установленным в эксплуатационной документации или утвержденном регламенте выполнения работ по сопровождению иного программного обеспечения</t>
  </si>
  <si>
    <t>Цена простых (неисключительных) лицензий на использование программного обеспечения, за исключением справочно-правовых систем</t>
  </si>
  <si>
    <t>ИТОГО нормативных затрат</t>
  </si>
  <si>
    <t>ВСЕГО  2. Прочие затраты</t>
  </si>
  <si>
    <t>ВСЕГО  Затраты на содержание имущества, не отнесенные к затратам на содержание имущества в рамках затрат на информационно- коммуникационные технологии</t>
  </si>
  <si>
    <t xml:space="preserve">Расчет нормативных затрат </t>
  </si>
  <si>
    <t>на обеспечение функций</t>
  </si>
  <si>
    <t>1.1.2. Затраты на повременную оплату местных, внутризоновых и междугородних телефонных соединений</t>
  </si>
  <si>
    <t>Вид телефонных соединений для передачи голосовой информации</t>
  </si>
  <si>
    <t xml:space="preserve">* определяется по формуле: ( фактическая численность муниципальных служащих+фактическая численность работников, замещающих должности, не являющиеся должностями муниципальной службы+ фактическая численность работников, оплата которых осуществляется в рамках отраслевой системы оплаты труда)*1,1. </t>
  </si>
  <si>
    <t>Цена технического обслуживания и регламентарно- профилактического ремонта 1 устройства локальных вычислительных сетей в год</t>
  </si>
  <si>
    <t>Цена технического обслуживания и регламентарно- профилактического ремонта 1 модуля бесперебойного питания в год</t>
  </si>
  <si>
    <t>1.2.6 Затраты на техническое обслуживание и регламентарно-профилактический ремонт принтеров, многофункциональных устройств и копировальных аппаратов и иной оргтехники</t>
  </si>
  <si>
    <t>Количество принтеров, многофункциональных устройств и копировальных аппаратов и иной оргтехники</t>
  </si>
  <si>
    <t>Цена технического обслуживания и регламентарно- профилактического ремонта 1 принтера, многофункционального устройства и копировального аппарата и иной оргтехники в год</t>
  </si>
  <si>
    <t>Цена проведения аттестации объекта (помещения)/ 1 единицы оборудования (устройства требующего проверки)</t>
  </si>
  <si>
    <t>Цена единицы простой (неисключительной) лицензии на использование программного обеспечения по защите информации</t>
  </si>
  <si>
    <t>3=гр4*0,2</t>
  </si>
  <si>
    <t>2=гр3*0,2</t>
  </si>
  <si>
    <t>Цена приобретения 1 типа принтера, многофункционального устройства и копировального аппарата и иной оргтехники в соответствии с нормативами муниципальных органов</t>
  </si>
  <si>
    <t>5=гр2*гр3</t>
  </si>
  <si>
    <t>Количество оборудования по обеспечению безопасности информации</t>
  </si>
  <si>
    <t>Количество мониторов для должности</t>
  </si>
  <si>
    <t>Цена одного монитора</t>
  </si>
  <si>
    <t>Количество системных блоков</t>
  </si>
  <si>
    <t>Количество запасных частей для вычислительной техники*</t>
  </si>
  <si>
    <t>* по средним фактическим данным за 3 предыдущих финансовых года</t>
  </si>
  <si>
    <t>Цена 1 единицы запасной части для вычислительной техники</t>
  </si>
  <si>
    <t>1.5.4.1. Затраты на приобретение расходных материалов для принтеров, многофункциональных устройств, копировальных аппаратов и иной оргтехники</t>
  </si>
  <si>
    <t>Фактическое количество принтеров, многофункциональных устройств, копировальных аппаратов и иной оргтехники в соответствии с нормативами муниципальных органов</t>
  </si>
  <si>
    <t>Норматив потребления расходных материалов для принтеров, многофункциональных устройств, копировальных аппаратов и иной оргтехники в соответствии с нормативами муниципальных органов</t>
  </si>
  <si>
    <t>Цена расходного материала для принтеров, многофункциональных устройств, копировальных аппаратов и иной оргтехники по должности в соответствии с нормативами муниципальных органов</t>
  </si>
  <si>
    <t>1.5.4. Затраты на приобретение деталей для содержания принтеров, многофункциональных устройств, копировальных аппаратов и иной оргтехники</t>
  </si>
  <si>
    <t>1.5.4.2. Затраты на приобретение запасных частей для принтеров, многофункциональных устройств, копировальных аппаратов и иной оргтехники</t>
  </si>
  <si>
    <t>Количество запасных частей для для принтеров, многофункциональных устройств, копировальных аппаратов и иной оргтехники</t>
  </si>
  <si>
    <t xml:space="preserve">Цена 1 единицы запасной части </t>
  </si>
  <si>
    <t>Расчетная потребность, в натуральном выражении</t>
  </si>
  <si>
    <t>Количество транспортных средств</t>
  </si>
  <si>
    <t>Стоимость технического обслуживания и ремонта транспортного средства, определяемая по средним арифметическим данным за 3 предшествующего финансовых года</t>
  </si>
  <si>
    <t>Цена технического обслуживания и регламентарно-профилактического ремонта 1 датчика системы газового пожаротушения в год</t>
  </si>
  <si>
    <t>Цена технического обслуживания и решламентарно- профилактического ремонта 1 установки кондиционирования и элемента вентиляции</t>
  </si>
  <si>
    <t>2.3.1.1. Затраты на приобретение специальных журналов и бланков строгой отчетности</t>
  </si>
  <si>
    <t>Цена 1 специального журнала, бланка строгой отчетности</t>
  </si>
  <si>
    <t>Количество приобретаемых специальных журналов, бланков строгой отчетности</t>
  </si>
  <si>
    <t>Цена проведения 1 предрейсового и послерейсового осмотра</t>
  </si>
  <si>
    <t>Количество рабочих дней в году</t>
  </si>
  <si>
    <t>2.3.3. Затраты на проведение диспансеризации работников</t>
  </si>
  <si>
    <t>2.3.4 Затраты на оплату услуг вневедомственной охраны</t>
  </si>
  <si>
    <t>2.3.5. Затраты на приобретение полисов обязательного страхования гражданской ответственности владельцев транспортных средств</t>
  </si>
  <si>
    <t>Численность работников, подлежащих диспансеризации</t>
  </si>
  <si>
    <t>Цена проведения диспансеризации в расчете на 1 работника</t>
  </si>
  <si>
    <t>Количество предметов мебели в соответствии с нормативами муниципальных органов</t>
  </si>
  <si>
    <t xml:space="preserve"> Цена приобретения 1 предмета мебели в соответствии с нормативами муниципальных органов</t>
  </si>
  <si>
    <t>Количество систем кондиционирова-ния</t>
  </si>
  <si>
    <t xml:space="preserve"> Цена приобретения 1 системы кондиционирования</t>
  </si>
  <si>
    <t>2.5.1. Затраты на приобретение бланочной и иной типографической продукции</t>
  </si>
  <si>
    <t>Количество бланочной продукции</t>
  </si>
  <si>
    <t xml:space="preserve"> Цена 1 бланка</t>
  </si>
  <si>
    <t>Количество прочей продукции, изготавливаемой типографией</t>
  </si>
  <si>
    <t>Цена 1 единицы прочей продукции, изготавливаемой типографией</t>
  </si>
  <si>
    <t>Количество предмета канцелярских принадлежностей в соответствии с нормативами муниципальных органов в расчете на основного работника</t>
  </si>
  <si>
    <t>Цена 1 единицы канцелярских принадлежностей в соответствии с нормативами муниципальных органов</t>
  </si>
  <si>
    <t xml:space="preserve">Количество хозяйственного товара и принадлежности в соответствии с нормативами муниципальных органов </t>
  </si>
  <si>
    <t xml:space="preserve">Цена 1 единицы хозяйственных товаров и принадлежностей в
соответствии с нормативами муниципальных органов 
</t>
  </si>
  <si>
    <t xml:space="preserve">Норма расхода топлива на 100 километров пробега транспортного средства* </t>
  </si>
  <si>
    <t>*согласно методическим рекомендациям "Нормы расхода топлива и смазочных материалов на автомобильном транспорте", предусмотренным приложением к распоряжению Министерства транспорта Российской Федерации от 14 марта 2008 г. № AM-23-p</t>
  </si>
  <si>
    <t xml:space="preserve">Цена 1 литра горюче-смазочного материала по 1-му транспортному средству
</t>
  </si>
  <si>
    <t>Километраж использования транспортного средства в очередном финансовом году</t>
  </si>
  <si>
    <t xml:space="preserve">Фактические затраты на приобретение запасных частей для транспортных средств в отчетном финансовом году* </t>
  </si>
  <si>
    <t xml:space="preserve">Цена обучения одного работника по виду дополнительного образования (фактическая потребность в отчетном финансовом году для других расходов, осуществляемых в целях выполнения норм законодательства РФ) </t>
  </si>
  <si>
    <t xml:space="preserve">Количество работников, направляемых на дополнительное образование (количество расходов, осуществляемых в целях выполнения норм законодательства РФ) </t>
  </si>
  <si>
    <t>Расчетная численность основных работников*</t>
  </si>
  <si>
    <t>Цена сопровождения справочно-правовой системы, определяемая согласно перечню работ по сопровождению справочно-правовых систем и нормативным трудозатратам на их выполнение, установленным в эксплуатационной документации или утвержденном регламенте выполнения работ по сопровождению справочно-правовых систем</t>
  </si>
  <si>
    <t xml:space="preserve">2.4.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
</t>
  </si>
  <si>
    <t>2.4.2.Затраты на приобретение мебели</t>
  </si>
  <si>
    <t>ВСЕГО  2.4.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</t>
  </si>
  <si>
    <t>2.5.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</si>
  <si>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7=гр3*гр4+гр5*гр6</t>
  </si>
  <si>
    <t>*с учетом количества транспортных средств, установленного нормативами муниципальных органов</t>
  </si>
  <si>
    <t>2.5.2. Затраты на приобретение канцелярских принадлежностей</t>
  </si>
  <si>
    <t>2.5.3. Затраты на приобретение хозяйственных товаров и принадлежностей</t>
  </si>
  <si>
    <t>2.5.4. Затраты на приобретение горюче-смазочных материалов</t>
  </si>
  <si>
    <t>ВСЕГО  2.5.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</si>
  <si>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ВСЕГО 1.Затраты на информационно-коммуникационные технологии</t>
  </si>
  <si>
    <t>Наименование показателя</t>
  </si>
  <si>
    <t>ВСЕГО</t>
  </si>
  <si>
    <t>№ п/п</t>
  </si>
  <si>
    <t>Сумма на год, руб</t>
  </si>
  <si>
    <t>1 Затраты на информационно-коммуникационные технологии</t>
  </si>
  <si>
    <t>Количество месяцев предоставления услуги</t>
  </si>
  <si>
    <t>5=гр2*гр3*гр4</t>
  </si>
  <si>
    <t>х</t>
  </si>
  <si>
    <t>1.1.1. Затраты на абонентскую плату</t>
  </si>
  <si>
    <t>Количество абонентских номеров для передачи голосовой информации</t>
  </si>
  <si>
    <t>Ежемесячная абонентская плата в расчете на 1 абонентский номер, руб.</t>
  </si>
  <si>
    <t>Продолжительность местных телефонных соединений в месяц, мин</t>
  </si>
  <si>
    <t>Цена минуты разговора при местных телефонных соединениях</t>
  </si>
  <si>
    <t>6=гр2*гр3*гр4*гр5</t>
  </si>
  <si>
    <t>1.1.3. Затраты на передачу данных с использованием информационно- телекоммуникационной сети Интернет (далее- сети Итернет) и услуги интернет-провайдеров для планшетных компьютеров</t>
  </si>
  <si>
    <t>Количество SIM-карт по i-й должности в соответствии с нормативами муниципальных органов</t>
  </si>
  <si>
    <t>2.4.1.Затраты на приобретение учебников для библиотечного фонда</t>
  </si>
  <si>
    <t>Учебники</t>
  </si>
  <si>
    <t>Потребность в текущем финансовом году</t>
  </si>
  <si>
    <t xml:space="preserve">Расчетная численность основных работников (согласно п.1.2.1) </t>
  </si>
  <si>
    <t>2.10. Затраты на дополнительное профессиональное образование</t>
  </si>
  <si>
    <t>В случае превышения размеров нормативов количества и цены приобретаемых товаров, оказанных услуг и выполненных работ, указанных в настоящем приложении, вносятся изменения в указанные нормативы и утверждаются в установленном порядке. При этом закупка товаров, оказание услуг и выполнение работ, указанных в настоящем приложении осуществляется в пределах утвержденных лимитов бюджетных обязательств по соответствующему коду классификации расходов бюджетов.</t>
  </si>
  <si>
    <t>2.2.1.5. Затраты на оплату услуг по обслуживанию и уборке помещений</t>
  </si>
  <si>
    <t>Количество в год</t>
  </si>
  <si>
    <t>Всего</t>
  </si>
  <si>
    <t>Количество, куб.м.</t>
  </si>
  <si>
    <t>Цена 1 куб.м.</t>
  </si>
  <si>
    <t>2.6. Нормативы затрат на выполнение работ по расчету платы за негативное воздействие на окружающую среду, сдача технического отчета о неизменности производственного процесса, отчета 2-ТП отходы, подготовка паспортов за загрязнение окружающей среды, ведение журнала отходов, выдача документов об утверждении нормативов образования отходов, производство и потребление лимитов на их размещение, разработка документации по производственному экологическому контролю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</si>
  <si>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2.7. Нормативы затрат на оказание услуг по сбору, транспортированию, обработке, утилизации, обезвреживанию, размещению отходов I – IV класса опасности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</si>
  <si>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2.9.Нормативы затрат на приобретение услуг по созданию квалифицированных сертификатов ключей проверки электронных подписей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</si>
  <si>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2.11. Прочие затраты</t>
  </si>
  <si>
    <t xml:space="preserve">Фактическая потребность в отчетном финансовом году </t>
  </si>
  <si>
    <t>2.5.5. Затраты на приобретение продуктов питания</t>
  </si>
  <si>
    <t>2.5.6.Затраты на приобретение запасных частей для транспортных средств</t>
  </si>
  <si>
    <t>2.5.7. Затраты на приобретение дровяного топлива</t>
  </si>
  <si>
    <t>Количество, единиц (кг, шт)</t>
  </si>
  <si>
    <t>Цена 1 единицы (кг, шт)</t>
  </si>
  <si>
    <t>Стоимость технического обслуживания и регламентно-профилактического ремонта в год, руб.</t>
  </si>
  <si>
    <t>Количество основных средств в соответствии с нормативами муниципальных органов</t>
  </si>
  <si>
    <t>Цена приобретения основных средств в соответствии с нормативами муниципальных органов</t>
  </si>
  <si>
    <t>Количество материальных запасов в соответствии с нормативами муниципальных органов</t>
  </si>
  <si>
    <t>Цена приобретения материальных запасов в соответствии с нормативами муниципальных органов</t>
  </si>
  <si>
    <t>Огнезащитная обработка деревянных конструкций</t>
  </si>
  <si>
    <t>Дератизация</t>
  </si>
  <si>
    <t xml:space="preserve"> </t>
  </si>
  <si>
    <t>2.5.8.Затраты на приобретение рабочих тетрадей</t>
  </si>
  <si>
    <t>Сумма сводного сметного расчета стоимости  строительства</t>
  </si>
  <si>
    <t>1.4.1 Затраты на приобретение рабочих станций, ноутбуков</t>
  </si>
  <si>
    <t>Наименование должности (учащиеся)</t>
  </si>
  <si>
    <t>Предельное количество рабочих станций, ноутбуков</t>
  </si>
  <si>
    <t>Количество рабочих станций, ноутбуков</t>
  </si>
  <si>
    <t>Цена приобретения 1 рабочей станции, ноутбука</t>
  </si>
  <si>
    <t>Ассенизация</t>
  </si>
  <si>
    <t>Количество кв.м обработки в год</t>
  </si>
  <si>
    <t>Цена 1 кв.м</t>
  </si>
  <si>
    <t>2.3.1.2. Затраты на приобретение информационных услуг, которые включают в себя затраты на приобретение периодических печатных изданий, справочной литературы, а также подачу объявлений в печатные издания определяются по фактическим затратам в отчетном финансовом году.</t>
  </si>
  <si>
    <t>1.1.</t>
  </si>
  <si>
    <t>1.2.</t>
  </si>
  <si>
    <t>1.3.</t>
  </si>
  <si>
    <t>1.4.</t>
  </si>
  <si>
    <t>1.5.</t>
  </si>
  <si>
    <t>1.6.</t>
  </si>
  <si>
    <t>1.7.</t>
  </si>
  <si>
    <t xml:space="preserve">2.13.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
</t>
  </si>
  <si>
    <t>2.14.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</si>
  <si>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2.12. Затраты на утилизацию оргтехники, отходов</t>
  </si>
  <si>
    <t>Утилизация:</t>
  </si>
  <si>
    <t>2.15. Затраты на капитальный ремонт муниципального имущества</t>
  </si>
  <si>
    <t>Дровяное топливо</t>
  </si>
  <si>
    <t xml:space="preserve">УТВЕРЖДЕН
приказом управления образования                                        администрации муниципального образования                                            Апшеронский район
от _______________ № ________
</t>
  </si>
  <si>
    <t>1.3.3 Затраты на оплату работ по монтажу (установке), дооборудованию и наладке оборудования</t>
  </si>
  <si>
    <t>Стоимость проведения работ, руб.</t>
  </si>
  <si>
    <t>2.8.Нормативы затрат на обучение, осуществляемое в целях выполнения норм законодательства РФ в области экологической безопасности, обеспечения безопасности дорожного движения, охраны труда, пожарной безопасности, устройства и безопасной эксплуатации тепловых энергоустановок,  определяются исходя из фактической потребности за отчетный финансовый год.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</si>
  <si>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Стоимость услуги в год, руб.</t>
  </si>
  <si>
    <t>1.3.4 Затраты на организацию услуг по обеспечению горячим питанием</t>
  </si>
  <si>
    <t>Оплата испытания и измерения электрооборудования и электроустановок с оформлением отчета</t>
  </si>
  <si>
    <t>Цена 1 услуги, руб.</t>
  </si>
  <si>
    <t>Техническое обслуживание тепловых энергоустановок - внутренней системы теплопотребления</t>
  </si>
  <si>
    <t>Техническое обслуживание системы видеонаблюдения</t>
  </si>
  <si>
    <t xml:space="preserve">Наименование и количество закупаемых товаров, работ, услуг может отличаться от приведенного исчерпывающего перечня в зависимости от потребности учреждения. При этом закупка таких товаров, работ, услуг осуществляется в пределах доведенных лимитов бюджетных обязательств по соответствующему коду классификации расходов бюджета муниципального образования Апшеронский район.
По мере необходимости учреждение обеспечивается предметами и принадлежностями, не указанными в настоящем приложении в пределах объема доведенных лимитов бюджетных обязательств на эти цели.
</t>
  </si>
  <si>
    <t>Количество мешков твердых бытовых отходов в год (куб.м)</t>
  </si>
  <si>
    <t>Цена вывоза 1 мешок (куб.м) тердых бытовых отходов</t>
  </si>
  <si>
    <t>Количество извещателей пожарной сигнализации (обслуживание в месяц)</t>
  </si>
  <si>
    <t>Разработка энергетического паспорта</t>
  </si>
  <si>
    <t>Сосиски</t>
  </si>
  <si>
    <t>Крупа гречневая</t>
  </si>
  <si>
    <t>Зеленый горошек, 360гр</t>
  </si>
  <si>
    <t>Картофель</t>
  </si>
  <si>
    <t xml:space="preserve">Масло подсолнечное </t>
  </si>
  <si>
    <t>Соль йодированная</t>
  </si>
  <si>
    <t>Макаронные изделия</t>
  </si>
  <si>
    <t>Вафли</t>
  </si>
  <si>
    <t>Печенье</t>
  </si>
  <si>
    <t>Пряники</t>
  </si>
  <si>
    <t>Чай черный, 100гр.</t>
  </si>
  <si>
    <t>Масло сливочное 200гр.</t>
  </si>
  <si>
    <t>Рис</t>
  </si>
  <si>
    <t>Сахар-песок</t>
  </si>
  <si>
    <t>Молоко питьевое, ультра пастеризованное, 0,2 л</t>
  </si>
  <si>
    <t>Яблоки</t>
  </si>
  <si>
    <t>Апельсины</t>
  </si>
  <si>
    <t>Бананы</t>
  </si>
  <si>
    <t>Мука пшеничная</t>
  </si>
  <si>
    <t>Гречневая крупа</t>
  </si>
  <si>
    <t>Манная крупа</t>
  </si>
  <si>
    <t>Пшеничная крупа</t>
  </si>
  <si>
    <t>Перловая крупа</t>
  </si>
  <si>
    <t>Пшено</t>
  </si>
  <si>
    <t>Геркулес</t>
  </si>
  <si>
    <t>Горох</t>
  </si>
  <si>
    <t>Сыр твердый</t>
  </si>
  <si>
    <t xml:space="preserve">Масло сливочное </t>
  </si>
  <si>
    <t>Молоко сгущеное</t>
  </si>
  <si>
    <t>Масло растительное</t>
  </si>
  <si>
    <t>Маргарин</t>
  </si>
  <si>
    <t>Яйцо куриное</t>
  </si>
  <si>
    <t>Сухофрукты</t>
  </si>
  <si>
    <t>Какао, 100 гр</t>
  </si>
  <si>
    <t>Кофейный напиток, 100 гр</t>
  </si>
  <si>
    <t>Чай чёрный 100 гр</t>
  </si>
  <si>
    <t>Кисель ягодный, 500 гр</t>
  </si>
  <si>
    <t>Дрожжи сухие, 100 гр</t>
  </si>
  <si>
    <t>Зелёный горошек, 360 гр</t>
  </si>
  <si>
    <t>Фасоль, 360 гр</t>
  </si>
  <si>
    <t>Икра кабачковая, 360 гр</t>
  </si>
  <si>
    <t>Кукуруза, 420 гр</t>
  </si>
  <si>
    <t>Повидло, 800 гр</t>
  </si>
  <si>
    <t>Томатна паста, 1 л</t>
  </si>
  <si>
    <t>Сок томатный, 3 л</t>
  </si>
  <si>
    <t>Напиток тыквенный, 3 л</t>
  </si>
  <si>
    <t>Сок яблочный, 3 л</t>
  </si>
  <si>
    <t>Напиток из груши-дички, 3л</t>
  </si>
  <si>
    <t>Сок яблочный, 1 л</t>
  </si>
  <si>
    <t>Сок фруктовый в ассортименте, 1 л</t>
  </si>
  <si>
    <t>Фрикадельки</t>
  </si>
  <si>
    <t>Пельмени</t>
  </si>
  <si>
    <t>Вареники</t>
  </si>
  <si>
    <t>Блины с джемом</t>
  </si>
  <si>
    <t>Капуста квашеная</t>
  </si>
  <si>
    <t>Огурцы солёные</t>
  </si>
  <si>
    <t>Томаты солёные</t>
  </si>
  <si>
    <t>Вывоз ЖБО</t>
  </si>
  <si>
    <t>Техническое обслуживание электрохозяйства</t>
  </si>
  <si>
    <t>Охрана объекта, обеспечение пропускного режима</t>
  </si>
  <si>
    <t xml:space="preserve">ПРИЛОЖЕНИЕ № 6                                                                                                 УТВЕРЖДЕН
приказом управления образования                                              администрации муниципального образования                 </t>
  </si>
  <si>
    <t>Принтер, МФУ</t>
  </si>
  <si>
    <t>Коппировальный аппарат</t>
  </si>
  <si>
    <t>2.2.1.3. Затраты на вывоз твердых коммунальных отходов</t>
  </si>
  <si>
    <t>Облучатель бактерицидный (рециркулятор)</t>
  </si>
  <si>
    <t>Классные журналы для I-IV классов</t>
  </si>
  <si>
    <t>Классные журналы для V-  IX классов</t>
  </si>
  <si>
    <t>Журналы учета внеурочной деятельности, факультативных, индивидуальных и групповых занятий</t>
  </si>
  <si>
    <t>Журналы учета пропущенных и замещенных уроков</t>
  </si>
  <si>
    <t>Книга регистрации выданных аттестатов о среднем общем образовании,медалей и похвальных грамот</t>
  </si>
  <si>
    <t>Книга регистрации выданных аттестатов об основном общем образовании и похвальных грамот</t>
  </si>
  <si>
    <t>Книга учета личного состава работников общеобразовательной организации</t>
  </si>
  <si>
    <t>Алфавитная книга записи</t>
  </si>
  <si>
    <t>Инвентарная книга</t>
  </si>
  <si>
    <t>Личная карта обучающегося</t>
  </si>
  <si>
    <t>Формуляр читателя</t>
  </si>
  <si>
    <t>Дневник учета работы библиотеки школы</t>
  </si>
  <si>
    <t>Книга суммарного учета библиотечного фонда библиотеки общеобразовательного учреждения</t>
  </si>
  <si>
    <t>Каталожная карточка</t>
  </si>
  <si>
    <t>Журнал учета занятий с обучающимися по индивидуальному учебному плану</t>
  </si>
  <si>
    <t>обслуживание тревожной сигнализации с предоставлением в пользование и контроля положительного баланса СИМ-карт (основной и дублирующей)</t>
  </si>
  <si>
    <t>Эксплуатация котельной</t>
  </si>
  <si>
    <t>Предаттестационная подготовка специалистов и руководителей по безопасной эксплуатации энергоустановок</t>
  </si>
  <si>
    <t xml:space="preserve">Лабораторные испытания питьевой воды </t>
  </si>
  <si>
    <t>Сопровождение официального сайта</t>
  </si>
  <si>
    <t>Повышение квалификации по защите персональных данных</t>
  </si>
  <si>
    <t>Заправка огнетушителей</t>
  </si>
  <si>
    <t>Использование кнопки тревожной сигнализации</t>
  </si>
  <si>
    <t>Техническое обслуживание системы передачи извещений на пульт (ПАК "Стрелец-Мониторинг"</t>
  </si>
  <si>
    <t>Обучение экологической безопасности</t>
  </si>
  <si>
    <t>Обучение по охране труда</t>
  </si>
  <si>
    <t>Обучение персонала по программе пожарно-технического минимума</t>
  </si>
  <si>
    <t>Обучение персонала по программе "Оказание первой медицинской помощи"</t>
  </si>
  <si>
    <t>Обучение по организации и введение Гражданской обороны, предупреждение и ликвидация ЧС</t>
  </si>
  <si>
    <t>Программа производственного экологического контроля</t>
  </si>
  <si>
    <t xml:space="preserve">Расчет платы за негативное воздействие на окружающую среду </t>
  </si>
  <si>
    <t xml:space="preserve">Ведение учетной документации в области обращения с отходами </t>
  </si>
  <si>
    <t>Составление отчёта по форме 2-ТП</t>
  </si>
  <si>
    <t xml:space="preserve">Ежеквартальное обслуживание в области охраны окружающей среды </t>
  </si>
  <si>
    <t>Паспортизация отходов</t>
  </si>
  <si>
    <t>Составление проекта НДВ</t>
  </si>
  <si>
    <t>Оформление,учет медицинской книжки</t>
  </si>
  <si>
    <t>Профессиональная гигиеническая подготовка</t>
  </si>
  <si>
    <t xml:space="preserve">Исполняющий обязанности  начальника
управления образования администрации
муниципального образования
Апшеронский район                                                                                                                                С.А. Аипова
</t>
  </si>
  <si>
    <t>Огнетушитель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</si>
</sst>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[Red]\-#,##0.00\ "/>
    <numFmt numFmtId="184" formatCode="#,##0.0"/>
    <numFmt numFmtId="185" formatCode="#,##0.000"/>
    <numFmt numFmtId="186" formatCode="#,##0.0000"/>
    <numFmt numFmtId="187" formatCode="0.00000000"/>
    <numFmt numFmtId="188" formatCode="#,##0.00000"/>
    <numFmt numFmtId="189" formatCode="#,##0.000000"/>
    <numFmt numFmtId="190" formatCode="#,##0.0000000"/>
  </numFmts>
  <fonts count="55">
    <font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MS Sans Serif"/>
      <family val="2"/>
    </font>
    <font>
      <sz val="11"/>
      <color rgb="FF11111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NumberFormat="1" applyFont="1" applyFill="1" applyBorder="1" applyAlignment="1" applyProtection="1">
      <alignment vertical="top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47" fillId="0" borderId="10" xfId="0" applyNumberFormat="1" applyFont="1" applyFill="1" applyBorder="1" applyAlignment="1" applyProtection="1">
      <alignment/>
      <protection/>
    </xf>
    <xf numFmtId="0" fontId="47" fillId="0" borderId="10" xfId="0" applyNumberFormat="1" applyFont="1" applyFill="1" applyBorder="1" applyAlignment="1" applyProtection="1">
      <alignment wrapText="1"/>
      <protection/>
    </xf>
    <xf numFmtId="0" fontId="47" fillId="0" borderId="10" xfId="0" applyNumberFormat="1" applyFont="1" applyFill="1" applyBorder="1" applyAlignment="1" applyProtection="1">
      <alignment horizontal="center"/>
      <protection/>
    </xf>
    <xf numFmtId="4" fontId="47" fillId="0" borderId="10" xfId="0" applyNumberFormat="1" applyFont="1" applyFill="1" applyBorder="1" applyAlignment="1" applyProtection="1">
      <alignment/>
      <protection/>
    </xf>
    <xf numFmtId="0" fontId="47" fillId="0" borderId="10" xfId="0" applyNumberFormat="1" applyFont="1" applyFill="1" applyBorder="1" applyAlignment="1" applyProtection="1">
      <alignment vertical="top"/>
      <protection/>
    </xf>
    <xf numFmtId="4" fontId="47" fillId="0" borderId="10" xfId="0" applyNumberFormat="1" applyFont="1" applyFill="1" applyBorder="1" applyAlignment="1" applyProtection="1">
      <alignment vertical="top"/>
      <protection/>
    </xf>
    <xf numFmtId="0" fontId="47" fillId="0" borderId="10" xfId="0" applyNumberFormat="1" applyFont="1" applyFill="1" applyBorder="1" applyAlignment="1" applyProtection="1">
      <alignment vertical="top" wrapText="1"/>
      <protection/>
    </xf>
    <xf numFmtId="4" fontId="47" fillId="0" borderId="0" xfId="0" applyNumberFormat="1" applyFont="1" applyFill="1" applyBorder="1" applyAlignment="1" applyProtection="1">
      <alignment vertical="top"/>
      <protection/>
    </xf>
    <xf numFmtId="4" fontId="47" fillId="0" borderId="10" xfId="0" applyNumberFormat="1" applyFont="1" applyFill="1" applyBorder="1" applyAlignment="1" applyProtection="1">
      <alignment wrapText="1"/>
      <protection/>
    </xf>
    <xf numFmtId="4" fontId="47" fillId="0" borderId="11" xfId="0" applyNumberFormat="1" applyFont="1" applyFill="1" applyBorder="1" applyAlignment="1" applyProtection="1">
      <alignment vertical="top"/>
      <protection/>
    </xf>
    <xf numFmtId="0" fontId="47" fillId="0" borderId="0" xfId="0" applyNumberFormat="1" applyFont="1" applyFill="1" applyBorder="1" applyAlignment="1" applyProtection="1">
      <alignment horizontal="center" vertical="top"/>
      <protection/>
    </xf>
    <xf numFmtId="0" fontId="49" fillId="0" borderId="12" xfId="0" applyFont="1" applyFill="1" applyBorder="1" applyAlignment="1">
      <alignment horizontal="left" vertical="center" wrapText="1"/>
    </xf>
    <xf numFmtId="0" fontId="47" fillId="0" borderId="11" xfId="0" applyNumberFormat="1" applyFont="1" applyFill="1" applyBorder="1" applyAlignment="1" applyProtection="1">
      <alignment vertical="top"/>
      <protection/>
    </xf>
    <xf numFmtId="0" fontId="47" fillId="0" borderId="11" xfId="0" applyNumberFormat="1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/>
      <protection/>
    </xf>
    <xf numFmtId="4" fontId="47" fillId="0" borderId="11" xfId="0" applyNumberFormat="1" applyFont="1" applyFill="1" applyBorder="1" applyAlignment="1" applyProtection="1">
      <alignment/>
      <protection/>
    </xf>
    <xf numFmtId="2" fontId="47" fillId="0" borderId="10" xfId="0" applyNumberFormat="1" applyFont="1" applyFill="1" applyBorder="1" applyAlignment="1" applyProtection="1">
      <alignment/>
      <protection/>
    </xf>
    <xf numFmtId="2" fontId="47" fillId="0" borderId="10" xfId="0" applyNumberFormat="1" applyFont="1" applyFill="1" applyBorder="1" applyAlignment="1" applyProtection="1">
      <alignment vertical="top"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4" fontId="48" fillId="0" borderId="11" xfId="0" applyNumberFormat="1" applyFont="1" applyFill="1" applyBorder="1" applyAlignment="1" applyProtection="1">
      <alignment vertical="top"/>
      <protection/>
    </xf>
    <xf numFmtId="2" fontId="47" fillId="0" borderId="0" xfId="0" applyNumberFormat="1" applyFont="1" applyFill="1" applyBorder="1" applyAlignment="1" applyProtection="1">
      <alignment vertical="top"/>
      <protection/>
    </xf>
    <xf numFmtId="2" fontId="47" fillId="0" borderId="10" xfId="0" applyNumberFormat="1" applyFont="1" applyFill="1" applyBorder="1" applyAlignment="1" applyProtection="1">
      <alignment horizontal="left" vertical="top" wrapText="1"/>
      <protection/>
    </xf>
    <xf numFmtId="2" fontId="47" fillId="0" borderId="10" xfId="0" applyNumberFormat="1" applyFont="1" applyFill="1" applyBorder="1" applyAlignment="1" applyProtection="1">
      <alignment horizontal="right"/>
      <protection/>
    </xf>
    <xf numFmtId="2" fontId="47" fillId="0" borderId="10" xfId="0" applyNumberFormat="1" applyFont="1" applyFill="1" applyBorder="1" applyAlignment="1" applyProtection="1">
      <alignment horizontal="right" wrapText="1"/>
      <protection/>
    </xf>
    <xf numFmtId="4" fontId="47" fillId="0" borderId="10" xfId="0" applyNumberFormat="1" applyFont="1" applyFill="1" applyBorder="1" applyAlignment="1" applyProtection="1">
      <alignment horizontal="right" wrapText="1"/>
      <protection/>
    </xf>
    <xf numFmtId="0" fontId="47" fillId="0" borderId="10" xfId="0" applyNumberFormat="1" applyFont="1" applyFill="1" applyBorder="1" applyAlignment="1" applyProtection="1">
      <alignment horizontal="left" vertical="top" wrapText="1"/>
      <protection/>
    </xf>
    <xf numFmtId="4" fontId="47" fillId="0" borderId="10" xfId="0" applyNumberFormat="1" applyFont="1" applyFill="1" applyBorder="1" applyAlignment="1" applyProtection="1">
      <alignment horizontal="right"/>
      <protection/>
    </xf>
    <xf numFmtId="4" fontId="47" fillId="0" borderId="10" xfId="0" applyNumberFormat="1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>
      <alignment/>
    </xf>
    <xf numFmtId="0" fontId="47" fillId="0" borderId="13" xfId="0" applyNumberFormat="1" applyFont="1" applyFill="1" applyBorder="1" applyAlignment="1" applyProtection="1">
      <alignment wrapText="1"/>
      <protection/>
    </xf>
    <xf numFmtId="0" fontId="47" fillId="0" borderId="10" xfId="0" applyNumberFormat="1" applyFont="1" applyFill="1" applyBorder="1" applyAlignment="1" applyProtection="1">
      <alignment horizontal="center" vertical="top" wrapText="1"/>
      <protection/>
    </xf>
    <xf numFmtId="4" fontId="47" fillId="0" borderId="13" xfId="0" applyNumberFormat="1" applyFont="1" applyFill="1" applyBorder="1" applyAlignment="1" applyProtection="1">
      <alignment/>
      <protection/>
    </xf>
    <xf numFmtId="0" fontId="47" fillId="0" borderId="13" xfId="0" applyNumberFormat="1" applyFont="1" applyFill="1" applyBorder="1" applyAlignment="1" applyProtection="1">
      <alignment horizontal="center" wrapText="1"/>
      <protection/>
    </xf>
    <xf numFmtId="0" fontId="47" fillId="0" borderId="10" xfId="0" applyNumberFormat="1" applyFont="1" applyFill="1" applyBorder="1" applyAlignment="1" applyProtection="1">
      <alignment horizontal="right" vertical="center"/>
      <protection/>
    </xf>
    <xf numFmtId="4" fontId="47" fillId="0" borderId="10" xfId="0" applyNumberFormat="1" applyFont="1" applyFill="1" applyBorder="1" applyAlignment="1" applyProtection="1">
      <alignment horizontal="right" vertical="center"/>
      <protection/>
    </xf>
    <xf numFmtId="0" fontId="47" fillId="0" borderId="10" xfId="0" applyFont="1" applyFill="1" applyBorder="1" applyAlignment="1">
      <alignment vertical="center" wrapText="1"/>
    </xf>
    <xf numFmtId="2" fontId="47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10" xfId="0" applyFont="1" applyFill="1" applyBorder="1" applyAlignment="1">
      <alignment/>
    </xf>
    <xf numFmtId="0" fontId="47" fillId="0" borderId="10" xfId="0" applyNumberFormat="1" applyFont="1" applyFill="1" applyBorder="1" applyAlignment="1" applyProtection="1">
      <alignment vertical="center" wrapText="1"/>
      <protection/>
    </xf>
    <xf numFmtId="0" fontId="49" fillId="0" borderId="12" xfId="0" applyFont="1" applyFill="1" applyBorder="1" applyAlignment="1">
      <alignment wrapText="1"/>
    </xf>
    <xf numFmtId="2" fontId="49" fillId="0" borderId="12" xfId="0" applyNumberFormat="1" applyFont="1" applyFill="1" applyBorder="1" applyAlignment="1">
      <alignment horizontal="right" wrapText="1"/>
    </xf>
    <xf numFmtId="0" fontId="47" fillId="0" borderId="10" xfId="0" applyNumberFormat="1" applyFont="1" applyFill="1" applyBorder="1" applyAlignment="1" applyProtection="1">
      <alignment horizontal="right" vertical="top"/>
      <protection/>
    </xf>
    <xf numFmtId="0" fontId="49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vertical="center" wrapText="1"/>
    </xf>
    <xf numFmtId="3" fontId="47" fillId="0" borderId="14" xfId="0" applyNumberFormat="1" applyFont="1" applyFill="1" applyBorder="1" applyAlignment="1" applyProtection="1">
      <alignment/>
      <protection/>
    </xf>
    <xf numFmtId="49" fontId="47" fillId="0" borderId="10" xfId="0" applyNumberFormat="1" applyFont="1" applyFill="1" applyBorder="1" applyAlignment="1" applyProtection="1">
      <alignment horizontal="right"/>
      <protection/>
    </xf>
    <xf numFmtId="0" fontId="47" fillId="0" borderId="10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Border="1" applyAlignment="1" applyProtection="1">
      <alignment wrapText="1"/>
      <protection/>
    </xf>
    <xf numFmtId="2" fontId="47" fillId="0" borderId="10" xfId="0" applyNumberFormat="1" applyFont="1" applyFill="1" applyBorder="1" applyAlignment="1" applyProtection="1">
      <alignment wrapText="1"/>
      <protection/>
    </xf>
    <xf numFmtId="4" fontId="48" fillId="0" borderId="11" xfId="0" applyNumberFormat="1" applyFont="1" applyFill="1" applyBorder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 vertical="top"/>
      <protection/>
    </xf>
    <xf numFmtId="4" fontId="50" fillId="0" borderId="11" xfId="0" applyNumberFormat="1" applyFont="1" applyFill="1" applyBorder="1" applyAlignment="1" applyProtection="1">
      <alignment/>
      <protection/>
    </xf>
    <xf numFmtId="4" fontId="51" fillId="0" borderId="0" xfId="0" applyNumberFormat="1" applyFont="1" applyFill="1" applyBorder="1" applyAlignment="1" applyProtection="1">
      <alignment vertical="top"/>
      <protection/>
    </xf>
    <xf numFmtId="0" fontId="51" fillId="0" borderId="0" xfId="0" applyNumberFormat="1" applyFont="1" applyFill="1" applyBorder="1" applyAlignment="1" applyProtection="1">
      <alignment vertical="top"/>
      <protection/>
    </xf>
    <xf numFmtId="0" fontId="47" fillId="0" borderId="10" xfId="0" applyFont="1" applyFill="1" applyBorder="1" applyAlignment="1">
      <alignment vertical="top" wrapText="1"/>
    </xf>
    <xf numFmtId="0" fontId="47" fillId="0" borderId="10" xfId="0" applyNumberFormat="1" applyFont="1" applyFill="1" applyBorder="1" applyAlignment="1" applyProtection="1">
      <alignment horizontal="right"/>
      <protection/>
    </xf>
    <xf numFmtId="0" fontId="47" fillId="0" borderId="14" xfId="0" applyNumberFormat="1" applyFont="1" applyFill="1" applyBorder="1" applyAlignment="1" applyProtection="1">
      <alignment vertical="top" wrapText="1"/>
      <protection/>
    </xf>
    <xf numFmtId="0" fontId="47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0" fontId="47" fillId="0" borderId="0" xfId="0" applyNumberFormat="1" applyFont="1" applyFill="1" applyBorder="1" applyAlignment="1" applyProtection="1">
      <alignment horizontal="left" wrapText="1"/>
      <protection/>
    </xf>
    <xf numFmtId="0" fontId="47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14" xfId="0" applyNumberFormat="1" applyFont="1" applyFill="1" applyBorder="1" applyAlignment="1" applyProtection="1">
      <alignment wrapText="1"/>
      <protection/>
    </xf>
    <xf numFmtId="4" fontId="47" fillId="0" borderId="14" xfId="0" applyNumberFormat="1" applyFont="1" applyFill="1" applyBorder="1" applyAlignment="1" applyProtection="1">
      <alignment vertical="top"/>
      <protection/>
    </xf>
    <xf numFmtId="4" fontId="47" fillId="0" borderId="14" xfId="0" applyNumberFormat="1" applyFont="1" applyFill="1" applyBorder="1" applyAlignment="1" applyProtection="1">
      <alignment horizontal="center"/>
      <protection/>
    </xf>
    <xf numFmtId="0" fontId="47" fillId="0" borderId="15" xfId="0" applyNumberFormat="1" applyFont="1" applyFill="1" applyBorder="1" applyAlignment="1" applyProtection="1">
      <alignment horizontal="center" wrapText="1"/>
      <protection/>
    </xf>
    <xf numFmtId="0" fontId="47" fillId="0" borderId="14" xfId="0" applyNumberFormat="1" applyFont="1" applyFill="1" applyBorder="1" applyAlignment="1" applyProtection="1">
      <alignment horizontal="center" wrapText="1"/>
      <protection/>
    </xf>
    <xf numFmtId="4" fontId="47" fillId="0" borderId="14" xfId="0" applyNumberFormat="1" applyFont="1" applyFill="1" applyBorder="1" applyAlignment="1" applyProtection="1">
      <alignment/>
      <protection/>
    </xf>
    <xf numFmtId="0" fontId="47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NumberFormat="1" applyFont="1" applyFill="1" applyBorder="1" applyAlignment="1" applyProtection="1">
      <alignment horizontal="center" vertical="top"/>
      <protection/>
    </xf>
    <xf numFmtId="0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0" fontId="52" fillId="0" borderId="0" xfId="0" applyNumberFormat="1" applyFont="1" applyFill="1" applyBorder="1" applyAlignment="1" applyProtection="1">
      <alignment vertical="top" wrapText="1"/>
      <protection/>
    </xf>
    <xf numFmtId="0" fontId="47" fillId="0" borderId="15" xfId="0" applyNumberFormat="1" applyFont="1" applyFill="1" applyBorder="1" applyAlignment="1" applyProtection="1">
      <alignment horizontal="center" wrapText="1"/>
      <protection/>
    </xf>
    <xf numFmtId="0" fontId="47" fillId="0" borderId="14" xfId="0" applyNumberFormat="1" applyFont="1" applyFill="1" applyBorder="1" applyAlignment="1" applyProtection="1">
      <alignment horizontal="center" wrapText="1"/>
      <protection/>
    </xf>
    <xf numFmtId="0" fontId="47" fillId="0" borderId="0" xfId="0" applyNumberFormat="1" applyFont="1" applyFill="1" applyBorder="1" applyAlignment="1" applyProtection="1">
      <alignment horizontal="left" vertical="top" wrapText="1"/>
      <protection/>
    </xf>
    <xf numFmtId="4" fontId="47" fillId="0" borderId="15" xfId="0" applyNumberFormat="1" applyFont="1" applyFill="1" applyBorder="1" applyAlignment="1" applyProtection="1">
      <alignment/>
      <protection/>
    </xf>
    <xf numFmtId="4" fontId="47" fillId="0" borderId="14" xfId="0" applyNumberFormat="1" applyFont="1" applyFill="1" applyBorder="1" applyAlignment="1" applyProtection="1">
      <alignment/>
      <protection/>
    </xf>
    <xf numFmtId="0" fontId="47" fillId="0" borderId="15" xfId="0" applyNumberFormat="1" applyFont="1" applyFill="1" applyBorder="1" applyAlignment="1" applyProtection="1">
      <alignment horizontal="left" wrapText="1"/>
      <protection/>
    </xf>
    <xf numFmtId="0" fontId="47" fillId="0" borderId="14" xfId="0" applyNumberFormat="1" applyFont="1" applyFill="1" applyBorder="1" applyAlignment="1" applyProtection="1">
      <alignment horizontal="left" wrapText="1"/>
      <protection/>
    </xf>
    <xf numFmtId="0" fontId="47" fillId="0" borderId="10" xfId="0" applyNumberFormat="1" applyFont="1" applyFill="1" applyBorder="1" applyAlignment="1" applyProtection="1">
      <alignment horizontal="center" wrapText="1"/>
      <protection/>
    </xf>
    <xf numFmtId="0" fontId="47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NumberFormat="1" applyFont="1" applyFill="1" applyBorder="1" applyAlignment="1" applyProtection="1">
      <alignment horizontal="center" wrapText="1"/>
      <protection/>
    </xf>
    <xf numFmtId="0" fontId="47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0" fontId="48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NumberFormat="1" applyFont="1" applyFill="1" applyBorder="1" applyAlignment="1" applyProtection="1">
      <alignment horizontal="left" wrapText="1"/>
      <protection/>
    </xf>
    <xf numFmtId="0" fontId="53" fillId="0" borderId="14" xfId="0" applyNumberFormat="1" applyFont="1" applyFill="1" applyBorder="1" applyAlignment="1" applyProtection="1">
      <alignment horizontal="center" wrapText="1"/>
      <protection/>
    </xf>
    <xf numFmtId="0" fontId="47" fillId="0" borderId="10" xfId="0" applyNumberFormat="1" applyFont="1" applyFill="1" applyBorder="1" applyAlignment="1" applyProtection="1">
      <alignment horizontal="center" vertical="top"/>
      <protection/>
    </xf>
    <xf numFmtId="4" fontId="47" fillId="0" borderId="15" xfId="0" applyNumberFormat="1" applyFont="1" applyFill="1" applyBorder="1" applyAlignment="1" applyProtection="1">
      <alignment vertical="top"/>
      <protection/>
    </xf>
    <xf numFmtId="4" fontId="47" fillId="0" borderId="14" xfId="0" applyNumberFormat="1" applyFont="1" applyFill="1" applyBorder="1" applyAlignment="1" applyProtection="1">
      <alignment vertical="top"/>
      <protection/>
    </xf>
    <xf numFmtId="4" fontId="47" fillId="0" borderId="15" xfId="0" applyNumberFormat="1" applyFont="1" applyFill="1" applyBorder="1" applyAlignment="1" applyProtection="1">
      <alignment horizontal="center" wrapText="1"/>
      <protection/>
    </xf>
    <xf numFmtId="4" fontId="47" fillId="0" borderId="14" xfId="0" applyNumberFormat="1" applyFont="1" applyFill="1" applyBorder="1" applyAlignment="1" applyProtection="1">
      <alignment horizontal="center" wrapText="1"/>
      <protection/>
    </xf>
    <xf numFmtId="0" fontId="47" fillId="0" borderId="15" xfId="0" applyNumberFormat="1" applyFont="1" applyFill="1" applyBorder="1" applyAlignment="1" applyProtection="1">
      <alignment horizontal="center"/>
      <protection/>
    </xf>
    <xf numFmtId="0" fontId="47" fillId="0" borderId="14" xfId="0" applyNumberFormat="1" applyFont="1" applyFill="1" applyBorder="1" applyAlignment="1" applyProtection="1">
      <alignment horizontal="center"/>
      <protection/>
    </xf>
    <xf numFmtId="0" fontId="47" fillId="0" borderId="15" xfId="0" applyNumberFormat="1" applyFont="1" applyFill="1" applyBorder="1" applyAlignment="1" applyProtection="1">
      <alignment vertical="center" wrapText="1"/>
      <protection/>
    </xf>
    <xf numFmtId="0" fontId="47" fillId="0" borderId="14" xfId="0" applyNumberFormat="1" applyFont="1" applyFill="1" applyBorder="1" applyAlignment="1" applyProtection="1">
      <alignment vertical="center" wrapText="1"/>
      <protection/>
    </xf>
    <xf numFmtId="184" fontId="47" fillId="0" borderId="15" xfId="0" applyNumberFormat="1" applyFont="1" applyFill="1" applyBorder="1" applyAlignment="1" applyProtection="1">
      <alignment horizontal="center"/>
      <protection/>
    </xf>
    <xf numFmtId="184" fontId="47" fillId="0" borderId="14" xfId="0" applyNumberFormat="1" applyFont="1" applyFill="1" applyBorder="1" applyAlignment="1" applyProtection="1">
      <alignment horizontal="center"/>
      <protection/>
    </xf>
    <xf numFmtId="0" fontId="53" fillId="0" borderId="0" xfId="0" applyNumberFormat="1" applyFont="1" applyFill="1" applyBorder="1" applyAlignment="1" applyProtection="1">
      <alignment vertical="top" wrapText="1"/>
      <protection/>
    </xf>
    <xf numFmtId="0" fontId="47" fillId="0" borderId="15" xfId="0" applyNumberFormat="1" applyFont="1" applyFill="1" applyBorder="1" applyAlignment="1" applyProtection="1">
      <alignment horizontal="center" vertical="top"/>
      <protection/>
    </xf>
    <xf numFmtId="0" fontId="47" fillId="0" borderId="14" xfId="0" applyNumberFormat="1" applyFont="1" applyFill="1" applyBorder="1" applyAlignment="1" applyProtection="1">
      <alignment horizontal="center" vertical="top"/>
      <protection/>
    </xf>
    <xf numFmtId="4" fontId="47" fillId="0" borderId="15" xfId="0" applyNumberFormat="1" applyFont="1" applyFill="1" applyBorder="1" applyAlignment="1" applyProtection="1">
      <alignment horizontal="center"/>
      <protection/>
    </xf>
    <xf numFmtId="4" fontId="47" fillId="0" borderId="14" xfId="0" applyNumberFormat="1" applyFont="1" applyFill="1" applyBorder="1" applyAlignment="1" applyProtection="1">
      <alignment horizontal="center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5" xfId="0" applyNumberFormat="1" applyFont="1" applyFill="1" applyBorder="1" applyAlignment="1" applyProtection="1">
      <alignment wrapText="1"/>
      <protection/>
    </xf>
    <xf numFmtId="0" fontId="47" fillId="0" borderId="14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50" fillId="0" borderId="0" xfId="0" applyNumberFormat="1" applyFont="1" applyFill="1" applyBorder="1" applyAlignment="1" applyProtection="1">
      <alignment horizontal="left" wrapText="1"/>
      <protection/>
    </xf>
    <xf numFmtId="0" fontId="47" fillId="0" borderId="12" xfId="0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 applyProtection="1">
      <alignment/>
      <protection/>
    </xf>
    <xf numFmtId="0" fontId="29" fillId="0" borderId="10" xfId="0" applyNumberFormat="1" applyFont="1" applyFill="1" applyBorder="1" applyAlignment="1" applyProtection="1">
      <alignment vertical="top" wrapText="1"/>
      <protection/>
    </xf>
    <xf numFmtId="4" fontId="29" fillId="0" borderId="14" xfId="0" applyNumberFormat="1" applyFont="1" applyFill="1" applyBorder="1" applyAlignment="1" applyProtection="1">
      <alignment/>
      <protection/>
    </xf>
    <xf numFmtId="4" fontId="29" fillId="0" borderId="1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0" fontId="54" fillId="0" borderId="10" xfId="0" applyNumberFormat="1" applyFont="1" applyFill="1" applyBorder="1" applyAlignment="1" applyProtection="1">
      <alignment wrapText="1"/>
      <protection/>
    </xf>
    <xf numFmtId="0" fontId="47" fillId="0" borderId="10" xfId="0" applyFont="1" applyFill="1" applyBorder="1" applyAlignment="1">
      <alignment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8"/>
  <sheetViews>
    <sheetView tabSelected="1" zoomScale="120" zoomScaleNormal="120" zoomScaleSheetLayoutView="75" zoomScalePageLayoutView="0" workbookViewId="0" topLeftCell="A761">
      <selection activeCell="O821" sqref="O821"/>
    </sheetView>
  </sheetViews>
  <sheetFormatPr defaultColWidth="9.140625" defaultRowHeight="12.75"/>
  <cols>
    <col min="1" max="1" width="7.8515625" style="1" customWidth="1"/>
    <col min="2" max="2" width="30.28125" style="1" customWidth="1"/>
    <col min="3" max="3" width="17.7109375" style="3" customWidth="1"/>
    <col min="4" max="4" width="17.140625" style="1" customWidth="1"/>
    <col min="5" max="5" width="21.00390625" style="1" customWidth="1"/>
    <col min="6" max="6" width="15.28125" style="1" customWidth="1"/>
    <col min="7" max="7" width="12.421875" style="1" customWidth="1"/>
    <col min="8" max="8" width="11.421875" style="1" customWidth="1"/>
    <col min="9" max="9" width="10.8515625" style="1" customWidth="1"/>
    <col min="10" max="10" width="8.28125" style="1" customWidth="1"/>
    <col min="11" max="16384" width="9.140625" style="1" customWidth="1"/>
  </cols>
  <sheetData>
    <row r="1" spans="3:10" ht="15">
      <c r="C1" s="1"/>
      <c r="F1" s="87" t="s">
        <v>357</v>
      </c>
      <c r="G1" s="87"/>
      <c r="H1" s="87"/>
      <c r="I1" s="65"/>
      <c r="J1" s="65"/>
    </row>
    <row r="2" spans="3:8" ht="104.25" customHeight="1">
      <c r="C2" s="1"/>
      <c r="D2" s="65"/>
      <c r="E2" s="65"/>
      <c r="F2" s="88" t="s">
        <v>282</v>
      </c>
      <c r="G2" s="88"/>
      <c r="H2" s="88"/>
    </row>
    <row r="3" spans="3:8" ht="10.5" customHeight="1">
      <c r="C3" s="1"/>
      <c r="D3" s="65"/>
      <c r="E3" s="65"/>
      <c r="F3" s="88"/>
      <c r="G3" s="89"/>
      <c r="H3" s="89"/>
    </row>
    <row r="4" spans="3:10" ht="17.25" customHeight="1">
      <c r="C4" s="1"/>
      <c r="G4" s="77"/>
      <c r="H4" s="77"/>
      <c r="I4" s="77"/>
      <c r="J4" s="77"/>
    </row>
    <row r="5" spans="1:6" ht="15">
      <c r="A5" s="91"/>
      <c r="B5" s="91"/>
      <c r="C5" s="91"/>
      <c r="D5" s="91"/>
      <c r="E5" s="91"/>
      <c r="F5" s="91"/>
    </row>
    <row r="6" spans="1:6" ht="18.75" customHeight="1">
      <c r="A6" s="90" t="s">
        <v>134</v>
      </c>
      <c r="B6" s="90"/>
      <c r="C6" s="90"/>
      <c r="D6" s="90"/>
      <c r="E6" s="90"/>
      <c r="F6" s="90"/>
    </row>
    <row r="7" spans="1:6" ht="18.75" customHeight="1">
      <c r="A7" s="90" t="s">
        <v>135</v>
      </c>
      <c r="B7" s="90"/>
      <c r="C7" s="90"/>
      <c r="D7" s="90"/>
      <c r="E7" s="90"/>
      <c r="F7" s="90"/>
    </row>
    <row r="8" spans="1:6" ht="37.5" customHeight="1">
      <c r="A8" s="90" t="s">
        <v>0</v>
      </c>
      <c r="B8" s="90"/>
      <c r="C8" s="90"/>
      <c r="D8" s="90"/>
      <c r="E8" s="90"/>
      <c r="F8" s="90"/>
    </row>
    <row r="9" ht="15">
      <c r="C9" s="1"/>
    </row>
    <row r="10" ht="15">
      <c r="A10" s="2" t="s">
        <v>217</v>
      </c>
    </row>
    <row r="12" ht="15">
      <c r="A12" s="2" t="s">
        <v>16</v>
      </c>
    </row>
    <row r="14" ht="15">
      <c r="A14" s="1" t="s">
        <v>221</v>
      </c>
    </row>
    <row r="16" spans="1:5" ht="78.75" customHeight="1">
      <c r="A16" s="4" t="s">
        <v>215</v>
      </c>
      <c r="B16" s="5" t="s">
        <v>222</v>
      </c>
      <c r="C16" s="5" t="s">
        <v>223</v>
      </c>
      <c r="D16" s="5" t="s">
        <v>218</v>
      </c>
      <c r="E16" s="5" t="s">
        <v>216</v>
      </c>
    </row>
    <row r="17" spans="1:5" ht="30" customHeight="1">
      <c r="A17" s="6">
        <v>1</v>
      </c>
      <c r="B17" s="74">
        <v>2</v>
      </c>
      <c r="C17" s="74">
        <v>3</v>
      </c>
      <c r="D17" s="74">
        <v>4</v>
      </c>
      <c r="E17" s="74" t="s">
        <v>219</v>
      </c>
    </row>
    <row r="18" spans="1:5" ht="15.75" customHeight="1">
      <c r="A18" s="4">
        <v>1</v>
      </c>
      <c r="B18" s="7"/>
      <c r="C18" s="7"/>
      <c r="D18" s="7"/>
      <c r="E18" s="7">
        <f>B18*C18*D18</f>
        <v>0</v>
      </c>
    </row>
    <row r="19" spans="1:5" ht="15.75" customHeight="1" hidden="1">
      <c r="A19" s="4">
        <v>2</v>
      </c>
      <c r="B19" s="7"/>
      <c r="C19" s="7"/>
      <c r="D19" s="7"/>
      <c r="E19" s="7">
        <f>B19*C19*D19</f>
        <v>0</v>
      </c>
    </row>
    <row r="20" spans="1:5" ht="15" hidden="1">
      <c r="A20" s="4">
        <v>3</v>
      </c>
      <c r="B20" s="7"/>
      <c r="C20" s="7"/>
      <c r="D20" s="7"/>
      <c r="E20" s="7">
        <f>B20*C20*D20</f>
        <v>0</v>
      </c>
    </row>
    <row r="21" spans="1:5" ht="15" hidden="1">
      <c r="A21" s="4">
        <v>4</v>
      </c>
      <c r="B21" s="7"/>
      <c r="C21" s="7"/>
      <c r="D21" s="7"/>
      <c r="E21" s="7">
        <f>B21*C21*D21</f>
        <v>0</v>
      </c>
    </row>
    <row r="22" spans="1:5" ht="15">
      <c r="A22" s="8" t="s">
        <v>214</v>
      </c>
      <c r="B22" s="9" t="s">
        <v>220</v>
      </c>
      <c r="C22" s="7" t="s">
        <v>220</v>
      </c>
      <c r="D22" s="9" t="s">
        <v>220</v>
      </c>
      <c r="E22" s="9">
        <f>SUM(E18:E21)</f>
        <v>0</v>
      </c>
    </row>
    <row r="24" ht="15">
      <c r="A24" s="1" t="s">
        <v>136</v>
      </c>
    </row>
    <row r="26" spans="1:7" ht="90">
      <c r="A26" s="4" t="s">
        <v>215</v>
      </c>
      <c r="B26" s="5" t="s">
        <v>137</v>
      </c>
      <c r="C26" s="5" t="s">
        <v>222</v>
      </c>
      <c r="D26" s="5" t="s">
        <v>224</v>
      </c>
      <c r="E26" s="5" t="s">
        <v>225</v>
      </c>
      <c r="F26" s="5" t="s">
        <v>218</v>
      </c>
      <c r="G26" s="5" t="s">
        <v>216</v>
      </c>
    </row>
    <row r="27" spans="1:7" ht="30">
      <c r="A27" s="6">
        <v>1</v>
      </c>
      <c r="B27" s="8"/>
      <c r="C27" s="74">
        <v>2</v>
      </c>
      <c r="D27" s="74">
        <v>3</v>
      </c>
      <c r="E27" s="74">
        <v>4</v>
      </c>
      <c r="F27" s="74">
        <v>5</v>
      </c>
      <c r="G27" s="74" t="s">
        <v>226</v>
      </c>
    </row>
    <row r="28" spans="1:7" ht="15">
      <c r="A28" s="4">
        <v>1</v>
      </c>
      <c r="B28" s="10"/>
      <c r="C28" s="7"/>
      <c r="D28" s="7"/>
      <c r="E28" s="7"/>
      <c r="F28" s="7"/>
      <c r="G28" s="7">
        <f>C28*D28*E28*F28</f>
        <v>0</v>
      </c>
    </row>
    <row r="29" spans="1:9" ht="15" hidden="1">
      <c r="A29" s="4">
        <v>2</v>
      </c>
      <c r="B29" s="10"/>
      <c r="C29" s="7"/>
      <c r="D29" s="7"/>
      <c r="E29" s="7"/>
      <c r="F29" s="7"/>
      <c r="G29" s="7">
        <f>C29*D29*E29*F29</f>
        <v>0</v>
      </c>
      <c r="I29" s="11"/>
    </row>
    <row r="30" spans="1:7" ht="15" hidden="1">
      <c r="A30" s="4">
        <v>3</v>
      </c>
      <c r="B30" s="8"/>
      <c r="C30" s="7"/>
      <c r="D30" s="7"/>
      <c r="E30" s="7"/>
      <c r="F30" s="7"/>
      <c r="G30" s="7">
        <f>C30*D30*E30*F30</f>
        <v>0</v>
      </c>
    </row>
    <row r="31" spans="1:7" ht="15" hidden="1">
      <c r="A31" s="4">
        <v>4</v>
      </c>
      <c r="B31" s="8"/>
      <c r="C31" s="7"/>
      <c r="D31" s="7"/>
      <c r="E31" s="7"/>
      <c r="F31" s="7"/>
      <c r="G31" s="7">
        <f>C31*D31*E31*F31</f>
        <v>0</v>
      </c>
    </row>
    <row r="32" spans="1:7" ht="15">
      <c r="A32" s="8" t="s">
        <v>214</v>
      </c>
      <c r="B32" s="8"/>
      <c r="C32" s="7" t="s">
        <v>220</v>
      </c>
      <c r="D32" s="9" t="s">
        <v>220</v>
      </c>
      <c r="E32" s="9" t="s">
        <v>220</v>
      </c>
      <c r="F32" s="9" t="s">
        <v>220</v>
      </c>
      <c r="G32" s="9">
        <f>SUM(G28:G31)</f>
        <v>0</v>
      </c>
    </row>
    <row r="34" spans="1:6" ht="29.25" customHeight="1">
      <c r="A34" s="81" t="s">
        <v>227</v>
      </c>
      <c r="B34" s="81"/>
      <c r="C34" s="81"/>
      <c r="D34" s="81"/>
      <c r="E34" s="81"/>
      <c r="F34" s="81"/>
    </row>
    <row r="36" spans="1:5" ht="60">
      <c r="A36" s="4" t="s">
        <v>215</v>
      </c>
      <c r="B36" s="5" t="s">
        <v>228</v>
      </c>
      <c r="C36" s="5" t="s">
        <v>7</v>
      </c>
      <c r="D36" s="5" t="s">
        <v>218</v>
      </c>
      <c r="E36" s="5" t="s">
        <v>216</v>
      </c>
    </row>
    <row r="37" spans="1:5" ht="15">
      <c r="A37" s="6">
        <v>1</v>
      </c>
      <c r="B37" s="74">
        <v>2</v>
      </c>
      <c r="C37" s="74">
        <v>3</v>
      </c>
      <c r="D37" s="74">
        <v>4</v>
      </c>
      <c r="E37" s="74" t="s">
        <v>219</v>
      </c>
    </row>
    <row r="38" spans="1:5" ht="15">
      <c r="A38" s="4">
        <v>1</v>
      </c>
      <c r="B38" s="7"/>
      <c r="C38" s="7"/>
      <c r="D38" s="7"/>
      <c r="E38" s="7">
        <f>B38*C38*D38</f>
        <v>0</v>
      </c>
    </row>
    <row r="39" spans="1:5" ht="15" hidden="1">
      <c r="A39" s="4">
        <v>2</v>
      </c>
      <c r="B39" s="7"/>
      <c r="C39" s="7"/>
      <c r="D39" s="7"/>
      <c r="E39" s="7">
        <f>B39*C39*D39</f>
        <v>0</v>
      </c>
    </row>
    <row r="40" spans="1:5" ht="15" hidden="1">
      <c r="A40" s="4">
        <v>3</v>
      </c>
      <c r="B40" s="7"/>
      <c r="C40" s="7"/>
      <c r="D40" s="7"/>
      <c r="E40" s="7">
        <f>B40*C40*D40</f>
        <v>0</v>
      </c>
    </row>
    <row r="41" spans="1:5" ht="15" hidden="1">
      <c r="A41" s="4">
        <v>4</v>
      </c>
      <c r="B41" s="7"/>
      <c r="C41" s="7"/>
      <c r="D41" s="7"/>
      <c r="E41" s="7">
        <f>B41*C41*D41</f>
        <v>0</v>
      </c>
    </row>
    <row r="42" spans="1:5" ht="15">
      <c r="A42" s="8" t="s">
        <v>214</v>
      </c>
      <c r="B42" s="9" t="s">
        <v>220</v>
      </c>
      <c r="C42" s="7" t="s">
        <v>220</v>
      </c>
      <c r="D42" s="9" t="s">
        <v>220</v>
      </c>
      <c r="E42" s="9">
        <f>SUM(E38:E41)</f>
        <v>0</v>
      </c>
    </row>
    <row r="44" ht="15">
      <c r="A44" s="1" t="s">
        <v>8</v>
      </c>
    </row>
    <row r="46" spans="1:5" ht="75">
      <c r="A46" s="4" t="s">
        <v>215</v>
      </c>
      <c r="B46" s="5" t="s">
        <v>9</v>
      </c>
      <c r="C46" s="5" t="s">
        <v>10</v>
      </c>
      <c r="D46" s="5" t="s">
        <v>11</v>
      </c>
      <c r="E46" s="5" t="s">
        <v>216</v>
      </c>
    </row>
    <row r="47" spans="1:5" ht="15">
      <c r="A47" s="6">
        <v>1</v>
      </c>
      <c r="B47" s="74">
        <v>2</v>
      </c>
      <c r="C47" s="74">
        <v>3</v>
      </c>
      <c r="D47" s="74">
        <v>4</v>
      </c>
      <c r="E47" s="74" t="s">
        <v>219</v>
      </c>
    </row>
    <row r="48" spans="1:5" ht="15">
      <c r="A48" s="4">
        <v>1</v>
      </c>
      <c r="B48" s="7">
        <v>1</v>
      </c>
      <c r="C48" s="7">
        <f>9583.33*1.04</f>
        <v>9966.66</v>
      </c>
      <c r="D48" s="7">
        <v>12</v>
      </c>
      <c r="E48" s="7">
        <f>B48*C48*D48</f>
        <v>119599.92</v>
      </c>
    </row>
    <row r="49" spans="1:5" ht="15" hidden="1">
      <c r="A49" s="4">
        <v>2</v>
      </c>
      <c r="B49" s="7"/>
      <c r="C49" s="7"/>
      <c r="D49" s="7"/>
      <c r="E49" s="7">
        <f>B49*C49*D49</f>
        <v>0</v>
      </c>
    </row>
    <row r="50" spans="1:5" ht="15" hidden="1">
      <c r="A50" s="4">
        <v>3</v>
      </c>
      <c r="B50" s="7"/>
      <c r="C50" s="7"/>
      <c r="D50" s="7"/>
      <c r="E50" s="7">
        <f>B50*C50*D50</f>
        <v>0</v>
      </c>
    </row>
    <row r="51" spans="1:5" ht="15" hidden="1">
      <c r="A51" s="4">
        <v>4</v>
      </c>
      <c r="B51" s="7"/>
      <c r="C51" s="7"/>
      <c r="D51" s="7"/>
      <c r="E51" s="7">
        <f>B51*C51*D51</f>
        <v>0</v>
      </c>
    </row>
    <row r="52" spans="1:5" ht="15">
      <c r="A52" s="8" t="s">
        <v>214</v>
      </c>
      <c r="B52" s="9" t="s">
        <v>220</v>
      </c>
      <c r="C52" s="7" t="s">
        <v>220</v>
      </c>
      <c r="D52" s="9" t="s">
        <v>220</v>
      </c>
      <c r="E52" s="9">
        <f>SUM(E48:E51)</f>
        <v>119599.92</v>
      </c>
    </row>
    <row r="54" ht="15">
      <c r="A54" s="1" t="s">
        <v>12</v>
      </c>
    </row>
    <row r="56" spans="1:4" ht="90">
      <c r="A56" s="4" t="s">
        <v>215</v>
      </c>
      <c r="B56" s="5" t="s">
        <v>13</v>
      </c>
      <c r="C56" s="5" t="s">
        <v>14</v>
      </c>
      <c r="D56" s="5" t="s">
        <v>216</v>
      </c>
    </row>
    <row r="57" spans="1:4" ht="15">
      <c r="A57" s="6">
        <v>1</v>
      </c>
      <c r="B57" s="74">
        <v>2</v>
      </c>
      <c r="C57" s="74">
        <v>3</v>
      </c>
      <c r="D57" s="74" t="s">
        <v>15</v>
      </c>
    </row>
    <row r="58" spans="1:4" ht="15">
      <c r="A58" s="4">
        <v>1</v>
      </c>
      <c r="B58" s="7"/>
      <c r="C58" s="7"/>
      <c r="D58" s="7">
        <f>C58</f>
        <v>0</v>
      </c>
    </row>
    <row r="59" spans="1:4" ht="15" hidden="1">
      <c r="A59" s="4"/>
      <c r="B59" s="12"/>
      <c r="C59" s="7"/>
      <c r="D59" s="7">
        <f>C59</f>
        <v>0</v>
      </c>
    </row>
    <row r="60" spans="1:4" ht="15" hidden="1">
      <c r="A60" s="4">
        <v>3</v>
      </c>
      <c r="B60" s="7"/>
      <c r="C60" s="7"/>
      <c r="D60" s="7">
        <f>C60</f>
        <v>0</v>
      </c>
    </row>
    <row r="61" spans="1:4" ht="15" hidden="1">
      <c r="A61" s="4">
        <v>4</v>
      </c>
      <c r="B61" s="7"/>
      <c r="C61" s="7"/>
      <c r="D61" s="7">
        <f>C61</f>
        <v>0</v>
      </c>
    </row>
    <row r="62" spans="1:4" ht="15">
      <c r="A62" s="8" t="s">
        <v>214</v>
      </c>
      <c r="B62" s="9" t="s">
        <v>220</v>
      </c>
      <c r="C62" s="7" t="s">
        <v>220</v>
      </c>
      <c r="D62" s="9">
        <f>SUM(D58:D61)</f>
        <v>0</v>
      </c>
    </row>
    <row r="64" spans="1:5" ht="15">
      <c r="A64" s="1" t="s">
        <v>17</v>
      </c>
      <c r="D64" s="13">
        <f>D62+E52+E42+G32+E22</f>
        <v>119599.92</v>
      </c>
      <c r="E64" s="11"/>
    </row>
    <row r="66" ht="15">
      <c r="A66" s="2" t="s">
        <v>18</v>
      </c>
    </row>
    <row r="68" spans="1:6" ht="31.5" customHeight="1">
      <c r="A68" s="81" t="s">
        <v>19</v>
      </c>
      <c r="B68" s="81"/>
      <c r="C68" s="81"/>
      <c r="D68" s="81"/>
      <c r="E68" s="81"/>
      <c r="F68" s="81"/>
    </row>
    <row r="70" spans="1:6" ht="90">
      <c r="A70" s="4" t="s">
        <v>215</v>
      </c>
      <c r="B70" s="5" t="s">
        <v>20</v>
      </c>
      <c r="C70" s="5" t="s">
        <v>21</v>
      </c>
      <c r="D70" s="5" t="s">
        <v>200</v>
      </c>
      <c r="E70" s="5" t="s">
        <v>22</v>
      </c>
      <c r="F70" s="5" t="s">
        <v>216</v>
      </c>
    </row>
    <row r="71" spans="1:6" ht="15">
      <c r="A71" s="6">
        <v>1</v>
      </c>
      <c r="B71" s="74">
        <v>2</v>
      </c>
      <c r="C71" s="74" t="s">
        <v>146</v>
      </c>
      <c r="D71" s="74">
        <v>4</v>
      </c>
      <c r="E71" s="74">
        <v>5</v>
      </c>
      <c r="F71" s="74" t="s">
        <v>23</v>
      </c>
    </row>
    <row r="72" spans="1:6" ht="15">
      <c r="A72" s="4">
        <v>1</v>
      </c>
      <c r="B72" s="7"/>
      <c r="C72" s="7"/>
      <c r="D72" s="7"/>
      <c r="E72" s="7"/>
      <c r="F72" s="7">
        <f>B72*E72</f>
        <v>0</v>
      </c>
    </row>
    <row r="73" spans="1:6" ht="15" hidden="1">
      <c r="A73" s="4">
        <v>2</v>
      </c>
      <c r="B73" s="7"/>
      <c r="C73" s="7">
        <f>D73*1.5</f>
        <v>0</v>
      </c>
      <c r="D73" s="7"/>
      <c r="E73" s="7"/>
      <c r="F73" s="7">
        <f>B73*E73</f>
        <v>0</v>
      </c>
    </row>
    <row r="74" spans="1:6" ht="15" hidden="1">
      <c r="A74" s="4">
        <v>3</v>
      </c>
      <c r="B74" s="7"/>
      <c r="C74" s="7">
        <f>D74*1.5</f>
        <v>0</v>
      </c>
      <c r="D74" s="7"/>
      <c r="E74" s="7"/>
      <c r="F74" s="7">
        <f>B74*E74</f>
        <v>0</v>
      </c>
    </row>
    <row r="75" spans="1:6" ht="15" hidden="1">
      <c r="A75" s="4">
        <v>4</v>
      </c>
      <c r="B75" s="7"/>
      <c r="C75" s="7">
        <f>D75*1.5</f>
        <v>0</v>
      </c>
      <c r="D75" s="7"/>
      <c r="E75" s="7"/>
      <c r="F75" s="7">
        <f>B75*E75</f>
        <v>0</v>
      </c>
    </row>
    <row r="76" spans="1:6" ht="14.25" customHeight="1">
      <c r="A76" s="8" t="s">
        <v>214</v>
      </c>
      <c r="B76" s="9" t="s">
        <v>220</v>
      </c>
      <c r="C76" s="7" t="s">
        <v>220</v>
      </c>
      <c r="D76" s="9" t="s">
        <v>220</v>
      </c>
      <c r="E76" s="9" t="s">
        <v>220</v>
      </c>
      <c r="F76" s="9">
        <f>SUM(F72:F75)</f>
        <v>0</v>
      </c>
    </row>
    <row r="78" spans="1:6" ht="48" customHeight="1">
      <c r="A78" s="81" t="s">
        <v>138</v>
      </c>
      <c r="B78" s="81"/>
      <c r="C78" s="81"/>
      <c r="D78" s="81"/>
      <c r="E78" s="81"/>
      <c r="F78" s="81"/>
    </row>
    <row r="80" spans="1:6" ht="31.5" customHeight="1">
      <c r="A80" s="81" t="s">
        <v>24</v>
      </c>
      <c r="B80" s="81"/>
      <c r="C80" s="81"/>
      <c r="D80" s="81"/>
      <c r="E80" s="81"/>
      <c r="F80" s="81"/>
    </row>
    <row r="82" spans="1:5" ht="105">
      <c r="A82" s="4" t="s">
        <v>215</v>
      </c>
      <c r="B82" s="5" t="s">
        <v>29</v>
      </c>
      <c r="C82" s="5" t="s">
        <v>25</v>
      </c>
      <c r="D82" s="5" t="s">
        <v>26</v>
      </c>
      <c r="E82" s="5" t="s">
        <v>216</v>
      </c>
    </row>
    <row r="83" spans="1:5" ht="15">
      <c r="A83" s="6">
        <v>1</v>
      </c>
      <c r="B83" s="8" t="s">
        <v>30</v>
      </c>
      <c r="C83" s="74">
        <v>2</v>
      </c>
      <c r="D83" s="74">
        <v>3</v>
      </c>
      <c r="E83" s="74" t="s">
        <v>27</v>
      </c>
    </row>
    <row r="84" spans="1:5" ht="15">
      <c r="A84" s="4">
        <v>1</v>
      </c>
      <c r="B84" s="8"/>
      <c r="C84" s="7"/>
      <c r="D84" s="7"/>
      <c r="E84" s="7">
        <f>C84*D84</f>
        <v>0</v>
      </c>
    </row>
    <row r="85" spans="1:5" ht="15" hidden="1">
      <c r="A85" s="4">
        <v>2</v>
      </c>
      <c r="B85" s="8"/>
      <c r="C85" s="7"/>
      <c r="D85" s="7"/>
      <c r="E85" s="7">
        <f>C85*D85</f>
        <v>0</v>
      </c>
    </row>
    <row r="86" spans="1:5" ht="15" hidden="1">
      <c r="A86" s="4">
        <v>3</v>
      </c>
      <c r="B86" s="8"/>
      <c r="C86" s="7"/>
      <c r="D86" s="7"/>
      <c r="E86" s="7">
        <f>C86*D86</f>
        <v>0</v>
      </c>
    </row>
    <row r="87" spans="1:5" ht="15" hidden="1">
      <c r="A87" s="4">
        <v>4</v>
      </c>
      <c r="B87" s="8"/>
      <c r="C87" s="7"/>
      <c r="D87" s="7"/>
      <c r="E87" s="7">
        <f>C87*D87</f>
        <v>0</v>
      </c>
    </row>
    <row r="88" spans="1:5" ht="15">
      <c r="A88" s="8" t="s">
        <v>214</v>
      </c>
      <c r="B88" s="8" t="s">
        <v>220</v>
      </c>
      <c r="C88" s="7" t="s">
        <v>220</v>
      </c>
      <c r="D88" s="9" t="s">
        <v>220</v>
      </c>
      <c r="E88" s="9">
        <f>SUM(E84:E87)</f>
        <v>0</v>
      </c>
    </row>
    <row r="90" spans="1:6" ht="32.25" customHeight="1">
      <c r="A90" s="81" t="s">
        <v>123</v>
      </c>
      <c r="B90" s="81"/>
      <c r="C90" s="81"/>
      <c r="D90" s="81"/>
      <c r="E90" s="81"/>
      <c r="F90" s="81"/>
    </row>
    <row r="91" ht="32.25" customHeight="1"/>
    <row r="92" spans="1:5" ht="105">
      <c r="A92" s="4" t="s">
        <v>215</v>
      </c>
      <c r="B92" s="5" t="s">
        <v>31</v>
      </c>
      <c r="C92" s="5" t="s">
        <v>28</v>
      </c>
      <c r="D92" s="5" t="s">
        <v>26</v>
      </c>
      <c r="E92" s="5" t="s">
        <v>216</v>
      </c>
    </row>
    <row r="93" spans="1:5" ht="15">
      <c r="A93" s="6">
        <v>1</v>
      </c>
      <c r="B93" s="14" t="s">
        <v>30</v>
      </c>
      <c r="C93" s="74">
        <v>2</v>
      </c>
      <c r="D93" s="74">
        <v>3</v>
      </c>
      <c r="E93" s="74" t="s">
        <v>27</v>
      </c>
    </row>
    <row r="94" spans="1:5" ht="15">
      <c r="A94" s="4">
        <v>1</v>
      </c>
      <c r="B94" s="7"/>
      <c r="C94" s="7"/>
      <c r="D94" s="7"/>
      <c r="E94" s="7">
        <f>C94*D94</f>
        <v>0</v>
      </c>
    </row>
    <row r="95" spans="1:5" ht="15" hidden="1">
      <c r="A95" s="4">
        <v>2</v>
      </c>
      <c r="B95" s="7"/>
      <c r="C95" s="7"/>
      <c r="D95" s="7"/>
      <c r="E95" s="7">
        <f>C95*D95</f>
        <v>0</v>
      </c>
    </row>
    <row r="96" spans="1:5" ht="15" hidden="1">
      <c r="A96" s="4">
        <v>3</v>
      </c>
      <c r="B96" s="7"/>
      <c r="C96" s="7"/>
      <c r="D96" s="7"/>
      <c r="E96" s="7">
        <f>C96*D96</f>
        <v>0</v>
      </c>
    </row>
    <row r="97" spans="1:5" ht="15" hidden="1">
      <c r="A97" s="4">
        <v>4</v>
      </c>
      <c r="B97" s="7"/>
      <c r="C97" s="7"/>
      <c r="D97" s="7"/>
      <c r="E97" s="7">
        <f>C97*D97</f>
        <v>0</v>
      </c>
    </row>
    <row r="98" spans="1:5" ht="15">
      <c r="A98" s="8" t="s">
        <v>214</v>
      </c>
      <c r="B98" s="9" t="s">
        <v>220</v>
      </c>
      <c r="C98" s="7" t="s">
        <v>220</v>
      </c>
      <c r="D98" s="9" t="s">
        <v>220</v>
      </c>
      <c r="E98" s="9">
        <f>SUM(E94:E97)</f>
        <v>0</v>
      </c>
    </row>
    <row r="100" spans="1:6" ht="36" customHeight="1">
      <c r="A100" s="81" t="s">
        <v>124</v>
      </c>
      <c r="B100" s="81"/>
      <c r="C100" s="81"/>
      <c r="D100" s="81"/>
      <c r="E100" s="81"/>
      <c r="F100" s="81"/>
    </row>
    <row r="102" spans="1:5" ht="150">
      <c r="A102" s="4" t="s">
        <v>215</v>
      </c>
      <c r="B102" s="5" t="s">
        <v>33</v>
      </c>
      <c r="C102" s="5" t="s">
        <v>32</v>
      </c>
      <c r="D102" s="5" t="s">
        <v>139</v>
      </c>
      <c r="E102" s="5" t="s">
        <v>216</v>
      </c>
    </row>
    <row r="103" spans="1:5" ht="15">
      <c r="A103" s="6">
        <v>1</v>
      </c>
      <c r="B103" s="14" t="s">
        <v>30</v>
      </c>
      <c r="C103" s="74">
        <v>2</v>
      </c>
      <c r="D103" s="74">
        <v>3</v>
      </c>
      <c r="E103" s="74" t="s">
        <v>27</v>
      </c>
    </row>
    <row r="104" spans="1:5" ht="15">
      <c r="A104" s="4">
        <v>1</v>
      </c>
      <c r="B104" s="7"/>
      <c r="C104" s="7"/>
      <c r="D104" s="7"/>
      <c r="E104" s="7">
        <f>C104*D104</f>
        <v>0</v>
      </c>
    </row>
    <row r="105" spans="1:5" ht="15" hidden="1">
      <c r="A105" s="4">
        <v>2</v>
      </c>
      <c r="B105" s="7"/>
      <c r="C105" s="7"/>
      <c r="D105" s="7"/>
      <c r="E105" s="7">
        <f>C105*D105</f>
        <v>0</v>
      </c>
    </row>
    <row r="106" spans="1:5" ht="15" hidden="1">
      <c r="A106" s="4">
        <v>3</v>
      </c>
      <c r="B106" s="7"/>
      <c r="C106" s="7"/>
      <c r="D106" s="7"/>
      <c r="E106" s="7">
        <f>C106*D106</f>
        <v>0</v>
      </c>
    </row>
    <row r="107" spans="1:5" ht="15" hidden="1">
      <c r="A107" s="4">
        <v>4</v>
      </c>
      <c r="B107" s="7"/>
      <c r="C107" s="7"/>
      <c r="D107" s="7"/>
      <c r="E107" s="7">
        <f>C107*D107</f>
        <v>0</v>
      </c>
    </row>
    <row r="108" spans="1:5" ht="15">
      <c r="A108" s="8" t="s">
        <v>214</v>
      </c>
      <c r="B108" s="9" t="s">
        <v>220</v>
      </c>
      <c r="C108" s="7" t="s">
        <v>220</v>
      </c>
      <c r="D108" s="9" t="s">
        <v>220</v>
      </c>
      <c r="E108" s="9">
        <f>SUM(E104:E107)</f>
        <v>0</v>
      </c>
    </row>
    <row r="110" spans="1:6" ht="40.5" customHeight="1">
      <c r="A110" s="81" t="s">
        <v>125</v>
      </c>
      <c r="B110" s="81"/>
      <c r="C110" s="81"/>
      <c r="D110" s="81"/>
      <c r="E110" s="81"/>
      <c r="F110" s="81"/>
    </row>
    <row r="112" spans="1:5" ht="135">
      <c r="A112" s="4" t="s">
        <v>215</v>
      </c>
      <c r="B112" s="5" t="s">
        <v>35</v>
      </c>
      <c r="C112" s="5" t="s">
        <v>34</v>
      </c>
      <c r="D112" s="5" t="s">
        <v>140</v>
      </c>
      <c r="E112" s="5" t="s">
        <v>216</v>
      </c>
    </row>
    <row r="113" spans="1:5" ht="15">
      <c r="A113" s="6">
        <v>1</v>
      </c>
      <c r="B113" s="14" t="s">
        <v>30</v>
      </c>
      <c r="C113" s="74">
        <v>2</v>
      </c>
      <c r="D113" s="74">
        <v>3</v>
      </c>
      <c r="E113" s="74" t="s">
        <v>27</v>
      </c>
    </row>
    <row r="114" spans="1:5" ht="15">
      <c r="A114" s="4">
        <v>1</v>
      </c>
      <c r="B114" s="7"/>
      <c r="C114" s="7"/>
      <c r="D114" s="7"/>
      <c r="E114" s="7">
        <f>C114*D114</f>
        <v>0</v>
      </c>
    </row>
    <row r="115" spans="1:5" ht="15" hidden="1">
      <c r="A115" s="4">
        <v>2</v>
      </c>
      <c r="B115" s="7"/>
      <c r="C115" s="7"/>
      <c r="D115" s="7"/>
      <c r="E115" s="7">
        <f>C115*D115</f>
        <v>0</v>
      </c>
    </row>
    <row r="116" spans="1:5" ht="15" hidden="1">
      <c r="A116" s="4">
        <v>3</v>
      </c>
      <c r="B116" s="7"/>
      <c r="C116" s="7"/>
      <c r="D116" s="7"/>
      <c r="E116" s="7">
        <f>C116*D116</f>
        <v>0</v>
      </c>
    </row>
    <row r="117" spans="1:5" ht="15" hidden="1">
      <c r="A117" s="4">
        <v>4</v>
      </c>
      <c r="B117" s="7"/>
      <c r="C117" s="7"/>
      <c r="D117" s="7"/>
      <c r="E117" s="7">
        <f>C117*D117</f>
        <v>0</v>
      </c>
    </row>
    <row r="118" spans="1:5" ht="15">
      <c r="A118" s="8" t="s">
        <v>214</v>
      </c>
      <c r="B118" s="9" t="s">
        <v>220</v>
      </c>
      <c r="C118" s="7" t="s">
        <v>220</v>
      </c>
      <c r="D118" s="9" t="s">
        <v>220</v>
      </c>
      <c r="E118" s="9">
        <f>SUM(E114:E117)</f>
        <v>0</v>
      </c>
    </row>
    <row r="120" spans="1:6" ht="33" customHeight="1">
      <c r="A120" s="81" t="s">
        <v>141</v>
      </c>
      <c r="B120" s="81"/>
      <c r="C120" s="81"/>
      <c r="D120" s="81"/>
      <c r="E120" s="81"/>
      <c r="F120" s="81"/>
    </row>
    <row r="122" spans="1:5" ht="180">
      <c r="A122" s="4" t="s">
        <v>215</v>
      </c>
      <c r="B122" s="5" t="s">
        <v>36</v>
      </c>
      <c r="C122" s="5" t="s">
        <v>142</v>
      </c>
      <c r="D122" s="5" t="s">
        <v>143</v>
      </c>
      <c r="E122" s="5" t="s">
        <v>216</v>
      </c>
    </row>
    <row r="123" spans="1:5" ht="15">
      <c r="A123" s="6">
        <v>1</v>
      </c>
      <c r="B123" s="14" t="s">
        <v>30</v>
      </c>
      <c r="C123" s="74">
        <v>2</v>
      </c>
      <c r="D123" s="74">
        <v>3</v>
      </c>
      <c r="E123" s="74" t="s">
        <v>27</v>
      </c>
    </row>
    <row r="124" spans="1:5" ht="15">
      <c r="A124" s="4">
        <v>1</v>
      </c>
      <c r="B124" s="12" t="s">
        <v>358</v>
      </c>
      <c r="C124" s="7">
        <v>15</v>
      </c>
      <c r="D124" s="7">
        <v>966.67</v>
      </c>
      <c r="E124" s="7">
        <f aca="true" t="shared" si="0" ref="E124:E129">C124*D124</f>
        <v>14500.05</v>
      </c>
    </row>
    <row r="125" spans="1:5" ht="15">
      <c r="A125" s="4">
        <v>5</v>
      </c>
      <c r="B125" s="116" t="s">
        <v>359</v>
      </c>
      <c r="C125" s="7">
        <v>1</v>
      </c>
      <c r="D125" s="7">
        <v>2366.67</v>
      </c>
      <c r="E125" s="7">
        <f t="shared" si="0"/>
        <v>2366.67</v>
      </c>
    </row>
    <row r="126" spans="1:5" ht="15" hidden="1">
      <c r="A126" s="4">
        <v>6</v>
      </c>
      <c r="B126" s="15"/>
      <c r="C126" s="7"/>
      <c r="D126" s="7"/>
      <c r="E126" s="7">
        <f t="shared" si="0"/>
        <v>0</v>
      </c>
    </row>
    <row r="127" spans="1:5" ht="15" hidden="1">
      <c r="A127" s="4">
        <v>7</v>
      </c>
      <c r="B127" s="15"/>
      <c r="C127" s="7"/>
      <c r="D127" s="7"/>
      <c r="E127" s="7">
        <f t="shared" si="0"/>
        <v>0</v>
      </c>
    </row>
    <row r="128" spans="1:5" ht="15" hidden="1">
      <c r="A128" s="4">
        <v>8</v>
      </c>
      <c r="B128" s="15"/>
      <c r="C128" s="7"/>
      <c r="D128" s="7"/>
      <c r="E128" s="7">
        <f t="shared" si="0"/>
        <v>0</v>
      </c>
    </row>
    <row r="129" spans="1:5" ht="15" hidden="1">
      <c r="A129" s="4"/>
      <c r="B129" s="12"/>
      <c r="C129" s="7"/>
      <c r="D129" s="7"/>
      <c r="E129" s="7">
        <f t="shared" si="0"/>
        <v>0</v>
      </c>
    </row>
    <row r="130" spans="1:5" ht="15" hidden="1">
      <c r="A130" s="4">
        <v>2</v>
      </c>
      <c r="B130" s="15"/>
      <c r="C130" s="7"/>
      <c r="D130" s="7"/>
      <c r="E130" s="7">
        <f aca="true" t="shared" si="1" ref="E130:E136">C130*D130</f>
        <v>0</v>
      </c>
    </row>
    <row r="131" spans="1:5" ht="15" hidden="1">
      <c r="A131" s="4">
        <v>3</v>
      </c>
      <c r="B131" s="15"/>
      <c r="C131" s="7"/>
      <c r="D131" s="7"/>
      <c r="E131" s="7">
        <f t="shared" si="1"/>
        <v>0</v>
      </c>
    </row>
    <row r="132" spans="1:5" ht="15" hidden="1">
      <c r="A132" s="4">
        <v>4</v>
      </c>
      <c r="B132" s="15"/>
      <c r="C132" s="7"/>
      <c r="D132" s="7"/>
      <c r="E132" s="7">
        <f t="shared" si="1"/>
        <v>0</v>
      </c>
    </row>
    <row r="133" spans="1:5" ht="15" hidden="1">
      <c r="A133" s="4">
        <v>5</v>
      </c>
      <c r="B133" s="15"/>
      <c r="C133" s="7"/>
      <c r="D133" s="7"/>
      <c r="E133" s="7">
        <f t="shared" si="1"/>
        <v>0</v>
      </c>
    </row>
    <row r="134" spans="1:5" ht="15" hidden="1">
      <c r="A134" s="4">
        <v>6</v>
      </c>
      <c r="B134" s="15"/>
      <c r="C134" s="7"/>
      <c r="D134" s="7"/>
      <c r="E134" s="7">
        <f t="shared" si="1"/>
        <v>0</v>
      </c>
    </row>
    <row r="135" spans="1:5" ht="15" hidden="1">
      <c r="A135" s="4">
        <v>7</v>
      </c>
      <c r="B135" s="15"/>
      <c r="C135" s="7"/>
      <c r="D135" s="7"/>
      <c r="E135" s="7">
        <f t="shared" si="1"/>
        <v>0</v>
      </c>
    </row>
    <row r="136" spans="1:5" ht="15" hidden="1">
      <c r="A136" s="4">
        <v>8</v>
      </c>
      <c r="B136" s="15"/>
      <c r="C136" s="7"/>
      <c r="D136" s="7"/>
      <c r="E136" s="7">
        <f t="shared" si="1"/>
        <v>0</v>
      </c>
    </row>
    <row r="137" spans="1:5" ht="15">
      <c r="A137" s="8" t="s">
        <v>214</v>
      </c>
      <c r="B137" s="9" t="s">
        <v>220</v>
      </c>
      <c r="C137" s="7" t="s">
        <v>220</v>
      </c>
      <c r="D137" s="9" t="s">
        <v>220</v>
      </c>
      <c r="E137" s="9">
        <f>SUM(E124:E136)</f>
        <v>16866.72</v>
      </c>
    </row>
    <row r="139" spans="1:4" ht="15">
      <c r="A139" s="1" t="s">
        <v>37</v>
      </c>
      <c r="D139" s="13">
        <f>E137+E118+E108+E98+E88+F76</f>
        <v>16866.72</v>
      </c>
    </row>
    <row r="141" spans="1:6" ht="28.5" customHeight="1">
      <c r="A141" s="92" t="s">
        <v>38</v>
      </c>
      <c r="B141" s="92"/>
      <c r="C141" s="92"/>
      <c r="D141" s="92"/>
      <c r="E141" s="92"/>
      <c r="F141" s="92"/>
    </row>
    <row r="143" spans="1:6" ht="37.5" customHeight="1">
      <c r="A143" s="81" t="s">
        <v>39</v>
      </c>
      <c r="B143" s="81"/>
      <c r="C143" s="81"/>
      <c r="D143" s="81"/>
      <c r="E143" s="81"/>
      <c r="F143" s="81"/>
    </row>
    <row r="144" spans="1:4" ht="15">
      <c r="A144" s="16" t="s">
        <v>40</v>
      </c>
      <c r="B144" s="16"/>
      <c r="C144" s="17"/>
      <c r="D144" s="13">
        <f>E154+G164</f>
        <v>0</v>
      </c>
    </row>
    <row r="146" ht="15">
      <c r="A146" s="1" t="s">
        <v>41</v>
      </c>
    </row>
    <row r="148" spans="1:5" ht="166.5" customHeight="1">
      <c r="A148" s="4" t="s">
        <v>215</v>
      </c>
      <c r="B148" s="5" t="s">
        <v>43</v>
      </c>
      <c r="C148" s="79" t="s">
        <v>201</v>
      </c>
      <c r="D148" s="94"/>
      <c r="E148" s="5" t="s">
        <v>216</v>
      </c>
    </row>
    <row r="149" spans="1:5" ht="15">
      <c r="A149" s="6">
        <v>1</v>
      </c>
      <c r="B149" s="14" t="s">
        <v>30</v>
      </c>
      <c r="C149" s="79">
        <v>2</v>
      </c>
      <c r="D149" s="80"/>
      <c r="E149" s="74" t="s">
        <v>42</v>
      </c>
    </row>
    <row r="150" spans="1:5" ht="15">
      <c r="A150" s="4">
        <v>1</v>
      </c>
      <c r="B150" s="7"/>
      <c r="C150" s="79"/>
      <c r="D150" s="80"/>
      <c r="E150" s="7">
        <f>C150</f>
        <v>0</v>
      </c>
    </row>
    <row r="151" spans="1:5" ht="15" hidden="1">
      <c r="A151" s="4">
        <v>2</v>
      </c>
      <c r="B151" s="7"/>
      <c r="C151" s="79"/>
      <c r="D151" s="80"/>
      <c r="E151" s="7">
        <f>C151</f>
        <v>0</v>
      </c>
    </row>
    <row r="152" spans="1:5" ht="15" hidden="1">
      <c r="A152" s="4">
        <v>3</v>
      </c>
      <c r="B152" s="7"/>
      <c r="C152" s="79"/>
      <c r="D152" s="80"/>
      <c r="E152" s="7">
        <f>C152</f>
        <v>0</v>
      </c>
    </row>
    <row r="153" spans="1:5" ht="15" hidden="1">
      <c r="A153" s="4">
        <v>4</v>
      </c>
      <c r="B153" s="7"/>
      <c r="C153" s="71"/>
      <c r="D153" s="72"/>
      <c r="E153" s="7">
        <f>C153*D153</f>
        <v>0</v>
      </c>
    </row>
    <row r="154" spans="1:5" ht="15">
      <c r="A154" s="8" t="s">
        <v>214</v>
      </c>
      <c r="B154" s="9" t="s">
        <v>220</v>
      </c>
      <c r="C154" s="71" t="s">
        <v>220</v>
      </c>
      <c r="D154" s="72"/>
      <c r="E154" s="9">
        <f>SUM(E150:E153)</f>
        <v>0</v>
      </c>
    </row>
    <row r="156" ht="25.5" customHeight="1">
      <c r="A156" s="1" t="s">
        <v>44</v>
      </c>
    </row>
    <row r="158" spans="1:7" ht="207" customHeight="1">
      <c r="A158" s="4" t="s">
        <v>215</v>
      </c>
      <c r="B158" s="5" t="s">
        <v>45</v>
      </c>
      <c r="C158" s="86" t="s">
        <v>129</v>
      </c>
      <c r="D158" s="86"/>
      <c r="E158" s="86" t="s">
        <v>130</v>
      </c>
      <c r="F158" s="86"/>
      <c r="G158" s="5" t="s">
        <v>216</v>
      </c>
    </row>
    <row r="159" spans="1:7" ht="15">
      <c r="A159" s="6">
        <v>1</v>
      </c>
      <c r="B159" s="75" t="s">
        <v>30</v>
      </c>
      <c r="C159" s="86">
        <v>2</v>
      </c>
      <c r="D159" s="86"/>
      <c r="E159" s="86"/>
      <c r="F159" s="86"/>
      <c r="G159" s="74" t="s">
        <v>46</v>
      </c>
    </row>
    <row r="160" spans="1:7" ht="15">
      <c r="A160" s="4">
        <v>1</v>
      </c>
      <c r="B160" s="12"/>
      <c r="C160" s="79"/>
      <c r="D160" s="80"/>
      <c r="E160" s="98"/>
      <c r="F160" s="99"/>
      <c r="G160" s="7">
        <f>E160+C160</f>
        <v>0</v>
      </c>
    </row>
    <row r="161" spans="1:7" ht="50.25" customHeight="1" hidden="1">
      <c r="A161" s="4">
        <v>2</v>
      </c>
      <c r="B161" s="12"/>
      <c r="C161" s="79"/>
      <c r="D161" s="80"/>
      <c r="E161" s="86"/>
      <c r="F161" s="86"/>
      <c r="G161" s="7">
        <f>E161+C161</f>
        <v>0</v>
      </c>
    </row>
    <row r="162" spans="1:7" ht="15" hidden="1">
      <c r="A162" s="4">
        <v>3</v>
      </c>
      <c r="B162" s="7"/>
      <c r="C162" s="86"/>
      <c r="D162" s="86"/>
      <c r="E162" s="86"/>
      <c r="F162" s="86"/>
      <c r="G162" s="7">
        <f>E162+C162</f>
        <v>0</v>
      </c>
    </row>
    <row r="163" spans="1:7" ht="23.25" customHeight="1" hidden="1">
      <c r="A163" s="4"/>
      <c r="B163" s="7"/>
      <c r="C163" s="86"/>
      <c r="D163" s="86"/>
      <c r="E163" s="86"/>
      <c r="F163" s="86"/>
      <c r="G163" s="7">
        <f>E163+C163</f>
        <v>0</v>
      </c>
    </row>
    <row r="164" spans="1:7" ht="15">
      <c r="A164" s="8" t="s">
        <v>214</v>
      </c>
      <c r="B164" s="9" t="s">
        <v>220</v>
      </c>
      <c r="C164" s="86" t="s">
        <v>220</v>
      </c>
      <c r="D164" s="86"/>
      <c r="E164" s="86" t="s">
        <v>220</v>
      </c>
      <c r="F164" s="86"/>
      <c r="G164" s="9">
        <f>SUM(G160:G163)</f>
        <v>0</v>
      </c>
    </row>
    <row r="166" ht="15">
      <c r="A166" s="1" t="s">
        <v>47</v>
      </c>
    </row>
    <row r="168" spans="1:4" ht="15">
      <c r="A168" s="16" t="s">
        <v>48</v>
      </c>
      <c r="B168" s="16"/>
      <c r="C168" s="17"/>
      <c r="D168" s="13">
        <f>E178+E188</f>
        <v>0</v>
      </c>
    </row>
    <row r="170" ht="15">
      <c r="A170" s="1" t="s">
        <v>49</v>
      </c>
    </row>
    <row r="172" spans="1:5" ht="135">
      <c r="A172" s="4" t="s">
        <v>215</v>
      </c>
      <c r="B172" s="5" t="s">
        <v>50</v>
      </c>
      <c r="C172" s="5" t="s">
        <v>51</v>
      </c>
      <c r="D172" s="5" t="s">
        <v>144</v>
      </c>
      <c r="E172" s="5" t="s">
        <v>216</v>
      </c>
    </row>
    <row r="173" spans="1:5" ht="15">
      <c r="A173" s="6">
        <v>1</v>
      </c>
      <c r="B173" s="14" t="s">
        <v>30</v>
      </c>
      <c r="C173" s="74">
        <v>2</v>
      </c>
      <c r="D173" s="74">
        <v>3</v>
      </c>
      <c r="E173" s="74" t="s">
        <v>27</v>
      </c>
    </row>
    <row r="174" spans="1:5" ht="15">
      <c r="A174" s="4"/>
      <c r="B174" s="7"/>
      <c r="C174" s="7"/>
      <c r="D174" s="7"/>
      <c r="E174" s="7">
        <f>C174*D174</f>
        <v>0</v>
      </c>
    </row>
    <row r="175" spans="1:5" ht="15" hidden="1">
      <c r="A175" s="4">
        <v>2</v>
      </c>
      <c r="B175" s="7"/>
      <c r="C175" s="7"/>
      <c r="D175" s="7"/>
      <c r="E175" s="7">
        <f>C175*D175</f>
        <v>0</v>
      </c>
    </row>
    <row r="176" spans="1:5" ht="15" hidden="1">
      <c r="A176" s="4">
        <v>3</v>
      </c>
      <c r="B176" s="7"/>
      <c r="C176" s="7"/>
      <c r="D176" s="7"/>
      <c r="E176" s="7">
        <f>C176*D176</f>
        <v>0</v>
      </c>
    </row>
    <row r="177" spans="1:5" ht="15" hidden="1">
      <c r="A177" s="4">
        <v>4</v>
      </c>
      <c r="B177" s="7"/>
      <c r="C177" s="7"/>
      <c r="D177" s="7"/>
      <c r="E177" s="7">
        <f>C177*D177</f>
        <v>0</v>
      </c>
    </row>
    <row r="178" spans="1:5" ht="15">
      <c r="A178" s="8" t="s">
        <v>214</v>
      </c>
      <c r="B178" s="9" t="s">
        <v>220</v>
      </c>
      <c r="C178" s="7" t="s">
        <v>220</v>
      </c>
      <c r="D178" s="9" t="s">
        <v>220</v>
      </c>
      <c r="E178" s="9">
        <f>SUM(E174:E177)</f>
        <v>0</v>
      </c>
    </row>
    <row r="180" spans="1:6" ht="28.5" customHeight="1">
      <c r="A180" s="81" t="s">
        <v>126</v>
      </c>
      <c r="B180" s="81"/>
      <c r="C180" s="81"/>
      <c r="D180" s="81"/>
      <c r="E180" s="81"/>
      <c r="F180" s="81"/>
    </row>
    <row r="182" spans="1:5" ht="150">
      <c r="A182" s="4" t="s">
        <v>215</v>
      </c>
      <c r="B182" s="5" t="s">
        <v>53</v>
      </c>
      <c r="C182" s="5" t="s">
        <v>52</v>
      </c>
      <c r="D182" s="5" t="s">
        <v>145</v>
      </c>
      <c r="E182" s="5" t="s">
        <v>216</v>
      </c>
    </row>
    <row r="183" spans="1:5" ht="15">
      <c r="A183" s="6">
        <v>1</v>
      </c>
      <c r="B183" s="14" t="s">
        <v>30</v>
      </c>
      <c r="C183" s="74">
        <v>2</v>
      </c>
      <c r="D183" s="74">
        <v>3</v>
      </c>
      <c r="E183" s="74" t="s">
        <v>27</v>
      </c>
    </row>
    <row r="184" spans="1:5" ht="15">
      <c r="A184" s="4"/>
      <c r="B184" s="12"/>
      <c r="C184" s="7"/>
      <c r="D184" s="7"/>
      <c r="E184" s="7">
        <f>C184*D184</f>
        <v>0</v>
      </c>
    </row>
    <row r="185" spans="1:5" ht="15" hidden="1">
      <c r="A185" s="4">
        <v>2</v>
      </c>
      <c r="B185" s="12"/>
      <c r="C185" s="7"/>
      <c r="D185" s="7"/>
      <c r="E185" s="7">
        <f>C185*D185</f>
        <v>0</v>
      </c>
    </row>
    <row r="186" spans="1:5" ht="15" hidden="1">
      <c r="A186" s="4">
        <v>3</v>
      </c>
      <c r="B186" s="7"/>
      <c r="C186" s="7"/>
      <c r="D186" s="7"/>
      <c r="E186" s="7">
        <f>C186*D186</f>
        <v>0</v>
      </c>
    </row>
    <row r="187" spans="1:5" ht="15" hidden="1">
      <c r="A187" s="4">
        <v>4</v>
      </c>
      <c r="B187" s="7"/>
      <c r="C187" s="7"/>
      <c r="D187" s="7"/>
      <c r="E187" s="7">
        <f>C187*D187</f>
        <v>0</v>
      </c>
    </row>
    <row r="188" spans="1:5" ht="15">
      <c r="A188" s="8" t="s">
        <v>214</v>
      </c>
      <c r="B188" s="9" t="s">
        <v>220</v>
      </c>
      <c r="C188" s="7" t="s">
        <v>220</v>
      </c>
      <c r="D188" s="9" t="s">
        <v>220</v>
      </c>
      <c r="E188" s="9">
        <f>SUM(E184:E187)</f>
        <v>0</v>
      </c>
    </row>
    <row r="189" spans="2:5" ht="15">
      <c r="B189" s="11"/>
      <c r="C189" s="18"/>
      <c r="D189" s="11"/>
      <c r="E189" s="11"/>
    </row>
    <row r="190" spans="1:7" ht="13.5" customHeight="1">
      <c r="A190" s="81" t="s">
        <v>283</v>
      </c>
      <c r="B190" s="81"/>
      <c r="C190" s="81"/>
      <c r="D190" s="81"/>
      <c r="E190" s="81"/>
      <c r="F190" s="81"/>
      <c r="G190" s="81"/>
    </row>
    <row r="191" spans="2:5" ht="15">
      <c r="B191" s="11"/>
      <c r="C191" s="18"/>
      <c r="D191" s="11"/>
      <c r="E191" s="11"/>
    </row>
    <row r="192" spans="1:5" ht="45">
      <c r="A192" s="4" t="s">
        <v>215</v>
      </c>
      <c r="B192" s="5" t="s">
        <v>29</v>
      </c>
      <c r="C192" s="5" t="s">
        <v>284</v>
      </c>
      <c r="D192" s="11"/>
      <c r="E192" s="11"/>
    </row>
    <row r="193" spans="1:5" ht="15">
      <c r="A193" s="6">
        <v>1</v>
      </c>
      <c r="B193" s="14" t="s">
        <v>30</v>
      </c>
      <c r="C193" s="74">
        <v>2</v>
      </c>
      <c r="D193" s="11"/>
      <c r="E193" s="11"/>
    </row>
    <row r="194" spans="1:5" ht="15">
      <c r="A194" s="4"/>
      <c r="B194" s="12"/>
      <c r="C194" s="7"/>
      <c r="D194" s="11"/>
      <c r="E194" s="11"/>
    </row>
    <row r="195" spans="1:5" ht="18.75" customHeight="1" hidden="1">
      <c r="A195" s="4">
        <v>2</v>
      </c>
      <c r="B195" s="12"/>
      <c r="C195" s="7"/>
      <c r="D195" s="11"/>
      <c r="E195" s="11"/>
    </row>
    <row r="196" spans="1:5" ht="15">
      <c r="A196" s="8" t="s">
        <v>214</v>
      </c>
      <c r="B196" s="9" t="s">
        <v>220</v>
      </c>
      <c r="C196" s="7">
        <f>C194+C195</f>
        <v>0</v>
      </c>
      <c r="D196" s="11"/>
      <c r="E196" s="11"/>
    </row>
    <row r="198" spans="1:6" ht="15">
      <c r="A198" s="81" t="s">
        <v>287</v>
      </c>
      <c r="B198" s="81"/>
      <c r="C198" s="81"/>
      <c r="D198" s="81"/>
      <c r="E198" s="81"/>
      <c r="F198" s="81"/>
    </row>
    <row r="199" spans="2:5" ht="15">
      <c r="B199" s="11"/>
      <c r="C199" s="18"/>
      <c r="D199" s="11"/>
      <c r="E199" s="11"/>
    </row>
    <row r="200" spans="1:5" ht="30">
      <c r="A200" s="4" t="s">
        <v>215</v>
      </c>
      <c r="B200" s="5" t="s">
        <v>76</v>
      </c>
      <c r="C200" s="5" t="s">
        <v>286</v>
      </c>
      <c r="D200" s="11"/>
      <c r="E200" s="11"/>
    </row>
    <row r="201" spans="1:5" ht="15">
      <c r="A201" s="6">
        <v>1</v>
      </c>
      <c r="B201" s="14" t="s">
        <v>30</v>
      </c>
      <c r="C201" s="74">
        <v>2</v>
      </c>
      <c r="D201" s="11"/>
      <c r="E201" s="11"/>
    </row>
    <row r="202" spans="1:5" ht="15">
      <c r="A202" s="4"/>
      <c r="B202" s="12"/>
      <c r="C202" s="7"/>
      <c r="D202" s="11"/>
      <c r="E202" s="11"/>
    </row>
    <row r="203" spans="1:5" ht="46.5" customHeight="1" hidden="1">
      <c r="A203" s="4"/>
      <c r="B203" s="12"/>
      <c r="C203" s="7"/>
      <c r="D203" s="11"/>
      <c r="E203" s="11"/>
    </row>
    <row r="204" spans="1:5" ht="15">
      <c r="A204" s="8" t="s">
        <v>214</v>
      </c>
      <c r="B204" s="9" t="s">
        <v>220</v>
      </c>
      <c r="C204" s="7">
        <f>C202+C203</f>
        <v>0</v>
      </c>
      <c r="D204" s="11"/>
      <c r="E204" s="11"/>
    </row>
    <row r="205" spans="1:4" ht="44.25" customHeight="1">
      <c r="A205" s="93" t="s">
        <v>54</v>
      </c>
      <c r="B205" s="93"/>
      <c r="C205" s="93"/>
      <c r="D205" s="19">
        <f>D144+D168+C196+C204</f>
        <v>0</v>
      </c>
    </row>
    <row r="207" ht="15">
      <c r="A207" s="2" t="s">
        <v>55</v>
      </c>
    </row>
    <row r="209" ht="15">
      <c r="A209" s="1" t="s">
        <v>260</v>
      </c>
    </row>
    <row r="211" spans="1:7" ht="123" customHeight="1">
      <c r="A211" s="4" t="s">
        <v>215</v>
      </c>
      <c r="B211" s="5" t="s">
        <v>261</v>
      </c>
      <c r="C211" s="68" t="s">
        <v>262</v>
      </c>
      <c r="D211" s="5" t="s">
        <v>56</v>
      </c>
      <c r="E211" s="5" t="s">
        <v>263</v>
      </c>
      <c r="F211" s="5" t="s">
        <v>264</v>
      </c>
      <c r="G211" s="5" t="s">
        <v>216</v>
      </c>
    </row>
    <row r="212" spans="1:7" ht="15">
      <c r="A212" s="6">
        <v>1</v>
      </c>
      <c r="B212" s="75" t="s">
        <v>30</v>
      </c>
      <c r="C212" s="76" t="s">
        <v>147</v>
      </c>
      <c r="D212" s="74">
        <v>3</v>
      </c>
      <c r="E212" s="74">
        <v>3</v>
      </c>
      <c r="F212" s="74">
        <v>4</v>
      </c>
      <c r="G212" s="74">
        <v>5</v>
      </c>
    </row>
    <row r="213" spans="1:7" ht="15">
      <c r="A213" s="4">
        <v>1</v>
      </c>
      <c r="B213" s="8"/>
      <c r="C213" s="73"/>
      <c r="D213" s="7"/>
      <c r="E213" s="7"/>
      <c r="F213" s="7"/>
      <c r="G213" s="7">
        <f>E213*F213</f>
        <v>0</v>
      </c>
    </row>
    <row r="214" spans="1:7" ht="15" hidden="1">
      <c r="A214" s="4">
        <v>2</v>
      </c>
      <c r="B214" s="8"/>
      <c r="C214" s="73">
        <f>D214*1.5</f>
        <v>0</v>
      </c>
      <c r="D214" s="7"/>
      <c r="E214" s="7"/>
      <c r="F214" s="7"/>
      <c r="G214" s="7">
        <f>(C214-E214)*F214</f>
        <v>0</v>
      </c>
    </row>
    <row r="215" spans="1:7" ht="15" hidden="1">
      <c r="A215" s="4">
        <v>3</v>
      </c>
      <c r="B215" s="8"/>
      <c r="C215" s="73">
        <f>D215*1.5</f>
        <v>0</v>
      </c>
      <c r="D215" s="7"/>
      <c r="E215" s="7"/>
      <c r="F215" s="7"/>
      <c r="G215" s="7">
        <f>(C215-E215)*F215</f>
        <v>0</v>
      </c>
    </row>
    <row r="216" spans="1:7" ht="15" hidden="1">
      <c r="A216" s="4">
        <v>4</v>
      </c>
      <c r="B216" s="8"/>
      <c r="C216" s="73">
        <f>D216*1.5</f>
        <v>0</v>
      </c>
      <c r="D216" s="7"/>
      <c r="E216" s="7"/>
      <c r="F216" s="7"/>
      <c r="G216" s="7">
        <f>(C216-E216)*F216</f>
        <v>0</v>
      </c>
    </row>
    <row r="217" spans="1:7" ht="15">
      <c r="A217" s="8" t="s">
        <v>214</v>
      </c>
      <c r="B217" s="8"/>
      <c r="C217" s="73" t="s">
        <v>220</v>
      </c>
      <c r="D217" s="9" t="s">
        <v>220</v>
      </c>
      <c r="E217" s="9" t="s">
        <v>220</v>
      </c>
      <c r="F217" s="9" t="s">
        <v>220</v>
      </c>
      <c r="G217" s="9">
        <f>SUM(G213:G216)</f>
        <v>0</v>
      </c>
    </row>
    <row r="219" ht="15">
      <c r="A219" s="1" t="s">
        <v>57</v>
      </c>
    </row>
    <row r="221" spans="1:6" ht="165">
      <c r="A221" s="4" t="s">
        <v>215</v>
      </c>
      <c r="B221" s="5" t="s">
        <v>116</v>
      </c>
      <c r="C221" s="68" t="s">
        <v>58</v>
      </c>
      <c r="D221" s="102" t="s">
        <v>148</v>
      </c>
      <c r="E221" s="103"/>
      <c r="F221" s="5" t="s">
        <v>216</v>
      </c>
    </row>
    <row r="222" spans="1:6" ht="15">
      <c r="A222" s="6">
        <v>1</v>
      </c>
      <c r="B222" s="75" t="s">
        <v>30</v>
      </c>
      <c r="C222" s="76">
        <v>2</v>
      </c>
      <c r="D222" s="79">
        <v>3</v>
      </c>
      <c r="E222" s="80"/>
      <c r="F222" s="74" t="s">
        <v>149</v>
      </c>
    </row>
    <row r="223" spans="1:6" ht="15">
      <c r="A223" s="4">
        <v>1</v>
      </c>
      <c r="B223" s="8"/>
      <c r="C223" s="73"/>
      <c r="D223" s="82"/>
      <c r="E223" s="83"/>
      <c r="F223" s="7">
        <f>C223*D223</f>
        <v>0</v>
      </c>
    </row>
    <row r="224" spans="1:6" ht="15">
      <c r="A224" s="8" t="s">
        <v>214</v>
      </c>
      <c r="B224" s="8"/>
      <c r="C224" s="73" t="s">
        <v>220</v>
      </c>
      <c r="D224" s="96" t="s">
        <v>220</v>
      </c>
      <c r="E224" s="97"/>
      <c r="F224" s="9">
        <f>SUM(F223:F223)</f>
        <v>0</v>
      </c>
    </row>
    <row r="226" ht="15">
      <c r="A226" s="1" t="s">
        <v>59</v>
      </c>
    </row>
    <row r="228" spans="1:5" ht="75">
      <c r="A228" s="4" t="s">
        <v>215</v>
      </c>
      <c r="B228" s="5" t="s">
        <v>60</v>
      </c>
      <c r="C228" s="68" t="s">
        <v>150</v>
      </c>
      <c r="D228" s="5" t="s">
        <v>61</v>
      </c>
      <c r="E228" s="5" t="s">
        <v>216</v>
      </c>
    </row>
    <row r="229" spans="1:5" ht="15">
      <c r="A229" s="6">
        <v>1</v>
      </c>
      <c r="B229" s="75">
        <v>2</v>
      </c>
      <c r="C229" s="76">
        <v>3</v>
      </c>
      <c r="D229" s="74">
        <v>4</v>
      </c>
      <c r="E229" s="74" t="s">
        <v>62</v>
      </c>
    </row>
    <row r="230" spans="1:5" ht="15">
      <c r="A230" s="4">
        <v>1</v>
      </c>
      <c r="B230" s="8"/>
      <c r="C230" s="73"/>
      <c r="D230" s="7"/>
      <c r="E230" s="7">
        <f>C230*D230</f>
        <v>0</v>
      </c>
    </row>
    <row r="231" spans="1:5" ht="15" hidden="1">
      <c r="A231" s="4">
        <v>2</v>
      </c>
      <c r="B231" s="8"/>
      <c r="C231" s="73"/>
      <c r="D231" s="7"/>
      <c r="E231" s="7">
        <f>C231*D231</f>
        <v>0</v>
      </c>
    </row>
    <row r="232" spans="1:5" ht="15" hidden="1">
      <c r="A232" s="4">
        <v>3</v>
      </c>
      <c r="B232" s="8"/>
      <c r="C232" s="73"/>
      <c r="D232" s="7"/>
      <c r="E232" s="7">
        <f>C232*D232</f>
        <v>0</v>
      </c>
    </row>
    <row r="233" spans="1:5" ht="15" hidden="1">
      <c r="A233" s="4">
        <v>4</v>
      </c>
      <c r="B233" s="8"/>
      <c r="C233" s="73"/>
      <c r="D233" s="7"/>
      <c r="E233" s="7">
        <f>C233*D233</f>
        <v>0</v>
      </c>
    </row>
    <row r="234" spans="1:5" ht="15">
      <c r="A234" s="8" t="s">
        <v>214</v>
      </c>
      <c r="B234" s="8"/>
      <c r="C234" s="73" t="s">
        <v>220</v>
      </c>
      <c r="D234" s="9" t="s">
        <v>220</v>
      </c>
      <c r="E234" s="9">
        <f>SUM(E230:E233)</f>
        <v>0</v>
      </c>
    </row>
    <row r="236" spans="1:4" ht="15">
      <c r="A236" s="1" t="s">
        <v>63</v>
      </c>
      <c r="D236" s="13">
        <f>E234+F224+G217</f>
        <v>0</v>
      </c>
    </row>
    <row r="238" ht="15">
      <c r="A238" s="2" t="s">
        <v>64</v>
      </c>
    </row>
    <row r="240" ht="15">
      <c r="A240" s="1" t="s">
        <v>66</v>
      </c>
    </row>
    <row r="242" spans="1:5" ht="45">
      <c r="A242" s="4" t="s">
        <v>215</v>
      </c>
      <c r="B242" s="5" t="s">
        <v>65</v>
      </c>
      <c r="C242" s="68" t="s">
        <v>151</v>
      </c>
      <c r="D242" s="5" t="s">
        <v>152</v>
      </c>
      <c r="E242" s="5" t="s">
        <v>216</v>
      </c>
    </row>
    <row r="243" spans="1:5" ht="15">
      <c r="A243" s="6">
        <v>1</v>
      </c>
      <c r="B243" s="75">
        <v>2</v>
      </c>
      <c r="C243" s="76">
        <v>3</v>
      </c>
      <c r="D243" s="74">
        <v>4</v>
      </c>
      <c r="E243" s="74" t="s">
        <v>62</v>
      </c>
    </row>
    <row r="244" spans="1:5" ht="15">
      <c r="A244" s="4">
        <v>1</v>
      </c>
      <c r="B244" s="8"/>
      <c r="C244" s="73"/>
      <c r="D244" s="7"/>
      <c r="E244" s="7">
        <f>C244*D244</f>
        <v>0</v>
      </c>
    </row>
    <row r="245" spans="1:5" ht="15" hidden="1">
      <c r="A245" s="4">
        <v>2</v>
      </c>
      <c r="B245" s="8"/>
      <c r="C245" s="73"/>
      <c r="D245" s="7"/>
      <c r="E245" s="7">
        <f>C245*D245</f>
        <v>0</v>
      </c>
    </row>
    <row r="246" spans="1:5" ht="15" hidden="1">
      <c r="A246" s="4">
        <v>3</v>
      </c>
      <c r="B246" s="8"/>
      <c r="C246" s="73"/>
      <c r="D246" s="7"/>
      <c r="E246" s="7">
        <f>C246*D246</f>
        <v>0</v>
      </c>
    </row>
    <row r="247" spans="1:5" ht="15" hidden="1">
      <c r="A247" s="4">
        <v>4</v>
      </c>
      <c r="B247" s="8"/>
      <c r="C247" s="73"/>
      <c r="D247" s="7"/>
      <c r="E247" s="7">
        <f>C247*D247</f>
        <v>0</v>
      </c>
    </row>
    <row r="248" spans="1:5" ht="15">
      <c r="A248" s="8" t="s">
        <v>214</v>
      </c>
      <c r="B248" s="8"/>
      <c r="C248" s="73" t="s">
        <v>220</v>
      </c>
      <c r="D248" s="9" t="s">
        <v>220</v>
      </c>
      <c r="E248" s="9">
        <f>SUM(E244:E247)</f>
        <v>0</v>
      </c>
    </row>
    <row r="249" ht="12.75" customHeight="1"/>
    <row r="250" ht="15">
      <c r="A250" s="1" t="s">
        <v>67</v>
      </c>
    </row>
    <row r="252" spans="1:4" ht="30">
      <c r="A252" s="79" t="s">
        <v>153</v>
      </c>
      <c r="B252" s="80"/>
      <c r="C252" s="5" t="s">
        <v>68</v>
      </c>
      <c r="D252" s="5" t="s">
        <v>216</v>
      </c>
    </row>
    <row r="253" spans="1:4" ht="15">
      <c r="A253" s="107">
        <v>1</v>
      </c>
      <c r="B253" s="108"/>
      <c r="C253" s="74">
        <v>2</v>
      </c>
      <c r="D253" s="74" t="s">
        <v>69</v>
      </c>
    </row>
    <row r="254" spans="1:4" ht="15">
      <c r="A254" s="95"/>
      <c r="B254" s="95"/>
      <c r="C254" s="20"/>
      <c r="D254" s="21">
        <f>A254*C254</f>
        <v>0</v>
      </c>
    </row>
    <row r="256" ht="15">
      <c r="A256" s="1" t="s">
        <v>71</v>
      </c>
    </row>
    <row r="258" spans="1:5" ht="105" customHeight="1">
      <c r="A258" s="4" t="s">
        <v>215</v>
      </c>
      <c r="B258" s="5" t="s">
        <v>70</v>
      </c>
      <c r="C258" s="68" t="s">
        <v>154</v>
      </c>
      <c r="D258" s="68" t="s">
        <v>156</v>
      </c>
      <c r="E258" s="5" t="s">
        <v>216</v>
      </c>
    </row>
    <row r="259" spans="1:5" ht="15">
      <c r="A259" s="6">
        <v>1</v>
      </c>
      <c r="B259" s="75">
        <v>2</v>
      </c>
      <c r="C259" s="76">
        <v>3</v>
      </c>
      <c r="D259" s="74">
        <v>4</v>
      </c>
      <c r="E259" s="74" t="s">
        <v>62</v>
      </c>
    </row>
    <row r="260" spans="1:5" ht="15">
      <c r="A260" s="4">
        <v>1</v>
      </c>
      <c r="B260" s="8"/>
      <c r="C260" s="73"/>
      <c r="D260" s="7"/>
      <c r="E260" s="7">
        <f>C260*D260</f>
        <v>0</v>
      </c>
    </row>
    <row r="261" spans="1:5" ht="15" hidden="1">
      <c r="A261" s="4">
        <v>2</v>
      </c>
      <c r="B261" s="8"/>
      <c r="C261" s="73"/>
      <c r="D261" s="7"/>
      <c r="E261" s="7">
        <f>C261*D261</f>
        <v>0</v>
      </c>
    </row>
    <row r="262" spans="1:5" ht="15" hidden="1">
      <c r="A262" s="4">
        <v>3</v>
      </c>
      <c r="B262" s="10"/>
      <c r="C262" s="73"/>
      <c r="D262" s="7"/>
      <c r="E262" s="7">
        <f>C262*D262</f>
        <v>0</v>
      </c>
    </row>
    <row r="263" spans="1:5" ht="15" hidden="1">
      <c r="A263" s="4">
        <v>4</v>
      </c>
      <c r="B263" s="8"/>
      <c r="C263" s="73"/>
      <c r="D263" s="7"/>
      <c r="E263" s="7">
        <f>C263*D263</f>
        <v>0</v>
      </c>
    </row>
    <row r="264" spans="1:5" ht="15">
      <c r="A264" s="8" t="s">
        <v>214</v>
      </c>
      <c r="B264" s="8"/>
      <c r="C264" s="73" t="s">
        <v>220</v>
      </c>
      <c r="D264" s="9" t="s">
        <v>220</v>
      </c>
      <c r="E264" s="9">
        <f>SUM(E260:E263)</f>
        <v>0</v>
      </c>
    </row>
    <row r="266" ht="15">
      <c r="A266" s="1" t="s">
        <v>155</v>
      </c>
    </row>
    <row r="268" spans="1:5" ht="33" customHeight="1">
      <c r="A268" s="81" t="s">
        <v>161</v>
      </c>
      <c r="B268" s="81"/>
      <c r="C268" s="81"/>
      <c r="D268" s="81"/>
      <c r="E268" s="81"/>
    </row>
    <row r="270" spans="1:4" ht="15">
      <c r="A270" s="16" t="s">
        <v>72</v>
      </c>
      <c r="B270" s="16"/>
      <c r="C270" s="17"/>
      <c r="D270" s="13">
        <f>F284+E294</f>
        <v>0</v>
      </c>
    </row>
    <row r="272" spans="1:5" ht="32.25" customHeight="1">
      <c r="A272" s="81" t="s">
        <v>157</v>
      </c>
      <c r="B272" s="81"/>
      <c r="C272" s="81"/>
      <c r="D272" s="81"/>
      <c r="E272" s="81"/>
    </row>
    <row r="274" spans="1:6" ht="210">
      <c r="A274" s="4" t="s">
        <v>215</v>
      </c>
      <c r="B274" s="5" t="s">
        <v>116</v>
      </c>
      <c r="C274" s="68" t="s">
        <v>158</v>
      </c>
      <c r="D274" s="68" t="s">
        <v>159</v>
      </c>
      <c r="E274" s="5" t="s">
        <v>160</v>
      </c>
      <c r="F274" s="5" t="s">
        <v>216</v>
      </c>
    </row>
    <row r="275" spans="1:6" s="25" customFormat="1" ht="15">
      <c r="A275" s="22">
        <v>1</v>
      </c>
      <c r="B275" s="22">
        <v>2</v>
      </c>
      <c r="C275" s="23">
        <v>3</v>
      </c>
      <c r="D275" s="24">
        <v>4</v>
      </c>
      <c r="E275" s="24">
        <v>5</v>
      </c>
      <c r="F275" s="24" t="s">
        <v>73</v>
      </c>
    </row>
    <row r="276" spans="1:6" ht="15">
      <c r="A276" s="4">
        <v>1</v>
      </c>
      <c r="B276" s="8"/>
      <c r="C276" s="7"/>
      <c r="D276" s="7"/>
      <c r="E276" s="7"/>
      <c r="F276" s="7">
        <f>C276*D276*E276</f>
        <v>0</v>
      </c>
    </row>
    <row r="277" spans="1:6" ht="15" hidden="1">
      <c r="A277" s="4">
        <v>2</v>
      </c>
      <c r="B277" s="10"/>
      <c r="C277" s="7"/>
      <c r="D277" s="7"/>
      <c r="E277" s="7"/>
      <c r="F277" s="7">
        <f>C277*D277*E277</f>
        <v>0</v>
      </c>
    </row>
    <row r="278" spans="1:6" ht="15" hidden="1">
      <c r="A278" s="4">
        <v>3</v>
      </c>
      <c r="C278" s="7"/>
      <c r="D278" s="7"/>
      <c r="E278" s="7"/>
      <c r="F278" s="7">
        <f aca="true" t="shared" si="2" ref="F278:F283">C278*D278*E278</f>
        <v>0</v>
      </c>
    </row>
    <row r="279" spans="1:6" ht="15" hidden="1">
      <c r="A279" s="4">
        <v>4</v>
      </c>
      <c r="B279" s="15"/>
      <c r="C279" s="73"/>
      <c r="D279" s="7"/>
      <c r="E279" s="7"/>
      <c r="F279" s="7">
        <f t="shared" si="2"/>
        <v>0</v>
      </c>
    </row>
    <row r="280" spans="1:6" ht="15" hidden="1">
      <c r="A280" s="4">
        <v>5</v>
      </c>
      <c r="B280" s="15"/>
      <c r="C280" s="73"/>
      <c r="D280" s="7"/>
      <c r="E280" s="7"/>
      <c r="F280" s="7">
        <f t="shared" si="2"/>
        <v>0</v>
      </c>
    </row>
    <row r="281" spans="1:6" ht="15" hidden="1">
      <c r="A281" s="4">
        <v>6</v>
      </c>
      <c r="B281" s="15"/>
      <c r="C281" s="73"/>
      <c r="D281" s="7"/>
      <c r="E281" s="7"/>
      <c r="F281" s="7">
        <f t="shared" si="2"/>
        <v>0</v>
      </c>
    </row>
    <row r="282" spans="1:6" ht="15" hidden="1">
      <c r="A282" s="4">
        <v>7</v>
      </c>
      <c r="B282" s="15"/>
      <c r="C282" s="73"/>
      <c r="D282" s="7"/>
      <c r="E282" s="7"/>
      <c r="F282" s="7">
        <f t="shared" si="2"/>
        <v>0</v>
      </c>
    </row>
    <row r="283" spans="1:6" ht="15" hidden="1">
      <c r="A283" s="4"/>
      <c r="B283" s="15"/>
      <c r="C283" s="73"/>
      <c r="D283" s="7"/>
      <c r="E283" s="7"/>
      <c r="F283" s="7">
        <f t="shared" si="2"/>
        <v>0</v>
      </c>
    </row>
    <row r="284" spans="1:7" ht="15">
      <c r="A284" s="8" t="s">
        <v>214</v>
      </c>
      <c r="B284" s="8"/>
      <c r="C284" s="73" t="s">
        <v>220</v>
      </c>
      <c r="D284" s="9" t="s">
        <v>220</v>
      </c>
      <c r="E284" s="9" t="s">
        <v>220</v>
      </c>
      <c r="F284" s="9">
        <f>SUM(F276:F283)</f>
        <v>0</v>
      </c>
      <c r="G284" s="11"/>
    </row>
    <row r="286" spans="1:5" ht="34.5" customHeight="1">
      <c r="A286" s="81" t="s">
        <v>162</v>
      </c>
      <c r="B286" s="81"/>
      <c r="C286" s="81"/>
      <c r="D286" s="81"/>
      <c r="E286" s="81"/>
    </row>
    <row r="288" spans="1:5" ht="135">
      <c r="A288" s="4" t="s">
        <v>215</v>
      </c>
      <c r="B288" s="5" t="s">
        <v>70</v>
      </c>
      <c r="C288" s="68" t="s">
        <v>163</v>
      </c>
      <c r="D288" s="68" t="s">
        <v>164</v>
      </c>
      <c r="E288" s="5" t="s">
        <v>216</v>
      </c>
    </row>
    <row r="289" spans="1:5" ht="15">
      <c r="A289" s="6">
        <v>1</v>
      </c>
      <c r="B289" s="75">
        <v>2</v>
      </c>
      <c r="C289" s="76">
        <v>3</v>
      </c>
      <c r="D289" s="74">
        <v>4</v>
      </c>
      <c r="E289" s="74" t="s">
        <v>62</v>
      </c>
    </row>
    <row r="290" spans="1:5" ht="15">
      <c r="A290" s="4">
        <v>1</v>
      </c>
      <c r="B290" s="8"/>
      <c r="C290" s="73"/>
      <c r="D290" s="7"/>
      <c r="E290" s="7">
        <f>C290*D290</f>
        <v>0</v>
      </c>
    </row>
    <row r="291" spans="1:5" ht="15" hidden="1">
      <c r="A291" s="4">
        <v>2</v>
      </c>
      <c r="B291" s="8"/>
      <c r="C291" s="73"/>
      <c r="D291" s="7"/>
      <c r="E291" s="7">
        <f>C291*D291</f>
        <v>0</v>
      </c>
    </row>
    <row r="292" spans="1:5" ht="15" hidden="1">
      <c r="A292" s="4">
        <v>3</v>
      </c>
      <c r="B292" s="8"/>
      <c r="C292" s="73"/>
      <c r="D292" s="7"/>
      <c r="E292" s="7">
        <f>C292*D292</f>
        <v>0</v>
      </c>
    </row>
    <row r="293" spans="1:5" ht="15" hidden="1">
      <c r="A293" s="4">
        <v>4</v>
      </c>
      <c r="B293" s="8"/>
      <c r="C293" s="73"/>
      <c r="D293" s="7"/>
      <c r="E293" s="7">
        <f>C293*D293</f>
        <v>0</v>
      </c>
    </row>
    <row r="294" spans="1:5" ht="15">
      <c r="A294" s="8" t="s">
        <v>214</v>
      </c>
      <c r="B294" s="8"/>
      <c r="C294" s="73" t="s">
        <v>220</v>
      </c>
      <c r="D294" s="9" t="s">
        <v>220</v>
      </c>
      <c r="E294" s="9">
        <f>SUM(E290:E293)</f>
        <v>0</v>
      </c>
    </row>
    <row r="296" spans="1:4" ht="15">
      <c r="A296" s="1" t="s">
        <v>74</v>
      </c>
      <c r="D296" s="13">
        <f>D270+E264+D254+E248</f>
        <v>0</v>
      </c>
    </row>
    <row r="298" spans="1:4" ht="36" customHeight="1">
      <c r="A298" s="92" t="s">
        <v>212</v>
      </c>
      <c r="B298" s="92"/>
      <c r="C298" s="92"/>
      <c r="D298" s="26">
        <f>D296+D236+D205+D139+D64</f>
        <v>136466.64</v>
      </c>
    </row>
    <row r="300" ht="15">
      <c r="A300" s="2" t="s">
        <v>128</v>
      </c>
    </row>
    <row r="302" ht="15">
      <c r="A302" s="1" t="s">
        <v>75</v>
      </c>
    </row>
    <row r="304" spans="1:5" ht="60">
      <c r="A304" s="4" t="s">
        <v>215</v>
      </c>
      <c r="B304" s="5" t="s">
        <v>76</v>
      </c>
      <c r="C304" s="68" t="s">
        <v>165</v>
      </c>
      <c r="D304" s="68" t="s">
        <v>102</v>
      </c>
      <c r="E304" s="5" t="s">
        <v>216</v>
      </c>
    </row>
    <row r="305" spans="1:5" ht="15">
      <c r="A305" s="6">
        <v>1</v>
      </c>
      <c r="B305" s="75">
        <v>2</v>
      </c>
      <c r="C305" s="76">
        <v>3</v>
      </c>
      <c r="D305" s="74">
        <v>4</v>
      </c>
      <c r="E305" s="74" t="s">
        <v>62</v>
      </c>
    </row>
    <row r="306" spans="1:5" ht="15">
      <c r="A306" s="62">
        <v>1</v>
      </c>
      <c r="B306" s="8" t="s">
        <v>354</v>
      </c>
      <c r="C306" s="29">
        <v>7</v>
      </c>
      <c r="D306" s="31">
        <f>1916.67*1.04</f>
        <v>1993.34</v>
      </c>
      <c r="E306" s="33">
        <f aca="true" t="shared" si="3" ref="E306:E311">C306*D306</f>
        <v>13953.38</v>
      </c>
    </row>
    <row r="307" spans="1:5" ht="15">
      <c r="A307" s="62">
        <v>2</v>
      </c>
      <c r="B307" s="8" t="s">
        <v>77</v>
      </c>
      <c r="C307" s="73">
        <v>8714.3</v>
      </c>
      <c r="D307" s="33">
        <f>9.95*1.04</f>
        <v>10.35</v>
      </c>
      <c r="E307" s="7">
        <f>C307*D307</f>
        <v>90193.01</v>
      </c>
    </row>
    <row r="308" spans="1:5" ht="15" hidden="1">
      <c r="A308" s="4">
        <v>2</v>
      </c>
      <c r="B308" s="8" t="s">
        <v>78</v>
      </c>
      <c r="C308" s="27"/>
      <c r="D308" s="7"/>
      <c r="E308" s="7">
        <f t="shared" si="3"/>
        <v>0</v>
      </c>
    </row>
    <row r="309" spans="1:5" ht="15" hidden="1">
      <c r="A309" s="4">
        <v>3</v>
      </c>
      <c r="B309" s="8" t="s">
        <v>265</v>
      </c>
      <c r="C309" s="73"/>
      <c r="D309" s="7"/>
      <c r="E309" s="7">
        <f t="shared" si="3"/>
        <v>0</v>
      </c>
    </row>
    <row r="310" spans="1:5" ht="15" hidden="1">
      <c r="A310" s="4">
        <v>4</v>
      </c>
      <c r="B310" s="8" t="s">
        <v>79</v>
      </c>
      <c r="C310" s="73"/>
      <c r="D310" s="7"/>
      <c r="E310" s="7">
        <f t="shared" si="3"/>
        <v>0</v>
      </c>
    </row>
    <row r="311" spans="1:5" ht="15" hidden="1">
      <c r="A311" s="4">
        <v>5</v>
      </c>
      <c r="B311" s="8" t="s">
        <v>80</v>
      </c>
      <c r="C311" s="73"/>
      <c r="D311" s="7"/>
      <c r="E311" s="7">
        <f t="shared" si="3"/>
        <v>0</v>
      </c>
    </row>
    <row r="312" spans="1:5" ht="15">
      <c r="A312" s="8" t="s">
        <v>214</v>
      </c>
      <c r="B312" s="8" t="s">
        <v>220</v>
      </c>
      <c r="C312" s="73" t="s">
        <v>220</v>
      </c>
      <c r="D312" s="9" t="s">
        <v>220</v>
      </c>
      <c r="E312" s="9">
        <f>SUM(E308:E311)</f>
        <v>0</v>
      </c>
    </row>
    <row r="314" spans="1:8" ht="32.25" customHeight="1">
      <c r="A314" s="81" t="s">
        <v>117</v>
      </c>
      <c r="B314" s="81"/>
      <c r="C314" s="81"/>
      <c r="D314" s="81"/>
      <c r="E314" s="81"/>
      <c r="F314" s="81"/>
      <c r="H314" s="11"/>
    </row>
    <row r="315" ht="15">
      <c r="H315" s="11"/>
    </row>
    <row r="316" spans="1:8" ht="15">
      <c r="A316" s="1" t="s">
        <v>81</v>
      </c>
      <c r="H316" s="11"/>
    </row>
    <row r="318" spans="1:6" ht="33" customHeight="1">
      <c r="A318" s="81" t="s">
        <v>82</v>
      </c>
      <c r="B318" s="81"/>
      <c r="C318" s="81"/>
      <c r="D318" s="81"/>
      <c r="E318" s="81"/>
      <c r="F318" s="81"/>
    </row>
    <row r="320" spans="1:5" ht="60">
      <c r="A320" s="4" t="s">
        <v>215</v>
      </c>
      <c r="B320" s="5" t="s">
        <v>83</v>
      </c>
      <c r="C320" s="68" t="s">
        <v>84</v>
      </c>
      <c r="D320" s="68" t="s">
        <v>85</v>
      </c>
      <c r="E320" s="5" t="s">
        <v>216</v>
      </c>
    </row>
    <row r="321" spans="1:5" ht="15">
      <c r="A321" s="6">
        <v>1</v>
      </c>
      <c r="B321" s="75">
        <v>2</v>
      </c>
      <c r="C321" s="76">
        <v>3</v>
      </c>
      <c r="D321" s="74">
        <v>4</v>
      </c>
      <c r="E321" s="74" t="s">
        <v>62</v>
      </c>
    </row>
    <row r="322" spans="1:5" ht="15">
      <c r="A322" s="4">
        <v>1</v>
      </c>
      <c r="B322" s="10"/>
      <c r="C322" s="73"/>
      <c r="D322" s="7"/>
      <c r="E322" s="7">
        <f>C322*D322</f>
        <v>0</v>
      </c>
    </row>
    <row r="323" spans="1:5" ht="15" hidden="1">
      <c r="A323" s="4">
        <v>2</v>
      </c>
      <c r="B323" s="8"/>
      <c r="C323" s="73"/>
      <c r="D323" s="7"/>
      <c r="E323" s="7">
        <f>C323*D323</f>
        <v>0</v>
      </c>
    </row>
    <row r="324" spans="1:5" ht="15" hidden="1">
      <c r="A324" s="4">
        <v>3</v>
      </c>
      <c r="B324" s="8"/>
      <c r="C324" s="73"/>
      <c r="D324" s="7"/>
      <c r="E324" s="7">
        <f>C324*D324</f>
        <v>0</v>
      </c>
    </row>
    <row r="325" spans="1:5" ht="15" hidden="1">
      <c r="A325" s="4">
        <v>4</v>
      </c>
      <c r="B325" s="8"/>
      <c r="C325" s="73"/>
      <c r="D325" s="7"/>
      <c r="E325" s="7">
        <f>C325*D325</f>
        <v>0</v>
      </c>
    </row>
    <row r="326" spans="1:5" ht="15" hidden="1">
      <c r="A326" s="4">
        <v>5</v>
      </c>
      <c r="B326" s="8"/>
      <c r="C326" s="73"/>
      <c r="D326" s="7"/>
      <c r="E326" s="7">
        <f>C326*D326</f>
        <v>0</v>
      </c>
    </row>
    <row r="327" spans="1:5" ht="15">
      <c r="A327" s="8" t="s">
        <v>214</v>
      </c>
      <c r="B327" s="8"/>
      <c r="C327" s="73" t="s">
        <v>220</v>
      </c>
      <c r="D327" s="9" t="s">
        <v>220</v>
      </c>
      <c r="E327" s="9">
        <f>SUM(E322:E326)</f>
        <v>0</v>
      </c>
    </row>
    <row r="329" ht="15">
      <c r="A329" s="1" t="s">
        <v>86</v>
      </c>
    </row>
    <row r="330" spans="1:6" ht="63" customHeight="1">
      <c r="A330" s="81" t="s">
        <v>87</v>
      </c>
      <c r="B330" s="81"/>
      <c r="C330" s="81"/>
      <c r="D330" s="81"/>
      <c r="E330" s="81"/>
      <c r="F330" s="81"/>
    </row>
    <row r="332" spans="1:4" ht="75" customHeight="1">
      <c r="A332" s="79" t="s">
        <v>88</v>
      </c>
      <c r="B332" s="80"/>
      <c r="C332" s="68" t="s">
        <v>89</v>
      </c>
      <c r="D332" s="5" t="s">
        <v>216</v>
      </c>
    </row>
    <row r="333" spans="1:4" ht="15">
      <c r="A333" s="100">
        <v>1</v>
      </c>
      <c r="B333" s="101"/>
      <c r="C333" s="76">
        <v>2</v>
      </c>
      <c r="D333" s="74" t="s">
        <v>69</v>
      </c>
    </row>
    <row r="334" spans="1:4" ht="15">
      <c r="A334" s="100"/>
      <c r="B334" s="101"/>
      <c r="C334" s="73"/>
      <c r="D334" s="7">
        <f>A334*C334</f>
        <v>0</v>
      </c>
    </row>
    <row r="336" ht="15">
      <c r="A336" s="1" t="s">
        <v>360</v>
      </c>
    </row>
    <row r="338" spans="1:4" ht="60">
      <c r="A338" s="79" t="s">
        <v>293</v>
      </c>
      <c r="B338" s="80"/>
      <c r="C338" s="68" t="s">
        <v>294</v>
      </c>
      <c r="D338" s="5" t="s">
        <v>216</v>
      </c>
    </row>
    <row r="339" spans="1:4" ht="15">
      <c r="A339" s="100">
        <v>1</v>
      </c>
      <c r="B339" s="101"/>
      <c r="C339" s="76">
        <v>2</v>
      </c>
      <c r="D339" s="74" t="s">
        <v>69</v>
      </c>
    </row>
    <row r="340" spans="1:4" ht="15">
      <c r="A340" s="100">
        <v>10.9</v>
      </c>
      <c r="B340" s="101"/>
      <c r="C340" s="8">
        <f>552.03*1.04</f>
        <v>574.1112</v>
      </c>
      <c r="D340" s="7">
        <f>A340*C340</f>
        <v>6257.81</v>
      </c>
    </row>
    <row r="342" spans="1:6" ht="45" customHeight="1">
      <c r="A342" s="81" t="s">
        <v>90</v>
      </c>
      <c r="B342" s="81"/>
      <c r="C342" s="81"/>
      <c r="D342" s="81"/>
      <c r="E342" s="81"/>
      <c r="F342" s="81"/>
    </row>
    <row r="344" spans="1:5" ht="131.25" customHeight="1">
      <c r="A344" s="4" t="s">
        <v>215</v>
      </c>
      <c r="B344" s="5" t="s">
        <v>92</v>
      </c>
      <c r="C344" s="68" t="s">
        <v>91</v>
      </c>
      <c r="D344" s="68" t="s">
        <v>93</v>
      </c>
      <c r="E344" s="5" t="s">
        <v>216</v>
      </c>
    </row>
    <row r="345" spans="1:5" ht="15">
      <c r="A345" s="6">
        <v>1</v>
      </c>
      <c r="B345" s="75">
        <v>2</v>
      </c>
      <c r="C345" s="6">
        <v>3</v>
      </c>
      <c r="D345" s="74">
        <v>4</v>
      </c>
      <c r="E345" s="74" t="s">
        <v>62</v>
      </c>
    </row>
    <row r="346" spans="1:5" ht="30">
      <c r="A346" s="62">
        <v>1</v>
      </c>
      <c r="B346" s="28" t="s">
        <v>355</v>
      </c>
      <c r="C346" s="29">
        <v>1</v>
      </c>
      <c r="D346" s="30">
        <f>12*2600</f>
        <v>31200</v>
      </c>
      <c r="E346" s="31">
        <f aca="true" t="shared" si="4" ref="E346:E351">C346*D346</f>
        <v>31200</v>
      </c>
    </row>
    <row r="347" spans="1:5" ht="60" customHeight="1">
      <c r="A347" s="4">
        <v>2</v>
      </c>
      <c r="B347" s="32" t="s">
        <v>288</v>
      </c>
      <c r="C347" s="29">
        <v>1</v>
      </c>
      <c r="D347" s="33">
        <v>5666.67</v>
      </c>
      <c r="E347" s="33">
        <f t="shared" si="4"/>
        <v>5666.67</v>
      </c>
    </row>
    <row r="348" spans="1:5" ht="15" hidden="1">
      <c r="A348" s="4">
        <v>2</v>
      </c>
      <c r="B348" s="8"/>
      <c r="C348" s="73"/>
      <c r="D348" s="7"/>
      <c r="E348" s="7">
        <f t="shared" si="4"/>
        <v>0</v>
      </c>
    </row>
    <row r="349" spans="1:5" ht="15" hidden="1">
      <c r="A349" s="4">
        <v>3</v>
      </c>
      <c r="B349" s="8"/>
      <c r="C349" s="73"/>
      <c r="D349" s="7"/>
      <c r="E349" s="7">
        <f t="shared" si="4"/>
        <v>0</v>
      </c>
    </row>
    <row r="350" spans="1:5" ht="15" hidden="1">
      <c r="A350" s="4">
        <v>4</v>
      </c>
      <c r="B350" s="8"/>
      <c r="C350" s="73"/>
      <c r="D350" s="7"/>
      <c r="E350" s="7">
        <f t="shared" si="4"/>
        <v>0</v>
      </c>
    </row>
    <row r="351" spans="1:5" ht="15" hidden="1">
      <c r="A351" s="4">
        <v>5</v>
      </c>
      <c r="B351" s="8"/>
      <c r="C351" s="73"/>
      <c r="D351" s="7"/>
      <c r="E351" s="7">
        <f t="shared" si="4"/>
        <v>0</v>
      </c>
    </row>
    <row r="352" spans="1:5" ht="15">
      <c r="A352" s="8" t="s">
        <v>214</v>
      </c>
      <c r="B352" s="8"/>
      <c r="C352" s="73" t="s">
        <v>220</v>
      </c>
      <c r="D352" s="9" t="s">
        <v>220</v>
      </c>
      <c r="E352" s="9">
        <f>E346+E347</f>
        <v>36866.67</v>
      </c>
    </row>
    <row r="353" spans="3:5" ht="15">
      <c r="C353" s="18"/>
      <c r="D353" s="11"/>
      <c r="E353" s="11"/>
    </row>
    <row r="354" ht="15">
      <c r="A354" s="1" t="s">
        <v>235</v>
      </c>
    </row>
    <row r="355" ht="15">
      <c r="A355" s="1" t="s">
        <v>255</v>
      </c>
    </row>
    <row r="356" spans="1:4" ht="27.75" customHeight="1">
      <c r="A356" s="79" t="s">
        <v>236</v>
      </c>
      <c r="B356" s="80"/>
      <c r="C356" s="68" t="s">
        <v>289</v>
      </c>
      <c r="D356" s="5" t="s">
        <v>216</v>
      </c>
    </row>
    <row r="357" spans="1:4" ht="15">
      <c r="A357" s="100">
        <v>1</v>
      </c>
      <c r="B357" s="101"/>
      <c r="C357" s="6">
        <v>2</v>
      </c>
      <c r="D357" s="74" t="s">
        <v>69</v>
      </c>
    </row>
    <row r="358" spans="1:4" ht="33.75" customHeight="1">
      <c r="A358" s="79">
        <v>1</v>
      </c>
      <c r="B358" s="80"/>
      <c r="C358" s="7">
        <v>40000</v>
      </c>
      <c r="D358" s="7">
        <f>A358*C358</f>
        <v>40000</v>
      </c>
    </row>
    <row r="359" spans="1:4" ht="15" hidden="1">
      <c r="A359" s="84"/>
      <c r="B359" s="85"/>
      <c r="C359" s="6"/>
      <c r="D359" s="7">
        <f>A359*C359</f>
        <v>0</v>
      </c>
    </row>
    <row r="360" spans="1:4" ht="15" hidden="1">
      <c r="A360" s="84"/>
      <c r="B360" s="85"/>
      <c r="C360" s="6"/>
      <c r="D360" s="7">
        <f>A360*C360</f>
        <v>0</v>
      </c>
    </row>
    <row r="361" spans="1:4" ht="15" hidden="1">
      <c r="A361" s="84"/>
      <c r="B361" s="85"/>
      <c r="C361" s="6"/>
      <c r="D361" s="7">
        <f>A361*C361</f>
        <v>0</v>
      </c>
    </row>
    <row r="362" spans="1:4" ht="15">
      <c r="A362" s="100" t="s">
        <v>237</v>
      </c>
      <c r="B362" s="101"/>
      <c r="C362" s="34" t="s">
        <v>220</v>
      </c>
      <c r="D362" s="7">
        <f>SUM(D358:D361)</f>
        <v>40000</v>
      </c>
    </row>
    <row r="363" ht="15">
      <c r="A363" s="1" t="s">
        <v>256</v>
      </c>
    </row>
    <row r="364" spans="1:4" ht="30">
      <c r="A364" s="79" t="s">
        <v>266</v>
      </c>
      <c r="B364" s="80"/>
      <c r="C364" s="68" t="s">
        <v>267</v>
      </c>
      <c r="D364" s="5" t="s">
        <v>216</v>
      </c>
    </row>
    <row r="365" spans="1:4" ht="15">
      <c r="A365" s="100">
        <v>1</v>
      </c>
      <c r="B365" s="101"/>
      <c r="C365" s="6">
        <v>2</v>
      </c>
      <c r="D365" s="74" t="s">
        <v>69</v>
      </c>
    </row>
    <row r="366" spans="1:4" ht="15">
      <c r="A366" s="104">
        <f>500*12</f>
        <v>6000</v>
      </c>
      <c r="B366" s="105"/>
      <c r="C366" s="6">
        <v>1.053</v>
      </c>
      <c r="D366" s="7">
        <f>A366*C366</f>
        <v>6318</v>
      </c>
    </row>
    <row r="367" spans="1:4" ht="15">
      <c r="A367" s="100"/>
      <c r="B367" s="101"/>
      <c r="C367" s="6"/>
      <c r="D367" s="7">
        <f>A367*C367</f>
        <v>0</v>
      </c>
    </row>
    <row r="368" spans="1:4" ht="15">
      <c r="A368" s="100"/>
      <c r="B368" s="101"/>
      <c r="C368" s="6"/>
      <c r="D368" s="7">
        <f>A368*C368</f>
        <v>0</v>
      </c>
    </row>
    <row r="369" spans="1:4" ht="15">
      <c r="A369" s="100"/>
      <c r="B369" s="101"/>
      <c r="C369" s="6"/>
      <c r="D369" s="7">
        <f>A369*C369</f>
        <v>0</v>
      </c>
    </row>
    <row r="370" spans="1:4" ht="15">
      <c r="A370" s="100" t="s">
        <v>237</v>
      </c>
      <c r="B370" s="101"/>
      <c r="C370" s="34" t="s">
        <v>220</v>
      </c>
      <c r="D370" s="7">
        <f>SUM(D366:D369)</f>
        <v>6318</v>
      </c>
    </row>
    <row r="371" ht="15">
      <c r="A371" s="1" t="s">
        <v>1</v>
      </c>
    </row>
    <row r="372" ht="15">
      <c r="A372" s="1" t="s">
        <v>5</v>
      </c>
    </row>
    <row r="373" spans="1:4" ht="30">
      <c r="A373" s="79" t="s">
        <v>266</v>
      </c>
      <c r="B373" s="80"/>
      <c r="C373" s="68" t="s">
        <v>267</v>
      </c>
      <c r="D373" s="5" t="s">
        <v>216</v>
      </c>
    </row>
    <row r="374" spans="1:4" ht="15">
      <c r="A374" s="100">
        <v>1</v>
      </c>
      <c r="B374" s="101"/>
      <c r="C374" s="6">
        <v>2</v>
      </c>
      <c r="D374" s="74" t="s">
        <v>69</v>
      </c>
    </row>
    <row r="375" spans="1:4" ht="15">
      <c r="A375" s="104">
        <v>2000</v>
      </c>
      <c r="B375" s="105"/>
      <c r="C375" s="6">
        <f>3.62+8.65</f>
        <v>12.27</v>
      </c>
      <c r="D375" s="7">
        <f>A375*C375</f>
        <v>24540</v>
      </c>
    </row>
    <row r="376" spans="1:4" ht="15">
      <c r="A376" s="100"/>
      <c r="B376" s="101"/>
      <c r="C376" s="6"/>
      <c r="D376" s="7"/>
    </row>
    <row r="377" spans="1:4" ht="15">
      <c r="A377" s="100" t="s">
        <v>237</v>
      </c>
      <c r="B377" s="101"/>
      <c r="C377" s="34" t="s">
        <v>220</v>
      </c>
      <c r="D377" s="7">
        <f>SUM(D375:D376)</f>
        <v>24540</v>
      </c>
    </row>
    <row r="379" spans="1:5" ht="54" customHeight="1">
      <c r="A379" s="77" t="s">
        <v>2</v>
      </c>
      <c r="B379" s="106"/>
      <c r="C379" s="106"/>
      <c r="D379" s="106"/>
      <c r="E379" s="106"/>
    </row>
    <row r="381" spans="1:3" ht="131.25" customHeight="1">
      <c r="A381" s="79" t="s">
        <v>94</v>
      </c>
      <c r="B381" s="80"/>
      <c r="C381" s="68" t="s">
        <v>250</v>
      </c>
    </row>
    <row r="382" spans="1:3" ht="15">
      <c r="A382" s="100">
        <v>1</v>
      </c>
      <c r="B382" s="101"/>
      <c r="C382" s="74">
        <v>2</v>
      </c>
    </row>
    <row r="383" spans="1:3" ht="46.5" customHeight="1">
      <c r="A383" s="84" t="s">
        <v>290</v>
      </c>
      <c r="B383" s="85"/>
      <c r="C383" s="7">
        <v>37149.6</v>
      </c>
    </row>
    <row r="384" spans="1:3" ht="15" hidden="1">
      <c r="A384" s="100"/>
      <c r="B384" s="101"/>
      <c r="C384" s="7">
        <v>0</v>
      </c>
    </row>
    <row r="385" spans="1:3" ht="15" hidden="1">
      <c r="A385" s="100"/>
      <c r="B385" s="101"/>
      <c r="C385" s="7">
        <v>0</v>
      </c>
    </row>
    <row r="386" spans="1:3" ht="15">
      <c r="A386" s="100" t="s">
        <v>237</v>
      </c>
      <c r="B386" s="101"/>
      <c r="C386" s="7">
        <f>SUM(C383:C385)</f>
        <v>37149.6</v>
      </c>
    </row>
    <row r="387" spans="3:5" ht="15">
      <c r="C387" s="18"/>
      <c r="D387" s="11"/>
      <c r="E387" s="11"/>
    </row>
    <row r="388" spans="1:5" ht="54" customHeight="1">
      <c r="A388" s="77" t="s">
        <v>3</v>
      </c>
      <c r="B388" s="106"/>
      <c r="C388" s="106"/>
      <c r="D388" s="106"/>
      <c r="E388" s="106"/>
    </row>
    <row r="390" spans="1:3" ht="126" customHeight="1">
      <c r="A390" s="79" t="s">
        <v>94</v>
      </c>
      <c r="B390" s="80"/>
      <c r="C390" s="68" t="s">
        <v>250</v>
      </c>
    </row>
    <row r="391" spans="1:3" ht="15">
      <c r="A391" s="100">
        <v>1</v>
      </c>
      <c r="B391" s="101"/>
      <c r="C391" s="74" t="s">
        <v>42</v>
      </c>
    </row>
    <row r="392" spans="1:3" ht="15">
      <c r="A392" s="100"/>
      <c r="B392" s="101"/>
      <c r="C392" s="7">
        <v>0</v>
      </c>
    </row>
    <row r="393" spans="1:3" ht="15" hidden="1">
      <c r="A393" s="100"/>
      <c r="B393" s="101"/>
      <c r="C393" s="7">
        <v>0</v>
      </c>
    </row>
    <row r="394" spans="1:3" ht="15" hidden="1">
      <c r="A394" s="100"/>
      <c r="B394" s="101"/>
      <c r="C394" s="7">
        <v>0</v>
      </c>
    </row>
    <row r="395" spans="1:3" ht="15" hidden="1">
      <c r="A395" s="100"/>
      <c r="B395" s="101"/>
      <c r="C395" s="7">
        <v>0</v>
      </c>
    </row>
    <row r="396" spans="1:3" ht="15">
      <c r="A396" s="100" t="s">
        <v>237</v>
      </c>
      <c r="B396" s="101"/>
      <c r="C396" s="7">
        <f>SUM(C392:C395)</f>
        <v>0</v>
      </c>
    </row>
    <row r="397" spans="1:5" ht="32.25" customHeight="1">
      <c r="A397" s="93" t="s">
        <v>95</v>
      </c>
      <c r="B397" s="93"/>
      <c r="C397" s="93"/>
      <c r="D397" s="19">
        <f>E352+D340+D334+E327+D370+C386+C396+D377+D362</f>
        <v>151132.08</v>
      </c>
      <c r="E397" s="11"/>
    </row>
    <row r="398" spans="3:5" ht="15">
      <c r="C398" s="18"/>
      <c r="D398" s="11"/>
      <c r="E398" s="11"/>
    </row>
    <row r="399" spans="3:5" ht="15">
      <c r="C399" s="18"/>
      <c r="D399" s="11"/>
      <c r="E399" s="11"/>
    </row>
    <row r="400" spans="3:5" ht="15">
      <c r="C400" s="18"/>
      <c r="D400" s="11"/>
      <c r="E400" s="11"/>
    </row>
    <row r="401" spans="1:8" ht="19.5" customHeight="1">
      <c r="A401" s="81" t="s">
        <v>96</v>
      </c>
      <c r="B401" s="81"/>
      <c r="C401" s="81"/>
      <c r="D401" s="81"/>
      <c r="E401" s="81"/>
      <c r="F401" s="81"/>
      <c r="H401" s="11"/>
    </row>
    <row r="402" spans="1:6" ht="19.5" customHeight="1">
      <c r="A402" s="64"/>
      <c r="B402" s="64"/>
      <c r="C402" s="66"/>
      <c r="D402" s="64"/>
      <c r="E402" s="64"/>
      <c r="F402" s="64"/>
    </row>
    <row r="403" spans="1:5" ht="195">
      <c r="A403" s="4" t="s">
        <v>215</v>
      </c>
      <c r="B403" s="5" t="s">
        <v>94</v>
      </c>
      <c r="C403" s="68" t="s">
        <v>166</v>
      </c>
      <c r="D403" s="68" t="s">
        <v>167</v>
      </c>
      <c r="E403" s="5" t="s">
        <v>216</v>
      </c>
    </row>
    <row r="404" spans="1:5" ht="15">
      <c r="A404" s="6">
        <v>1</v>
      </c>
      <c r="B404" s="75">
        <v>2</v>
      </c>
      <c r="C404" s="74">
        <v>3</v>
      </c>
      <c r="D404" s="74">
        <v>4</v>
      </c>
      <c r="E404" s="74" t="s">
        <v>62</v>
      </c>
    </row>
    <row r="405" spans="1:5" ht="15">
      <c r="A405" s="4"/>
      <c r="B405" s="10"/>
      <c r="C405" s="7"/>
      <c r="D405" s="7"/>
      <c r="E405" s="7">
        <f>C405*D405</f>
        <v>0</v>
      </c>
    </row>
    <row r="406" spans="1:6" ht="15">
      <c r="A406" s="4"/>
      <c r="B406" s="10"/>
      <c r="C406" s="7"/>
      <c r="D406" s="7"/>
      <c r="E406" s="7">
        <f>D406</f>
        <v>0</v>
      </c>
      <c r="F406" s="11"/>
    </row>
    <row r="407" spans="1:5" ht="15" hidden="1">
      <c r="A407" s="4">
        <v>3</v>
      </c>
      <c r="B407" s="10"/>
      <c r="C407" s="7"/>
      <c r="D407" s="7"/>
      <c r="E407" s="7">
        <f>D407</f>
        <v>0</v>
      </c>
    </row>
    <row r="408" spans="1:5" ht="15" hidden="1">
      <c r="A408" s="4">
        <v>4</v>
      </c>
      <c r="B408" s="10"/>
      <c r="C408" s="7"/>
      <c r="D408" s="7"/>
      <c r="E408" s="7">
        <f>D408</f>
        <v>0</v>
      </c>
    </row>
    <row r="409" spans="1:5" ht="15" hidden="1">
      <c r="A409" s="4">
        <v>5</v>
      </c>
      <c r="B409" s="10"/>
      <c r="C409" s="7"/>
      <c r="D409" s="7"/>
      <c r="E409" s="7">
        <f>D409</f>
        <v>0</v>
      </c>
    </row>
    <row r="410" spans="1:5" ht="15">
      <c r="A410" s="8" t="s">
        <v>214</v>
      </c>
      <c r="B410" s="8"/>
      <c r="C410" s="7" t="s">
        <v>220</v>
      </c>
      <c r="D410" s="9" t="s">
        <v>220</v>
      </c>
      <c r="E410" s="9">
        <f>SUM(E405:E409)</f>
        <v>0</v>
      </c>
    </row>
    <row r="413" spans="1:8" ht="35.25" customHeight="1">
      <c r="A413" s="81" t="s">
        <v>97</v>
      </c>
      <c r="B413" s="81"/>
      <c r="C413" s="81"/>
      <c r="D413" s="81"/>
      <c r="E413" s="81"/>
      <c r="F413" s="81"/>
      <c r="H413" s="11"/>
    </row>
    <row r="414" spans="1:6" ht="19.5" customHeight="1">
      <c r="A414" s="64"/>
      <c r="B414" s="64"/>
      <c r="C414" s="66"/>
      <c r="D414" s="64"/>
      <c r="E414" s="64"/>
      <c r="F414" s="64"/>
    </row>
    <row r="415" spans="1:4" ht="150">
      <c r="A415" s="4" t="s">
        <v>215</v>
      </c>
      <c r="B415" s="5" t="s">
        <v>94</v>
      </c>
      <c r="C415" s="68" t="s">
        <v>98</v>
      </c>
      <c r="D415" s="5" t="s">
        <v>216</v>
      </c>
    </row>
    <row r="416" spans="1:4" ht="15">
      <c r="A416" s="6">
        <v>1</v>
      </c>
      <c r="B416" s="75">
        <v>2</v>
      </c>
      <c r="C416" s="74">
        <v>3</v>
      </c>
      <c r="D416" s="74" t="s">
        <v>15</v>
      </c>
    </row>
    <row r="417" spans="1:4" ht="15">
      <c r="A417" s="4">
        <v>1</v>
      </c>
      <c r="B417" s="8"/>
      <c r="C417" s="7"/>
      <c r="D417" s="7">
        <f>C417</f>
        <v>0</v>
      </c>
    </row>
    <row r="418" spans="1:4" ht="15" hidden="1">
      <c r="A418" s="4">
        <v>2</v>
      </c>
      <c r="B418" s="8"/>
      <c r="C418" s="7"/>
      <c r="D418" s="7">
        <f>C418</f>
        <v>0</v>
      </c>
    </row>
    <row r="419" spans="1:4" ht="15" hidden="1">
      <c r="A419" s="4">
        <v>3</v>
      </c>
      <c r="B419" s="8"/>
      <c r="C419" s="7"/>
      <c r="D419" s="7">
        <f>C419</f>
        <v>0</v>
      </c>
    </row>
    <row r="420" spans="1:4" ht="15" hidden="1">
      <c r="A420" s="4">
        <v>4</v>
      </c>
      <c r="B420" s="8"/>
      <c r="C420" s="7"/>
      <c r="D420" s="7">
        <f>C420</f>
        <v>0</v>
      </c>
    </row>
    <row r="421" spans="1:4" ht="15" hidden="1">
      <c r="A421" s="4">
        <v>5</v>
      </c>
      <c r="B421" s="8"/>
      <c r="C421" s="7"/>
      <c r="D421" s="7">
        <f>C421</f>
        <v>0</v>
      </c>
    </row>
    <row r="422" spans="1:4" ht="15">
      <c r="A422" s="8" t="s">
        <v>214</v>
      </c>
      <c r="B422" s="8"/>
      <c r="C422" s="7" t="s">
        <v>220</v>
      </c>
      <c r="D422" s="9">
        <f>SUM(D417:D421)</f>
        <v>0</v>
      </c>
    </row>
    <row r="424" spans="1:6" ht="72" customHeight="1">
      <c r="A424" s="81" t="s">
        <v>118</v>
      </c>
      <c r="B424" s="81"/>
      <c r="C424" s="81"/>
      <c r="D424" s="81"/>
      <c r="E424" s="81"/>
      <c r="F424" s="81"/>
    </row>
    <row r="426" spans="1:6" ht="32.25" customHeight="1">
      <c r="A426" s="81" t="s">
        <v>119</v>
      </c>
      <c r="B426" s="81"/>
      <c r="C426" s="81"/>
      <c r="D426" s="81"/>
      <c r="E426" s="81"/>
      <c r="F426" s="81"/>
    </row>
    <row r="428" spans="1:4" ht="150">
      <c r="A428" s="79" t="s">
        <v>99</v>
      </c>
      <c r="B428" s="80"/>
      <c r="C428" s="68" t="s">
        <v>168</v>
      </c>
      <c r="D428" s="5" t="s">
        <v>216</v>
      </c>
    </row>
    <row r="429" spans="1:4" ht="15">
      <c r="A429" s="100">
        <v>1</v>
      </c>
      <c r="B429" s="101"/>
      <c r="C429" s="74">
        <v>2</v>
      </c>
      <c r="D429" s="74" t="s">
        <v>69</v>
      </c>
    </row>
    <row r="430" spans="1:4" ht="15">
      <c r="A430" s="100"/>
      <c r="B430" s="101"/>
      <c r="C430" s="7"/>
      <c r="D430" s="7">
        <f>A430*C430</f>
        <v>0</v>
      </c>
    </row>
    <row r="432" spans="1:6" ht="30.75" customHeight="1">
      <c r="A432" s="81" t="s">
        <v>104</v>
      </c>
      <c r="B432" s="81"/>
      <c r="C432" s="81"/>
      <c r="D432" s="81"/>
      <c r="E432" s="81"/>
      <c r="F432" s="81"/>
    </row>
    <row r="433" spans="1:6" ht="30.75" customHeight="1">
      <c r="A433" s="64"/>
      <c r="B433" s="64"/>
      <c r="C433" s="66"/>
      <c r="D433" s="64"/>
      <c r="E433" s="64"/>
      <c r="F433" s="64"/>
    </row>
    <row r="434" spans="1:5" ht="150">
      <c r="A434" s="4" t="s">
        <v>215</v>
      </c>
      <c r="B434" s="5" t="s">
        <v>213</v>
      </c>
      <c r="C434" s="68" t="s">
        <v>100</v>
      </c>
      <c r="D434" s="68" t="s">
        <v>169</v>
      </c>
      <c r="E434" s="5" t="s">
        <v>216</v>
      </c>
    </row>
    <row r="435" spans="1:5" ht="15">
      <c r="A435" s="6">
        <v>1</v>
      </c>
      <c r="B435" s="75">
        <v>2</v>
      </c>
      <c r="C435" s="76">
        <v>3</v>
      </c>
      <c r="D435" s="74">
        <v>4</v>
      </c>
      <c r="E435" s="74" t="s">
        <v>62</v>
      </c>
    </row>
    <row r="436" spans="1:5" ht="15">
      <c r="A436" s="4">
        <v>1</v>
      </c>
      <c r="B436" s="8"/>
      <c r="C436" s="73"/>
      <c r="D436" s="7"/>
      <c r="E436" s="7">
        <f>C436*D436</f>
        <v>0</v>
      </c>
    </row>
    <row r="437" spans="1:5" ht="15" hidden="1">
      <c r="A437" s="4">
        <v>2</v>
      </c>
      <c r="B437" s="8"/>
      <c r="C437" s="73"/>
      <c r="D437" s="7"/>
      <c r="E437" s="7">
        <f>C437*D437</f>
        <v>0</v>
      </c>
    </row>
    <row r="438" spans="1:5" ht="15" hidden="1">
      <c r="A438" s="4">
        <v>3</v>
      </c>
      <c r="B438" s="8"/>
      <c r="C438" s="73"/>
      <c r="D438" s="7"/>
      <c r="E438" s="7">
        <f>C438*D438</f>
        <v>0</v>
      </c>
    </row>
    <row r="439" spans="1:5" ht="15" hidden="1">
      <c r="A439" s="4">
        <v>4</v>
      </c>
      <c r="B439" s="8"/>
      <c r="C439" s="73"/>
      <c r="D439" s="7"/>
      <c r="E439" s="7">
        <f>C439*D439</f>
        <v>0</v>
      </c>
    </row>
    <row r="440" spans="1:5" ht="15" hidden="1">
      <c r="A440" s="4">
        <v>5</v>
      </c>
      <c r="B440" s="8"/>
      <c r="C440" s="73"/>
      <c r="D440" s="7"/>
      <c r="E440" s="7">
        <f>C440*D440</f>
        <v>0</v>
      </c>
    </row>
    <row r="441" spans="1:5" ht="15">
      <c r="A441" s="8" t="s">
        <v>214</v>
      </c>
      <c r="B441" s="8"/>
      <c r="C441" s="73" t="s">
        <v>220</v>
      </c>
      <c r="D441" s="9" t="s">
        <v>220</v>
      </c>
      <c r="E441" s="9">
        <f>SUM(E436:E440)</f>
        <v>0</v>
      </c>
    </row>
    <row r="443" spans="1:6" ht="31.5" customHeight="1">
      <c r="A443" s="81" t="s">
        <v>105</v>
      </c>
      <c r="B443" s="81"/>
      <c r="C443" s="81"/>
      <c r="D443" s="81"/>
      <c r="E443" s="81"/>
      <c r="F443" s="81"/>
    </row>
    <row r="444" spans="1:6" ht="150">
      <c r="A444" s="79" t="s">
        <v>295</v>
      </c>
      <c r="B444" s="80"/>
      <c r="C444" s="68" t="s">
        <v>101</v>
      </c>
      <c r="D444" s="5" t="s">
        <v>216</v>
      </c>
      <c r="E444" s="64"/>
      <c r="F444" s="64"/>
    </row>
    <row r="445" spans="1:4" ht="15">
      <c r="A445" s="100">
        <v>1</v>
      </c>
      <c r="B445" s="101"/>
      <c r="C445" s="74">
        <v>2</v>
      </c>
      <c r="D445" s="74" t="s">
        <v>69</v>
      </c>
    </row>
    <row r="446" spans="1:5" ht="15">
      <c r="A446" s="100"/>
      <c r="B446" s="101"/>
      <c r="C446" s="7"/>
      <c r="D446" s="7"/>
      <c r="E446" s="27"/>
    </row>
    <row r="447" spans="1:4" ht="15" hidden="1">
      <c r="A447" s="100"/>
      <c r="B447" s="101"/>
      <c r="C447" s="7"/>
      <c r="D447" s="7">
        <f>A447*C447</f>
        <v>0</v>
      </c>
    </row>
    <row r="448" spans="1:4" ht="15">
      <c r="A448" s="100"/>
      <c r="B448" s="101"/>
      <c r="C448" s="4"/>
      <c r="D448" s="9">
        <f>D446+D447</f>
        <v>0</v>
      </c>
    </row>
    <row r="449" spans="1:4" ht="122.25" customHeight="1">
      <c r="A449" s="93" t="s">
        <v>103</v>
      </c>
      <c r="B449" s="93"/>
      <c r="C449" s="93"/>
      <c r="D449" s="19">
        <f>D446+E441+D430</f>
        <v>0</v>
      </c>
    </row>
    <row r="450" spans="1:4" ht="68.25" customHeight="1">
      <c r="A450" s="93" t="s">
        <v>133</v>
      </c>
      <c r="B450" s="93"/>
      <c r="C450" s="93"/>
      <c r="D450" s="18">
        <f>D449+D422+E410+D397</f>
        <v>151132.08</v>
      </c>
    </row>
    <row r="451" spans="1:6" ht="94.5" customHeight="1">
      <c r="A451" s="81" t="s">
        <v>120</v>
      </c>
      <c r="B451" s="81"/>
      <c r="C451" s="81"/>
      <c r="D451" s="81"/>
      <c r="E451" s="81"/>
      <c r="F451" s="81"/>
    </row>
    <row r="453" ht="15">
      <c r="A453" s="1" t="s">
        <v>106</v>
      </c>
    </row>
    <row r="455" ht="15">
      <c r="A455" s="1" t="s">
        <v>170</v>
      </c>
    </row>
    <row r="457" spans="1:5" ht="90">
      <c r="A457" s="4" t="s">
        <v>215</v>
      </c>
      <c r="B457" s="5" t="s">
        <v>213</v>
      </c>
      <c r="C457" s="68" t="s">
        <v>172</v>
      </c>
      <c r="D457" s="68" t="s">
        <v>171</v>
      </c>
      <c r="E457" s="5" t="s">
        <v>216</v>
      </c>
    </row>
    <row r="458" spans="1:5" ht="15">
      <c r="A458" s="6">
        <v>1</v>
      </c>
      <c r="B458" s="75">
        <v>2</v>
      </c>
      <c r="C458" s="76">
        <v>3</v>
      </c>
      <c r="D458" s="74">
        <v>4</v>
      </c>
      <c r="E458" s="74" t="s">
        <v>62</v>
      </c>
    </row>
    <row r="459" spans="1:7" ht="32.25" customHeight="1">
      <c r="A459" s="4">
        <v>1</v>
      </c>
      <c r="B459" s="10" t="s">
        <v>362</v>
      </c>
      <c r="C459" s="73">
        <v>5</v>
      </c>
      <c r="D459" s="7">
        <v>182.4</v>
      </c>
      <c r="E459" s="7"/>
      <c r="F459" s="8"/>
      <c r="G459" s="8">
        <f>C459*D459</f>
        <v>912</v>
      </c>
    </row>
    <row r="460" spans="1:7" ht="30">
      <c r="A460" s="4">
        <v>2</v>
      </c>
      <c r="B460" s="10" t="s">
        <v>363</v>
      </c>
      <c r="C460" s="73">
        <v>5</v>
      </c>
      <c r="D460" s="7">
        <v>182.4</v>
      </c>
      <c r="E460" s="7"/>
      <c r="F460" s="8"/>
      <c r="G460" s="8">
        <f>C460*D460</f>
        <v>912</v>
      </c>
    </row>
    <row r="461" spans="1:7" ht="75">
      <c r="A461" s="4">
        <v>3</v>
      </c>
      <c r="B461" s="10" t="s">
        <v>364</v>
      </c>
      <c r="C461" s="73">
        <v>10</v>
      </c>
      <c r="D461" s="7">
        <v>39.52</v>
      </c>
      <c r="E461" s="7"/>
      <c r="F461" s="8"/>
      <c r="G461" s="8">
        <f>C461*D461</f>
        <v>395.2</v>
      </c>
    </row>
    <row r="462" spans="1:7" s="121" customFormat="1" ht="30">
      <c r="A462" s="117">
        <v>4</v>
      </c>
      <c r="B462" s="118" t="s">
        <v>365</v>
      </c>
      <c r="C462" s="119">
        <v>1</v>
      </c>
      <c r="D462" s="120">
        <v>60.8</v>
      </c>
      <c r="E462" s="119"/>
      <c r="F462" s="120"/>
      <c r="G462" s="120">
        <f aca="true" t="shared" si="5" ref="G462:G473">C462*D462+E462*F462</f>
        <v>60.8</v>
      </c>
    </row>
    <row r="463" spans="1:7" s="121" customFormat="1" ht="60">
      <c r="A463" s="117">
        <v>5</v>
      </c>
      <c r="B463" s="118" t="s">
        <v>366</v>
      </c>
      <c r="C463" s="119">
        <v>1</v>
      </c>
      <c r="D463" s="120">
        <v>162.13</v>
      </c>
      <c r="E463" s="119"/>
      <c r="F463" s="120"/>
      <c r="G463" s="120">
        <f t="shared" si="5"/>
        <v>162.13</v>
      </c>
    </row>
    <row r="464" spans="1:7" s="121" customFormat="1" ht="60">
      <c r="A464" s="117">
        <v>6</v>
      </c>
      <c r="B464" s="118" t="s">
        <v>367</v>
      </c>
      <c r="C464" s="119">
        <v>1</v>
      </c>
      <c r="D464" s="120">
        <v>155.3</v>
      </c>
      <c r="E464" s="119"/>
      <c r="F464" s="120"/>
      <c r="G464" s="120">
        <f t="shared" si="5"/>
        <v>155.3</v>
      </c>
    </row>
    <row r="465" spans="1:7" s="121" customFormat="1" ht="60">
      <c r="A465" s="117">
        <v>7</v>
      </c>
      <c r="B465" s="118" t="s">
        <v>368</v>
      </c>
      <c r="C465" s="119">
        <v>1</v>
      </c>
      <c r="D465" s="120">
        <v>243.15</v>
      </c>
      <c r="E465" s="119"/>
      <c r="F465" s="120"/>
      <c r="G465" s="120">
        <f t="shared" si="5"/>
        <v>243.15</v>
      </c>
    </row>
    <row r="466" spans="1:7" s="121" customFormat="1" ht="15">
      <c r="A466" s="117">
        <v>8</v>
      </c>
      <c r="B466" s="118" t="s">
        <v>369</v>
      </c>
      <c r="C466" s="119">
        <v>1</v>
      </c>
      <c r="D466" s="120">
        <v>273.47</v>
      </c>
      <c r="E466" s="119"/>
      <c r="F466" s="120"/>
      <c r="G466" s="120">
        <f t="shared" si="5"/>
        <v>273.47</v>
      </c>
    </row>
    <row r="467" spans="1:7" s="121" customFormat="1" ht="15">
      <c r="A467" s="117">
        <v>9</v>
      </c>
      <c r="B467" s="118" t="s">
        <v>370</v>
      </c>
      <c r="C467" s="119">
        <v>1</v>
      </c>
      <c r="D467" s="120">
        <v>126.68</v>
      </c>
      <c r="E467" s="119"/>
      <c r="F467" s="120"/>
      <c r="G467" s="120">
        <f t="shared" si="5"/>
        <v>126.68</v>
      </c>
    </row>
    <row r="468" spans="1:7" s="121" customFormat="1" ht="15">
      <c r="A468" s="117">
        <v>10</v>
      </c>
      <c r="B468" s="118" t="s">
        <v>371</v>
      </c>
      <c r="C468" s="119">
        <v>20</v>
      </c>
      <c r="D468" s="120">
        <v>6.09</v>
      </c>
      <c r="E468" s="119"/>
      <c r="F468" s="120"/>
      <c r="G468" s="120">
        <f t="shared" si="5"/>
        <v>121.8</v>
      </c>
    </row>
    <row r="469" spans="1:7" s="121" customFormat="1" ht="15">
      <c r="A469" s="117">
        <v>11</v>
      </c>
      <c r="B469" s="118" t="s">
        <v>372</v>
      </c>
      <c r="C469" s="119">
        <v>25</v>
      </c>
      <c r="D469" s="120">
        <v>7.1</v>
      </c>
      <c r="E469" s="119"/>
      <c r="F469" s="120"/>
      <c r="G469" s="120">
        <f t="shared" si="5"/>
        <v>177.5</v>
      </c>
    </row>
    <row r="470" spans="1:7" s="121" customFormat="1" ht="30">
      <c r="A470" s="117">
        <v>12</v>
      </c>
      <c r="B470" s="118" t="s">
        <v>373</v>
      </c>
      <c r="C470" s="119">
        <v>1</v>
      </c>
      <c r="D470" s="120">
        <v>65.88</v>
      </c>
      <c r="E470" s="119"/>
      <c r="F470" s="120"/>
      <c r="G470" s="120">
        <f t="shared" si="5"/>
        <v>65.88</v>
      </c>
    </row>
    <row r="471" spans="1:7" s="121" customFormat="1" ht="75">
      <c r="A471" s="117">
        <v>13</v>
      </c>
      <c r="B471" s="118" t="s">
        <v>374</v>
      </c>
      <c r="C471" s="119">
        <v>1</v>
      </c>
      <c r="D471" s="120">
        <v>65.88</v>
      </c>
      <c r="E471" s="119"/>
      <c r="F471" s="120"/>
      <c r="G471" s="120">
        <f t="shared" si="5"/>
        <v>65.88</v>
      </c>
    </row>
    <row r="472" spans="1:7" s="121" customFormat="1" ht="15">
      <c r="A472" s="117">
        <v>14</v>
      </c>
      <c r="B472" s="118" t="s">
        <v>375</v>
      </c>
      <c r="C472" s="119">
        <v>50</v>
      </c>
      <c r="D472" s="120">
        <v>1.01</v>
      </c>
      <c r="E472" s="119"/>
      <c r="F472" s="120"/>
      <c r="G472" s="120">
        <f t="shared" si="5"/>
        <v>50.5</v>
      </c>
    </row>
    <row r="473" spans="1:7" s="121" customFormat="1" ht="60">
      <c r="A473" s="117">
        <v>15</v>
      </c>
      <c r="B473" s="118" t="s">
        <v>376</v>
      </c>
      <c r="C473" s="119">
        <v>4</v>
      </c>
      <c r="D473" s="120">
        <v>45.62</v>
      </c>
      <c r="E473" s="119"/>
      <c r="F473" s="120"/>
      <c r="G473" s="120">
        <f t="shared" si="5"/>
        <v>182.48</v>
      </c>
    </row>
    <row r="474" spans="1:5" ht="15" customHeight="1" hidden="1">
      <c r="A474" s="4">
        <v>1</v>
      </c>
      <c r="B474" s="42"/>
      <c r="C474" s="35"/>
      <c r="D474" s="7"/>
      <c r="E474" s="7">
        <f aca="true" t="shared" si="6" ref="E474:E479">C474*D474</f>
        <v>0</v>
      </c>
    </row>
    <row r="475" spans="1:5" ht="15" customHeight="1" hidden="1">
      <c r="A475" s="4">
        <v>2</v>
      </c>
      <c r="B475" s="61"/>
      <c r="C475" s="35"/>
      <c r="D475" s="7"/>
      <c r="E475" s="7">
        <f t="shared" si="6"/>
        <v>0</v>
      </c>
    </row>
    <row r="476" spans="1:5" ht="15" customHeight="1" hidden="1">
      <c r="A476" s="4">
        <v>3</v>
      </c>
      <c r="B476" s="61"/>
      <c r="C476" s="35"/>
      <c r="D476" s="7"/>
      <c r="E476" s="7">
        <f t="shared" si="6"/>
        <v>0</v>
      </c>
    </row>
    <row r="477" spans="1:5" ht="15" customHeight="1" hidden="1">
      <c r="A477" s="4">
        <v>4</v>
      </c>
      <c r="B477" s="61"/>
      <c r="C477" s="35"/>
      <c r="D477" s="7"/>
      <c r="E477" s="7">
        <f t="shared" si="6"/>
        <v>0</v>
      </c>
    </row>
    <row r="478" spans="1:5" ht="15" hidden="1">
      <c r="A478" s="4">
        <v>4</v>
      </c>
      <c r="B478" s="10"/>
      <c r="C478" s="73"/>
      <c r="D478" s="7"/>
      <c r="E478" s="7">
        <f t="shared" si="6"/>
        <v>0</v>
      </c>
    </row>
    <row r="479" spans="1:5" ht="15" hidden="1">
      <c r="A479" s="4">
        <v>5</v>
      </c>
      <c r="B479" s="10"/>
      <c r="C479" s="73"/>
      <c r="D479" s="7"/>
      <c r="E479" s="7">
        <f t="shared" si="6"/>
        <v>0</v>
      </c>
    </row>
    <row r="480" spans="1:5" ht="15">
      <c r="A480" s="8" t="s">
        <v>214</v>
      </c>
      <c r="B480" s="8" t="s">
        <v>220</v>
      </c>
      <c r="C480" s="73" t="s">
        <v>220</v>
      </c>
      <c r="D480" s="9" t="s">
        <v>220</v>
      </c>
      <c r="E480" s="9">
        <f>SUM(E474:E479)</f>
        <v>0</v>
      </c>
    </row>
    <row r="482" spans="1:6" ht="45.75" customHeight="1">
      <c r="A482" s="81" t="s">
        <v>268</v>
      </c>
      <c r="B482" s="81"/>
      <c r="C482" s="81"/>
      <c r="D482" s="81"/>
      <c r="E482" s="81"/>
      <c r="F482" s="81"/>
    </row>
    <row r="485" spans="1:4" ht="54.75" customHeight="1">
      <c r="A485" s="93" t="s">
        <v>112</v>
      </c>
      <c r="B485" s="93"/>
      <c r="C485" s="93"/>
      <c r="D485" s="19">
        <f>E480</f>
        <v>0</v>
      </c>
    </row>
    <row r="487" spans="1:5" ht="34.5" customHeight="1">
      <c r="A487" s="81" t="s">
        <v>107</v>
      </c>
      <c r="B487" s="81"/>
      <c r="C487" s="81"/>
      <c r="D487" s="81"/>
      <c r="E487" s="81"/>
    </row>
    <row r="488" spans="1:6" ht="135">
      <c r="A488" s="4" t="s">
        <v>215</v>
      </c>
      <c r="B488" s="5" t="s">
        <v>108</v>
      </c>
      <c r="C488" s="36" t="s">
        <v>173</v>
      </c>
      <c r="D488" s="37" t="s">
        <v>174</v>
      </c>
      <c r="E488" s="10" t="s">
        <v>113</v>
      </c>
      <c r="F488" s="5" t="s">
        <v>216</v>
      </c>
    </row>
    <row r="489" spans="1:6" ht="30">
      <c r="A489" s="6">
        <v>1</v>
      </c>
      <c r="B489" s="75">
        <v>2</v>
      </c>
      <c r="C489" s="76">
        <v>3</v>
      </c>
      <c r="D489" s="8">
        <v>4</v>
      </c>
      <c r="E489" s="8" t="s">
        <v>110</v>
      </c>
      <c r="F489" s="74" t="s">
        <v>109</v>
      </c>
    </row>
    <row r="490" spans="1:6" ht="15">
      <c r="A490" s="4">
        <v>1</v>
      </c>
      <c r="B490" s="8"/>
      <c r="C490" s="38"/>
      <c r="D490" s="8"/>
      <c r="E490" s="8">
        <v>1.2</v>
      </c>
      <c r="F490" s="7">
        <f>B490*C490*D490/E490</f>
        <v>0</v>
      </c>
    </row>
    <row r="492" spans="1:5" ht="15">
      <c r="A492" s="81" t="s">
        <v>175</v>
      </c>
      <c r="B492" s="81"/>
      <c r="C492" s="81"/>
      <c r="D492" s="81"/>
      <c r="E492" s="81"/>
    </row>
    <row r="493" spans="1:5" ht="15">
      <c r="A493" s="64"/>
      <c r="B493" s="64"/>
      <c r="C493" s="66"/>
      <c r="D493" s="64"/>
      <c r="E493" s="64"/>
    </row>
    <row r="494" spans="1:5" ht="91.5" customHeight="1">
      <c r="A494" s="4" t="s">
        <v>215</v>
      </c>
      <c r="B494" s="5" t="s">
        <v>213</v>
      </c>
      <c r="C494" s="39" t="s">
        <v>178</v>
      </c>
      <c r="D494" s="74" t="s">
        <v>179</v>
      </c>
      <c r="E494" s="5" t="s">
        <v>216</v>
      </c>
    </row>
    <row r="495" spans="1:5" ht="15">
      <c r="A495" s="6">
        <v>1</v>
      </c>
      <c r="B495" s="75">
        <v>2</v>
      </c>
      <c r="C495" s="76">
        <v>3</v>
      </c>
      <c r="D495" s="8">
        <v>4</v>
      </c>
      <c r="E495" s="74" t="s">
        <v>111</v>
      </c>
    </row>
    <row r="496" spans="1:5" ht="15">
      <c r="A496" s="4">
        <v>1</v>
      </c>
      <c r="B496" s="10" t="s">
        <v>6</v>
      </c>
      <c r="C496" s="73">
        <v>13.5</v>
      </c>
      <c r="D496" s="7">
        <f>338.61+2058</f>
        <v>2396.61</v>
      </c>
      <c r="E496" s="7">
        <f>C496*D496</f>
        <v>32354.24</v>
      </c>
    </row>
    <row r="497" spans="1:5" ht="15" hidden="1">
      <c r="A497" s="4">
        <v>2</v>
      </c>
      <c r="B497" s="8"/>
      <c r="C497" s="73"/>
      <c r="D497" s="7"/>
      <c r="E497" s="7">
        <f>C497*D497</f>
        <v>0</v>
      </c>
    </row>
    <row r="498" spans="1:5" ht="15" hidden="1">
      <c r="A498" s="4">
        <v>3</v>
      </c>
      <c r="B498" s="8"/>
      <c r="C498" s="73"/>
      <c r="D498" s="7"/>
      <c r="E498" s="7">
        <f>C498*D498</f>
        <v>0</v>
      </c>
    </row>
    <row r="499" spans="1:5" ht="15" hidden="1">
      <c r="A499" s="4">
        <v>4</v>
      </c>
      <c r="B499" s="8"/>
      <c r="C499" s="73"/>
      <c r="D499" s="7"/>
      <c r="E499" s="7">
        <f>C499*D499</f>
        <v>0</v>
      </c>
    </row>
    <row r="500" spans="1:5" ht="15" hidden="1">
      <c r="A500" s="4">
        <v>5</v>
      </c>
      <c r="B500" s="8"/>
      <c r="C500" s="73"/>
      <c r="D500" s="7"/>
      <c r="E500" s="7">
        <f>C500*D500</f>
        <v>0</v>
      </c>
    </row>
    <row r="501" spans="1:5" ht="15">
      <c r="A501" s="8" t="s">
        <v>214</v>
      </c>
      <c r="B501" s="8" t="s">
        <v>220</v>
      </c>
      <c r="C501" s="73" t="s">
        <v>220</v>
      </c>
      <c r="D501" s="9" t="s">
        <v>220</v>
      </c>
      <c r="E501" s="9">
        <f>SUM(E496:E500)</f>
        <v>32354.24</v>
      </c>
    </row>
    <row r="502" spans="3:5" ht="15">
      <c r="C502" s="18"/>
      <c r="D502" s="11"/>
      <c r="E502" s="11"/>
    </row>
    <row r="503" ht="15">
      <c r="A503" s="1" t="s">
        <v>176</v>
      </c>
    </row>
    <row r="505" spans="1:4" ht="105">
      <c r="A505" s="4" t="s">
        <v>215</v>
      </c>
      <c r="B505" s="5" t="s">
        <v>213</v>
      </c>
      <c r="C505" s="68" t="s">
        <v>114</v>
      </c>
      <c r="D505" s="5" t="s">
        <v>216</v>
      </c>
    </row>
    <row r="506" spans="1:4" ht="30">
      <c r="A506" s="22">
        <v>1</v>
      </c>
      <c r="B506" s="22">
        <v>2</v>
      </c>
      <c r="C506" s="23">
        <v>3</v>
      </c>
      <c r="D506" s="24" t="s">
        <v>4</v>
      </c>
    </row>
    <row r="507" spans="1:4" ht="30">
      <c r="A507" s="4">
        <v>1</v>
      </c>
      <c r="B507" s="10" t="s">
        <v>356</v>
      </c>
      <c r="C507" s="73">
        <f>8760*116.67</f>
        <v>1022029.2</v>
      </c>
      <c r="D507" s="7">
        <f>C507</f>
        <v>1022029.2</v>
      </c>
    </row>
    <row r="508" spans="1:4" ht="15" hidden="1">
      <c r="A508" s="4">
        <v>2</v>
      </c>
      <c r="B508" s="8"/>
      <c r="C508" s="73"/>
      <c r="D508" s="7">
        <f>C508</f>
        <v>0</v>
      </c>
    </row>
    <row r="509" spans="1:4" ht="15" hidden="1">
      <c r="A509" s="4">
        <v>3</v>
      </c>
      <c r="B509" s="8"/>
      <c r="C509" s="73"/>
      <c r="D509" s="7">
        <f>C509</f>
        <v>0</v>
      </c>
    </row>
    <row r="510" spans="1:4" ht="15" hidden="1">
      <c r="A510" s="4">
        <v>4</v>
      </c>
      <c r="B510" s="8"/>
      <c r="C510" s="73"/>
      <c r="D510" s="7">
        <f>C510</f>
        <v>0</v>
      </c>
    </row>
    <row r="511" spans="1:4" ht="15" hidden="1">
      <c r="A511" s="4">
        <v>5</v>
      </c>
      <c r="B511" s="8"/>
      <c r="C511" s="73"/>
      <c r="D511" s="7">
        <f>C511</f>
        <v>0</v>
      </c>
    </row>
    <row r="512" spans="1:4" ht="15">
      <c r="A512" s="8" t="s">
        <v>214</v>
      </c>
      <c r="B512" s="8" t="s">
        <v>220</v>
      </c>
      <c r="C512" s="73" t="s">
        <v>220</v>
      </c>
      <c r="D512" s="9">
        <f>SUM(D507:D511)</f>
        <v>1022029.2</v>
      </c>
    </row>
    <row r="514" spans="1:5" ht="36" customHeight="1">
      <c r="A514" s="81" t="s">
        <v>177</v>
      </c>
      <c r="B514" s="81"/>
      <c r="C514" s="81"/>
      <c r="D514" s="81"/>
      <c r="E514" s="81"/>
    </row>
    <row r="515" spans="1:5" ht="102.75" customHeight="1">
      <c r="A515" s="81" t="s">
        <v>115</v>
      </c>
      <c r="B515" s="81"/>
      <c r="C515" s="81"/>
      <c r="D515" s="81"/>
      <c r="E515" s="81"/>
    </row>
    <row r="518" spans="1:4" ht="175.5" customHeight="1">
      <c r="A518" s="93" t="s">
        <v>121</v>
      </c>
      <c r="B518" s="93"/>
      <c r="C518" s="93"/>
      <c r="D518" s="19">
        <f>D512+E501+F490+D485</f>
        <v>1054383.44</v>
      </c>
    </row>
    <row r="520" spans="1:6" ht="48" customHeight="1">
      <c r="A520" s="81" t="s">
        <v>202</v>
      </c>
      <c r="B520" s="81"/>
      <c r="C520" s="81"/>
      <c r="D520" s="81"/>
      <c r="E520" s="81"/>
      <c r="F520" s="81"/>
    </row>
    <row r="521" spans="1:6" ht="18" customHeight="1">
      <c r="A521" s="81" t="s">
        <v>229</v>
      </c>
      <c r="B521" s="81"/>
      <c r="C521" s="81"/>
      <c r="D521" s="81"/>
      <c r="E521" s="81"/>
      <c r="F521" s="81"/>
    </row>
    <row r="523" spans="1:5" ht="44.25" customHeight="1">
      <c r="A523" s="4" t="s">
        <v>215</v>
      </c>
      <c r="B523" s="5" t="s">
        <v>213</v>
      </c>
      <c r="C523" s="79" t="s">
        <v>231</v>
      </c>
      <c r="D523" s="80"/>
      <c r="E523" s="5" t="s">
        <v>216</v>
      </c>
    </row>
    <row r="524" spans="1:5" ht="15">
      <c r="A524" s="6">
        <v>1</v>
      </c>
      <c r="B524" s="75">
        <v>2</v>
      </c>
      <c r="C524" s="100">
        <v>3</v>
      </c>
      <c r="D524" s="101"/>
      <c r="E524" s="74" t="s">
        <v>15</v>
      </c>
    </row>
    <row r="525" spans="1:5" ht="15">
      <c r="A525" s="4">
        <v>1</v>
      </c>
      <c r="B525" s="8" t="s">
        <v>230</v>
      </c>
      <c r="C525" s="82">
        <v>63299.72</v>
      </c>
      <c r="D525" s="83"/>
      <c r="E525" s="7">
        <f>C525</f>
        <v>63299.72</v>
      </c>
    </row>
    <row r="526" spans="1:5" ht="15" customHeight="1" hidden="1">
      <c r="A526" s="4">
        <v>2</v>
      </c>
      <c r="B526" s="8"/>
      <c r="C526" s="73"/>
      <c r="D526" s="7"/>
      <c r="E526" s="7">
        <f>C526*D526</f>
        <v>0</v>
      </c>
    </row>
    <row r="527" spans="1:5" ht="15" customHeight="1" hidden="1">
      <c r="A527" s="4">
        <v>3</v>
      </c>
      <c r="B527" s="8"/>
      <c r="C527" s="73"/>
      <c r="D527" s="7"/>
      <c r="E527" s="7">
        <f>C527*D527</f>
        <v>0</v>
      </c>
    </row>
    <row r="528" spans="1:5" ht="15" customHeight="1" hidden="1">
      <c r="A528" s="4">
        <v>4</v>
      </c>
      <c r="B528" s="8"/>
      <c r="C528" s="73"/>
      <c r="D528" s="7"/>
      <c r="E528" s="7">
        <f>C528*D528</f>
        <v>0</v>
      </c>
    </row>
    <row r="529" spans="1:5" ht="15" customHeight="1" hidden="1">
      <c r="A529" s="4">
        <v>5</v>
      </c>
      <c r="B529" s="8"/>
      <c r="C529" s="73"/>
      <c r="D529" s="7"/>
      <c r="E529" s="7">
        <f>C529*D529</f>
        <v>0</v>
      </c>
    </row>
    <row r="530" spans="1:5" ht="15">
      <c r="A530" s="8" t="s">
        <v>214</v>
      </c>
      <c r="B530" s="8" t="s">
        <v>220</v>
      </c>
      <c r="C530" s="82" t="s">
        <v>220</v>
      </c>
      <c r="D530" s="83"/>
      <c r="E530" s="9">
        <f>SUM(E525:E529)</f>
        <v>63299.72</v>
      </c>
    </row>
    <row r="532" spans="1:6" ht="15">
      <c r="A532" s="81" t="s">
        <v>203</v>
      </c>
      <c r="B532" s="81"/>
      <c r="C532" s="81"/>
      <c r="D532" s="81"/>
      <c r="E532" s="81"/>
      <c r="F532" s="81"/>
    </row>
    <row r="534" spans="1:5" ht="105">
      <c r="A534" s="4" t="s">
        <v>215</v>
      </c>
      <c r="B534" s="5" t="s">
        <v>213</v>
      </c>
      <c r="C534" s="39" t="s">
        <v>180</v>
      </c>
      <c r="D534" s="74" t="s">
        <v>181</v>
      </c>
      <c r="E534" s="5" t="s">
        <v>216</v>
      </c>
    </row>
    <row r="535" spans="1:5" ht="15">
      <c r="A535" s="6">
        <v>1</v>
      </c>
      <c r="B535" s="75">
        <v>2</v>
      </c>
      <c r="C535" s="76">
        <v>3</v>
      </c>
      <c r="D535" s="75">
        <v>4</v>
      </c>
      <c r="E535" s="74" t="s">
        <v>111</v>
      </c>
    </row>
    <row r="536" spans="1:5" ht="15.75" customHeight="1">
      <c r="A536" s="8">
        <v>1</v>
      </c>
      <c r="B536" s="10"/>
      <c r="C536" s="51"/>
      <c r="D536" s="7"/>
      <c r="E536" s="7">
        <f>C536*D536</f>
        <v>0</v>
      </c>
    </row>
    <row r="537" spans="1:5" ht="15" hidden="1">
      <c r="A537" s="8">
        <v>2</v>
      </c>
      <c r="B537" s="10"/>
      <c r="C537" s="73"/>
      <c r="D537" s="7"/>
      <c r="E537" s="7">
        <f>C537*D537</f>
        <v>0</v>
      </c>
    </row>
    <row r="538" spans="1:5" ht="15" hidden="1">
      <c r="A538" s="4">
        <v>3</v>
      </c>
      <c r="B538" s="8"/>
      <c r="C538" s="73"/>
      <c r="D538" s="7"/>
      <c r="E538" s="7">
        <f>C538*D538</f>
        <v>0</v>
      </c>
    </row>
    <row r="539" spans="1:5" ht="15" hidden="1">
      <c r="A539" s="4">
        <v>4</v>
      </c>
      <c r="B539" s="8"/>
      <c r="C539" s="73"/>
      <c r="D539" s="7"/>
      <c r="E539" s="7">
        <f>C539*D539</f>
        <v>0</v>
      </c>
    </row>
    <row r="540" spans="1:5" ht="15" hidden="1">
      <c r="A540" s="4">
        <v>5</v>
      </c>
      <c r="B540" s="8"/>
      <c r="C540" s="73"/>
      <c r="D540" s="7"/>
      <c r="E540" s="7">
        <f>C540*D540</f>
        <v>0</v>
      </c>
    </row>
    <row r="541" spans="1:5" ht="15">
      <c r="A541" s="8" t="s">
        <v>214</v>
      </c>
      <c r="B541" s="8" t="s">
        <v>220</v>
      </c>
      <c r="C541" s="73" t="s">
        <v>220</v>
      </c>
      <c r="D541" s="9" t="s">
        <v>220</v>
      </c>
      <c r="E541" s="9">
        <f>SUM(E536:E540)</f>
        <v>0</v>
      </c>
    </row>
    <row r="543" spans="1:6" ht="15">
      <c r="A543" s="81" t="s">
        <v>127</v>
      </c>
      <c r="B543" s="81"/>
      <c r="C543" s="81"/>
      <c r="D543" s="81"/>
      <c r="E543" s="81"/>
      <c r="F543" s="81"/>
    </row>
    <row r="545" spans="1:5" ht="75">
      <c r="A545" s="4" t="s">
        <v>215</v>
      </c>
      <c r="B545" s="5" t="s">
        <v>213</v>
      </c>
      <c r="C545" s="39" t="s">
        <v>182</v>
      </c>
      <c r="D545" s="74" t="s">
        <v>183</v>
      </c>
      <c r="E545" s="5" t="s">
        <v>216</v>
      </c>
    </row>
    <row r="546" spans="1:5" ht="15">
      <c r="A546" s="6">
        <v>1</v>
      </c>
      <c r="B546" s="75">
        <v>2</v>
      </c>
      <c r="C546" s="76">
        <v>3</v>
      </c>
      <c r="D546" s="22">
        <v>4</v>
      </c>
      <c r="E546" s="74" t="s">
        <v>111</v>
      </c>
    </row>
    <row r="547" spans="1:5" ht="30">
      <c r="A547" s="4">
        <v>1</v>
      </c>
      <c r="B547" s="10" t="s">
        <v>361</v>
      </c>
      <c r="C547" s="73">
        <v>1</v>
      </c>
      <c r="D547" s="7">
        <v>18428.33</v>
      </c>
      <c r="E547" s="7">
        <f>C547*D547</f>
        <v>18428.33</v>
      </c>
    </row>
    <row r="548" spans="1:5" ht="15" hidden="1">
      <c r="A548" s="4">
        <v>2</v>
      </c>
      <c r="B548" s="8"/>
      <c r="C548" s="73"/>
      <c r="D548" s="7"/>
      <c r="E548" s="7">
        <f>C548*D548</f>
        <v>0</v>
      </c>
    </row>
    <row r="549" spans="1:5" ht="15" hidden="1">
      <c r="A549" s="4">
        <v>3</v>
      </c>
      <c r="B549" s="8"/>
      <c r="C549" s="73"/>
      <c r="D549" s="7"/>
      <c r="E549" s="7">
        <f>C549*D549</f>
        <v>0</v>
      </c>
    </row>
    <row r="550" spans="1:5" ht="15" hidden="1">
      <c r="A550" s="4">
        <v>4</v>
      </c>
      <c r="B550" s="8"/>
      <c r="C550" s="73"/>
      <c r="D550" s="7"/>
      <c r="E550" s="7">
        <f>C550*D550</f>
        <v>0</v>
      </c>
    </row>
    <row r="551" spans="1:5" ht="15" hidden="1">
      <c r="A551" s="4">
        <v>5</v>
      </c>
      <c r="B551" s="8"/>
      <c r="C551" s="73"/>
      <c r="D551" s="7"/>
      <c r="E551" s="7">
        <f>C551*D551</f>
        <v>0</v>
      </c>
    </row>
    <row r="552" spans="1:5" ht="15">
      <c r="A552" s="8" t="s">
        <v>214</v>
      </c>
      <c r="B552" s="8" t="s">
        <v>220</v>
      </c>
      <c r="C552" s="73" t="s">
        <v>220</v>
      </c>
      <c r="D552" s="9" t="s">
        <v>220</v>
      </c>
      <c r="E552" s="9">
        <f>SUM(E547:E551)</f>
        <v>18428.33</v>
      </c>
    </row>
    <row r="554" spans="1:4" ht="78.75" customHeight="1">
      <c r="A554" s="93" t="s">
        <v>204</v>
      </c>
      <c r="B554" s="93"/>
      <c r="C554" s="93"/>
      <c r="D554" s="19">
        <f>E552+E541+E530</f>
        <v>81728.05</v>
      </c>
    </row>
    <row r="556" spans="1:6" ht="30.75" customHeight="1">
      <c r="A556" s="87" t="s">
        <v>205</v>
      </c>
      <c r="B556" s="87"/>
      <c r="C556" s="87"/>
      <c r="D556" s="87"/>
      <c r="E556" s="87"/>
      <c r="F556" s="87"/>
    </row>
    <row r="558" ht="15">
      <c r="A558" s="1" t="s">
        <v>184</v>
      </c>
    </row>
    <row r="560" spans="1:7" ht="90">
      <c r="A560" s="4" t="s">
        <v>215</v>
      </c>
      <c r="B560" s="5" t="s">
        <v>213</v>
      </c>
      <c r="C560" s="39" t="s">
        <v>185</v>
      </c>
      <c r="D560" s="74" t="s">
        <v>186</v>
      </c>
      <c r="E560" s="39" t="s">
        <v>187</v>
      </c>
      <c r="F560" s="74" t="s">
        <v>188</v>
      </c>
      <c r="G560" s="5" t="s">
        <v>216</v>
      </c>
    </row>
    <row r="561" spans="1:7" ht="30">
      <c r="A561" s="22">
        <v>1</v>
      </c>
      <c r="B561" s="22">
        <v>2</v>
      </c>
      <c r="C561" s="23">
        <v>3</v>
      </c>
      <c r="D561" s="22">
        <v>4</v>
      </c>
      <c r="E561" s="23">
        <v>5</v>
      </c>
      <c r="F561" s="22">
        <v>6</v>
      </c>
      <c r="G561" s="24" t="s">
        <v>206</v>
      </c>
    </row>
    <row r="562" spans="1:7" ht="15">
      <c r="A562" s="4"/>
      <c r="B562" s="10"/>
      <c r="C562" s="73"/>
      <c r="D562" s="7"/>
      <c r="E562" s="73"/>
      <c r="F562" s="7"/>
      <c r="G562" s="7">
        <f>C562*D562+E562*F562</f>
        <v>0</v>
      </c>
    </row>
    <row r="563" spans="1:7" ht="15">
      <c r="A563" s="8"/>
      <c r="B563" s="8"/>
      <c r="C563" s="73"/>
      <c r="D563" s="9"/>
      <c r="E563" s="69"/>
      <c r="F563" s="9"/>
      <c r="G563" s="9">
        <f>SUM(G562:G562)</f>
        <v>0</v>
      </c>
    </row>
    <row r="565" ht="15">
      <c r="A565" s="1" t="s">
        <v>208</v>
      </c>
    </row>
    <row r="567" spans="1:6" ht="150">
      <c r="A567" s="4" t="s">
        <v>215</v>
      </c>
      <c r="B567" s="5" t="s">
        <v>213</v>
      </c>
      <c r="C567" s="74" t="s">
        <v>189</v>
      </c>
      <c r="D567" s="5" t="s">
        <v>232</v>
      </c>
      <c r="E567" s="74" t="s">
        <v>190</v>
      </c>
      <c r="F567" s="5" t="s">
        <v>216</v>
      </c>
    </row>
    <row r="568" spans="1:6" ht="15">
      <c r="A568" s="6">
        <v>1</v>
      </c>
      <c r="B568" s="75">
        <v>2</v>
      </c>
      <c r="C568" s="6">
        <v>3</v>
      </c>
      <c r="D568" s="75">
        <v>4</v>
      </c>
      <c r="E568" s="75">
        <v>5</v>
      </c>
      <c r="F568" s="8" t="s">
        <v>73</v>
      </c>
    </row>
    <row r="569" spans="1:13" s="23" customFormat="1" ht="37.5" customHeight="1">
      <c r="A569" s="40">
        <v>1</v>
      </c>
      <c r="B569" s="10" t="s">
        <v>122</v>
      </c>
      <c r="C569" s="70">
        <v>3</v>
      </c>
      <c r="D569" s="34">
        <v>16</v>
      </c>
      <c r="E569" s="70">
        <v>303</v>
      </c>
      <c r="F569" s="41">
        <f>C569*D569*E569</f>
        <v>14544</v>
      </c>
      <c r="H569" s="111"/>
      <c r="I569" s="111"/>
      <c r="J569" s="111"/>
      <c r="K569" s="111"/>
      <c r="L569" s="111"/>
      <c r="M569" s="111"/>
    </row>
    <row r="570" spans="1:6" ht="15" hidden="1">
      <c r="A570" s="4">
        <v>8</v>
      </c>
      <c r="B570" s="10"/>
      <c r="C570" s="70"/>
      <c r="D570" s="34"/>
      <c r="E570" s="37"/>
      <c r="F570" s="41">
        <f aca="true" t="shared" si="7" ref="F570:F580">C570*D570*E570</f>
        <v>0</v>
      </c>
    </row>
    <row r="571" spans="1:6" ht="15" hidden="1">
      <c r="A571" s="4">
        <v>9</v>
      </c>
      <c r="B571" s="10"/>
      <c r="C571" s="70"/>
      <c r="D571" s="34"/>
      <c r="E571" s="37"/>
      <c r="F571" s="41">
        <f t="shared" si="7"/>
        <v>0</v>
      </c>
    </row>
    <row r="572" spans="1:6" ht="15" hidden="1">
      <c r="A572" s="4">
        <v>10</v>
      </c>
      <c r="B572" s="10"/>
      <c r="C572" s="70"/>
      <c r="D572" s="34"/>
      <c r="E572" s="37"/>
      <c r="F572" s="41">
        <f t="shared" si="7"/>
        <v>0</v>
      </c>
    </row>
    <row r="573" spans="1:6" ht="15" hidden="1">
      <c r="A573" s="4">
        <v>11</v>
      </c>
      <c r="B573" s="10"/>
      <c r="C573" s="70"/>
      <c r="D573" s="34"/>
      <c r="E573" s="37"/>
      <c r="F573" s="41">
        <f t="shared" si="7"/>
        <v>0</v>
      </c>
    </row>
    <row r="574" spans="1:6" ht="15" hidden="1">
      <c r="A574" s="4">
        <v>12</v>
      </c>
      <c r="B574" s="10"/>
      <c r="C574" s="70"/>
      <c r="D574" s="34"/>
      <c r="E574" s="37"/>
      <c r="F574" s="41">
        <f t="shared" si="7"/>
        <v>0</v>
      </c>
    </row>
    <row r="575" spans="1:6" ht="15" hidden="1">
      <c r="A575" s="4"/>
      <c r="B575" s="42"/>
      <c r="C575" s="70"/>
      <c r="D575" s="34"/>
      <c r="E575" s="43"/>
      <c r="F575" s="41">
        <f>C575*D575*E575</f>
        <v>0</v>
      </c>
    </row>
    <row r="576" spans="1:6" ht="15" hidden="1">
      <c r="A576" s="4"/>
      <c r="B576" s="10"/>
      <c r="C576" s="70"/>
      <c r="D576" s="34"/>
      <c r="E576" s="37"/>
      <c r="F576" s="41">
        <f t="shared" si="7"/>
        <v>0</v>
      </c>
    </row>
    <row r="577" spans="1:6" ht="21.75" customHeight="1" hidden="1">
      <c r="A577" s="4"/>
      <c r="B577" s="10"/>
      <c r="C577" s="70"/>
      <c r="D577" s="34"/>
      <c r="E577" s="37"/>
      <c r="F577" s="41">
        <f t="shared" si="7"/>
        <v>0</v>
      </c>
    </row>
    <row r="578" spans="1:6" ht="21.75" customHeight="1" hidden="1">
      <c r="A578" s="4"/>
      <c r="B578" s="44"/>
      <c r="C578" s="70"/>
      <c r="D578" s="34"/>
      <c r="E578" s="37"/>
      <c r="F578" s="41">
        <f t="shared" si="7"/>
        <v>0</v>
      </c>
    </row>
    <row r="579" spans="1:6" ht="15" hidden="1">
      <c r="A579" s="4"/>
      <c r="B579" s="10"/>
      <c r="C579" s="70"/>
      <c r="D579" s="34"/>
      <c r="E579" s="37"/>
      <c r="F579" s="41">
        <f t="shared" si="7"/>
        <v>0</v>
      </c>
    </row>
    <row r="580" spans="1:6" ht="15" hidden="1">
      <c r="A580" s="4"/>
      <c r="B580" s="10"/>
      <c r="C580" s="70"/>
      <c r="D580" s="34"/>
      <c r="E580" s="43"/>
      <c r="F580" s="41">
        <f t="shared" si="7"/>
        <v>0</v>
      </c>
    </row>
    <row r="581" spans="1:6" ht="15" hidden="1">
      <c r="A581" s="4"/>
      <c r="B581" s="10"/>
      <c r="C581" s="74"/>
      <c r="D581" s="7"/>
      <c r="E581" s="37"/>
      <c r="F581" s="7"/>
    </row>
    <row r="582" spans="1:6" ht="15">
      <c r="A582" s="8" t="s">
        <v>214</v>
      </c>
      <c r="B582" s="8" t="s">
        <v>220</v>
      </c>
      <c r="C582" s="7" t="s">
        <v>220</v>
      </c>
      <c r="D582" s="9" t="s">
        <v>220</v>
      </c>
      <c r="E582" s="9" t="s">
        <v>220</v>
      </c>
      <c r="F582" s="9">
        <f>SUM(F569:F574)</f>
        <v>14544</v>
      </c>
    </row>
    <row r="584" ht="15">
      <c r="A584" s="1" t="s">
        <v>209</v>
      </c>
    </row>
    <row r="586" spans="1:5" ht="150">
      <c r="A586" s="4" t="s">
        <v>215</v>
      </c>
      <c r="B586" s="45" t="s">
        <v>213</v>
      </c>
      <c r="C586" s="39" t="s">
        <v>191</v>
      </c>
      <c r="D586" s="5" t="s">
        <v>192</v>
      </c>
      <c r="E586" s="24" t="s">
        <v>216</v>
      </c>
    </row>
    <row r="587" spans="1:5" ht="15">
      <c r="A587" s="6">
        <v>1</v>
      </c>
      <c r="B587" s="75">
        <v>2</v>
      </c>
      <c r="C587" s="6">
        <v>3</v>
      </c>
      <c r="D587" s="75">
        <v>4</v>
      </c>
      <c r="E587" s="75" t="s">
        <v>62</v>
      </c>
    </row>
    <row r="588" spans="1:5" ht="15">
      <c r="A588" s="6">
        <v>1</v>
      </c>
      <c r="B588" s="46"/>
      <c r="C588" s="47"/>
      <c r="D588" s="30"/>
      <c r="E588" s="48">
        <f>C588*D588</f>
        <v>0</v>
      </c>
    </row>
    <row r="589" spans="1:5" ht="15" hidden="1">
      <c r="A589" s="6">
        <v>2</v>
      </c>
      <c r="B589" s="49"/>
      <c r="C589" s="47"/>
      <c r="D589" s="30"/>
      <c r="E589" s="48">
        <f aca="true" t="shared" si="8" ref="E589:E598">C589*D589</f>
        <v>0</v>
      </c>
    </row>
    <row r="590" spans="1:5" ht="15" hidden="1">
      <c r="A590" s="6">
        <v>3</v>
      </c>
      <c r="B590" s="35"/>
      <c r="C590" s="47"/>
      <c r="D590" s="30"/>
      <c r="E590" s="48">
        <f t="shared" si="8"/>
        <v>0</v>
      </c>
    </row>
    <row r="591" spans="1:5" ht="15" hidden="1">
      <c r="A591" s="6">
        <v>4</v>
      </c>
      <c r="B591" s="35"/>
      <c r="C591" s="47"/>
      <c r="D591" s="30"/>
      <c r="E591" s="48">
        <f t="shared" si="8"/>
        <v>0</v>
      </c>
    </row>
    <row r="592" spans="1:5" ht="15" hidden="1">
      <c r="A592" s="6">
        <v>5</v>
      </c>
      <c r="B592" s="35"/>
      <c r="C592" s="47"/>
      <c r="D592" s="30"/>
      <c r="E592" s="48">
        <f t="shared" si="8"/>
        <v>0</v>
      </c>
    </row>
    <row r="593" spans="1:5" ht="17.25" customHeight="1" hidden="1">
      <c r="A593" s="6">
        <v>6</v>
      </c>
      <c r="B593" s="35"/>
      <c r="C593" s="47"/>
      <c r="D593" s="30"/>
      <c r="E593" s="48">
        <f t="shared" si="8"/>
        <v>0</v>
      </c>
    </row>
    <row r="594" spans="1:5" ht="14.25" customHeight="1" hidden="1">
      <c r="A594" s="6">
        <v>7</v>
      </c>
      <c r="B594" s="35"/>
      <c r="C594" s="47"/>
      <c r="D594" s="30"/>
      <c r="E594" s="48">
        <f t="shared" si="8"/>
        <v>0</v>
      </c>
    </row>
    <row r="595" spans="1:5" ht="15" hidden="1">
      <c r="A595" s="6">
        <v>8</v>
      </c>
      <c r="B595" s="35"/>
      <c r="C595" s="47"/>
      <c r="D595" s="30"/>
      <c r="E595" s="48">
        <f t="shared" si="8"/>
        <v>0</v>
      </c>
    </row>
    <row r="596" spans="1:5" ht="15" hidden="1">
      <c r="A596" s="6">
        <v>9</v>
      </c>
      <c r="B596" s="35"/>
      <c r="C596" s="47"/>
      <c r="D596" s="30"/>
      <c r="E596" s="48">
        <f t="shared" si="8"/>
        <v>0</v>
      </c>
    </row>
    <row r="597" spans="1:5" ht="15" hidden="1">
      <c r="A597" s="6">
        <v>10</v>
      </c>
      <c r="B597" s="35"/>
      <c r="C597" s="47"/>
      <c r="D597" s="30"/>
      <c r="E597" s="48">
        <f t="shared" si="8"/>
        <v>0</v>
      </c>
    </row>
    <row r="598" spans="1:5" ht="15" hidden="1">
      <c r="A598" s="6">
        <v>11</v>
      </c>
      <c r="B598" s="35"/>
      <c r="C598" s="47"/>
      <c r="D598" s="30"/>
      <c r="E598" s="48">
        <f t="shared" si="8"/>
        <v>0</v>
      </c>
    </row>
    <row r="599" spans="1:5" ht="16.5" customHeight="1" hidden="1">
      <c r="A599" s="4"/>
      <c r="B599" s="10"/>
      <c r="C599" s="7"/>
      <c r="D599" s="7"/>
      <c r="E599" s="7">
        <f>C599*D599</f>
        <v>0</v>
      </c>
    </row>
    <row r="600" spans="1:5" ht="16.5" customHeight="1" hidden="1">
      <c r="A600" s="4"/>
      <c r="B600" s="10"/>
      <c r="C600" s="73"/>
      <c r="D600" s="7"/>
      <c r="E600" s="7">
        <f aca="true" t="shared" si="9" ref="E600:E605">C600*D600</f>
        <v>0</v>
      </c>
    </row>
    <row r="601" spans="1:5" ht="16.5" customHeight="1" hidden="1">
      <c r="A601" s="4"/>
      <c r="B601" s="10"/>
      <c r="C601" s="73"/>
      <c r="D601" s="7"/>
      <c r="E601" s="7">
        <f t="shared" si="9"/>
        <v>0</v>
      </c>
    </row>
    <row r="602" spans="1:5" ht="16.5" customHeight="1" hidden="1">
      <c r="A602" s="4"/>
      <c r="B602" s="10"/>
      <c r="C602" s="73"/>
      <c r="D602" s="7"/>
      <c r="E602" s="7">
        <f t="shared" si="9"/>
        <v>0</v>
      </c>
    </row>
    <row r="603" spans="1:5" ht="16.5" customHeight="1" hidden="1">
      <c r="A603" s="4"/>
      <c r="B603" s="10"/>
      <c r="C603" s="73"/>
      <c r="D603" s="7"/>
      <c r="E603" s="7">
        <f t="shared" si="9"/>
        <v>0</v>
      </c>
    </row>
    <row r="604" spans="1:5" ht="16.5" customHeight="1" hidden="1">
      <c r="A604" s="4"/>
      <c r="B604" s="10"/>
      <c r="C604" s="73"/>
      <c r="D604" s="7"/>
      <c r="E604" s="7">
        <f t="shared" si="9"/>
        <v>0</v>
      </c>
    </row>
    <row r="605" spans="1:5" ht="16.5" customHeight="1" hidden="1">
      <c r="A605" s="4"/>
      <c r="B605" s="10"/>
      <c r="C605" s="73"/>
      <c r="D605" s="7"/>
      <c r="E605" s="7">
        <f t="shared" si="9"/>
        <v>0</v>
      </c>
    </row>
    <row r="606" spans="1:5" ht="15" hidden="1">
      <c r="A606" s="4"/>
      <c r="B606" s="10"/>
      <c r="C606" s="73"/>
      <c r="D606" s="7"/>
      <c r="E606" s="7">
        <f>C606*D606</f>
        <v>0</v>
      </c>
    </row>
    <row r="607" spans="1:5" ht="15" customHeight="1" hidden="1">
      <c r="A607" s="4"/>
      <c r="B607" s="10"/>
      <c r="C607" s="73"/>
      <c r="D607" s="7"/>
      <c r="E607" s="7">
        <f>C607*D607</f>
        <v>0</v>
      </c>
    </row>
    <row r="608" spans="1:5" ht="15.75" customHeight="1" hidden="1">
      <c r="A608" s="4"/>
      <c r="B608" s="8"/>
      <c r="C608" s="73"/>
      <c r="D608" s="7"/>
      <c r="E608" s="7">
        <f>C608*D608</f>
        <v>0</v>
      </c>
    </row>
    <row r="609" spans="1:5" ht="15">
      <c r="A609" s="8" t="s">
        <v>214</v>
      </c>
      <c r="B609" s="8" t="s">
        <v>220</v>
      </c>
      <c r="C609" s="73" t="s">
        <v>220</v>
      </c>
      <c r="D609" s="9" t="s">
        <v>220</v>
      </c>
      <c r="E609" s="9">
        <f>SUM(E588:E608)</f>
        <v>0</v>
      </c>
    </row>
    <row r="611" ht="15">
      <c r="A611" s="1" t="s">
        <v>210</v>
      </c>
    </row>
    <row r="613" spans="1:7" ht="141.75" customHeight="1">
      <c r="A613" s="4" t="s">
        <v>215</v>
      </c>
      <c r="B613" s="5" t="s">
        <v>213</v>
      </c>
      <c r="C613" s="74" t="s">
        <v>193</v>
      </c>
      <c r="D613" s="5" t="s">
        <v>195</v>
      </c>
      <c r="E613" s="112" t="s">
        <v>196</v>
      </c>
      <c r="F613" s="113"/>
      <c r="G613" s="5" t="s">
        <v>216</v>
      </c>
    </row>
    <row r="614" spans="1:7" ht="15">
      <c r="A614" s="6">
        <v>1</v>
      </c>
      <c r="B614" s="75">
        <v>2</v>
      </c>
      <c r="C614" s="6">
        <v>3</v>
      </c>
      <c r="D614" s="75">
        <v>4</v>
      </c>
      <c r="E614" s="107">
        <v>5</v>
      </c>
      <c r="F614" s="108"/>
      <c r="G614" s="75">
        <v>6</v>
      </c>
    </row>
    <row r="615" spans="1:7" ht="11.25" customHeight="1">
      <c r="A615" s="4">
        <v>1</v>
      </c>
      <c r="B615" s="8"/>
      <c r="C615" s="7"/>
      <c r="D615" s="7"/>
      <c r="E615" s="109"/>
      <c r="F615" s="110"/>
      <c r="G615" s="7">
        <f>C615/100*D615*E615</f>
        <v>0</v>
      </c>
    </row>
    <row r="616" spans="1:7" ht="15" hidden="1">
      <c r="A616" s="4">
        <v>2</v>
      </c>
      <c r="B616" s="8"/>
      <c r="C616" s="7"/>
      <c r="D616" s="7"/>
      <c r="E616" s="82"/>
      <c r="F616" s="83"/>
      <c r="G616" s="7">
        <f>C616/100*D616*E616</f>
        <v>0</v>
      </c>
    </row>
    <row r="617" spans="1:7" ht="15" hidden="1">
      <c r="A617" s="4">
        <v>3</v>
      </c>
      <c r="B617" s="8"/>
      <c r="C617" s="7"/>
      <c r="D617" s="7"/>
      <c r="E617" s="7"/>
      <c r="F617" s="8"/>
      <c r="G617" s="7">
        <f aca="true" t="shared" si="10" ref="G617:G624">C617*D617*E617*(F617/100)</f>
        <v>0</v>
      </c>
    </row>
    <row r="618" spans="1:7" ht="15" hidden="1">
      <c r="A618" s="4">
        <v>4</v>
      </c>
      <c r="B618" s="8"/>
      <c r="C618" s="7"/>
      <c r="D618" s="7"/>
      <c r="E618" s="7"/>
      <c r="F618" s="8"/>
      <c r="G618" s="7">
        <f t="shared" si="10"/>
        <v>0</v>
      </c>
    </row>
    <row r="619" spans="1:7" ht="15" hidden="1">
      <c r="A619" s="4">
        <v>5</v>
      </c>
      <c r="B619" s="8"/>
      <c r="C619" s="7"/>
      <c r="D619" s="7"/>
      <c r="E619" s="7"/>
      <c r="F619" s="8"/>
      <c r="G619" s="7">
        <f t="shared" si="10"/>
        <v>0</v>
      </c>
    </row>
    <row r="620" spans="1:7" ht="15" hidden="1">
      <c r="A620" s="4">
        <v>6</v>
      </c>
      <c r="B620" s="8"/>
      <c r="C620" s="7"/>
      <c r="D620" s="7"/>
      <c r="E620" s="7"/>
      <c r="F620" s="8"/>
      <c r="G620" s="7">
        <f t="shared" si="10"/>
        <v>0</v>
      </c>
    </row>
    <row r="621" spans="1:7" ht="15" hidden="1">
      <c r="A621" s="4">
        <v>7</v>
      </c>
      <c r="B621" s="8"/>
      <c r="C621" s="7"/>
      <c r="D621" s="7"/>
      <c r="E621" s="7"/>
      <c r="F621" s="8"/>
      <c r="G621" s="7">
        <f t="shared" si="10"/>
        <v>0</v>
      </c>
    </row>
    <row r="622" spans="1:7" ht="15" hidden="1">
      <c r="A622" s="4">
        <v>8</v>
      </c>
      <c r="B622" s="8"/>
      <c r="C622" s="7"/>
      <c r="D622" s="7"/>
      <c r="E622" s="7"/>
      <c r="F622" s="8"/>
      <c r="G622" s="7">
        <f t="shared" si="10"/>
        <v>0</v>
      </c>
    </row>
    <row r="623" spans="1:7" ht="15" hidden="1">
      <c r="A623" s="4">
        <v>9</v>
      </c>
      <c r="B623" s="8"/>
      <c r="C623" s="7"/>
      <c r="D623" s="7"/>
      <c r="E623" s="7"/>
      <c r="F623" s="8"/>
      <c r="G623" s="7">
        <f t="shared" si="10"/>
        <v>0</v>
      </c>
    </row>
    <row r="624" spans="1:7" ht="15" hidden="1">
      <c r="A624" s="4">
        <v>10</v>
      </c>
      <c r="B624" s="8"/>
      <c r="C624" s="7"/>
      <c r="D624" s="7"/>
      <c r="E624" s="7"/>
      <c r="F624" s="8"/>
      <c r="G624" s="7">
        <f t="shared" si="10"/>
        <v>0</v>
      </c>
    </row>
    <row r="625" spans="1:7" ht="15">
      <c r="A625" s="8" t="s">
        <v>214</v>
      </c>
      <c r="B625" s="8" t="s">
        <v>220</v>
      </c>
      <c r="C625" s="7" t="s">
        <v>220</v>
      </c>
      <c r="D625" s="9" t="s">
        <v>220</v>
      </c>
      <c r="E625" s="96" t="s">
        <v>220</v>
      </c>
      <c r="F625" s="97"/>
      <c r="G625" s="9">
        <f>SUM(G615:G624)</f>
        <v>0</v>
      </c>
    </row>
    <row r="627" spans="1:6" ht="48.75" customHeight="1">
      <c r="A627" s="81" t="s">
        <v>194</v>
      </c>
      <c r="B627" s="81"/>
      <c r="C627" s="81"/>
      <c r="D627" s="81"/>
      <c r="E627" s="81"/>
      <c r="F627" s="81"/>
    </row>
    <row r="629" ht="15">
      <c r="A629" s="1" t="s">
        <v>245</v>
      </c>
    </row>
    <row r="630" ht="15" hidden="1"/>
    <row r="631" spans="1:5" ht="30" hidden="1">
      <c r="A631" s="4" t="s">
        <v>215</v>
      </c>
      <c r="B631" s="45" t="s">
        <v>213</v>
      </c>
      <c r="C631" s="39" t="s">
        <v>248</v>
      </c>
      <c r="D631" s="5" t="s">
        <v>249</v>
      </c>
      <c r="E631" s="24" t="s">
        <v>216</v>
      </c>
    </row>
    <row r="632" spans="1:5" ht="15" hidden="1">
      <c r="A632" s="6">
        <v>1</v>
      </c>
      <c r="B632" s="75">
        <v>2</v>
      </c>
      <c r="C632" s="76">
        <v>3</v>
      </c>
      <c r="D632" s="75">
        <v>4</v>
      </c>
      <c r="E632" s="75" t="s">
        <v>62</v>
      </c>
    </row>
    <row r="633" spans="1:5" ht="17.25" customHeight="1" hidden="1">
      <c r="A633" s="4">
        <v>1</v>
      </c>
      <c r="B633" s="10" t="s">
        <v>297</v>
      </c>
      <c r="C633" s="73"/>
      <c r="D633" s="7"/>
      <c r="E633" s="7">
        <f aca="true" t="shared" si="11" ref="E633:E696">C633*D633</f>
        <v>0</v>
      </c>
    </row>
    <row r="634" spans="1:5" ht="17.25" customHeight="1" hidden="1">
      <c r="A634" s="4">
        <v>2</v>
      </c>
      <c r="B634" s="50" t="s">
        <v>298</v>
      </c>
      <c r="C634" s="73"/>
      <c r="D634" s="7"/>
      <c r="E634" s="7">
        <f t="shared" si="11"/>
        <v>0</v>
      </c>
    </row>
    <row r="635" spans="1:5" ht="17.25" customHeight="1" hidden="1">
      <c r="A635" s="4">
        <v>3</v>
      </c>
      <c r="B635" s="50" t="s">
        <v>299</v>
      </c>
      <c r="C635" s="73"/>
      <c r="D635" s="7"/>
      <c r="E635" s="7">
        <f t="shared" si="11"/>
        <v>0</v>
      </c>
    </row>
    <row r="636" spans="1:5" ht="17.25" customHeight="1" hidden="1">
      <c r="A636" s="4">
        <v>4</v>
      </c>
      <c r="B636" s="50" t="s">
        <v>300</v>
      </c>
      <c r="C636" s="73"/>
      <c r="D636" s="7"/>
      <c r="E636" s="7">
        <f t="shared" si="11"/>
        <v>0</v>
      </c>
    </row>
    <row r="637" spans="1:5" ht="17.25" customHeight="1" hidden="1">
      <c r="A637" s="4">
        <v>5</v>
      </c>
      <c r="B637" s="50" t="s">
        <v>301</v>
      </c>
      <c r="C637" s="73"/>
      <c r="D637" s="7"/>
      <c r="E637" s="7">
        <f t="shared" si="11"/>
        <v>0</v>
      </c>
    </row>
    <row r="638" spans="1:5" ht="17.25" customHeight="1" hidden="1">
      <c r="A638" s="4">
        <v>6</v>
      </c>
      <c r="B638" s="50" t="s">
        <v>302</v>
      </c>
      <c r="C638" s="73"/>
      <c r="D638" s="7"/>
      <c r="E638" s="7">
        <f t="shared" si="11"/>
        <v>0</v>
      </c>
    </row>
    <row r="639" spans="1:5" ht="17.25" customHeight="1" hidden="1">
      <c r="A639" s="4">
        <v>7</v>
      </c>
      <c r="B639" s="50" t="s">
        <v>303</v>
      </c>
      <c r="C639" s="73"/>
      <c r="D639" s="7"/>
      <c r="E639" s="7">
        <f t="shared" si="11"/>
        <v>0</v>
      </c>
    </row>
    <row r="640" spans="1:5" ht="15" hidden="1">
      <c r="A640" s="4">
        <v>8</v>
      </c>
      <c r="B640" s="50" t="s">
        <v>304</v>
      </c>
      <c r="C640" s="73"/>
      <c r="D640" s="7"/>
      <c r="E640" s="7">
        <f t="shared" si="11"/>
        <v>0</v>
      </c>
    </row>
    <row r="641" spans="1:5" ht="15" customHeight="1" hidden="1">
      <c r="A641" s="4">
        <v>9</v>
      </c>
      <c r="B641" s="50" t="s">
        <v>305</v>
      </c>
      <c r="C641" s="73"/>
      <c r="D641" s="7"/>
      <c r="E641" s="7">
        <f t="shared" si="11"/>
        <v>0</v>
      </c>
    </row>
    <row r="642" spans="1:5" ht="15.75" customHeight="1" hidden="1">
      <c r="A642" s="4">
        <v>10</v>
      </c>
      <c r="B642" s="50" t="s">
        <v>306</v>
      </c>
      <c r="C642" s="73"/>
      <c r="D642" s="7"/>
      <c r="E642" s="7">
        <f t="shared" si="11"/>
        <v>0</v>
      </c>
    </row>
    <row r="643" spans="1:5" ht="15.75" customHeight="1" hidden="1">
      <c r="A643" s="4">
        <v>11</v>
      </c>
      <c r="B643" s="50" t="s">
        <v>307</v>
      </c>
      <c r="C643" s="73"/>
      <c r="D643" s="7"/>
      <c r="E643" s="7">
        <f t="shared" si="11"/>
        <v>0</v>
      </c>
    </row>
    <row r="644" spans="1:5" ht="15.75" customHeight="1" hidden="1">
      <c r="A644" s="4">
        <v>12</v>
      </c>
      <c r="B644" s="50" t="s">
        <v>308</v>
      </c>
      <c r="C644" s="73"/>
      <c r="D644" s="7"/>
      <c r="E644" s="7">
        <f t="shared" si="11"/>
        <v>0</v>
      </c>
    </row>
    <row r="645" spans="1:5" ht="15.75" customHeight="1" hidden="1">
      <c r="A645" s="4">
        <v>13</v>
      </c>
      <c r="B645" s="50" t="s">
        <v>309</v>
      </c>
      <c r="C645" s="73"/>
      <c r="D645" s="7"/>
      <c r="E645" s="7">
        <f t="shared" si="11"/>
        <v>0</v>
      </c>
    </row>
    <row r="646" spans="1:5" ht="15.75" customHeight="1" hidden="1">
      <c r="A646" s="4">
        <v>14</v>
      </c>
      <c r="B646" s="50" t="s">
        <v>310</v>
      </c>
      <c r="C646" s="73"/>
      <c r="D646" s="7"/>
      <c r="E646" s="7">
        <f t="shared" si="11"/>
        <v>0</v>
      </c>
    </row>
    <row r="647" spans="1:5" ht="15.75" customHeight="1" hidden="1">
      <c r="A647" s="4">
        <v>1</v>
      </c>
      <c r="B647" s="10" t="s">
        <v>311</v>
      </c>
      <c r="C647" s="73"/>
      <c r="D647" s="7">
        <v>15.6</v>
      </c>
      <c r="E647" s="7">
        <f t="shared" si="11"/>
        <v>0</v>
      </c>
    </row>
    <row r="648" spans="1:5" ht="15.75" customHeight="1" hidden="1">
      <c r="A648" s="4">
        <v>2</v>
      </c>
      <c r="B648" s="50" t="s">
        <v>312</v>
      </c>
      <c r="C648" s="73"/>
      <c r="D648" s="7">
        <v>50</v>
      </c>
      <c r="E648" s="7">
        <f t="shared" si="11"/>
        <v>0</v>
      </c>
    </row>
    <row r="649" spans="1:5" ht="15.75" customHeight="1" hidden="1">
      <c r="A649" s="4">
        <v>3</v>
      </c>
      <c r="B649" s="50" t="s">
        <v>313</v>
      </c>
      <c r="C649" s="73"/>
      <c r="D649" s="7">
        <v>65</v>
      </c>
      <c r="E649" s="7">
        <f t="shared" si="11"/>
        <v>0</v>
      </c>
    </row>
    <row r="650" spans="1:5" ht="15.75" customHeight="1" hidden="1">
      <c r="A650" s="4">
        <v>4</v>
      </c>
      <c r="B650" s="50" t="s">
        <v>314</v>
      </c>
      <c r="C650" s="73"/>
      <c r="D650" s="7">
        <v>65</v>
      </c>
      <c r="E650" s="7">
        <f t="shared" si="11"/>
        <v>0</v>
      </c>
    </row>
    <row r="651" spans="1:5" ht="15.75" customHeight="1" hidden="1">
      <c r="A651" s="4">
        <v>5</v>
      </c>
      <c r="B651" s="50" t="s">
        <v>315</v>
      </c>
      <c r="C651" s="73"/>
      <c r="D651" s="7">
        <v>25</v>
      </c>
      <c r="E651" s="7">
        <f t="shared" si="11"/>
        <v>0</v>
      </c>
    </row>
    <row r="652" spans="1:5" ht="15.75" customHeight="1" hidden="1">
      <c r="A652" s="4">
        <v>6</v>
      </c>
      <c r="B652" s="50" t="s">
        <v>303</v>
      </c>
      <c r="C652" s="73"/>
      <c r="D652" s="7">
        <v>33</v>
      </c>
      <c r="E652" s="7">
        <f t="shared" si="11"/>
        <v>0</v>
      </c>
    </row>
    <row r="653" spans="1:5" ht="15.75" customHeight="1" hidden="1">
      <c r="A653" s="4">
        <v>7</v>
      </c>
      <c r="B653" s="50" t="s">
        <v>309</v>
      </c>
      <c r="C653" s="73"/>
      <c r="D653" s="7">
        <v>50</v>
      </c>
      <c r="E653" s="7">
        <f t="shared" si="11"/>
        <v>0</v>
      </c>
    </row>
    <row r="654" spans="1:5" ht="15.75" customHeight="1" hidden="1">
      <c r="A654" s="4">
        <v>8</v>
      </c>
      <c r="B654" s="50" t="s">
        <v>316</v>
      </c>
      <c r="C654" s="73"/>
      <c r="D654" s="7">
        <v>43</v>
      </c>
      <c r="E654" s="7">
        <f t="shared" si="11"/>
        <v>0</v>
      </c>
    </row>
    <row r="655" spans="1:5" ht="15.75" customHeight="1" hidden="1">
      <c r="A655" s="4">
        <v>9</v>
      </c>
      <c r="B655" s="50" t="s">
        <v>317</v>
      </c>
      <c r="C655" s="73"/>
      <c r="D655" s="7">
        <v>30</v>
      </c>
      <c r="E655" s="7">
        <f t="shared" si="11"/>
        <v>0</v>
      </c>
    </row>
    <row r="656" spans="1:5" ht="15.75" customHeight="1" hidden="1">
      <c r="A656" s="4">
        <v>10</v>
      </c>
      <c r="B656" s="50" t="s">
        <v>318</v>
      </c>
      <c r="C656" s="73"/>
      <c r="D656" s="7">
        <v>28</v>
      </c>
      <c r="E656" s="7">
        <f t="shared" si="11"/>
        <v>0</v>
      </c>
    </row>
    <row r="657" spans="1:5" ht="15.75" customHeight="1" hidden="1">
      <c r="A657" s="4">
        <v>11</v>
      </c>
      <c r="B657" s="50" t="s">
        <v>319</v>
      </c>
      <c r="C657" s="73"/>
      <c r="D657" s="7">
        <v>24</v>
      </c>
      <c r="E657" s="7">
        <f t="shared" si="11"/>
        <v>0</v>
      </c>
    </row>
    <row r="658" spans="1:5" ht="15.75" customHeight="1" hidden="1">
      <c r="A658" s="4">
        <v>12</v>
      </c>
      <c r="B658" s="50" t="s">
        <v>320</v>
      </c>
      <c r="C658" s="73"/>
      <c r="D658" s="7">
        <v>36</v>
      </c>
      <c r="E658" s="7">
        <f t="shared" si="11"/>
        <v>0</v>
      </c>
    </row>
    <row r="659" spans="1:5" ht="15.75" customHeight="1" hidden="1">
      <c r="A659" s="4">
        <v>13</v>
      </c>
      <c r="B659" s="50" t="s">
        <v>321</v>
      </c>
      <c r="C659" s="73"/>
      <c r="D659" s="7">
        <v>36</v>
      </c>
      <c r="E659" s="7">
        <f t="shared" si="11"/>
        <v>0</v>
      </c>
    </row>
    <row r="660" spans="1:5" ht="15.75" customHeight="1" hidden="1">
      <c r="A660" s="4">
        <v>14</v>
      </c>
      <c r="B660" s="50" t="s">
        <v>322</v>
      </c>
      <c r="C660" s="73"/>
      <c r="D660" s="7">
        <v>30</v>
      </c>
      <c r="E660" s="7">
        <f t="shared" si="11"/>
        <v>0</v>
      </c>
    </row>
    <row r="661" spans="1:5" ht="15.75" customHeight="1" hidden="1">
      <c r="A661" s="4">
        <v>15</v>
      </c>
      <c r="B661" s="50" t="s">
        <v>304</v>
      </c>
      <c r="C661" s="73"/>
      <c r="D661" s="7">
        <v>115</v>
      </c>
      <c r="E661" s="7">
        <f t="shared" si="11"/>
        <v>0</v>
      </c>
    </row>
    <row r="662" spans="1:5" ht="15.75" customHeight="1" hidden="1">
      <c r="A662" s="4">
        <v>16</v>
      </c>
      <c r="B662" s="50" t="s">
        <v>305</v>
      </c>
      <c r="C662" s="73"/>
      <c r="D662" s="7">
        <v>80</v>
      </c>
      <c r="E662" s="7">
        <f t="shared" si="11"/>
        <v>0</v>
      </c>
    </row>
    <row r="663" spans="1:5" ht="15.75" customHeight="1" hidden="1">
      <c r="A663" s="4">
        <v>17</v>
      </c>
      <c r="B663" s="50" t="s">
        <v>306</v>
      </c>
      <c r="C663" s="73"/>
      <c r="D663" s="7">
        <v>70</v>
      </c>
      <c r="E663" s="7">
        <f t="shared" si="11"/>
        <v>0</v>
      </c>
    </row>
    <row r="664" spans="1:5" ht="15.75" customHeight="1" hidden="1">
      <c r="A664" s="4">
        <v>18</v>
      </c>
      <c r="B664" s="50" t="s">
        <v>323</v>
      </c>
      <c r="C664" s="73"/>
      <c r="D664" s="7">
        <v>340</v>
      </c>
      <c r="E664" s="7">
        <f t="shared" si="11"/>
        <v>0</v>
      </c>
    </row>
    <row r="665" spans="1:5" ht="15.75" customHeight="1" hidden="1">
      <c r="A665" s="4">
        <v>19</v>
      </c>
      <c r="B665" s="50" t="s">
        <v>324</v>
      </c>
      <c r="C665" s="73"/>
      <c r="D665" s="7">
        <v>330</v>
      </c>
      <c r="E665" s="7">
        <f t="shared" si="11"/>
        <v>0</v>
      </c>
    </row>
    <row r="666" spans="1:5" ht="15.75" customHeight="1" hidden="1">
      <c r="A666" s="4">
        <v>20</v>
      </c>
      <c r="B666" s="50" t="s">
        <v>325</v>
      </c>
      <c r="C666" s="73"/>
      <c r="D666" s="7">
        <v>80</v>
      </c>
      <c r="E666" s="7">
        <f t="shared" si="11"/>
        <v>0</v>
      </c>
    </row>
    <row r="667" spans="1:5" ht="15.75" customHeight="1" hidden="1">
      <c r="A667" s="4">
        <v>21</v>
      </c>
      <c r="B667" s="50" t="s">
        <v>326</v>
      </c>
      <c r="C667" s="73"/>
      <c r="D667" s="7">
        <v>70</v>
      </c>
      <c r="E667" s="7">
        <f t="shared" si="11"/>
        <v>0</v>
      </c>
    </row>
    <row r="668" spans="1:5" ht="15.75" customHeight="1" hidden="1">
      <c r="A668" s="4">
        <v>22</v>
      </c>
      <c r="B668" s="50" t="s">
        <v>327</v>
      </c>
      <c r="C668" s="73"/>
      <c r="D668" s="7">
        <v>110</v>
      </c>
      <c r="E668" s="7">
        <f t="shared" si="11"/>
        <v>0</v>
      </c>
    </row>
    <row r="669" spans="1:5" ht="15.75" customHeight="1" hidden="1">
      <c r="A669" s="4">
        <v>23</v>
      </c>
      <c r="B669" s="50" t="s">
        <v>310</v>
      </c>
      <c r="C669" s="73"/>
      <c r="D669" s="7">
        <v>39</v>
      </c>
      <c r="E669" s="7">
        <f t="shared" si="11"/>
        <v>0</v>
      </c>
    </row>
    <row r="670" spans="1:5" ht="15.75" customHeight="1" hidden="1">
      <c r="A670" s="4">
        <v>24</v>
      </c>
      <c r="B670" s="50" t="s">
        <v>328</v>
      </c>
      <c r="C670" s="73"/>
      <c r="D670" s="7">
        <v>5</v>
      </c>
      <c r="E670" s="7">
        <f t="shared" si="11"/>
        <v>0</v>
      </c>
    </row>
    <row r="671" spans="1:5" ht="15.75" customHeight="1" hidden="1">
      <c r="A671" s="4">
        <v>25</v>
      </c>
      <c r="B671" s="50" t="s">
        <v>302</v>
      </c>
      <c r="C671" s="73"/>
      <c r="D671" s="7">
        <v>13</v>
      </c>
      <c r="E671" s="7">
        <f t="shared" si="11"/>
        <v>0</v>
      </c>
    </row>
    <row r="672" spans="1:5" ht="15.75" customHeight="1" hidden="1">
      <c r="A672" s="4">
        <v>26</v>
      </c>
      <c r="B672" s="50" t="s">
        <v>329</v>
      </c>
      <c r="C672" s="73"/>
      <c r="D672" s="7">
        <v>85</v>
      </c>
      <c r="E672" s="7">
        <f t="shared" si="11"/>
        <v>0</v>
      </c>
    </row>
    <row r="673" spans="1:5" ht="15.75" customHeight="1" hidden="1">
      <c r="A673" s="4">
        <v>27</v>
      </c>
      <c r="B673" s="50" t="s">
        <v>330</v>
      </c>
      <c r="C673" s="73"/>
      <c r="D673" s="7">
        <v>38</v>
      </c>
      <c r="E673" s="7">
        <f t="shared" si="11"/>
        <v>0</v>
      </c>
    </row>
    <row r="674" spans="1:5" ht="15.75" customHeight="1" hidden="1">
      <c r="A674" s="4">
        <v>28</v>
      </c>
      <c r="B674" s="50" t="s">
        <v>331</v>
      </c>
      <c r="C674" s="73"/>
      <c r="D674" s="7">
        <v>36</v>
      </c>
      <c r="E674" s="7">
        <f t="shared" si="11"/>
        <v>0</v>
      </c>
    </row>
    <row r="675" spans="1:5" ht="15.75" customHeight="1" hidden="1">
      <c r="A675" s="4">
        <v>29</v>
      </c>
      <c r="B675" s="50" t="s">
        <v>332</v>
      </c>
      <c r="C675" s="73"/>
      <c r="D675" s="7">
        <v>36</v>
      </c>
      <c r="E675" s="7">
        <f t="shared" si="11"/>
        <v>0</v>
      </c>
    </row>
    <row r="676" spans="1:5" ht="15.75" customHeight="1" hidden="1">
      <c r="A676" s="4">
        <v>30</v>
      </c>
      <c r="B676" s="50" t="s">
        <v>333</v>
      </c>
      <c r="C676" s="73"/>
      <c r="D676" s="7">
        <v>50</v>
      </c>
      <c r="E676" s="7">
        <f t="shared" si="11"/>
        <v>0</v>
      </c>
    </row>
    <row r="677" spans="1:5" ht="15.75" customHeight="1" hidden="1">
      <c r="A677" s="4">
        <v>31</v>
      </c>
      <c r="B677" s="50" t="s">
        <v>334</v>
      </c>
      <c r="C677" s="73"/>
      <c r="D677" s="7">
        <v>30</v>
      </c>
      <c r="E677" s="7">
        <f t="shared" si="11"/>
        <v>0</v>
      </c>
    </row>
    <row r="678" spans="1:5" ht="15.75" customHeight="1" hidden="1">
      <c r="A678" s="4">
        <v>32</v>
      </c>
      <c r="B678" s="50" t="s">
        <v>335</v>
      </c>
      <c r="C678" s="73"/>
      <c r="D678" s="7">
        <v>33</v>
      </c>
      <c r="E678" s="7">
        <f t="shared" si="11"/>
        <v>0</v>
      </c>
    </row>
    <row r="679" spans="1:5" ht="15.75" customHeight="1" hidden="1">
      <c r="A679" s="4">
        <v>33</v>
      </c>
      <c r="B679" s="50" t="s">
        <v>336</v>
      </c>
      <c r="C679" s="73"/>
      <c r="D679" s="7">
        <v>30</v>
      </c>
      <c r="E679" s="7">
        <f t="shared" si="11"/>
        <v>0</v>
      </c>
    </row>
    <row r="680" spans="1:5" ht="15.75" customHeight="1" hidden="1">
      <c r="A680" s="4">
        <v>34</v>
      </c>
      <c r="B680" s="50" t="s">
        <v>337</v>
      </c>
      <c r="C680" s="73"/>
      <c r="D680" s="7">
        <v>33</v>
      </c>
      <c r="E680" s="7">
        <f t="shared" si="11"/>
        <v>0</v>
      </c>
    </row>
    <row r="681" spans="1:5" ht="15.75" customHeight="1" hidden="1">
      <c r="A681" s="4">
        <v>35</v>
      </c>
      <c r="B681" s="50" t="s">
        <v>338</v>
      </c>
      <c r="C681" s="73"/>
      <c r="D681" s="7">
        <v>39</v>
      </c>
      <c r="E681" s="7">
        <f t="shared" si="11"/>
        <v>0</v>
      </c>
    </row>
    <row r="682" spans="1:5" ht="15.75" customHeight="1" hidden="1">
      <c r="A682" s="4">
        <v>36</v>
      </c>
      <c r="B682" s="50" t="s">
        <v>339</v>
      </c>
      <c r="C682" s="73"/>
      <c r="D682" s="7">
        <v>72</v>
      </c>
      <c r="E682" s="7">
        <f t="shared" si="11"/>
        <v>0</v>
      </c>
    </row>
    <row r="683" spans="1:5" ht="15.75" customHeight="1" hidden="1">
      <c r="A683" s="4">
        <v>37</v>
      </c>
      <c r="B683" s="50" t="s">
        <v>340</v>
      </c>
      <c r="C683" s="73"/>
      <c r="D683" s="7">
        <v>80</v>
      </c>
      <c r="E683" s="7">
        <f t="shared" si="11"/>
        <v>0</v>
      </c>
    </row>
    <row r="684" spans="1:5" ht="15.75" customHeight="1" hidden="1">
      <c r="A684" s="4">
        <v>38</v>
      </c>
      <c r="B684" s="50" t="s">
        <v>341</v>
      </c>
      <c r="C684" s="73"/>
      <c r="D684" s="7">
        <v>90</v>
      </c>
      <c r="E684" s="7">
        <f t="shared" si="11"/>
        <v>0</v>
      </c>
    </row>
    <row r="685" spans="1:5" ht="15.75" customHeight="1" hidden="1">
      <c r="A685" s="4">
        <v>39</v>
      </c>
      <c r="B685" s="50" t="s">
        <v>342</v>
      </c>
      <c r="C685" s="73"/>
      <c r="D685" s="7">
        <v>80</v>
      </c>
      <c r="E685" s="7">
        <f t="shared" si="11"/>
        <v>0</v>
      </c>
    </row>
    <row r="686" spans="1:5" ht="15.75" customHeight="1" hidden="1">
      <c r="A686" s="4">
        <v>40</v>
      </c>
      <c r="B686" s="50" t="s">
        <v>343</v>
      </c>
      <c r="C686" s="73"/>
      <c r="D686" s="7">
        <v>63</v>
      </c>
      <c r="E686" s="7">
        <f t="shared" si="11"/>
        <v>0</v>
      </c>
    </row>
    <row r="687" spans="1:5" ht="34.5" customHeight="1" hidden="1">
      <c r="A687" s="4">
        <v>41</v>
      </c>
      <c r="B687" s="50" t="s">
        <v>344</v>
      </c>
      <c r="C687" s="73"/>
      <c r="D687" s="7">
        <v>60</v>
      </c>
      <c r="E687" s="7">
        <f t="shared" si="11"/>
        <v>0</v>
      </c>
    </row>
    <row r="688" spans="1:5" ht="15.75" customHeight="1" hidden="1">
      <c r="A688" s="4">
        <v>42</v>
      </c>
      <c r="B688" s="50" t="s">
        <v>345</v>
      </c>
      <c r="C688" s="73"/>
      <c r="D688" s="7">
        <v>45</v>
      </c>
      <c r="E688" s="7">
        <f t="shared" si="11"/>
        <v>0</v>
      </c>
    </row>
    <row r="689" spans="1:5" ht="33" customHeight="1" hidden="1">
      <c r="A689" s="4">
        <v>43</v>
      </c>
      <c r="B689" s="50" t="s">
        <v>346</v>
      </c>
      <c r="C689" s="73"/>
      <c r="D689" s="7">
        <v>45</v>
      </c>
      <c r="E689" s="7">
        <f t="shared" si="11"/>
        <v>0</v>
      </c>
    </row>
    <row r="690" spans="1:5" ht="15.75" customHeight="1" hidden="1">
      <c r="A690" s="4">
        <v>44</v>
      </c>
      <c r="B690" s="50" t="s">
        <v>297</v>
      </c>
      <c r="C690" s="73"/>
      <c r="D690" s="7">
        <v>320</v>
      </c>
      <c r="E690" s="7">
        <f t="shared" si="11"/>
        <v>0</v>
      </c>
    </row>
    <row r="691" spans="1:5" ht="15.75" customHeight="1" hidden="1">
      <c r="A691" s="4">
        <v>45</v>
      </c>
      <c r="B691" s="50" t="s">
        <v>347</v>
      </c>
      <c r="C691" s="73"/>
      <c r="D691" s="7">
        <v>140</v>
      </c>
      <c r="E691" s="7">
        <f t="shared" si="11"/>
        <v>0</v>
      </c>
    </row>
    <row r="692" spans="1:5" ht="15.75" customHeight="1" hidden="1">
      <c r="A692" s="4">
        <v>46</v>
      </c>
      <c r="B692" s="50" t="s">
        <v>348</v>
      </c>
      <c r="C692" s="73"/>
      <c r="D692" s="7">
        <v>145</v>
      </c>
      <c r="E692" s="7">
        <f t="shared" si="11"/>
        <v>0</v>
      </c>
    </row>
    <row r="693" spans="1:5" ht="15.75" customHeight="1" hidden="1">
      <c r="A693" s="4">
        <v>47</v>
      </c>
      <c r="B693" s="50" t="s">
        <v>349</v>
      </c>
      <c r="C693" s="73"/>
      <c r="D693" s="7">
        <v>130</v>
      </c>
      <c r="E693" s="7">
        <f t="shared" si="11"/>
        <v>0</v>
      </c>
    </row>
    <row r="694" spans="1:5" ht="15.75" customHeight="1" hidden="1">
      <c r="A694" s="4">
        <v>48</v>
      </c>
      <c r="B694" s="50" t="s">
        <v>350</v>
      </c>
      <c r="C694" s="73"/>
      <c r="D694" s="7">
        <v>120</v>
      </c>
      <c r="E694" s="7">
        <f t="shared" si="11"/>
        <v>0</v>
      </c>
    </row>
    <row r="695" spans="1:5" ht="15.75" customHeight="1" hidden="1">
      <c r="A695" s="4">
        <v>49</v>
      </c>
      <c r="B695" s="50" t="s">
        <v>351</v>
      </c>
      <c r="C695" s="73"/>
      <c r="D695" s="7">
        <v>50</v>
      </c>
      <c r="E695" s="7">
        <f t="shared" si="11"/>
        <v>0</v>
      </c>
    </row>
    <row r="696" spans="1:5" ht="15.75" customHeight="1" hidden="1">
      <c r="A696" s="4">
        <v>50</v>
      </c>
      <c r="B696" s="50" t="s">
        <v>352</v>
      </c>
      <c r="C696" s="73"/>
      <c r="D696" s="7">
        <v>70</v>
      </c>
      <c r="E696" s="7">
        <f t="shared" si="11"/>
        <v>0</v>
      </c>
    </row>
    <row r="697" spans="1:5" ht="15.75" customHeight="1" hidden="1">
      <c r="A697" s="4">
        <v>51</v>
      </c>
      <c r="B697" s="50" t="s">
        <v>353</v>
      </c>
      <c r="C697" s="73"/>
      <c r="D697" s="7">
        <v>60</v>
      </c>
      <c r="E697" s="7">
        <f aca="true" t="shared" si="12" ref="E697:E715">C697*D697</f>
        <v>0</v>
      </c>
    </row>
    <row r="698" spans="1:5" ht="24.75" customHeight="1" hidden="1">
      <c r="A698" s="4">
        <v>16</v>
      </c>
      <c r="B698" s="50"/>
      <c r="C698" s="73"/>
      <c r="D698" s="7"/>
      <c r="E698" s="7">
        <f t="shared" si="12"/>
        <v>0</v>
      </c>
    </row>
    <row r="699" spans="1:5" ht="15.75" customHeight="1" hidden="1">
      <c r="A699" s="4">
        <v>17</v>
      </c>
      <c r="B699" s="50"/>
      <c r="C699" s="73"/>
      <c r="D699" s="7"/>
      <c r="E699" s="7">
        <f t="shared" si="12"/>
        <v>0</v>
      </c>
    </row>
    <row r="700" spans="1:5" ht="15.75" customHeight="1" hidden="1">
      <c r="A700" s="4">
        <v>18</v>
      </c>
      <c r="B700" s="50"/>
      <c r="C700" s="73"/>
      <c r="D700" s="7"/>
      <c r="E700" s="7">
        <f t="shared" si="12"/>
        <v>0</v>
      </c>
    </row>
    <row r="701" spans="1:5" ht="15.75" customHeight="1" hidden="1">
      <c r="A701" s="4">
        <v>19</v>
      </c>
      <c r="B701" s="50"/>
      <c r="C701" s="73"/>
      <c r="D701" s="7"/>
      <c r="E701" s="7">
        <f t="shared" si="12"/>
        <v>0</v>
      </c>
    </row>
    <row r="702" spans="1:5" ht="15.75" customHeight="1" hidden="1">
      <c r="A702" s="4">
        <v>20</v>
      </c>
      <c r="B702" s="50"/>
      <c r="C702" s="73"/>
      <c r="D702" s="7"/>
      <c r="E702" s="7">
        <f t="shared" si="12"/>
        <v>0</v>
      </c>
    </row>
    <row r="703" spans="1:5" ht="15.75" customHeight="1" hidden="1">
      <c r="A703" s="4">
        <v>21</v>
      </c>
      <c r="B703" s="50"/>
      <c r="C703" s="73"/>
      <c r="D703" s="7"/>
      <c r="E703" s="7">
        <f t="shared" si="12"/>
        <v>0</v>
      </c>
    </row>
    <row r="704" spans="1:5" ht="15.75" customHeight="1" hidden="1">
      <c r="A704" s="4">
        <v>22</v>
      </c>
      <c r="B704" s="50"/>
      <c r="C704" s="73"/>
      <c r="D704" s="7"/>
      <c r="E704" s="7">
        <f t="shared" si="12"/>
        <v>0</v>
      </c>
    </row>
    <row r="705" spans="1:5" ht="15.75" customHeight="1" hidden="1">
      <c r="A705" s="4">
        <v>23</v>
      </c>
      <c r="B705" s="50"/>
      <c r="C705" s="73"/>
      <c r="D705" s="7"/>
      <c r="E705" s="7">
        <f t="shared" si="12"/>
        <v>0</v>
      </c>
    </row>
    <row r="706" spans="1:5" ht="15.75" customHeight="1" hidden="1">
      <c r="A706" s="4">
        <v>24</v>
      </c>
      <c r="B706" s="50"/>
      <c r="C706" s="73"/>
      <c r="D706" s="7"/>
      <c r="E706" s="7">
        <f t="shared" si="12"/>
        <v>0</v>
      </c>
    </row>
    <row r="707" spans="1:5" ht="15.75" customHeight="1" hidden="1">
      <c r="A707" s="4">
        <v>25</v>
      </c>
      <c r="B707" s="50"/>
      <c r="C707" s="73"/>
      <c r="D707" s="7"/>
      <c r="E707" s="7">
        <f t="shared" si="12"/>
        <v>0</v>
      </c>
    </row>
    <row r="708" spans="1:5" ht="15.75" customHeight="1" hidden="1">
      <c r="A708" s="4">
        <v>26</v>
      </c>
      <c r="B708" s="50"/>
      <c r="C708" s="73"/>
      <c r="D708" s="7"/>
      <c r="E708" s="7">
        <f t="shared" si="12"/>
        <v>0</v>
      </c>
    </row>
    <row r="709" spans="1:5" ht="15.75" customHeight="1" hidden="1">
      <c r="A709" s="4">
        <v>27</v>
      </c>
      <c r="B709" s="50"/>
      <c r="C709" s="73"/>
      <c r="D709" s="7"/>
      <c r="E709" s="7">
        <f t="shared" si="12"/>
        <v>0</v>
      </c>
    </row>
    <row r="710" spans="1:5" ht="15.75" customHeight="1" hidden="1">
      <c r="A710" s="4">
        <v>28</v>
      </c>
      <c r="B710" s="50"/>
      <c r="C710" s="73"/>
      <c r="D710" s="7"/>
      <c r="E710" s="7">
        <f t="shared" si="12"/>
        <v>0</v>
      </c>
    </row>
    <row r="711" spans="1:5" ht="15.75" customHeight="1" hidden="1">
      <c r="A711" s="4">
        <v>29</v>
      </c>
      <c r="B711" s="50"/>
      <c r="C711" s="73"/>
      <c r="D711" s="7"/>
      <c r="E711" s="7">
        <f t="shared" si="12"/>
        <v>0</v>
      </c>
    </row>
    <row r="712" spans="1:5" ht="15.75" customHeight="1" hidden="1">
      <c r="A712" s="4">
        <v>30</v>
      </c>
      <c r="B712" s="50"/>
      <c r="C712" s="73"/>
      <c r="D712" s="7"/>
      <c r="E712" s="7">
        <f t="shared" si="12"/>
        <v>0</v>
      </c>
    </row>
    <row r="713" spans="1:5" ht="15.75" customHeight="1" hidden="1">
      <c r="A713" s="4">
        <v>31</v>
      </c>
      <c r="B713" s="50"/>
      <c r="C713" s="73"/>
      <c r="D713" s="7"/>
      <c r="E713" s="7">
        <f t="shared" si="12"/>
        <v>0</v>
      </c>
    </row>
    <row r="714" spans="1:5" ht="15.75" customHeight="1" hidden="1">
      <c r="A714" s="4">
        <v>32</v>
      </c>
      <c r="B714" s="8"/>
      <c r="C714" s="73"/>
      <c r="D714" s="7"/>
      <c r="E714" s="7">
        <f t="shared" si="12"/>
        <v>0</v>
      </c>
    </row>
    <row r="715" spans="1:5" ht="15.75" customHeight="1" hidden="1">
      <c r="A715" s="4">
        <v>33</v>
      </c>
      <c r="B715" s="8"/>
      <c r="C715" s="73"/>
      <c r="D715" s="7"/>
      <c r="E715" s="7">
        <f t="shared" si="12"/>
        <v>0</v>
      </c>
    </row>
    <row r="716" spans="1:7" ht="15" hidden="1">
      <c r="A716" s="8" t="s">
        <v>214</v>
      </c>
      <c r="B716" s="8" t="s">
        <v>220</v>
      </c>
      <c r="C716" s="73" t="s">
        <v>220</v>
      </c>
      <c r="D716" s="9" t="s">
        <v>220</v>
      </c>
      <c r="E716" s="9">
        <f>SUM(E633:E715)</f>
        <v>0</v>
      </c>
      <c r="F716" s="11"/>
      <c r="G716" s="11"/>
    </row>
    <row r="717" spans="1:5" ht="15" customHeight="1" hidden="1">
      <c r="A717" s="4">
        <v>3</v>
      </c>
      <c r="B717" s="8"/>
      <c r="C717" s="73"/>
      <c r="D717" s="7"/>
      <c r="E717" s="7">
        <f>C717*D717</f>
        <v>0</v>
      </c>
    </row>
    <row r="718" spans="1:5" ht="15" customHeight="1" hidden="1">
      <c r="A718" s="4">
        <v>4</v>
      </c>
      <c r="B718" s="8"/>
      <c r="C718" s="73"/>
      <c r="D718" s="7"/>
      <c r="E718" s="7">
        <f>C718*D718</f>
        <v>0</v>
      </c>
    </row>
    <row r="719" spans="1:5" ht="15" customHeight="1" hidden="1">
      <c r="A719" s="4">
        <v>5</v>
      </c>
      <c r="B719" s="8"/>
      <c r="C719" s="73"/>
      <c r="D719" s="7"/>
      <c r="E719" s="7">
        <f>C719*D719</f>
        <v>0</v>
      </c>
    </row>
    <row r="720" ht="15">
      <c r="A720" s="1" t="s">
        <v>246</v>
      </c>
    </row>
    <row r="722" spans="1:4" ht="120">
      <c r="A722" s="4" t="s">
        <v>215</v>
      </c>
      <c r="B722" s="5" t="s">
        <v>213</v>
      </c>
      <c r="C722" s="68" t="s">
        <v>197</v>
      </c>
      <c r="D722" s="5" t="s">
        <v>216</v>
      </c>
    </row>
    <row r="723" spans="1:4" ht="15">
      <c r="A723" s="6">
        <v>1</v>
      </c>
      <c r="B723" s="75">
        <v>2</v>
      </c>
      <c r="C723" s="76">
        <v>3</v>
      </c>
      <c r="D723" s="74" t="s">
        <v>15</v>
      </c>
    </row>
    <row r="724" spans="1:4" ht="15">
      <c r="A724" s="4">
        <v>1</v>
      </c>
      <c r="B724" s="8"/>
      <c r="C724" s="73"/>
      <c r="D724" s="7">
        <f>C724</f>
        <v>0</v>
      </c>
    </row>
    <row r="725" spans="1:4" ht="15" hidden="1">
      <c r="A725" s="4">
        <v>2</v>
      </c>
      <c r="B725" s="8"/>
      <c r="C725" s="73"/>
      <c r="D725" s="7">
        <f>C725</f>
        <v>0</v>
      </c>
    </row>
    <row r="726" spans="1:4" ht="15" hidden="1">
      <c r="A726" s="4">
        <v>3</v>
      </c>
      <c r="B726" s="8"/>
      <c r="C726" s="73"/>
      <c r="D726" s="7">
        <f>C726</f>
        <v>0</v>
      </c>
    </row>
    <row r="727" spans="1:4" ht="15" hidden="1">
      <c r="A727" s="4">
        <v>4</v>
      </c>
      <c r="B727" s="8"/>
      <c r="C727" s="73"/>
      <c r="D727" s="7">
        <f>C727</f>
        <v>0</v>
      </c>
    </row>
    <row r="728" spans="1:4" ht="15" hidden="1">
      <c r="A728" s="4">
        <v>5</v>
      </c>
      <c r="B728" s="8"/>
      <c r="C728" s="73"/>
      <c r="D728" s="7">
        <f>C728</f>
        <v>0</v>
      </c>
    </row>
    <row r="729" spans="1:4" ht="15">
      <c r="A729" s="8" t="s">
        <v>214</v>
      </c>
      <c r="B729" s="8" t="s">
        <v>220</v>
      </c>
      <c r="C729" s="73" t="s">
        <v>220</v>
      </c>
      <c r="D729" s="9">
        <f>SUM(D724:D728)</f>
        <v>0</v>
      </c>
    </row>
    <row r="731" spans="1:5" ht="33.75" customHeight="1">
      <c r="A731" s="81" t="s">
        <v>207</v>
      </c>
      <c r="B731" s="81"/>
      <c r="C731" s="81"/>
      <c r="D731" s="81"/>
      <c r="E731" s="81"/>
    </row>
    <row r="733" ht="15">
      <c r="A733" s="1" t="s">
        <v>247</v>
      </c>
    </row>
    <row r="735" spans="1:5" ht="141.75" customHeight="1">
      <c r="A735" s="4" t="s">
        <v>215</v>
      </c>
      <c r="B735" s="5" t="s">
        <v>213</v>
      </c>
      <c r="C735" s="74" t="s">
        <v>238</v>
      </c>
      <c r="D735" s="5" t="s">
        <v>239</v>
      </c>
      <c r="E735" s="5" t="s">
        <v>216</v>
      </c>
    </row>
    <row r="736" spans="1:5" ht="15">
      <c r="A736" s="6">
        <v>1</v>
      </c>
      <c r="B736" s="75">
        <v>2</v>
      </c>
      <c r="C736" s="6">
        <v>3</v>
      </c>
      <c r="D736" s="75">
        <v>4</v>
      </c>
      <c r="E736" s="75">
        <v>5</v>
      </c>
    </row>
    <row r="737" spans="1:6" ht="15">
      <c r="A737" s="4">
        <v>1</v>
      </c>
      <c r="B737" s="8" t="s">
        <v>281</v>
      </c>
      <c r="C737" s="7"/>
      <c r="D737" s="7"/>
      <c r="E737" s="7">
        <f>C737*D737</f>
        <v>0</v>
      </c>
      <c r="F737" s="11"/>
    </row>
    <row r="738" spans="1:5" ht="15" hidden="1">
      <c r="A738" s="4">
        <v>2</v>
      </c>
      <c r="B738" s="8"/>
      <c r="C738" s="7"/>
      <c r="D738" s="7"/>
      <c r="E738" s="7">
        <f>C738*D738</f>
        <v>0</v>
      </c>
    </row>
    <row r="739" spans="1:5" ht="15" hidden="1">
      <c r="A739" s="4">
        <v>3</v>
      </c>
      <c r="B739" s="8"/>
      <c r="C739" s="7"/>
      <c r="D739" s="7"/>
      <c r="E739" s="7">
        <f>C739*D739</f>
        <v>0</v>
      </c>
    </row>
    <row r="740" spans="1:5" ht="15" hidden="1">
      <c r="A740" s="4">
        <v>4</v>
      </c>
      <c r="B740" s="8"/>
      <c r="C740" s="7"/>
      <c r="D740" s="7"/>
      <c r="E740" s="7">
        <f>C740*D740</f>
        <v>0</v>
      </c>
    </row>
    <row r="741" spans="1:5" ht="15">
      <c r="A741" s="8" t="s">
        <v>214</v>
      </c>
      <c r="B741" s="8" t="s">
        <v>220</v>
      </c>
      <c r="C741" s="7" t="s">
        <v>220</v>
      </c>
      <c r="D741" s="9" t="s">
        <v>220</v>
      </c>
      <c r="E741" s="9">
        <f>SUM(E737:E740)</f>
        <v>0</v>
      </c>
    </row>
    <row r="743" spans="1:6" ht="18" customHeight="1">
      <c r="A743" s="81" t="s">
        <v>258</v>
      </c>
      <c r="B743" s="81"/>
      <c r="C743" s="81"/>
      <c r="D743" s="81"/>
      <c r="E743" s="81"/>
      <c r="F743" s="81"/>
    </row>
    <row r="745" spans="1:5" ht="39" customHeight="1">
      <c r="A745" s="4" t="s">
        <v>215</v>
      </c>
      <c r="B745" s="5" t="s">
        <v>213</v>
      </c>
      <c r="C745" s="79" t="s">
        <v>231</v>
      </c>
      <c r="D745" s="80"/>
      <c r="E745" s="5" t="s">
        <v>216</v>
      </c>
    </row>
    <row r="746" spans="1:5" ht="15">
      <c r="A746" s="6">
        <v>1</v>
      </c>
      <c r="B746" s="75">
        <v>2</v>
      </c>
      <c r="C746" s="100">
        <v>3</v>
      </c>
      <c r="D746" s="101"/>
      <c r="E746" s="74" t="s">
        <v>15</v>
      </c>
    </row>
    <row r="747" spans="1:5" ht="15">
      <c r="A747" s="4">
        <v>1</v>
      </c>
      <c r="B747" s="8"/>
      <c r="C747" s="82"/>
      <c r="D747" s="83"/>
      <c r="E747" s="7">
        <f>C747</f>
        <v>0</v>
      </c>
    </row>
    <row r="748" spans="1:5" ht="15" customHeight="1" hidden="1">
      <c r="A748" s="4">
        <v>2</v>
      </c>
      <c r="B748" s="8"/>
      <c r="C748" s="73"/>
      <c r="D748" s="7"/>
      <c r="E748" s="7">
        <f>C748*D748</f>
        <v>0</v>
      </c>
    </row>
    <row r="749" spans="1:5" ht="15" customHeight="1" hidden="1">
      <c r="A749" s="4">
        <v>3</v>
      </c>
      <c r="B749" s="8"/>
      <c r="C749" s="73"/>
      <c r="D749" s="7"/>
      <c r="E749" s="7">
        <f>C749*D749</f>
        <v>0</v>
      </c>
    </row>
    <row r="750" spans="1:5" ht="15" customHeight="1" hidden="1">
      <c r="A750" s="4">
        <v>4</v>
      </c>
      <c r="B750" s="8"/>
      <c r="C750" s="73"/>
      <c r="D750" s="7"/>
      <c r="E750" s="7">
        <f>C750*D750</f>
        <v>0</v>
      </c>
    </row>
    <row r="751" spans="1:5" ht="15" customHeight="1" hidden="1">
      <c r="A751" s="4">
        <v>5</v>
      </c>
      <c r="B751" s="8"/>
      <c r="C751" s="73"/>
      <c r="D751" s="7"/>
      <c r="E751" s="7">
        <f>C751*D751</f>
        <v>0</v>
      </c>
    </row>
    <row r="752" spans="1:6" ht="15">
      <c r="A752" s="8" t="s">
        <v>214</v>
      </c>
      <c r="B752" s="8" t="s">
        <v>220</v>
      </c>
      <c r="C752" s="82" t="s">
        <v>220</v>
      </c>
      <c r="D752" s="83"/>
      <c r="E752" s="9">
        <f>SUM(E747:E751)</f>
        <v>0</v>
      </c>
      <c r="F752" s="1" t="s">
        <v>257</v>
      </c>
    </row>
    <row r="753" spans="1:4" ht="72" customHeight="1">
      <c r="A753" s="93" t="s">
        <v>211</v>
      </c>
      <c r="B753" s="93"/>
      <c r="C753" s="93"/>
      <c r="D753" s="19">
        <f>E716+G625+E609+F582+G563+E686+E716+E752+E741+D729</f>
        <v>14544</v>
      </c>
    </row>
    <row r="754" spans="1:7" ht="144" customHeight="1">
      <c r="A754" s="77" t="s">
        <v>240</v>
      </c>
      <c r="B754" s="77"/>
      <c r="C754" s="77"/>
      <c r="D754" s="77"/>
      <c r="E754" s="77"/>
      <c r="F754" s="77"/>
      <c r="G754" s="77"/>
    </row>
    <row r="755" spans="1:7" ht="104.25" customHeight="1">
      <c r="A755" s="77" t="s">
        <v>241</v>
      </c>
      <c r="B755" s="77"/>
      <c r="C755" s="77"/>
      <c r="D755" s="77"/>
      <c r="E755" s="77"/>
      <c r="F755" s="77"/>
      <c r="G755" s="77"/>
    </row>
    <row r="756" spans="1:7" ht="105" customHeight="1">
      <c r="A756" s="77" t="s">
        <v>285</v>
      </c>
      <c r="B756" s="77"/>
      <c r="C756" s="77"/>
      <c r="D756" s="77"/>
      <c r="E756" s="77"/>
      <c r="F756" s="77"/>
      <c r="G756" s="77"/>
    </row>
    <row r="757" spans="1:7" ht="105" customHeight="1">
      <c r="A757" s="77" t="s">
        <v>242</v>
      </c>
      <c r="B757" s="77"/>
      <c r="C757" s="77"/>
      <c r="D757" s="77"/>
      <c r="E757" s="77"/>
      <c r="F757" s="77"/>
      <c r="G757" s="77"/>
    </row>
    <row r="758" spans="1:6" ht="30.75" customHeight="1">
      <c r="A758" s="77" t="s">
        <v>233</v>
      </c>
      <c r="B758" s="106"/>
      <c r="C758" s="106"/>
      <c r="D758" s="106"/>
      <c r="E758" s="106"/>
      <c r="F758" s="106"/>
    </row>
    <row r="759" spans="1:5" ht="275.25" customHeight="1">
      <c r="A759" s="4" t="s">
        <v>215</v>
      </c>
      <c r="B759" s="5" t="s">
        <v>213</v>
      </c>
      <c r="C759" s="10" t="s">
        <v>199</v>
      </c>
      <c r="D759" s="63" t="s">
        <v>198</v>
      </c>
      <c r="E759" s="5" t="s">
        <v>216</v>
      </c>
    </row>
    <row r="760" spans="1:5" ht="18" customHeight="1">
      <c r="A760" s="22">
        <v>1</v>
      </c>
      <c r="B760" s="22">
        <v>2</v>
      </c>
      <c r="C760" s="6">
        <v>3</v>
      </c>
      <c r="D760" s="23">
        <v>4</v>
      </c>
      <c r="E760" s="24" t="s">
        <v>62</v>
      </c>
    </row>
    <row r="761" spans="1:6" ht="20.25" customHeight="1">
      <c r="A761" s="8">
        <v>1</v>
      </c>
      <c r="B761" s="10"/>
      <c r="C761" s="51">
        <v>1</v>
      </c>
      <c r="D761" s="73"/>
      <c r="E761" s="7">
        <f>C761*D761</f>
        <v>0</v>
      </c>
      <c r="F761" s="11"/>
    </row>
    <row r="762" spans="1:5" s="2" customFormat="1" ht="21" customHeight="1" hidden="1">
      <c r="A762" s="8">
        <v>2</v>
      </c>
      <c r="B762" s="10"/>
      <c r="C762" s="7"/>
      <c r="D762" s="7"/>
      <c r="E762" s="7"/>
    </row>
    <row r="763" spans="1:5" s="2" customFormat="1" ht="15.75" customHeight="1" hidden="1">
      <c r="A763" s="52"/>
      <c r="B763" s="10"/>
      <c r="C763" s="51"/>
      <c r="D763" s="7"/>
      <c r="E763" s="7">
        <f aca="true" t="shared" si="13" ref="E763:E777">C763*D763</f>
        <v>0</v>
      </c>
    </row>
    <row r="764" spans="1:5" s="2" customFormat="1" ht="15.75" customHeight="1" hidden="1">
      <c r="A764" s="52"/>
      <c r="B764" s="10"/>
      <c r="C764" s="51"/>
      <c r="D764" s="7"/>
      <c r="E764" s="7">
        <f t="shared" si="13"/>
        <v>0</v>
      </c>
    </row>
    <row r="765" spans="1:5" s="2" customFormat="1" ht="66" customHeight="1" hidden="1">
      <c r="A765" s="52"/>
      <c r="B765" s="10"/>
      <c r="C765" s="51"/>
      <c r="D765" s="7"/>
      <c r="E765" s="7">
        <f t="shared" si="13"/>
        <v>0</v>
      </c>
    </row>
    <row r="766" spans="1:5" s="2" customFormat="1" ht="42" customHeight="1" hidden="1">
      <c r="A766" s="52"/>
      <c r="B766" s="10"/>
      <c r="C766" s="51"/>
      <c r="D766" s="7"/>
      <c r="E766" s="7">
        <f t="shared" si="13"/>
        <v>0</v>
      </c>
    </row>
    <row r="767" spans="1:5" s="2" customFormat="1" ht="15.75" customHeight="1" hidden="1">
      <c r="A767" s="52"/>
      <c r="B767" s="10"/>
      <c r="C767" s="51"/>
      <c r="D767" s="7"/>
      <c r="E767" s="7">
        <f t="shared" si="13"/>
        <v>0</v>
      </c>
    </row>
    <row r="768" spans="1:5" s="2" customFormat="1" ht="15.75" customHeight="1" hidden="1">
      <c r="A768" s="52"/>
      <c r="B768" s="10"/>
      <c r="C768" s="51"/>
      <c r="D768" s="7"/>
      <c r="E768" s="7">
        <f t="shared" si="13"/>
        <v>0</v>
      </c>
    </row>
    <row r="769" spans="1:5" s="2" customFormat="1" ht="15.75" customHeight="1" hidden="1">
      <c r="A769" s="52"/>
      <c r="B769" s="10"/>
      <c r="C769" s="51"/>
      <c r="D769" s="7"/>
      <c r="E769" s="7">
        <f t="shared" si="13"/>
        <v>0</v>
      </c>
    </row>
    <row r="770" spans="1:5" s="2" customFormat="1" ht="15.75" customHeight="1" hidden="1">
      <c r="A770" s="4">
        <v>17</v>
      </c>
      <c r="B770" s="10"/>
      <c r="C770" s="7"/>
      <c r="D770" s="7"/>
      <c r="E770" s="7">
        <f t="shared" si="13"/>
        <v>0</v>
      </c>
    </row>
    <row r="771" spans="1:5" s="2" customFormat="1" ht="15.75" customHeight="1" hidden="1">
      <c r="A771" s="4">
        <v>18</v>
      </c>
      <c r="B771" s="10"/>
      <c r="C771" s="73"/>
      <c r="D771" s="7"/>
      <c r="E771" s="7">
        <f t="shared" si="13"/>
        <v>0</v>
      </c>
    </row>
    <row r="772" spans="1:5" s="2" customFormat="1" ht="15.75" customHeight="1" hidden="1">
      <c r="A772" s="4">
        <v>19</v>
      </c>
      <c r="B772" s="10"/>
      <c r="C772" s="73"/>
      <c r="D772" s="7"/>
      <c r="E772" s="7">
        <f t="shared" si="13"/>
        <v>0</v>
      </c>
    </row>
    <row r="773" spans="1:5" s="2" customFormat="1" ht="15.75" customHeight="1" hidden="1">
      <c r="A773" s="4">
        <v>20</v>
      </c>
      <c r="B773" s="10"/>
      <c r="C773" s="73"/>
      <c r="D773" s="7"/>
      <c r="E773" s="7">
        <f t="shared" si="13"/>
        <v>0</v>
      </c>
    </row>
    <row r="774" spans="1:5" s="2" customFormat="1" ht="15.75" customHeight="1" hidden="1">
      <c r="A774" s="4">
        <v>21</v>
      </c>
      <c r="B774" s="10"/>
      <c r="C774" s="73"/>
      <c r="D774" s="7"/>
      <c r="E774" s="7">
        <f t="shared" si="13"/>
        <v>0</v>
      </c>
    </row>
    <row r="775" spans="1:5" s="2" customFormat="1" ht="15.75" customHeight="1" hidden="1">
      <c r="A775" s="4">
        <v>22</v>
      </c>
      <c r="B775" s="10"/>
      <c r="C775" s="73"/>
      <c r="D775" s="7"/>
      <c r="E775" s="7">
        <f t="shared" si="13"/>
        <v>0</v>
      </c>
    </row>
    <row r="776" spans="1:5" s="2" customFormat="1" ht="15.75" customHeight="1" hidden="1">
      <c r="A776" s="4">
        <v>23</v>
      </c>
      <c r="B776" s="10"/>
      <c r="C776" s="73"/>
      <c r="D776" s="7"/>
      <c r="E776" s="7">
        <f t="shared" si="13"/>
        <v>0</v>
      </c>
    </row>
    <row r="777" spans="1:5" s="2" customFormat="1" ht="15.75" customHeight="1" hidden="1">
      <c r="A777" s="4">
        <v>24</v>
      </c>
      <c r="B777" s="10"/>
      <c r="C777" s="73"/>
      <c r="D777" s="7"/>
      <c r="E777" s="7">
        <f t="shared" si="13"/>
        <v>0</v>
      </c>
    </row>
    <row r="778" spans="1:5" s="2" customFormat="1" ht="15">
      <c r="A778" s="8" t="s">
        <v>214</v>
      </c>
      <c r="B778" s="8" t="s">
        <v>220</v>
      </c>
      <c r="C778" s="4" t="s">
        <v>220</v>
      </c>
      <c r="D778" s="9" t="s">
        <v>220</v>
      </c>
      <c r="E778" s="7">
        <f>SUM(E761:E762)</f>
        <v>0</v>
      </c>
    </row>
    <row r="779" spans="1:5" s="2" customFormat="1" ht="15">
      <c r="A779" s="1"/>
      <c r="B779" s="1"/>
      <c r="C779" s="3"/>
      <c r="D779" s="11"/>
      <c r="E779" s="18"/>
    </row>
    <row r="780" spans="1:6" ht="27" customHeight="1">
      <c r="A780" s="77" t="s">
        <v>243</v>
      </c>
      <c r="B780" s="106"/>
      <c r="C780" s="106"/>
      <c r="D780" s="106"/>
      <c r="E780" s="106"/>
      <c r="F780" s="106"/>
    </row>
    <row r="781" spans="1:3" ht="97.5" customHeight="1">
      <c r="A781" s="4" t="s">
        <v>215</v>
      </c>
      <c r="B781" s="5" t="s">
        <v>213</v>
      </c>
      <c r="C781" s="68" t="s">
        <v>244</v>
      </c>
    </row>
    <row r="782" spans="1:3" ht="18" customHeight="1">
      <c r="A782" s="22">
        <v>1</v>
      </c>
      <c r="B782" s="22">
        <v>2</v>
      </c>
      <c r="C782" s="24">
        <v>3</v>
      </c>
    </row>
    <row r="783" spans="1:4" ht="117" customHeight="1">
      <c r="A783" s="4">
        <v>1</v>
      </c>
      <c r="B783" s="5" t="s">
        <v>377</v>
      </c>
      <c r="C783" s="7">
        <f>843.33*12</f>
        <v>10119.96</v>
      </c>
      <c r="D783" s="11"/>
    </row>
    <row r="784" spans="1:3" s="2" customFormat="1" ht="30" customHeight="1">
      <c r="A784" s="4">
        <v>2</v>
      </c>
      <c r="B784" s="5" t="s">
        <v>378</v>
      </c>
      <c r="C784" s="7">
        <v>597142</v>
      </c>
    </row>
    <row r="785" spans="1:3" s="2" customFormat="1" ht="83.25" customHeight="1">
      <c r="A785" s="4">
        <v>3</v>
      </c>
      <c r="B785" s="5" t="s">
        <v>379</v>
      </c>
      <c r="C785" s="7">
        <v>5500</v>
      </c>
    </row>
    <row r="786" spans="1:3" s="2" customFormat="1" ht="36" customHeight="1">
      <c r="A786" s="4">
        <v>4</v>
      </c>
      <c r="B786" s="5" t="s">
        <v>380</v>
      </c>
      <c r="C786" s="7">
        <v>5336.04</v>
      </c>
    </row>
    <row r="787" spans="1:3" s="2" customFormat="1" ht="36" customHeight="1" hidden="1">
      <c r="A787" s="4">
        <v>5</v>
      </c>
      <c r="B787" s="5" t="s">
        <v>296</v>
      </c>
      <c r="C787" s="7"/>
    </row>
    <row r="788" spans="1:3" s="2" customFormat="1" ht="36" customHeight="1" hidden="1">
      <c r="A788" s="4">
        <v>5</v>
      </c>
      <c r="B788" s="5"/>
      <c r="C788" s="7"/>
    </row>
    <row r="789" spans="1:3" s="2" customFormat="1" ht="36" customHeight="1">
      <c r="A789" s="4">
        <v>5</v>
      </c>
      <c r="B789" s="5" t="s">
        <v>381</v>
      </c>
      <c r="C789" s="7">
        <v>6126.67</v>
      </c>
    </row>
    <row r="790" spans="1:3" s="2" customFormat="1" ht="52.5" customHeight="1">
      <c r="A790" s="4">
        <v>6</v>
      </c>
      <c r="B790" s="5" t="s">
        <v>382</v>
      </c>
      <c r="C790" s="7">
        <v>8000</v>
      </c>
    </row>
    <row r="791" spans="1:3" s="2" customFormat="1" ht="26.25" customHeight="1">
      <c r="A791" s="4">
        <v>7</v>
      </c>
      <c r="B791" s="5" t="s">
        <v>383</v>
      </c>
      <c r="C791" s="7">
        <f>506.67*10</f>
        <v>5066.7</v>
      </c>
    </row>
    <row r="792" spans="1:3" s="2" customFormat="1" ht="33" customHeight="1">
      <c r="A792" s="4">
        <v>8</v>
      </c>
      <c r="B792" s="5" t="s">
        <v>384</v>
      </c>
      <c r="C792" s="7">
        <f>2274.07*12</f>
        <v>27288.84</v>
      </c>
    </row>
    <row r="793" spans="1:3" s="2" customFormat="1" ht="36" customHeight="1">
      <c r="A793" s="4">
        <v>9</v>
      </c>
      <c r="B793" s="122" t="s">
        <v>291</v>
      </c>
      <c r="C793" s="7">
        <f>1700*12</f>
        <v>20400</v>
      </c>
    </row>
    <row r="794" spans="1:3" s="2" customFormat="1" ht="63.75" customHeight="1">
      <c r="A794" s="4">
        <v>10</v>
      </c>
      <c r="B794" s="123" t="s">
        <v>385</v>
      </c>
      <c r="C794" s="7">
        <f>11000*12</f>
        <v>132000</v>
      </c>
    </row>
    <row r="795" spans="1:3" s="2" customFormat="1" ht="30.75" customHeight="1">
      <c r="A795" s="4">
        <v>11</v>
      </c>
      <c r="B795" s="123" t="s">
        <v>386</v>
      </c>
      <c r="C795" s="7">
        <v>16000</v>
      </c>
    </row>
    <row r="796" spans="1:3" s="2" customFormat="1" ht="23.25" customHeight="1">
      <c r="A796" s="4">
        <v>12</v>
      </c>
      <c r="B796" s="123" t="s">
        <v>387</v>
      </c>
      <c r="C796" s="7">
        <v>2266.67</v>
      </c>
    </row>
    <row r="797" spans="1:3" s="2" customFormat="1" ht="47.25" customHeight="1">
      <c r="A797" s="4">
        <v>13</v>
      </c>
      <c r="B797" s="123" t="s">
        <v>388</v>
      </c>
      <c r="C797" s="7">
        <f>716.67*13</f>
        <v>9316.71</v>
      </c>
    </row>
    <row r="798" spans="1:3" s="2" customFormat="1" ht="63.75" customHeight="1">
      <c r="A798" s="4">
        <v>14</v>
      </c>
      <c r="B798" s="123" t="s">
        <v>389</v>
      </c>
      <c r="C798" s="7">
        <f>860*1</f>
        <v>860</v>
      </c>
    </row>
    <row r="799" spans="1:3" s="2" customFormat="1" ht="58.5" customHeight="1" hidden="1">
      <c r="A799" s="4">
        <v>16</v>
      </c>
      <c r="B799" s="123" t="s">
        <v>390</v>
      </c>
      <c r="C799" s="7">
        <v>0</v>
      </c>
    </row>
    <row r="800" spans="1:3" s="2" customFormat="1" ht="47.25" customHeight="1">
      <c r="A800" s="4">
        <v>15</v>
      </c>
      <c r="B800" s="5" t="s">
        <v>391</v>
      </c>
      <c r="C800" s="7">
        <v>6166.67</v>
      </c>
    </row>
    <row r="801" spans="1:3" s="2" customFormat="1" ht="45" customHeight="1">
      <c r="A801" s="4">
        <v>16</v>
      </c>
      <c r="B801" s="5" t="s">
        <v>392</v>
      </c>
      <c r="C801" s="7">
        <v>2166.67</v>
      </c>
    </row>
    <row r="802" spans="1:3" s="2" customFormat="1" ht="54.75" customHeight="1">
      <c r="A802" s="4">
        <v>17</v>
      </c>
      <c r="B802" s="5" t="s">
        <v>393</v>
      </c>
      <c r="C802" s="7">
        <v>4166.67</v>
      </c>
    </row>
    <row r="803" spans="1:3" s="2" customFormat="1" ht="28.5" customHeight="1">
      <c r="A803" s="4">
        <v>18</v>
      </c>
      <c r="B803" s="5" t="s">
        <v>394</v>
      </c>
      <c r="C803" s="7">
        <v>3166.67</v>
      </c>
    </row>
    <row r="804" spans="1:3" s="2" customFormat="1" ht="59.25" customHeight="1">
      <c r="A804" s="4">
        <v>19</v>
      </c>
      <c r="B804" s="5" t="s">
        <v>395</v>
      </c>
      <c r="C804" s="7">
        <v>4166.67</v>
      </c>
    </row>
    <row r="805" spans="1:3" s="2" customFormat="1" ht="24.75" customHeight="1" hidden="1">
      <c r="A805" s="4">
        <v>22</v>
      </c>
      <c r="B805" s="5" t="s">
        <v>396</v>
      </c>
      <c r="C805" s="7"/>
    </row>
    <row r="806" spans="1:3" s="2" customFormat="1" ht="36" customHeight="1" hidden="1">
      <c r="A806" s="4">
        <v>23</v>
      </c>
      <c r="B806" s="5" t="s">
        <v>397</v>
      </c>
      <c r="C806" s="7"/>
    </row>
    <row r="807" spans="1:3" s="2" customFormat="1" ht="14.25" customHeight="1" hidden="1">
      <c r="A807" s="4">
        <v>5</v>
      </c>
      <c r="B807" s="10"/>
      <c r="C807" s="7"/>
    </row>
    <row r="808" spans="1:3" s="2" customFormat="1" ht="14.25" customHeight="1" hidden="1">
      <c r="A808" s="4">
        <v>6</v>
      </c>
      <c r="B808" s="10"/>
      <c r="C808" s="7"/>
    </row>
    <row r="809" spans="1:3" s="2" customFormat="1" ht="14.25" customHeight="1" hidden="1">
      <c r="A809" s="4">
        <v>7</v>
      </c>
      <c r="B809" s="10"/>
      <c r="C809" s="7"/>
    </row>
    <row r="810" spans="1:3" s="2" customFormat="1" ht="14.25" customHeight="1" hidden="1">
      <c r="A810" s="4">
        <v>8</v>
      </c>
      <c r="B810" s="10"/>
      <c r="C810" s="7"/>
    </row>
    <row r="811" spans="1:3" s="2" customFormat="1" ht="33" customHeight="1">
      <c r="A811" s="4">
        <v>20</v>
      </c>
      <c r="B811" s="10" t="s">
        <v>398</v>
      </c>
      <c r="C811" s="7">
        <f>270.01*13</f>
        <v>3510.13</v>
      </c>
    </row>
    <row r="812" spans="1:3" s="2" customFormat="1" ht="31.5" customHeight="1">
      <c r="A812" s="4">
        <v>21</v>
      </c>
      <c r="B812" s="10" t="s">
        <v>399</v>
      </c>
      <c r="C812" s="7">
        <f>460.14*13</f>
        <v>5981.82</v>
      </c>
    </row>
    <row r="813" spans="1:3" s="2" customFormat="1" ht="31.5" customHeight="1" hidden="1">
      <c r="A813" s="4"/>
      <c r="B813" s="10"/>
      <c r="C813" s="7"/>
    </row>
    <row r="814" spans="1:3" s="2" customFormat="1" ht="14.25" customHeight="1" hidden="1">
      <c r="A814" s="4">
        <v>5</v>
      </c>
      <c r="B814" s="10"/>
      <c r="C814" s="7"/>
    </row>
    <row r="815" spans="1:3" s="2" customFormat="1" ht="14.25" customHeight="1" hidden="1">
      <c r="A815" s="4">
        <v>6</v>
      </c>
      <c r="B815" s="10"/>
      <c r="C815" s="7"/>
    </row>
    <row r="816" spans="1:3" s="2" customFormat="1" ht="14.25" customHeight="1" hidden="1">
      <c r="A816" s="4">
        <v>7</v>
      </c>
      <c r="B816" s="10"/>
      <c r="C816" s="7"/>
    </row>
    <row r="817" spans="1:3" s="2" customFormat="1" ht="14.25" customHeight="1" hidden="1">
      <c r="A817" s="4">
        <v>8</v>
      </c>
      <c r="B817" s="10"/>
      <c r="C817" s="7"/>
    </row>
    <row r="818" spans="1:3" s="2" customFormat="1" ht="15">
      <c r="A818" s="8" t="s">
        <v>214</v>
      </c>
      <c r="B818" s="8" t="s">
        <v>220</v>
      </c>
      <c r="C818" s="7">
        <f>SUM(C783:C817)</f>
        <v>874748.89</v>
      </c>
    </row>
    <row r="819" spans="1:6" ht="30.75" customHeight="1">
      <c r="A819" s="77" t="s">
        <v>278</v>
      </c>
      <c r="B819" s="106"/>
      <c r="C819" s="106"/>
      <c r="D819" s="106"/>
      <c r="E819" s="106"/>
      <c r="F819" s="106"/>
    </row>
    <row r="820" spans="1:3" ht="68.25" customHeight="1">
      <c r="A820" s="4" t="s">
        <v>215</v>
      </c>
      <c r="B820" s="5" t="s">
        <v>213</v>
      </c>
      <c r="C820" s="5" t="s">
        <v>216</v>
      </c>
    </row>
    <row r="821" spans="1:3" ht="18" customHeight="1">
      <c r="A821" s="22">
        <v>1</v>
      </c>
      <c r="B821" s="22">
        <v>2</v>
      </c>
      <c r="C821" s="24">
        <v>3</v>
      </c>
    </row>
    <row r="822" spans="1:3" s="2" customFormat="1" ht="21" customHeight="1">
      <c r="A822" s="4">
        <v>1</v>
      </c>
      <c r="B822" s="10" t="s">
        <v>279</v>
      </c>
      <c r="C822" s="7"/>
    </row>
    <row r="823" spans="1:3" s="2" customFormat="1" ht="21" customHeight="1">
      <c r="A823" s="52" t="s">
        <v>269</v>
      </c>
      <c r="B823" s="10"/>
      <c r="C823" s="7"/>
    </row>
    <row r="824" spans="1:3" s="2" customFormat="1" ht="21" customHeight="1" hidden="1">
      <c r="A824" s="52" t="s">
        <v>270</v>
      </c>
      <c r="B824" s="10"/>
      <c r="C824" s="7"/>
    </row>
    <row r="825" spans="1:3" s="2" customFormat="1" ht="74.25" customHeight="1" hidden="1">
      <c r="A825" s="52" t="s">
        <v>271</v>
      </c>
      <c r="B825" s="10"/>
      <c r="C825" s="7"/>
    </row>
    <row r="826" spans="1:3" s="2" customFormat="1" ht="31.5" customHeight="1" hidden="1">
      <c r="A826" s="52" t="s">
        <v>272</v>
      </c>
      <c r="B826" s="10"/>
      <c r="C826" s="7"/>
    </row>
    <row r="827" spans="1:3" s="2" customFormat="1" ht="16.5" customHeight="1" hidden="1">
      <c r="A827" s="52" t="s">
        <v>273</v>
      </c>
      <c r="B827" s="10"/>
      <c r="C827" s="7"/>
    </row>
    <row r="828" spans="1:3" s="2" customFormat="1" ht="15.75" customHeight="1" hidden="1">
      <c r="A828" s="52" t="s">
        <v>274</v>
      </c>
      <c r="B828" s="10"/>
      <c r="C828" s="7"/>
    </row>
    <row r="829" spans="1:3" ht="15.75" customHeight="1" hidden="1">
      <c r="A829" s="52" t="s">
        <v>275</v>
      </c>
      <c r="B829" s="10"/>
      <c r="C829" s="7"/>
    </row>
    <row r="830" spans="1:3" s="2" customFormat="1" ht="15.75" customHeight="1" hidden="1">
      <c r="A830" s="52" t="s">
        <v>269</v>
      </c>
      <c r="B830" s="10"/>
      <c r="C830" s="7" t="e">
        <f>#REF!*#REF!</f>
        <v>#REF!</v>
      </c>
    </row>
    <row r="831" spans="1:3" s="2" customFormat="1" ht="15.75" customHeight="1" hidden="1">
      <c r="A831" s="52" t="s">
        <v>269</v>
      </c>
      <c r="B831" s="10"/>
      <c r="C831" s="7" t="e">
        <f>#REF!*#REF!</f>
        <v>#REF!</v>
      </c>
    </row>
    <row r="832" spans="1:3" s="2" customFormat="1" ht="66" customHeight="1" hidden="1">
      <c r="A832" s="52" t="s">
        <v>269</v>
      </c>
      <c r="B832" s="10"/>
      <c r="C832" s="7" t="e">
        <f>#REF!*#REF!</f>
        <v>#REF!</v>
      </c>
    </row>
    <row r="833" spans="1:3" s="2" customFormat="1" ht="42" customHeight="1" hidden="1">
      <c r="A833" s="52" t="s">
        <v>269</v>
      </c>
      <c r="B833" s="10"/>
      <c r="C833" s="7" t="e">
        <f>#REF!*#REF!</f>
        <v>#REF!</v>
      </c>
    </row>
    <row r="834" spans="1:3" s="2" customFormat="1" ht="15.75" customHeight="1" hidden="1">
      <c r="A834" s="52" t="s">
        <v>269</v>
      </c>
      <c r="B834" s="10"/>
      <c r="C834" s="7" t="e">
        <f>#REF!*#REF!</f>
        <v>#REF!</v>
      </c>
    </row>
    <row r="835" spans="1:3" s="2" customFormat="1" ht="15.75" customHeight="1" hidden="1">
      <c r="A835" s="52" t="s">
        <v>269</v>
      </c>
      <c r="B835" s="10"/>
      <c r="C835" s="7" t="e">
        <f>#REF!*#REF!</f>
        <v>#REF!</v>
      </c>
    </row>
    <row r="836" spans="1:3" s="2" customFormat="1" ht="15.75" customHeight="1" hidden="1">
      <c r="A836" s="52" t="s">
        <v>269</v>
      </c>
      <c r="B836" s="10"/>
      <c r="C836" s="7" t="e">
        <f>#REF!*#REF!</f>
        <v>#REF!</v>
      </c>
    </row>
    <row r="837" spans="1:3" s="2" customFormat="1" ht="15.75" customHeight="1" hidden="1">
      <c r="A837" s="52" t="s">
        <v>269</v>
      </c>
      <c r="B837" s="10"/>
      <c r="C837" s="7" t="e">
        <f>#REF!*#REF!</f>
        <v>#REF!</v>
      </c>
    </row>
    <row r="838" spans="1:3" s="2" customFormat="1" ht="15.75" customHeight="1" hidden="1">
      <c r="A838" s="52" t="s">
        <v>269</v>
      </c>
      <c r="B838" s="10"/>
      <c r="C838" s="7" t="e">
        <f>#REF!*#REF!</f>
        <v>#REF!</v>
      </c>
    </row>
    <row r="839" spans="1:3" s="2" customFormat="1" ht="15.75" customHeight="1" hidden="1">
      <c r="A839" s="52" t="s">
        <v>269</v>
      </c>
      <c r="B839" s="10"/>
      <c r="C839" s="7" t="e">
        <f>#REF!*#REF!</f>
        <v>#REF!</v>
      </c>
    </row>
    <row r="840" spans="1:3" s="2" customFormat="1" ht="15.75" customHeight="1" hidden="1">
      <c r="A840" s="52" t="s">
        <v>269</v>
      </c>
      <c r="B840" s="10"/>
      <c r="C840" s="7" t="e">
        <f>#REF!*#REF!</f>
        <v>#REF!</v>
      </c>
    </row>
    <row r="841" spans="1:3" s="2" customFormat="1" ht="15.75" customHeight="1" hidden="1">
      <c r="A841" s="52" t="s">
        <v>269</v>
      </c>
      <c r="B841" s="10"/>
      <c r="C841" s="7" t="e">
        <f>#REF!*#REF!</f>
        <v>#REF!</v>
      </c>
    </row>
    <row r="842" spans="1:3" s="2" customFormat="1" ht="15.75" customHeight="1" hidden="1">
      <c r="A842" s="52" t="s">
        <v>269</v>
      </c>
      <c r="B842" s="10"/>
      <c r="C842" s="7" t="e">
        <f>#REF!*#REF!</f>
        <v>#REF!</v>
      </c>
    </row>
    <row r="843" spans="1:3" s="2" customFormat="1" ht="15.75" customHeight="1" hidden="1">
      <c r="A843" s="52" t="s">
        <v>269</v>
      </c>
      <c r="B843" s="10"/>
      <c r="C843" s="7" t="e">
        <f>#REF!*#REF!</f>
        <v>#REF!</v>
      </c>
    </row>
    <row r="844" spans="1:3" s="2" customFormat="1" ht="15.75" customHeight="1" hidden="1">
      <c r="A844" s="52" t="s">
        <v>269</v>
      </c>
      <c r="B844" s="10"/>
      <c r="C844" s="7" t="e">
        <f>#REF!*#REF!</f>
        <v>#REF!</v>
      </c>
    </row>
    <row r="845" spans="1:3" s="2" customFormat="1" ht="15">
      <c r="A845" s="8" t="s">
        <v>214</v>
      </c>
      <c r="B845" s="8" t="s">
        <v>220</v>
      </c>
      <c r="C845" s="7">
        <f>SUM(C823:C829)</f>
        <v>0</v>
      </c>
    </row>
    <row r="846" spans="1:3" s="2" customFormat="1" ht="15">
      <c r="A846" s="1"/>
      <c r="B846" s="1"/>
      <c r="C846" s="18"/>
    </row>
    <row r="847" spans="1:6" ht="48" customHeight="1">
      <c r="A847" s="81" t="s">
        <v>276</v>
      </c>
      <c r="B847" s="81"/>
      <c r="C847" s="81"/>
      <c r="D847" s="81"/>
      <c r="E847" s="81"/>
      <c r="F847" s="81"/>
    </row>
    <row r="849" spans="1:5" ht="129.75" customHeight="1">
      <c r="A849" s="4" t="s">
        <v>215</v>
      </c>
      <c r="B849" s="5" t="s">
        <v>213</v>
      </c>
      <c r="C849" s="39" t="s">
        <v>251</v>
      </c>
      <c r="D849" s="74" t="s">
        <v>252</v>
      </c>
      <c r="E849" s="5" t="s">
        <v>216</v>
      </c>
    </row>
    <row r="850" spans="1:5" ht="15">
      <c r="A850" s="6">
        <v>1</v>
      </c>
      <c r="B850" s="75">
        <v>2</v>
      </c>
      <c r="C850" s="76">
        <v>3</v>
      </c>
      <c r="D850" s="75">
        <v>4</v>
      </c>
      <c r="E850" s="74" t="s">
        <v>111</v>
      </c>
    </row>
    <row r="851" spans="1:5" ht="15">
      <c r="A851" s="4">
        <v>1</v>
      </c>
      <c r="B851" s="10" t="s">
        <v>401</v>
      </c>
      <c r="C851" s="73">
        <v>1</v>
      </c>
      <c r="D851" s="7">
        <v>1093.33</v>
      </c>
      <c r="E851" s="7">
        <f>C851*D851</f>
        <v>1093.33</v>
      </c>
    </row>
    <row r="852" spans="1:5" ht="15" hidden="1">
      <c r="A852" s="4">
        <v>2</v>
      </c>
      <c r="B852" s="10"/>
      <c r="C852" s="73"/>
      <c r="D852" s="7"/>
      <c r="E852" s="7">
        <f>C852*D852</f>
        <v>0</v>
      </c>
    </row>
    <row r="853" spans="1:5" ht="15" hidden="1">
      <c r="A853" s="4">
        <v>3</v>
      </c>
      <c r="B853" s="10"/>
      <c r="C853" s="73"/>
      <c r="D853" s="7"/>
      <c r="E853" s="7">
        <f>C853*D853</f>
        <v>0</v>
      </c>
    </row>
    <row r="854" spans="1:5" ht="15" hidden="1">
      <c r="A854" s="4">
        <v>4</v>
      </c>
      <c r="B854" s="8"/>
      <c r="C854" s="73"/>
      <c r="D854" s="7"/>
      <c r="E854" s="7">
        <f>C854*D854</f>
        <v>0</v>
      </c>
    </row>
    <row r="855" spans="1:5" ht="15" hidden="1">
      <c r="A855" s="4">
        <v>5</v>
      </c>
      <c r="B855" s="8"/>
      <c r="C855" s="73"/>
      <c r="D855" s="7"/>
      <c r="E855" s="7">
        <f>C855*D855</f>
        <v>0</v>
      </c>
    </row>
    <row r="856" spans="1:5" ht="15">
      <c r="A856" s="8" t="s">
        <v>214</v>
      </c>
      <c r="B856" s="8" t="s">
        <v>220</v>
      </c>
      <c r="C856" s="73" t="s">
        <v>220</v>
      </c>
      <c r="D856" s="9" t="s">
        <v>220</v>
      </c>
      <c r="E856" s="9">
        <f>SUM(E851:E855)</f>
        <v>1093.33</v>
      </c>
    </row>
    <row r="857" spans="3:5" ht="15">
      <c r="C857" s="18"/>
      <c r="D857" s="11"/>
      <c r="E857" s="11"/>
    </row>
    <row r="858" spans="1:6" ht="30.75" customHeight="1">
      <c r="A858" s="81" t="s">
        <v>277</v>
      </c>
      <c r="B858" s="81"/>
      <c r="C858" s="81"/>
      <c r="D858" s="81"/>
      <c r="E858" s="81"/>
      <c r="F858" s="81"/>
    </row>
    <row r="859" spans="1:6" ht="30.75" customHeight="1">
      <c r="A859" s="67"/>
      <c r="B859" s="67"/>
      <c r="C859" s="67"/>
      <c r="D859" s="67"/>
      <c r="E859" s="67"/>
      <c r="F859" s="67"/>
    </row>
    <row r="860" spans="1:5" ht="129.75" customHeight="1">
      <c r="A860" s="4" t="s">
        <v>215</v>
      </c>
      <c r="B860" s="5" t="s">
        <v>213</v>
      </c>
      <c r="C860" s="39" t="s">
        <v>253</v>
      </c>
      <c r="D860" s="74" t="s">
        <v>254</v>
      </c>
      <c r="E860" s="5" t="s">
        <v>216</v>
      </c>
    </row>
    <row r="861" spans="1:5" ht="15">
      <c r="A861" s="6">
        <v>1</v>
      </c>
      <c r="B861" s="75">
        <v>2</v>
      </c>
      <c r="C861" s="76">
        <v>3</v>
      </c>
      <c r="D861" s="75">
        <v>4</v>
      </c>
      <c r="E861" s="74" t="s">
        <v>111</v>
      </c>
    </row>
    <row r="862" spans="1:5" ht="15">
      <c r="A862" s="4"/>
      <c r="B862" s="46"/>
      <c r="C862" s="47"/>
      <c r="D862" s="30"/>
      <c r="E862" s="7">
        <f>C862*D862</f>
        <v>0</v>
      </c>
    </row>
    <row r="863" spans="1:5" ht="15">
      <c r="A863" s="8" t="s">
        <v>214</v>
      </c>
      <c r="B863" s="8" t="s">
        <v>220</v>
      </c>
      <c r="C863" s="73" t="s">
        <v>220</v>
      </c>
      <c r="D863" s="9" t="s">
        <v>220</v>
      </c>
      <c r="E863" s="9">
        <f>SUM(E862:E862)</f>
        <v>0</v>
      </c>
    </row>
    <row r="864" spans="3:5" ht="15">
      <c r="C864" s="18"/>
      <c r="D864" s="11"/>
      <c r="E864" s="11"/>
    </row>
    <row r="865" spans="1:6" ht="24.75" customHeight="1">
      <c r="A865" s="77" t="s">
        <v>280</v>
      </c>
      <c r="B865" s="106"/>
      <c r="C865" s="106"/>
      <c r="D865" s="106"/>
      <c r="E865" s="106"/>
      <c r="F865" s="106"/>
    </row>
    <row r="866" spans="1:5" ht="94.5" customHeight="1">
      <c r="A866" s="53" t="s">
        <v>215</v>
      </c>
      <c r="B866" s="45" t="s">
        <v>213</v>
      </c>
      <c r="C866" s="45" t="s">
        <v>259</v>
      </c>
      <c r="D866" s="54"/>
      <c r="E866" s="54"/>
    </row>
    <row r="867" spans="1:5" ht="15.75" customHeight="1">
      <c r="A867" s="4"/>
      <c r="B867" s="5"/>
      <c r="C867" s="55"/>
      <c r="D867" s="54"/>
      <c r="E867" s="54"/>
    </row>
    <row r="868" spans="1:5" ht="54.75" customHeight="1" hidden="1">
      <c r="A868" s="4">
        <v>2</v>
      </c>
      <c r="B868" s="5"/>
      <c r="C868" s="55"/>
      <c r="D868" s="54"/>
      <c r="E868" s="54"/>
    </row>
    <row r="869" spans="1:5" ht="49.5" customHeight="1" hidden="1">
      <c r="A869" s="4">
        <v>3</v>
      </c>
      <c r="B869" s="5"/>
      <c r="C869" s="55"/>
      <c r="D869" s="54"/>
      <c r="E869" s="54"/>
    </row>
    <row r="870" spans="1:5" ht="22.5" customHeight="1">
      <c r="A870" s="4"/>
      <c r="B870" s="5" t="s">
        <v>237</v>
      </c>
      <c r="C870" s="55">
        <f>SUM(C867:C869)</f>
        <v>0</v>
      </c>
      <c r="D870" s="54"/>
      <c r="E870" s="54"/>
    </row>
    <row r="871" spans="1:4" s="2" customFormat="1" ht="15">
      <c r="A871" s="1"/>
      <c r="B871" s="1"/>
      <c r="C871" s="18"/>
      <c r="D871" s="11"/>
    </row>
    <row r="872" spans="1:6" s="2" customFormat="1" ht="14.25" customHeight="1">
      <c r="A872" s="114" t="s">
        <v>132</v>
      </c>
      <c r="B872" s="114"/>
      <c r="C872" s="114"/>
      <c r="D872" s="56">
        <f>C818+D753+D554+D518+D450+E778+E312+E856+E863+C845+C870</f>
        <v>2177629.79</v>
      </c>
      <c r="E872" s="57"/>
      <c r="F872" s="57"/>
    </row>
    <row r="873" ht="15">
      <c r="F873" s="57"/>
    </row>
    <row r="874" spans="1:6" s="60" customFormat="1" ht="15" customHeight="1">
      <c r="A874" s="115" t="s">
        <v>131</v>
      </c>
      <c r="B874" s="115"/>
      <c r="C874" s="115"/>
      <c r="D874" s="58">
        <f>D872+D298</f>
        <v>2314096.43</v>
      </c>
      <c r="E874" s="59"/>
      <c r="F874" s="57"/>
    </row>
    <row r="875" spans="1:6" ht="81" customHeight="1">
      <c r="A875" s="77" t="s">
        <v>234</v>
      </c>
      <c r="B875" s="77"/>
      <c r="C875" s="77"/>
      <c r="D875" s="77"/>
      <c r="E875" s="77"/>
      <c r="F875" s="77"/>
    </row>
    <row r="876" spans="1:6" ht="87" customHeight="1">
      <c r="A876" s="77" t="s">
        <v>292</v>
      </c>
      <c r="B876" s="77"/>
      <c r="C876" s="77"/>
      <c r="D876" s="77"/>
      <c r="E876" s="77"/>
      <c r="F876" s="77"/>
    </row>
    <row r="877" spans="4:5" ht="15.75" customHeight="1">
      <c r="D877" s="11"/>
      <c r="E877" s="11"/>
    </row>
    <row r="878" spans="1:7" ht="63" customHeight="1">
      <c r="A878" s="78" t="s">
        <v>400</v>
      </c>
      <c r="B878" s="78"/>
      <c r="C878" s="78"/>
      <c r="D878" s="78"/>
      <c r="E878" s="78"/>
      <c r="F878" s="78"/>
      <c r="G878" s="78"/>
    </row>
  </sheetData>
  <sheetProtection/>
  <mergeCells count="160">
    <mergeCell ref="A339:B339"/>
    <mergeCell ref="A314:F314"/>
    <mergeCell ref="A318:F318"/>
    <mergeCell ref="A875:F875"/>
    <mergeCell ref="A819:F819"/>
    <mergeCell ref="A847:F847"/>
    <mergeCell ref="A858:F858"/>
    <mergeCell ref="A865:F865"/>
    <mergeCell ref="A872:C872"/>
    <mergeCell ref="A874:C874"/>
    <mergeCell ref="A780:F780"/>
    <mergeCell ref="A753:C753"/>
    <mergeCell ref="A754:G754"/>
    <mergeCell ref="A731:E731"/>
    <mergeCell ref="A743:F743"/>
    <mergeCell ref="C745:D745"/>
    <mergeCell ref="C746:D746"/>
    <mergeCell ref="C747:D747"/>
    <mergeCell ref="A755:G755"/>
    <mergeCell ref="A756:G756"/>
    <mergeCell ref="A532:F532"/>
    <mergeCell ref="A543:F543"/>
    <mergeCell ref="A554:C554"/>
    <mergeCell ref="A556:F556"/>
    <mergeCell ref="E613:F613"/>
    <mergeCell ref="A758:F758"/>
    <mergeCell ref="A757:G757"/>
    <mergeCell ref="C752:D752"/>
    <mergeCell ref="E625:F625"/>
    <mergeCell ref="A627:F627"/>
    <mergeCell ref="E614:F614"/>
    <mergeCell ref="E615:F615"/>
    <mergeCell ref="H569:M569"/>
    <mergeCell ref="A518:C518"/>
    <mergeCell ref="A520:F520"/>
    <mergeCell ref="A521:F521"/>
    <mergeCell ref="C523:D523"/>
    <mergeCell ref="C524:D524"/>
    <mergeCell ref="C525:D525"/>
    <mergeCell ref="C530:D530"/>
    <mergeCell ref="A450:C450"/>
    <mergeCell ref="A451:F451"/>
    <mergeCell ref="A514:E514"/>
    <mergeCell ref="A515:E515"/>
    <mergeCell ref="A487:E487"/>
    <mergeCell ref="A492:E492"/>
    <mergeCell ref="A482:F482"/>
    <mergeCell ref="A485:C485"/>
    <mergeCell ref="A444:B444"/>
    <mergeCell ref="A445:B445"/>
    <mergeCell ref="A446:B446"/>
    <mergeCell ref="A449:C449"/>
    <mergeCell ref="A447:B447"/>
    <mergeCell ref="A448:B448"/>
    <mergeCell ref="A443:F443"/>
    <mergeCell ref="A395:B395"/>
    <mergeCell ref="A396:B396"/>
    <mergeCell ref="A397:C397"/>
    <mergeCell ref="A401:F401"/>
    <mergeCell ref="A413:F413"/>
    <mergeCell ref="A424:F424"/>
    <mergeCell ref="A426:F426"/>
    <mergeCell ref="A428:B428"/>
    <mergeCell ref="A429:B429"/>
    <mergeCell ref="A392:B392"/>
    <mergeCell ref="A432:F432"/>
    <mergeCell ref="A430:B430"/>
    <mergeCell ref="A367:B367"/>
    <mergeCell ref="A393:B393"/>
    <mergeCell ref="A394:B394"/>
    <mergeCell ref="A382:B382"/>
    <mergeCell ref="A384:B384"/>
    <mergeCell ref="A385:B385"/>
    <mergeCell ref="A386:B386"/>
    <mergeCell ref="A390:B390"/>
    <mergeCell ref="A391:B391"/>
    <mergeCell ref="A362:B362"/>
    <mergeCell ref="A356:B356"/>
    <mergeCell ref="A357:B357"/>
    <mergeCell ref="A358:B358"/>
    <mergeCell ref="A364:B364"/>
    <mergeCell ref="A365:B365"/>
    <mergeCell ref="A361:B361"/>
    <mergeCell ref="A374:B374"/>
    <mergeCell ref="A388:E388"/>
    <mergeCell ref="A377:B377"/>
    <mergeCell ref="A253:B253"/>
    <mergeCell ref="A379:E379"/>
    <mergeCell ref="A381:B381"/>
    <mergeCell ref="A368:B368"/>
    <mergeCell ref="A369:B369"/>
    <mergeCell ref="A370:B370"/>
    <mergeCell ref="A340:B340"/>
    <mergeCell ref="A342:F342"/>
    <mergeCell ref="A333:B333"/>
    <mergeCell ref="A334:B334"/>
    <mergeCell ref="A338:B338"/>
    <mergeCell ref="D221:E221"/>
    <mergeCell ref="A375:B375"/>
    <mergeCell ref="A366:B366"/>
    <mergeCell ref="A286:E286"/>
    <mergeCell ref="A298:C298"/>
    <mergeCell ref="A330:F330"/>
    <mergeCell ref="A332:B332"/>
    <mergeCell ref="C150:D150"/>
    <mergeCell ref="E158:F158"/>
    <mergeCell ref="C159:D159"/>
    <mergeCell ref="E160:F160"/>
    <mergeCell ref="A373:B373"/>
    <mergeCell ref="A376:B376"/>
    <mergeCell ref="A359:B359"/>
    <mergeCell ref="A360:B360"/>
    <mergeCell ref="A180:F180"/>
    <mergeCell ref="A272:E272"/>
    <mergeCell ref="A254:B254"/>
    <mergeCell ref="A268:E268"/>
    <mergeCell ref="E159:F159"/>
    <mergeCell ref="C162:D162"/>
    <mergeCell ref="E162:F162"/>
    <mergeCell ref="C163:D163"/>
    <mergeCell ref="D224:E224"/>
    <mergeCell ref="A252:B252"/>
    <mergeCell ref="A110:F110"/>
    <mergeCell ref="A120:F120"/>
    <mergeCell ref="A90:F90"/>
    <mergeCell ref="A141:F141"/>
    <mergeCell ref="A205:C205"/>
    <mergeCell ref="A143:F143"/>
    <mergeCell ref="A198:F198"/>
    <mergeCell ref="C161:D161"/>
    <mergeCell ref="E161:F161"/>
    <mergeCell ref="C148:D148"/>
    <mergeCell ref="A34:F34"/>
    <mergeCell ref="A100:F100"/>
    <mergeCell ref="D223:E223"/>
    <mergeCell ref="C149:D149"/>
    <mergeCell ref="A68:F68"/>
    <mergeCell ref="A78:F78"/>
    <mergeCell ref="A80:F80"/>
    <mergeCell ref="C151:D151"/>
    <mergeCell ref="C152:D152"/>
    <mergeCell ref="C158:D158"/>
    <mergeCell ref="F1:H1"/>
    <mergeCell ref="F2:H2"/>
    <mergeCell ref="F3:H3"/>
    <mergeCell ref="G4:J4"/>
    <mergeCell ref="A7:F7"/>
    <mergeCell ref="A8:F8"/>
    <mergeCell ref="A5:F5"/>
    <mergeCell ref="A6:F6"/>
    <mergeCell ref="A876:F876"/>
    <mergeCell ref="A878:G878"/>
    <mergeCell ref="D222:E222"/>
    <mergeCell ref="A190:G190"/>
    <mergeCell ref="C160:D160"/>
    <mergeCell ref="E616:F616"/>
    <mergeCell ref="A383:B383"/>
    <mergeCell ref="E163:F163"/>
    <mergeCell ref="C164:D164"/>
    <mergeCell ref="E164:F164"/>
  </mergeCells>
  <printOptions/>
  <pageMargins left="0.1968503937007874" right="0.1968503937007874" top="0.5905511811023623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КоломеецОВ</cp:lastModifiedBy>
  <cp:lastPrinted>2020-11-19T14:14:44Z</cp:lastPrinted>
  <dcterms:created xsi:type="dcterms:W3CDTF">2002-06-03T08:45:15Z</dcterms:created>
  <dcterms:modified xsi:type="dcterms:W3CDTF">2020-11-19T14:14:59Z</dcterms:modified>
  <cp:category/>
  <cp:version/>
  <cp:contentType/>
  <cp:contentStatus/>
</cp:coreProperties>
</file>