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35" windowHeight="11040" tabRatio="783" activeTab="0"/>
  </bookViews>
  <sheets>
    <sheet name="цро" sheetId="1" r:id="rId1"/>
  </sheets>
  <definedNames>
    <definedName name="_xlnm.Print_Area" localSheetId="0">'цро'!$A$1:$J$701</definedName>
  </definedNames>
  <calcPr fullCalcOnLoad="1" fullPrecision="0"/>
</workbook>
</file>

<file path=xl/sharedStrings.xml><?xml version="1.0" encoding="utf-8"?>
<sst xmlns="http://schemas.openxmlformats.org/spreadsheetml/2006/main" count="648" uniqueCount="297">
  <si>
    <t>Ежемесячная цена в расчете на 1SIM-карт по i-й должности</t>
  </si>
  <si>
    <t>1.1.4. Затраты на сеть Интернет и услуги интернет-провайдеров</t>
  </si>
  <si>
    <t xml:space="preserve">Количество каналов передачи данных сети Интернет </t>
  </si>
  <si>
    <t>Месячная цена аренды канала передачи данных сети Интернет</t>
  </si>
  <si>
    <t>Количество месяцев аренды канала передачи данных сети Интернет</t>
  </si>
  <si>
    <t>1.1.5. Затраты на оплату иных услуг связи в сфере информационно-коммуникационных технологий</t>
  </si>
  <si>
    <t>Наименование</t>
  </si>
  <si>
    <t>Цена определяется по фактическим данным отчетного финансового года</t>
  </si>
  <si>
    <t>4=гр3</t>
  </si>
  <si>
    <t>1.1.Затраты на услуги связи</t>
  </si>
  <si>
    <t>ВСЕГО Затраты на услуги связи</t>
  </si>
  <si>
    <t>1.2. Затраты на содержание имущества</t>
  </si>
  <si>
    <t>1.2.1 Затраты на техническое обслуживание и регламентарно-профилактический ремонт вычислительной техники</t>
  </si>
  <si>
    <t>Фактическое количество рабочих станций, но не более предельного количества рабочих станций</t>
  </si>
  <si>
    <t>Предельное количество рабочих станций</t>
  </si>
  <si>
    <t>Цена технического обслуживания и регламентарно- профилактического ремонта в расчете на 1 рабочую станцию</t>
  </si>
  <si>
    <t>6=гр2*гр5</t>
  </si>
  <si>
    <t>1.2.2 Затраты на техническое обслуживание и регламентарно-профилактический ремонт оборудования по обеспечению безопасности информации</t>
  </si>
  <si>
    <t>Количество единиц оборудования по обеспечению безопасности информации</t>
  </si>
  <si>
    <t>Цена технического обслуживания и регламентарно- профилактического ремонта 1 еденицы в год</t>
  </si>
  <si>
    <t>4=гр2*гр3</t>
  </si>
  <si>
    <t>Количество автоматизированных телефонных станций</t>
  </si>
  <si>
    <t>Наименование оборудования</t>
  </si>
  <si>
    <t>1а</t>
  </si>
  <si>
    <t>Вид автоматизированной телефонной станции</t>
  </si>
  <si>
    <t>Количество устройств локальных вычислительных сетей</t>
  </si>
  <si>
    <t>Вид устройств локальных вычислительных сетей</t>
  </si>
  <si>
    <t>Количество модулей бесперебойного питания</t>
  </si>
  <si>
    <t>Вид модуля бесперебойного питания</t>
  </si>
  <si>
    <t>Наименование устройства</t>
  </si>
  <si>
    <t>ВСЕГО на затраты на содержание имущества</t>
  </si>
  <si>
    <t>1.3. Затраты на приобретение прочих работ и услуг, не относящихся к затратам на услуги связи, аренду и содержание имущества</t>
  </si>
  <si>
    <t>1.3.1 Затраты на оплату услуг по сопровождению программного обеспечения и приобретению простых (неисключительных) лицензий на использование программного обеспечения</t>
  </si>
  <si>
    <t>ВСЕГО: (п.1.3.1.1+п1.3.1.2)</t>
  </si>
  <si>
    <t>1.3.1.1. Затраты на оплату услуг по сопровождению справочно- правовых систем</t>
  </si>
  <si>
    <t>3=гр2</t>
  </si>
  <si>
    <t>Наименование справочно-правовой системы</t>
  </si>
  <si>
    <t>1.3.1.2. Затраты на оплату услуг по сопровождению и приобретению иного программного обеспечения</t>
  </si>
  <si>
    <t>Наименование программного обеспечения, за исключением справочно правовых систем</t>
  </si>
  <si>
    <t>4=гр2+гр3</t>
  </si>
  <si>
    <t>1.3.2 Затраты на оплату услуг, связанных с обеспечением безопасности информации</t>
  </si>
  <si>
    <t>ВСЕГО: (п.1.3.2.1+п1.3.2.2)</t>
  </si>
  <si>
    <t>1.3.2.1 Затраты на проведение аттестационных, проверочных и контрольных мероприятий:</t>
  </si>
  <si>
    <t>Наименование аттестуемого объекта (помещения) / оборудования (устройства)</t>
  </si>
  <si>
    <t>Количество аттестуемых объектов (помещений)/ оборудования (устройства требующего проверки</t>
  </si>
  <si>
    <t>Количество приобретаемых простых (неисключительных) лицензий на использование программного обеспечения по защите информации</t>
  </si>
  <si>
    <t>Наименование программного обеспечения по защите информации</t>
  </si>
  <si>
    <t>ВСЕГО на Затраты на приобретение прочих работ и услуг, не относящихся к затратам на услуги связи, аренду и содержание имущества</t>
  </si>
  <si>
    <t>1.4. Затраты на приобретение основных средств</t>
  </si>
  <si>
    <t>Расчетная численность основных работников (согласно п.1.2.1)</t>
  </si>
  <si>
    <t>Цена приобретения 1 рабочей станции</t>
  </si>
  <si>
    <t>1.4.2. Затраты на приобретение принтеров, многофункциональных устройств и копировальных аппаратов (оргтехники)</t>
  </si>
  <si>
    <t>Количество типа принтеров, многофункциональных устройств и копировальных аппаратов (оргтехники) в соответствии с нормативами муниципальных органов</t>
  </si>
  <si>
    <t>1.4.3. Затраты на приобретение оборудование по обеспечению безопасности информации</t>
  </si>
  <si>
    <t>Наименование оборудования по обеспечению безопасности информации</t>
  </si>
  <si>
    <t>Цена приобретамого оборудования</t>
  </si>
  <si>
    <t>5=гр3*гр4</t>
  </si>
  <si>
    <t>ВСЕГО Затраты на приобретение основных средств</t>
  </si>
  <si>
    <t>1.5. Затраты на приобретение материальных запасов</t>
  </si>
  <si>
    <t>Должность</t>
  </si>
  <si>
    <t>1.5.1. Затраты на приобретение мониторов</t>
  </si>
  <si>
    <t>1.5.2. Затраты на приобретение системных блоков</t>
  </si>
  <si>
    <t>Цена одного системного блока</t>
  </si>
  <si>
    <t>3=гр1*гр2</t>
  </si>
  <si>
    <t>Наименование запчасти</t>
  </si>
  <si>
    <t>1.5.3. Затраты на приобретение других запасных частей для вычислительной техники</t>
  </si>
  <si>
    <t>ВСЕГО: (п.1.5.4.1+п.1.5.4.2)</t>
  </si>
  <si>
    <t>6=гр3*гр4*гр5</t>
  </si>
  <si>
    <t>ВСЕГО Затраты на приобретение материальных запасов</t>
  </si>
  <si>
    <t>2.1.Затраты на коммунальные услуги</t>
  </si>
  <si>
    <t>Наименование услуги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</si>
  <si>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</si>
  <si>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</si>
  <si>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</si>
  <si>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</si>
  <si>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</si>
  <si>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2.2.1 Затраты на содержание и техническое обслуживание помещений</t>
  </si>
  <si>
    <t>2.2.1.1 Затраты на техническое обслуживание и регламентарно-профилактический ремонт систем охранно-тревожной сигнализации</t>
  </si>
  <si>
    <t>Наименование обслуживаемых устройств в составе системы охранно-тревожной сигнализации</t>
  </si>
  <si>
    <t xml:space="preserve">Количество обслуживаемых устройств </t>
  </si>
  <si>
    <t>Цена обслуживания 1 устройства</t>
  </si>
  <si>
    <t xml:space="preserve">2.2.1.2. Затраты на проведение текущего ремонта помещения </t>
  </si>
  <si>
    <t>Определяются с учетом требований Положения об организации и проведении реконструкции, ремонта и технического обслуживания жилых зданий, объектов коммунального и социально-культурного назначения ВСН-58-88(р), утвержденного приказом Госкомархитектуры при Госстрое СССР от 23 ноября 1988 г. №312</t>
  </si>
  <si>
    <t>Площадь здания, планируемая к проведению текущего ремонта</t>
  </si>
  <si>
    <t>Цена текущего ремонта 1 кв. метра площади здания</t>
  </si>
  <si>
    <t>2.2.1.4 Затраты на техническое обслуживание и регламентарно- профилактический ремонт электрооборудования (электроподстанций, трансформаторных подстанций, электрощитовых) административного здания (помещения)</t>
  </si>
  <si>
    <t>Количество оборудования</t>
  </si>
  <si>
    <t>Наименование электрооборудования</t>
  </si>
  <si>
    <t xml:space="preserve">Стоимость технического обслуживания и текущего ремонта электрооборудования </t>
  </si>
  <si>
    <t>Наименование работ</t>
  </si>
  <si>
    <t>ВСЕГО Затраты на содержание и техническое обслуживание помещений</t>
  </si>
  <si>
    <t>2.2.2 Затраты на техническое обслуживание и ремонт транспортных средств</t>
  </si>
  <si>
    <t>2.2.3 Затраты на техническое обслуживание и регламентарно- профилактический ремонт бытового оборудования</t>
  </si>
  <si>
    <t>Фактические затраты на техническое обслуживание и регламентарно- профилактический ремонт бытового оборудования в отчетном финансовом году</t>
  </si>
  <si>
    <t>Количество датчиков системы газового пожаротушения</t>
  </si>
  <si>
    <t>Количество установок кондиционирования и элементов системы вентиляции</t>
  </si>
  <si>
    <t>Количество извещателей пожарной сигнализации</t>
  </si>
  <si>
    <t>Цена технического обслуживания и регламентарно-профилактического ремонта 1 извещателя пожарной сигнализации в год</t>
  </si>
  <si>
    <t>Тариф на 1 единицу услуги</t>
  </si>
  <si>
    <t>ВСЕГО 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диспетчерсого управления, систем видеонаблюдения</t>
  </si>
  <si>
    <t>2.2.4.2. Затраты на техническое обслуживание и регламентарно-профилактический ремонт установок кондиционирования и элементов вентиляции</t>
  </si>
  <si>
    <t>2.2.4.3. Затраты на техническое обслуживание и регламентарно-профилактический ремонт пожарной сигнализации</t>
  </si>
  <si>
    <t>2.3.1 Затраты на оплату типографических работ и услуг, включая приобретение периодических печатных изданий</t>
  </si>
  <si>
    <t>Фактические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в отчетном финансовом году</t>
  </si>
  <si>
    <t>2.3.2. Затраты на проведение предрейсового и послерейсового осмотра водителей транспортных средств</t>
  </si>
  <si>
    <t>Количество водителей</t>
  </si>
  <si>
    <t>6=гр2*гр3*гр4/гр5</t>
  </si>
  <si>
    <t>5=1,2</t>
  </si>
  <si>
    <t>4=гр3*гр4</t>
  </si>
  <si>
    <t>ВСЕГО 2.3.1.Затраты на оплату типографических работ и услуг, включая приобретение периодических печатных изданий</t>
  </si>
  <si>
    <t>Поправочный коэффициент, учитывающий неявки на работу по причинам, установленным трудовым законодательством РФ</t>
  </si>
  <si>
    <t>Фактические затраты на оплату услуг вневедомственной охраны в отчетном финансовом году</t>
  </si>
  <si>
    <t>определяются в соответствии с базовыми ставками страховых тарифов и коэффициентами страховых тарифов, установленными указанием Центрального банка Российской Федерации от 19 сентября 2014 г. № 3384-У "О предельных размерах базовых ставок страховых тарифов и коэффициентах страховых тарифов, требованиях к структуре страховых тарифов, а также порядке их применения страховщиками при определении страховой премии по обязательному страхованию гражданской ответственности владельцев транспортных средств"</t>
  </si>
  <si>
    <t>Наименование типа оргтехники</t>
  </si>
  <si>
    <t>2.2.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</si>
  <si>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>Предрейсовый технический осмотр транспортных средств</t>
  </si>
  <si>
    <t>2.2.4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диспетчерского управления, систем видеонаблюдения</t>
  </si>
  <si>
    <t>2.2.4.1. Затраты на техническое обслуживание и регламентарно-профилактический ремонт системы газового пожаротушения</t>
  </si>
  <si>
    <t>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</si>
  <si>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ВСЕГО  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</si>
  <si>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Бумага формата А4 (пачка 500 листов)</t>
  </si>
  <si>
    <t>Папка-скоросшиватель «Дело»</t>
  </si>
  <si>
    <t>Папка с 2 кольцами</t>
  </si>
  <si>
    <t>1.2.3 Затраты на техническое обслуживание и регламентарно-профилактический ремонт системы телефонной связи (автоматизированных телефонных станций)</t>
  </si>
  <si>
    <t>1.2.4 Затраты на техническое обслуживание и регламентарно-профилактический ремонт локальных вычислительных сетей</t>
  </si>
  <si>
    <t>1.2.5 Затраты на техническое обслуживание и регламентарно-профилактический ремонт систем бесперебойного питания</t>
  </si>
  <si>
    <t>1.3.2.2 Затраты на приобретение простых (неисключительных) лицензий на использование программного обеспечения по защите информации</t>
  </si>
  <si>
    <t>2.4.3.Затраты на приобретение систем кондиционирования</t>
  </si>
  <si>
    <t>2. Прочие затраты</t>
  </si>
  <si>
    <t>Цена сопровождения программного обеспечения, за исключением справочно-правовых систем, определяемая согласно перечню работ по сопровождению иного программного обеспечения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иного программного обеспечения</t>
  </si>
  <si>
    <t>Цена простых (неисключительных) лицензий на использование программного обеспечения, за исключением справочно-правовых систем</t>
  </si>
  <si>
    <t xml:space="preserve"> муниципального казенного учреждения центр развития образования</t>
  </si>
  <si>
    <t>Бензин АИ-92</t>
  </si>
  <si>
    <t>* с учетом постановления администрации муниципального образования Апшеронский район</t>
  </si>
  <si>
    <t>от 03.09.2013 №1379 "Об утверждении Положения о порядке и условиях командирования лиц,</t>
  </si>
  <si>
    <t xml:space="preserve">замещающих муниципальные должности, должности муниципальной службы и должности  </t>
  </si>
  <si>
    <t>не отнесенные к должностям муниципальной службы в администрации муниципального</t>
  </si>
  <si>
    <t>образования Апшеронский район и отраслевых (функциональных) органах администрации</t>
  </si>
  <si>
    <t>муниципального образования Апшеронский район"</t>
  </si>
  <si>
    <t>Количество командированных работников по i-направлению командирования с учетом показателей утвержденных планов служебных командировок</t>
  </si>
  <si>
    <t>5=гр3*гр4*2</t>
  </si>
  <si>
    <t>2.6. Затраты на оплату расходов по договорам об оказании услуг, связанных с проездом и наймом жилого помещения в связи с командированием работников, заключамым со сторонними организациями</t>
  </si>
  <si>
    <t xml:space="preserve">2.6.1 Затраты на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 </t>
  </si>
  <si>
    <t>2.6.1.1 Затраты по договору на проезд к месту командирования и обратно</t>
  </si>
  <si>
    <t>Количество суток нахождения в командировке по i-направлению командирования</t>
  </si>
  <si>
    <t xml:space="preserve"> Цена найма жилого помещения в сутки по i-направлению командирования , руб.*</t>
  </si>
  <si>
    <t xml:space="preserve"> Цена проезда по i-направлению, руб. *</t>
  </si>
  <si>
    <t>Сумма на год, руб.</t>
  </si>
  <si>
    <t>2.6.1.2 Затраты по договору на наем жилого помещения на период командирования</t>
  </si>
  <si>
    <t>ВСЕГО: (п.2.6.1.1+п.2.6.1.2)</t>
  </si>
  <si>
    <t>ИТОГО нормативных затрат</t>
  </si>
  <si>
    <t>ВСЕГО  2. Прочие затраты</t>
  </si>
  <si>
    <t>ВСЕГО 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</si>
  <si>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>Техническое обслуживание, ремонт и диагностирование транспортного средства</t>
  </si>
  <si>
    <t xml:space="preserve">Расчет нормативных затрат </t>
  </si>
  <si>
    <t>на обеспечение функций</t>
  </si>
  <si>
    <t>1.1.2. Затраты на повременную оплату местных, внутризоновых и междугородних телефонных соединений</t>
  </si>
  <si>
    <t>Вид телефонных соединений для передачи голосовой информации</t>
  </si>
  <si>
    <t>Местные телефонные соединения</t>
  </si>
  <si>
    <t>Междугородние телефонные соединения</t>
  </si>
  <si>
    <t xml:space="preserve">* определяется по формуле: ( фактическая численность муниципальных служащих+фактическая численность работников, замещающих должности, не являющиеся должностями муниципальной службы+ фактическая численность работников, оплата которых осуществляется в рамках отраслевой системы оплаты труда)*1,1. </t>
  </si>
  <si>
    <t>Цена технического обслуживания и регламентарно- профилактического ремонта 1 устройства локальных вычислительных сетей в год</t>
  </si>
  <si>
    <t>Цена технического обслуживания и регламентарно- профилактического ремонта 1 модуля бесперебойного питания в год</t>
  </si>
  <si>
    <t>1.2.6 Затраты на техническое обслуживание и регламентарно-профилактический ремонт принтеров, многофункциональных устройств и копировальных аппаратов и иной оргтехники</t>
  </si>
  <si>
    <t>Количество принтеров, многофункциональных устройств и копировальных аппаратов и иной оргтехники</t>
  </si>
  <si>
    <t>Цена технического обслуживания и регламентарно- профилактического ремонта 1 принтера, многофункционального устройства и копировального аппарата и иной оргтехники в год</t>
  </si>
  <si>
    <t>Цена проведения аттестации объекта (помещения)/ 1 единицы оборудования (устройства требующего проверки)</t>
  </si>
  <si>
    <t>Цена единицы простой (неисключительной) лицензии на использование программного обеспечения по защите информации</t>
  </si>
  <si>
    <t>Наименование должности</t>
  </si>
  <si>
    <t>3=гр4*0,2</t>
  </si>
  <si>
    <t>2=гр3*0,2</t>
  </si>
  <si>
    <t>Цена приобретения 1 типа принтера, многофункционального устройства и копировального аппарата и иной оргтехники в соответствии с нормативами муниципальных органов</t>
  </si>
  <si>
    <t>5=гр2*гр3</t>
  </si>
  <si>
    <t>Количество оборудования по обеспечению безопасности информации</t>
  </si>
  <si>
    <t>Количество мониторов для должности</t>
  </si>
  <si>
    <t>Цена одного монитора</t>
  </si>
  <si>
    <t>Количество системных блоков</t>
  </si>
  <si>
    <t>Количество запасных частей для вычислительной техники*</t>
  </si>
  <si>
    <t>* по средним фактическим данным за 3 предыдущих финансовых года</t>
  </si>
  <si>
    <t>Цена 1 единицы запасной части для вычислительной техники</t>
  </si>
  <si>
    <t>1.5.4.1. Затраты на приобретение расходных материалов для принтеров, многофункциональных устройств, копировальных аппаратов и иной оргтехники</t>
  </si>
  <si>
    <t>Фактическое количество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</si>
  <si>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Норматив потребления расходных материалов для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</si>
  <si>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Цена расходного материала для принтеров, многофункциональных устройств, копировальных аппаратов и иной оргтехники по должности в соответствии с нормативами муниципальных органов</t>
  </si>
  <si>
    <t>1.5.4. Затраты на приобретение деталей для содержания принтеров, многофункциональных устройств, копировальных аппаратов и иной оргтехники</t>
  </si>
  <si>
    <t>1.5.4.2. Затраты на приобретение запасных частей для принтеров, многофункциональных устройств, копировальных аппаратов и иной оргтехники</t>
  </si>
  <si>
    <t>Количество запасных частей для для принтеров, многофункциональных устройств, копировальных аппаратов и иной оргтехники</t>
  </si>
  <si>
    <t xml:space="preserve">Цена 1 единицы запасной части </t>
  </si>
  <si>
    <t>Расчетная потребность, в натуральном выражении</t>
  </si>
  <si>
    <t>Количество транспортных средств</t>
  </si>
  <si>
    <t>Цена технического обслуживания и регламентарно-профилактического ремонта 1 датчика системы газового пожаротушения в год</t>
  </si>
  <si>
    <t>Цена технического обслуживания и решламентарно- профилактического ремонта 1 установки кондиционирования и элемента вентиляции</t>
  </si>
  <si>
    <t>2.3.1.1. Затраты на приобретение специальных журналов и бланков строгой отчетности</t>
  </si>
  <si>
    <t>Цена 1 специального журнала, бланка строгой отчетности</t>
  </si>
  <si>
    <t>Количество приобретаемых специальных журналов, бланков строгой отчетности</t>
  </si>
  <si>
    <t>Цена проведения 1 предрейсового и послерейсового осмотра</t>
  </si>
  <si>
    <t>Количество рабочих дней в году</t>
  </si>
  <si>
    <t>2.3.3. Затраты на проведение диспансеризации работников</t>
  </si>
  <si>
    <t>2.3.4 Затраты на оплату услуг вневедомственной охраны</t>
  </si>
  <si>
    <t>2.3.5. Затраты на приобретение полисов обязательного страхования гражданской ответственности владельцев транспортных средств</t>
  </si>
  <si>
    <t>Численность работников, подлежащих диспансеризации</t>
  </si>
  <si>
    <t>Цена проведения диспансеризации в расчете на 1 работника</t>
  </si>
  <si>
    <t>Количество транспортных средств в соответствии с нормативами муниципальных органов</t>
  </si>
  <si>
    <t>Цена приобретения транспортного средства в соответствии с нормативами муниципальных органов</t>
  </si>
  <si>
    <t>Количество предметов мебели в соответствии с нормативами муниципальных органов</t>
  </si>
  <si>
    <t xml:space="preserve"> Цена приобретения 1 предмета мебели в соответствии с нормативами муниципальных органов</t>
  </si>
  <si>
    <t>Количество систем кондиционирова-ния</t>
  </si>
  <si>
    <t xml:space="preserve"> Цена приобретения 1 системы кондиционирования</t>
  </si>
  <si>
    <t>2.5.1. Затраты на приобретение бланочной и иной типографической продукции</t>
  </si>
  <si>
    <t>Количество бланочной продукции</t>
  </si>
  <si>
    <t xml:space="preserve"> Цена 1 бланка</t>
  </si>
  <si>
    <t>Количество прочей продукции, изготавливаемой типографией</t>
  </si>
  <si>
    <t>Цена 1 единицы прочей продукции, изготавливаемой типографией</t>
  </si>
  <si>
    <t>Количество предмета канцелярских принадлежностей в соответствии с нормативами муниципальных органов в расчете на основного работника</t>
  </si>
  <si>
    <t>Цена 1 единицы канцелярских принадлежностей в соответствии с нормативами муниципальных органов</t>
  </si>
  <si>
    <t xml:space="preserve">Количество хозяйственного товара и принадлежности в соответствии с нормативами муниципальных органов </t>
  </si>
  <si>
    <t xml:space="preserve">Цена 1 единицы хозяйственных товаров и принадлежностей в
соответствии с нормативами муниципальных органов 
</t>
  </si>
  <si>
    <t xml:space="preserve">Норма расхода топлива на 100 километров пробега транспортного средства* </t>
  </si>
  <si>
    <t>*согласно методическим рекомендациям "Нормы расхода топлива и смазочных материалов на автомобильном транспорте", предусмотренным приложением к распоряжению Министерства транспорта Российской Федерации от 14 марта 2008 г. № AM-23-p</t>
  </si>
  <si>
    <t xml:space="preserve">Цена 1 литра горюче-смазочного материала по 1-му транспортному средству
</t>
  </si>
  <si>
    <t>Километраж использования транспортного средства в очередном финансовом году</t>
  </si>
  <si>
    <t>Расчетная численность основных работников*</t>
  </si>
  <si>
    <t>Цена сопровождения справочно-правовой системы, определяемая согласно перечню работ по сопровождению справочно-правовых систем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справочно-правовых систем</t>
  </si>
  <si>
    <t xml:space="preserve">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</si>
  <si>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2.4.1.Затраты на приобретение транспортных средств</t>
  </si>
  <si>
    <t>2.4.2.Затраты на приобретение мебели</t>
  </si>
  <si>
    <t>ВСЕГО  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</t>
  </si>
  <si>
    <t>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</si>
  <si>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7=гр3*гр4+гр5*гр6</t>
  </si>
  <si>
    <t>*с учетом количества транспортных средств, установленного нормативами муниципальных органов</t>
  </si>
  <si>
    <t>2.5.2. Затраты на приобретение канцелярских принадлежностей</t>
  </si>
  <si>
    <t>2.5.3. Затраты на приобретение хозяйственных товаров и принадлежностей</t>
  </si>
  <si>
    <t>2.5.4. Затраты на приобретение горюче-смазочных материалов</t>
  </si>
  <si>
    <t>2.5.5.Затраты на приобретение запасных частей для транспортных средств</t>
  </si>
  <si>
    <t>ВСЕГО  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</si>
  <si>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ВСЕГО 1.Затраты на информационно-коммуникационные технологии</t>
  </si>
  <si>
    <t>Наименование показателя</t>
  </si>
  <si>
    <t>ВСЕГО</t>
  </si>
  <si>
    <t>№ п/п</t>
  </si>
  <si>
    <t>Сумма на год, руб</t>
  </si>
  <si>
    <t>1 Затраты на информационно-коммуникационные технологии</t>
  </si>
  <si>
    <t>Количество месяцев предоставления услуги</t>
  </si>
  <si>
    <t>5=гр2*гр3*гр4</t>
  </si>
  <si>
    <t>х</t>
  </si>
  <si>
    <t>1.1.1. Затраты на абонентскую плату</t>
  </si>
  <si>
    <t>Количество абонентских номеров для передачи голосовой информации</t>
  </si>
  <si>
    <t>Ежемесячная абонентская плата в расчете на 1 абонентский номер, руб.</t>
  </si>
  <si>
    <t>Продолжительность местных телефонных соединений в месяц, мин</t>
  </si>
  <si>
    <t>Цена минуты разговора при местных телефонных соединениях</t>
  </si>
  <si>
    <t>6=гр2*гр3*гр4*гр5</t>
  </si>
  <si>
    <t>1.1.3. Затраты на передачу данных с использованием информационно- телекоммуникационной сети Интернет (далее- сети Итернет) и услуги интернет-провайдеров для планшетных компьютеров</t>
  </si>
  <si>
    <t>Количество SIM-карт по i-й должности в соответствии с нормативами муниципальных органов</t>
  </si>
  <si>
    <t xml:space="preserve"> </t>
  </si>
  <si>
    <t>Периодические печатные издания</t>
  </si>
  <si>
    <t>2.8. Нормативы затрат на оказание услуг по сбору, транспортированию, обработке, утилизации, обезвреживанию, размещению отходов I – IV класса опасности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</si>
  <si>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Количество работников, направляемых на дополнительное профессиональное образование</t>
  </si>
  <si>
    <t xml:space="preserve">Цена обучения одного работника по виду дополнительного  профессинального образования </t>
  </si>
  <si>
    <t>В случае превышения размеров нормативов количества и цены приобретаемых товаров, оказанных услуг и выполненных работ, указанных в настоящем приложении, вносятся изменения в указанные нормативы и утверждаются в установленном порядке. При этом закупка товаров, оказание услуг и выполнение работ, указанных в настоящем приложении осуществляется в пределах утвержденных лимитов бюджетных обязательств по соответствующему коду классификации расходов бюджетов.</t>
  </si>
  <si>
    <t>2.3.1.2.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определяются по фактическим затратам в отчетном финансовом году.</t>
  </si>
  <si>
    <t>Стоимость предрейсового технического осмотра, стоимость технического обслуживания и ремонта транспортного средства, определяемая по средним арифметическим данным за 3 предшествующего финансовых года</t>
  </si>
  <si>
    <t>2.7. Нормативы затрат на выполнение работ по расчету платы за негативное воздействие на окружающую среду, сдача технического отчета о неизменности производственного процесса, отчета 2-ТП отходы, подготовка паспортов за загрязнение окружающей среды, ведение журнала отходов, выдача документов об утверждении нормативов образования отходов, производство и потребление лимитов на их размещение, разработка документации по производственному экологическому контролю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</si>
  <si>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 xml:space="preserve">УТВЕРЖДЕН
приказом управления образования                                        администрации муниципального образования                                            Апшеронский район
от _______________ № ________
</t>
  </si>
  <si>
    <t>ПРИЛОЖЕНИЕ №  3</t>
  </si>
  <si>
    <t>Транспортные услуги по организации подвоза на мероприятия по образовательной деятельности</t>
  </si>
  <si>
    <t xml:space="preserve"> Цена расчитанная методом сопоставимых рыночных цен</t>
  </si>
  <si>
    <t>Количество материальных запасов в соответствии с нормативами муниципальных органов</t>
  </si>
  <si>
    <t>Цена приобретения материальных запасов в соответствии с нормативами муниципальных органов</t>
  </si>
  <si>
    <t>Рабочее место</t>
  </si>
  <si>
    <t>Неисключительная лицензия на право использования антивирусного программного обеспечения</t>
  </si>
  <si>
    <t>2.9.Нормативы затрат на обучение, осуществляемое в целях выполнения норм законодательства РФ в области экологической безопасности, обеспечения безопасности дорожного движения, охраны труда, пожарной безопасности, устройства и безопасной эксплуатации тепловых энергоустановок,  определяются исходя из фактической потребности за отчетный финансовый год.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</si>
  <si>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 xml:space="preserve">Наименование и количество закупаемых товаров, работ, услуг может отличаться от приведенного исчерпывающего перечня в зависимости от потребности учреждения. При этом закупка таких товаров, работ, услуг осуществляется в пределах доведенных лимитов бюджетных обязательств по соответствующему коду классификации расходов бюджета муниципального образования Апшеронский район.
По мере необходимости учреждение обеспечивается предметами и принадлежностями, не указанными в настоящем приложении в пределах объема доведенных лимитов бюджетных обязательств на эти цели.
</t>
  </si>
  <si>
    <t>2.10.Нормативы затрат на приобретение услуг по созданию квалифицированных сертификатов ключей проверки электронных подписей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</si>
  <si>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 xml:space="preserve">2.11. Затраты на оплату транспортных услуг, не отнесенных к затратам по договору об оказании услуг перевозки (транспортировки) грузов, на оплату услуг аренды транспортных средств, на оплату разовых услуг пассажирских перевозок, на оплату проезда работника к месту нахождения учебного заведения и обратно </t>
  </si>
  <si>
    <t xml:space="preserve">Фактическая потребность в отчетном финансовом году </t>
  </si>
  <si>
    <t>2.12. Затраты на дополнительное профессиональное образование</t>
  </si>
  <si>
    <t>2.13. Прочие затраты</t>
  </si>
  <si>
    <t>2.14.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</si>
  <si>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Диспансеризация работников</t>
  </si>
  <si>
    <t>Запасные части (включая автошины)</t>
  </si>
  <si>
    <t>1.4.1 Затраты на приобретение рабочих станций, ноутбуков</t>
  </si>
  <si>
    <t>сотрудник</t>
  </si>
  <si>
    <t>мыло жидкое, 5 л</t>
  </si>
  <si>
    <t>белизна, 1 л</t>
  </si>
  <si>
    <t>доместос, 1 л</t>
  </si>
  <si>
    <t>Количество рабочих станций, ноутбуков</t>
  </si>
  <si>
    <t>Количество куб. метров твердых коммунальных отходов в год</t>
  </si>
  <si>
    <t>Цена вывоза 1 куб. метра тердых коммунальных отходов</t>
  </si>
  <si>
    <t>грамота</t>
  </si>
  <si>
    <t>монтаж видеокамеры</t>
  </si>
  <si>
    <t>приобретение внешнего жесткого диска</t>
  </si>
  <si>
    <t>рамка для фото 21*30 дерево</t>
  </si>
  <si>
    <t>Заправка картриджей для принтеров</t>
  </si>
  <si>
    <t>2.2.1.3. Затраты на вывоз твердых коммунальных отходов</t>
  </si>
  <si>
    <t>Техническое обслуживание электрохозяйства</t>
  </si>
  <si>
    <t>Проведение электролабораторных испытаний и измерений электрохозяйства</t>
  </si>
  <si>
    <t>Обучение по охране труда для руководителей , специалистов</t>
  </si>
  <si>
    <t>Исполняющий обязанности  начальника
управления образования администрации
муниципального образования
Апшеронский район                                                                                                                               С.А. Аипова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</si>
</sst>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  <numFmt numFmtId="184" formatCode="#,##0.0"/>
    <numFmt numFmtId="185" formatCode="#,##0.000"/>
    <numFmt numFmtId="186" formatCode="#,##0.0000"/>
    <numFmt numFmtId="187" formatCode="0.00000000"/>
    <numFmt numFmtId="188" formatCode="#,##0.00000"/>
    <numFmt numFmtId="189" formatCode="[$-FC19]d\ mmmm\ yyyy\ &quot;г.&quot;"/>
  </numFmts>
  <fonts count="53">
    <font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NumberFormat="1" applyFont="1" applyFill="1" applyBorder="1" applyAlignment="1" applyProtection="1">
      <alignment vertical="top"/>
      <protection/>
    </xf>
    <xf numFmtId="0" fontId="46" fillId="0" borderId="1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wrapText="1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46" fillId="0" borderId="10" xfId="0" applyNumberFormat="1" applyFont="1" applyFill="1" applyBorder="1" applyAlignment="1" applyProtection="1">
      <alignment vertical="top"/>
      <protection/>
    </xf>
    <xf numFmtId="0" fontId="46" fillId="0" borderId="10" xfId="0" applyNumberFormat="1" applyFont="1" applyFill="1" applyBorder="1" applyAlignment="1" applyProtection="1">
      <alignment horizontal="center" wrapText="1"/>
      <protection/>
    </xf>
    <xf numFmtId="0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/>
      <protection/>
    </xf>
    <xf numFmtId="4" fontId="46" fillId="0" borderId="0" xfId="0" applyNumberFormat="1" applyFont="1" applyFill="1" applyBorder="1" applyAlignment="1" applyProtection="1">
      <alignment vertical="top"/>
      <protection/>
    </xf>
    <xf numFmtId="4" fontId="46" fillId="0" borderId="1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/>
      <protection/>
    </xf>
    <xf numFmtId="4" fontId="46" fillId="0" borderId="10" xfId="0" applyNumberFormat="1" applyFont="1" applyFill="1" applyBorder="1" applyAlignment="1" applyProtection="1">
      <alignment wrapText="1"/>
      <protection/>
    </xf>
    <xf numFmtId="4" fontId="46" fillId="0" borderId="11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48" fillId="0" borderId="10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 applyProtection="1">
      <alignment vertical="top"/>
      <protection/>
    </xf>
    <xf numFmtId="0" fontId="46" fillId="0" borderId="11" xfId="0" applyNumberFormat="1" applyFont="1" applyFill="1" applyBorder="1" applyAlignment="1" applyProtection="1">
      <alignment/>
      <protection/>
    </xf>
    <xf numFmtId="0" fontId="46" fillId="0" borderId="13" xfId="0" applyNumberFormat="1" applyFont="1" applyFill="1" applyBorder="1" applyAlignment="1" applyProtection="1">
      <alignment horizontal="center" wrapText="1"/>
      <protection/>
    </xf>
    <xf numFmtId="0" fontId="46" fillId="0" borderId="14" xfId="0" applyNumberFormat="1" applyFont="1" applyFill="1" applyBorder="1" applyAlignment="1" applyProtection="1">
      <alignment horizontal="center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4" fontId="46" fillId="0" borderId="11" xfId="0" applyNumberFormat="1" applyFont="1" applyFill="1" applyBorder="1" applyAlignment="1" applyProtection="1">
      <alignment/>
      <protection/>
    </xf>
    <xf numFmtId="0" fontId="46" fillId="0" borderId="14" xfId="0" applyNumberFormat="1" applyFont="1" applyFill="1" applyBorder="1" applyAlignment="1" applyProtection="1">
      <alignment wrapText="1"/>
      <protection/>
    </xf>
    <xf numFmtId="0" fontId="46" fillId="0" borderId="0" xfId="0" applyNumberFormat="1" applyFont="1" applyFill="1" applyBorder="1" applyAlignment="1" applyProtection="1">
      <alignment horizontal="center"/>
      <protection/>
    </xf>
    <xf numFmtId="4" fontId="46" fillId="0" borderId="14" xfId="0" applyNumberFormat="1" applyFont="1" applyFill="1" applyBorder="1" applyAlignment="1" applyProtection="1">
      <alignment/>
      <protection/>
    </xf>
    <xf numFmtId="2" fontId="46" fillId="0" borderId="10" xfId="0" applyNumberFormat="1" applyFont="1" applyFill="1" applyBorder="1" applyAlignment="1" applyProtection="1">
      <alignment/>
      <protection/>
    </xf>
    <xf numFmtId="2" fontId="46" fillId="0" borderId="10" xfId="0" applyNumberFormat="1" applyFont="1" applyFill="1" applyBorder="1" applyAlignment="1" applyProtection="1">
      <alignment vertical="top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4" fontId="47" fillId="0" borderId="11" xfId="0" applyNumberFormat="1" applyFont="1" applyFill="1" applyBorder="1" applyAlignment="1" applyProtection="1">
      <alignment vertical="top"/>
      <protection/>
    </xf>
    <xf numFmtId="2" fontId="46" fillId="0" borderId="14" xfId="0" applyNumberFormat="1" applyFont="1" applyFill="1" applyBorder="1" applyAlignment="1" applyProtection="1">
      <alignment/>
      <protection/>
    </xf>
    <xf numFmtId="2" fontId="46" fillId="0" borderId="0" xfId="0" applyNumberFormat="1" applyFont="1" applyFill="1" applyBorder="1" applyAlignment="1" applyProtection="1">
      <alignment vertical="top"/>
      <protection/>
    </xf>
    <xf numFmtId="4" fontId="46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0" fontId="46" fillId="0" borderId="0" xfId="0" applyNumberFormat="1" applyFont="1" applyFill="1" applyBorder="1" applyAlignment="1" applyProtection="1">
      <alignment horizontal="left" wrapText="1"/>
      <protection/>
    </xf>
    <xf numFmtId="0" fontId="46" fillId="0" borderId="10" xfId="0" applyFont="1" applyFill="1" applyBorder="1" applyAlignment="1" applyProtection="1">
      <alignment wrapText="1"/>
      <protection locked="0"/>
    </xf>
    <xf numFmtId="2" fontId="46" fillId="0" borderId="10" xfId="0" applyNumberFormat="1" applyFont="1" applyFill="1" applyBorder="1" applyAlignment="1" applyProtection="1">
      <alignment horizontal="center" vertical="top"/>
      <protection/>
    </xf>
    <xf numFmtId="2" fontId="46" fillId="0" borderId="10" xfId="0" applyNumberFormat="1" applyFont="1" applyFill="1" applyBorder="1" applyAlignment="1" applyProtection="1">
      <alignment horizontal="center" wrapText="1"/>
      <protection/>
    </xf>
    <xf numFmtId="4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5" xfId="0" applyNumberFormat="1" applyFont="1" applyFill="1" applyBorder="1" applyAlignment="1" applyProtection="1">
      <alignment wrapText="1"/>
      <protection/>
    </xf>
    <xf numFmtId="0" fontId="46" fillId="0" borderId="10" xfId="0" applyNumberFormat="1" applyFont="1" applyFill="1" applyBorder="1" applyAlignment="1" applyProtection="1">
      <alignment horizontal="center" vertical="top" wrapText="1"/>
      <protection/>
    </xf>
    <xf numFmtId="4" fontId="46" fillId="0" borderId="15" xfId="0" applyNumberFormat="1" applyFont="1" applyFill="1" applyBorder="1" applyAlignment="1" applyProtection="1">
      <alignment/>
      <protection/>
    </xf>
    <xf numFmtId="0" fontId="46" fillId="0" borderId="15" xfId="0" applyNumberFormat="1" applyFont="1" applyFill="1" applyBorder="1" applyAlignment="1" applyProtection="1">
      <alignment horizontal="center" wrapText="1"/>
      <protection/>
    </xf>
    <xf numFmtId="4" fontId="46" fillId="0" borderId="14" xfId="0" applyNumberFormat="1" applyFont="1" applyFill="1" applyBorder="1" applyAlignment="1" applyProtection="1">
      <alignment vertical="top"/>
      <protection/>
    </xf>
    <xf numFmtId="0" fontId="46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4" fontId="46" fillId="0" borderId="10" xfId="0" applyNumberFormat="1" applyFont="1" applyFill="1" applyBorder="1" applyAlignment="1" applyProtection="1">
      <alignment horizontal="center" vertical="center"/>
      <protection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4" fontId="46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0" xfId="0" applyNumberFormat="1" applyFont="1" applyFill="1" applyBorder="1" applyAlignment="1" applyProtection="1">
      <alignment vertical="center" wrapText="1"/>
      <protection/>
    </xf>
    <xf numFmtId="2" fontId="46" fillId="0" borderId="10" xfId="0" applyNumberFormat="1" applyFont="1" applyFill="1" applyBorder="1" applyAlignment="1" applyProtection="1">
      <alignment vertical="top" wrapText="1"/>
      <protection/>
    </xf>
    <xf numFmtId="0" fontId="46" fillId="0" borderId="0" xfId="0" applyNumberFormat="1" applyFont="1" applyFill="1" applyBorder="1" applyAlignment="1" applyProtection="1">
      <alignment horizontal="left" vertical="top"/>
      <protection/>
    </xf>
    <xf numFmtId="4" fontId="46" fillId="0" borderId="14" xfId="0" applyNumberFormat="1" applyFont="1" applyFill="1" applyBorder="1" applyAlignment="1" applyProtection="1">
      <alignment wrapText="1"/>
      <protection/>
    </xf>
    <xf numFmtId="0" fontId="46" fillId="0" borderId="0" xfId="0" applyNumberFormat="1" applyFont="1" applyFill="1" applyBorder="1" applyAlignment="1" applyProtection="1">
      <alignment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3" fontId="46" fillId="0" borderId="14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 vertical="top" wrapText="1"/>
      <protection/>
    </xf>
    <xf numFmtId="0" fontId="46" fillId="0" borderId="14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4" fontId="47" fillId="0" borderId="11" xfId="0" applyNumberFormat="1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 vertical="top"/>
      <protection/>
    </xf>
    <xf numFmtId="4" fontId="51" fillId="0" borderId="11" xfId="0" applyNumberFormat="1" applyFont="1" applyFill="1" applyBorder="1" applyAlignment="1" applyProtection="1">
      <alignment/>
      <protection/>
    </xf>
    <xf numFmtId="4" fontId="52" fillId="0" borderId="0" xfId="0" applyNumberFormat="1" applyFont="1" applyFill="1" applyBorder="1" applyAlignment="1" applyProtection="1">
      <alignment vertical="top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0" fontId="46" fillId="0" borderId="13" xfId="0" applyNumberFormat="1" applyFont="1" applyFill="1" applyBorder="1" applyAlignment="1" applyProtection="1">
      <alignment horizontal="center" wrapText="1"/>
      <protection/>
    </xf>
    <xf numFmtId="0" fontId="46" fillId="0" borderId="14" xfId="0" applyNumberFormat="1" applyFont="1" applyFill="1" applyBorder="1" applyAlignment="1" applyProtection="1">
      <alignment horizontal="center" wrapText="1"/>
      <protection/>
    </xf>
    <xf numFmtId="0" fontId="46" fillId="0" borderId="13" xfId="0" applyNumberFormat="1" applyFont="1" applyFill="1" applyBorder="1" applyAlignment="1" applyProtection="1">
      <alignment horizontal="center" vertical="top"/>
      <protection/>
    </xf>
    <xf numFmtId="0" fontId="46" fillId="0" borderId="14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0" fontId="46" fillId="0" borderId="13" xfId="0" applyNumberFormat="1" applyFont="1" applyFill="1" applyBorder="1" applyAlignment="1" applyProtection="1">
      <alignment horizontal="center"/>
      <protection/>
    </xf>
    <xf numFmtId="0" fontId="46" fillId="0" borderId="14" xfId="0" applyNumberFormat="1" applyFont="1" applyFill="1" applyBorder="1" applyAlignment="1" applyProtection="1">
      <alignment horizontal="center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7" fillId="0" borderId="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center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50" fillId="0" borderId="14" xfId="0" applyNumberFormat="1" applyFont="1" applyFill="1" applyBorder="1" applyAlignment="1" applyProtection="1">
      <alignment horizontal="center" wrapText="1"/>
      <protection/>
    </xf>
    <xf numFmtId="4" fontId="46" fillId="0" borderId="13" xfId="0" applyNumberFormat="1" applyFont="1" applyFill="1" applyBorder="1" applyAlignment="1" applyProtection="1">
      <alignment/>
      <protection/>
    </xf>
    <xf numFmtId="4" fontId="46" fillId="0" borderId="14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horizontal="center" wrapText="1"/>
      <protection/>
    </xf>
    <xf numFmtId="0" fontId="46" fillId="0" borderId="0" xfId="0" applyNumberFormat="1" applyFont="1" applyFill="1" applyBorder="1" applyAlignment="1" applyProtection="1">
      <alignment horizontal="center"/>
      <protection/>
    </xf>
    <xf numFmtId="4" fontId="46" fillId="0" borderId="13" xfId="0" applyNumberFormat="1" applyFont="1" applyFill="1" applyBorder="1" applyAlignment="1" applyProtection="1">
      <alignment horizontal="center"/>
      <protection/>
    </xf>
    <xf numFmtId="4" fontId="46" fillId="0" borderId="14" xfId="0" applyNumberFormat="1" applyFont="1" applyFill="1" applyBorder="1" applyAlignment="1" applyProtection="1">
      <alignment horizontal="center"/>
      <protection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top" wrapText="1"/>
      <protection/>
    </xf>
    <xf numFmtId="0" fontId="46" fillId="0" borderId="11" xfId="0" applyNumberFormat="1" applyFont="1" applyFill="1" applyBorder="1" applyAlignment="1" applyProtection="1">
      <alignment horizontal="left" vertical="top" wrapText="1"/>
      <protection/>
    </xf>
    <xf numFmtId="4" fontId="46" fillId="0" borderId="13" xfId="0" applyNumberFormat="1" applyFont="1" applyFill="1" applyBorder="1" applyAlignment="1" applyProtection="1">
      <alignment vertical="top"/>
      <protection/>
    </xf>
    <xf numFmtId="4" fontId="46" fillId="0" borderId="14" xfId="0" applyNumberFormat="1" applyFont="1" applyFill="1" applyBorder="1" applyAlignment="1" applyProtection="1">
      <alignment vertical="top"/>
      <protection/>
    </xf>
    <xf numFmtId="0" fontId="46" fillId="0" borderId="13" xfId="0" applyNumberFormat="1" applyFont="1" applyFill="1" applyBorder="1" applyAlignment="1" applyProtection="1">
      <alignment vertical="center" wrapText="1"/>
      <protection/>
    </xf>
    <xf numFmtId="0" fontId="46" fillId="0" borderId="14" xfId="0" applyNumberFormat="1" applyFont="1" applyFill="1" applyBorder="1" applyAlignment="1" applyProtection="1">
      <alignment vertical="center" wrapText="1"/>
      <protection/>
    </xf>
    <xf numFmtId="0" fontId="46" fillId="0" borderId="13" xfId="0" applyNumberFormat="1" applyFont="1" applyFill="1" applyBorder="1" applyAlignment="1" applyProtection="1">
      <alignment wrapText="1"/>
      <protection/>
    </xf>
    <xf numFmtId="0" fontId="46" fillId="0" borderId="14" xfId="0" applyNumberFormat="1" applyFont="1" applyFill="1" applyBorder="1" applyAlignment="1" applyProtection="1">
      <alignment wrapText="1"/>
      <protection/>
    </xf>
    <xf numFmtId="0" fontId="51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NumberFormat="1" applyFont="1" applyFill="1" applyBorder="1" applyAlignment="1" applyProtection="1">
      <alignment vertical="top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0"/>
  <sheetViews>
    <sheetView tabSelected="1" zoomScale="120" zoomScaleNormal="120" zoomScalePageLayoutView="0" workbookViewId="0" topLeftCell="A700">
      <selection activeCell="A1" sqref="A1:M699"/>
    </sheetView>
  </sheetViews>
  <sheetFormatPr defaultColWidth="9.140625" defaultRowHeight="12.75"/>
  <cols>
    <col min="1" max="1" width="7.8515625" style="3" customWidth="1"/>
    <col min="2" max="2" width="27.00390625" style="3" customWidth="1"/>
    <col min="3" max="3" width="36.140625" style="13" customWidth="1"/>
    <col min="4" max="4" width="16.57421875" style="3" customWidth="1"/>
    <col min="5" max="5" width="17.7109375" style="3" customWidth="1"/>
    <col min="6" max="6" width="16.140625" style="3" customWidth="1"/>
    <col min="7" max="7" width="15.28125" style="3" customWidth="1"/>
    <col min="8" max="8" width="11.421875" style="3" customWidth="1"/>
    <col min="9" max="9" width="10.8515625" style="3" customWidth="1"/>
    <col min="10" max="10" width="9.421875" style="3" customWidth="1"/>
    <col min="11" max="16384" width="9.140625" style="3" customWidth="1"/>
  </cols>
  <sheetData>
    <row r="1" spans="3:10" ht="18" customHeight="1">
      <c r="C1" s="3"/>
      <c r="F1" s="91" t="s">
        <v>262</v>
      </c>
      <c r="G1" s="91"/>
      <c r="H1" s="91"/>
      <c r="I1" s="11"/>
      <c r="J1" s="11"/>
    </row>
    <row r="2" spans="3:8" ht="104.25" customHeight="1">
      <c r="C2" s="3"/>
      <c r="D2" s="11"/>
      <c r="E2" s="11"/>
      <c r="F2" s="87" t="s">
        <v>261</v>
      </c>
      <c r="G2" s="87"/>
      <c r="H2" s="87"/>
    </row>
    <row r="3" spans="3:8" ht="24" customHeight="1">
      <c r="C3" s="3"/>
      <c r="D3" s="11"/>
      <c r="E3" s="11"/>
      <c r="F3" s="87"/>
      <c r="G3" s="88"/>
      <c r="H3" s="88"/>
    </row>
    <row r="4" ht="15">
      <c r="C4" s="3"/>
    </row>
    <row r="5" spans="1:6" ht="18.75" customHeight="1">
      <c r="A5" s="82" t="s">
        <v>154</v>
      </c>
      <c r="B5" s="82"/>
      <c r="C5" s="82"/>
      <c r="D5" s="82"/>
      <c r="E5" s="82"/>
      <c r="F5" s="82"/>
    </row>
    <row r="6" spans="1:6" ht="18.75" customHeight="1">
      <c r="A6" s="82" t="s">
        <v>155</v>
      </c>
      <c r="B6" s="82"/>
      <c r="C6" s="82"/>
      <c r="D6" s="82"/>
      <c r="E6" s="82"/>
      <c r="F6" s="82"/>
    </row>
    <row r="7" spans="1:6" ht="21.75" customHeight="1">
      <c r="A7" s="82" t="s">
        <v>131</v>
      </c>
      <c r="B7" s="82"/>
      <c r="C7" s="82"/>
      <c r="D7" s="82"/>
      <c r="E7" s="82"/>
      <c r="F7" s="82"/>
    </row>
    <row r="8" spans="1:6" ht="15">
      <c r="A8" s="79"/>
      <c r="B8" s="79"/>
      <c r="C8" s="79"/>
      <c r="D8" s="79"/>
      <c r="E8" s="79"/>
      <c r="F8" s="79"/>
    </row>
    <row r="9" ht="15">
      <c r="A9" s="12" t="s">
        <v>240</v>
      </c>
    </row>
    <row r="11" ht="15">
      <c r="A11" s="12" t="s">
        <v>9</v>
      </c>
    </row>
    <row r="13" ht="15">
      <c r="A13" s="3" t="s">
        <v>244</v>
      </c>
    </row>
    <row r="15" spans="1:5" ht="78.75" customHeight="1">
      <c r="A15" s="1" t="s">
        <v>238</v>
      </c>
      <c r="B15" s="2" t="s">
        <v>245</v>
      </c>
      <c r="C15" s="2" t="s">
        <v>246</v>
      </c>
      <c r="D15" s="2" t="s">
        <v>241</v>
      </c>
      <c r="E15" s="2" t="s">
        <v>239</v>
      </c>
    </row>
    <row r="16" spans="1:5" ht="30" customHeight="1">
      <c r="A16" s="4">
        <v>1</v>
      </c>
      <c r="B16" s="6">
        <v>2</v>
      </c>
      <c r="C16" s="6">
        <v>3</v>
      </c>
      <c r="D16" s="6">
        <v>4</v>
      </c>
      <c r="E16" s="6" t="s">
        <v>242</v>
      </c>
    </row>
    <row r="17" spans="1:5" ht="15.75" customHeight="1">
      <c r="A17" s="1">
        <v>1</v>
      </c>
      <c r="B17" s="8">
        <v>2</v>
      </c>
      <c r="C17" s="8">
        <f>488.16*1.04</f>
        <v>507.69</v>
      </c>
      <c r="D17" s="8">
        <v>12</v>
      </c>
      <c r="E17" s="8">
        <f>B17*C17*D17</f>
        <v>12184.56</v>
      </c>
    </row>
    <row r="18" spans="1:5" ht="15.75" customHeight="1" hidden="1">
      <c r="A18" s="1">
        <v>2</v>
      </c>
      <c r="B18" s="8"/>
      <c r="C18" s="8"/>
      <c r="D18" s="8"/>
      <c r="E18" s="8">
        <f>B18*C18*D18</f>
        <v>0</v>
      </c>
    </row>
    <row r="19" spans="1:5" ht="15" hidden="1">
      <c r="A19" s="1">
        <v>3</v>
      </c>
      <c r="B19" s="8"/>
      <c r="C19" s="8"/>
      <c r="D19" s="8"/>
      <c r="E19" s="8">
        <f>B19*C19*D19</f>
        <v>0</v>
      </c>
    </row>
    <row r="20" spans="1:5" ht="15" hidden="1">
      <c r="A20" s="1">
        <v>4</v>
      </c>
      <c r="B20" s="8"/>
      <c r="C20" s="8"/>
      <c r="D20" s="8"/>
      <c r="E20" s="8">
        <f>B20*C20*D20</f>
        <v>0</v>
      </c>
    </row>
    <row r="21" spans="1:5" ht="15">
      <c r="A21" s="5" t="s">
        <v>237</v>
      </c>
      <c r="B21" s="10" t="s">
        <v>243</v>
      </c>
      <c r="C21" s="8" t="s">
        <v>243</v>
      </c>
      <c r="D21" s="10" t="s">
        <v>243</v>
      </c>
      <c r="E21" s="10">
        <f>SUM(E17:E20)</f>
        <v>12184.56</v>
      </c>
    </row>
    <row r="23" ht="15">
      <c r="A23" s="3" t="s">
        <v>156</v>
      </c>
    </row>
    <row r="25" spans="1:7" ht="75">
      <c r="A25" s="1" t="s">
        <v>238</v>
      </c>
      <c r="B25" s="2" t="s">
        <v>157</v>
      </c>
      <c r="C25" s="2" t="s">
        <v>245</v>
      </c>
      <c r="D25" s="2" t="s">
        <v>247</v>
      </c>
      <c r="E25" s="2" t="s">
        <v>248</v>
      </c>
      <c r="F25" s="2" t="s">
        <v>241</v>
      </c>
      <c r="G25" s="2" t="s">
        <v>239</v>
      </c>
    </row>
    <row r="26" spans="1:7" ht="30">
      <c r="A26" s="4">
        <v>1</v>
      </c>
      <c r="B26" s="5"/>
      <c r="C26" s="6">
        <v>2</v>
      </c>
      <c r="D26" s="6">
        <v>3</v>
      </c>
      <c r="E26" s="6">
        <v>4</v>
      </c>
      <c r="F26" s="6">
        <v>5</v>
      </c>
      <c r="G26" s="6" t="s">
        <v>249</v>
      </c>
    </row>
    <row r="27" spans="1:7" ht="30">
      <c r="A27" s="1">
        <v>1</v>
      </c>
      <c r="B27" s="7" t="s">
        <v>158</v>
      </c>
      <c r="C27" s="8">
        <v>2</v>
      </c>
      <c r="D27" s="8">
        <v>118</v>
      </c>
      <c r="E27" s="8">
        <f>0.72*1.04</f>
        <v>0.75</v>
      </c>
      <c r="F27" s="8">
        <v>12</v>
      </c>
      <c r="G27" s="8">
        <f>C27*D27*E27*F27</f>
        <v>2124</v>
      </c>
    </row>
    <row r="28" spans="1:9" ht="30">
      <c r="A28" s="1">
        <v>2</v>
      </c>
      <c r="B28" s="7" t="s">
        <v>159</v>
      </c>
      <c r="C28" s="8">
        <v>2</v>
      </c>
      <c r="D28" s="8">
        <v>5</v>
      </c>
      <c r="E28" s="8">
        <f>2.57*1.04</f>
        <v>2.67</v>
      </c>
      <c r="F28" s="8">
        <v>12</v>
      </c>
      <c r="G28" s="8">
        <f>D28*E28*F28</f>
        <v>160.2</v>
      </c>
      <c r="I28" s="9"/>
    </row>
    <row r="29" spans="1:7" ht="15">
      <c r="A29" s="5" t="s">
        <v>237</v>
      </c>
      <c r="B29" s="5"/>
      <c r="C29" s="8" t="s">
        <v>243</v>
      </c>
      <c r="D29" s="10" t="s">
        <v>243</v>
      </c>
      <c r="E29" s="10" t="s">
        <v>243</v>
      </c>
      <c r="F29" s="10" t="s">
        <v>243</v>
      </c>
      <c r="G29" s="10">
        <f>SUM(G27:G28)</f>
        <v>2284.2</v>
      </c>
    </row>
    <row r="31" spans="1:6" ht="29.25" customHeight="1" hidden="1">
      <c r="A31" s="75" t="s">
        <v>250</v>
      </c>
      <c r="B31" s="75"/>
      <c r="C31" s="75"/>
      <c r="D31" s="75"/>
      <c r="E31" s="75"/>
      <c r="F31" s="75"/>
    </row>
    <row r="32" ht="15" hidden="1"/>
    <row r="33" spans="1:5" ht="60" hidden="1">
      <c r="A33" s="1" t="s">
        <v>238</v>
      </c>
      <c r="B33" s="2" t="s">
        <v>251</v>
      </c>
      <c r="C33" s="2" t="s">
        <v>0</v>
      </c>
      <c r="D33" s="2" t="s">
        <v>241</v>
      </c>
      <c r="E33" s="2" t="s">
        <v>239</v>
      </c>
    </row>
    <row r="34" spans="1:5" ht="15" hidden="1">
      <c r="A34" s="4">
        <v>1</v>
      </c>
      <c r="B34" s="6">
        <v>2</v>
      </c>
      <c r="C34" s="6">
        <v>3</v>
      </c>
      <c r="D34" s="6">
        <v>4</v>
      </c>
      <c r="E34" s="6" t="s">
        <v>242</v>
      </c>
    </row>
    <row r="35" spans="1:5" ht="15" hidden="1">
      <c r="A35" s="1">
        <v>1</v>
      </c>
      <c r="B35" s="8"/>
      <c r="C35" s="8"/>
      <c r="D35" s="8"/>
      <c r="E35" s="8">
        <f>B35*C35*D35</f>
        <v>0</v>
      </c>
    </row>
    <row r="36" spans="1:5" ht="15" hidden="1">
      <c r="A36" s="1">
        <v>2</v>
      </c>
      <c r="B36" s="8"/>
      <c r="C36" s="8"/>
      <c r="D36" s="8"/>
      <c r="E36" s="8">
        <f>B36*C36*D36</f>
        <v>0</v>
      </c>
    </row>
    <row r="37" spans="1:5" ht="15" hidden="1">
      <c r="A37" s="1">
        <v>3</v>
      </c>
      <c r="B37" s="8"/>
      <c r="C37" s="8"/>
      <c r="D37" s="8"/>
      <c r="E37" s="8">
        <f>B37*C37*D37</f>
        <v>0</v>
      </c>
    </row>
    <row r="38" spans="1:5" ht="15" hidden="1">
      <c r="A38" s="1">
        <v>4</v>
      </c>
      <c r="B38" s="8"/>
      <c r="C38" s="8"/>
      <c r="D38" s="8"/>
      <c r="E38" s="8">
        <f>B38*C38*D38</f>
        <v>0</v>
      </c>
    </row>
    <row r="39" spans="1:9" ht="15" hidden="1">
      <c r="A39" s="5" t="s">
        <v>237</v>
      </c>
      <c r="B39" s="10" t="s">
        <v>243</v>
      </c>
      <c r="C39" s="8" t="s">
        <v>243</v>
      </c>
      <c r="D39" s="10" t="s">
        <v>243</v>
      </c>
      <c r="E39" s="10">
        <f>SUM(E35:E38)</f>
        <v>0</v>
      </c>
      <c r="I39" s="3" t="s">
        <v>252</v>
      </c>
    </row>
    <row r="41" ht="15">
      <c r="A41" s="3" t="s">
        <v>1</v>
      </c>
    </row>
    <row r="43" spans="1:5" ht="75">
      <c r="A43" s="1" t="s">
        <v>238</v>
      </c>
      <c r="B43" s="2" t="s">
        <v>2</v>
      </c>
      <c r="C43" s="2" t="s">
        <v>3</v>
      </c>
      <c r="D43" s="2" t="s">
        <v>4</v>
      </c>
      <c r="E43" s="2" t="s">
        <v>239</v>
      </c>
    </row>
    <row r="44" spans="1:5" ht="15">
      <c r="A44" s="4">
        <v>1</v>
      </c>
      <c r="B44" s="6">
        <v>2</v>
      </c>
      <c r="C44" s="6">
        <v>3</v>
      </c>
      <c r="D44" s="6">
        <v>4</v>
      </c>
      <c r="E44" s="6" t="s">
        <v>242</v>
      </c>
    </row>
    <row r="45" spans="1:5" ht="15">
      <c r="A45" s="1">
        <v>1</v>
      </c>
      <c r="B45" s="8">
        <v>1</v>
      </c>
      <c r="C45" s="8">
        <f>3200*1.04</f>
        <v>3328</v>
      </c>
      <c r="D45" s="8">
        <v>12</v>
      </c>
      <c r="E45" s="8">
        <f>B45*C45*D45</f>
        <v>39936</v>
      </c>
    </row>
    <row r="46" spans="1:5" ht="15" hidden="1">
      <c r="A46" s="1">
        <v>2</v>
      </c>
      <c r="B46" s="8"/>
      <c r="C46" s="8"/>
      <c r="D46" s="8"/>
      <c r="E46" s="8">
        <f>B46*C46*D46</f>
        <v>0</v>
      </c>
    </row>
    <row r="47" spans="1:5" ht="15" hidden="1">
      <c r="A47" s="1">
        <v>3</v>
      </c>
      <c r="B47" s="8"/>
      <c r="C47" s="8"/>
      <c r="D47" s="8"/>
      <c r="E47" s="8">
        <f>B47*C47*D47</f>
        <v>0</v>
      </c>
    </row>
    <row r="48" spans="1:5" ht="15" hidden="1">
      <c r="A48" s="1">
        <v>4</v>
      </c>
      <c r="B48" s="8"/>
      <c r="C48" s="8"/>
      <c r="D48" s="8"/>
      <c r="E48" s="8">
        <f>B48*C48*D48</f>
        <v>0</v>
      </c>
    </row>
    <row r="49" spans="1:5" ht="15">
      <c r="A49" s="5" t="s">
        <v>237</v>
      </c>
      <c r="B49" s="10" t="s">
        <v>243</v>
      </c>
      <c r="C49" s="8" t="s">
        <v>243</v>
      </c>
      <c r="D49" s="10" t="s">
        <v>243</v>
      </c>
      <c r="E49" s="10">
        <f>SUM(E45:E48)</f>
        <v>39936</v>
      </c>
    </row>
    <row r="51" ht="15">
      <c r="A51" s="3" t="s">
        <v>5</v>
      </c>
    </row>
    <row r="53" spans="1:4" ht="30">
      <c r="A53" s="1" t="s">
        <v>238</v>
      </c>
      <c r="B53" s="2" t="s">
        <v>6</v>
      </c>
      <c r="C53" s="2" t="s">
        <v>7</v>
      </c>
      <c r="D53" s="2" t="s">
        <v>239</v>
      </c>
    </row>
    <row r="54" spans="1:4" ht="15">
      <c r="A54" s="4">
        <v>1</v>
      </c>
      <c r="B54" s="6">
        <v>2</v>
      </c>
      <c r="C54" s="6">
        <v>3</v>
      </c>
      <c r="D54" s="6" t="s">
        <v>8</v>
      </c>
    </row>
    <row r="55" spans="1:4" ht="15" hidden="1">
      <c r="A55" s="1">
        <v>1</v>
      </c>
      <c r="B55" s="8"/>
      <c r="C55" s="8"/>
      <c r="D55" s="8">
        <f>C55</f>
        <v>0</v>
      </c>
    </row>
    <row r="56" spans="1:4" ht="15" hidden="1">
      <c r="A56" s="1"/>
      <c r="B56" s="14"/>
      <c r="C56" s="8"/>
      <c r="D56" s="8">
        <f>C56</f>
        <v>0</v>
      </c>
    </row>
    <row r="57" spans="1:4" ht="15" hidden="1">
      <c r="A57" s="1">
        <v>3</v>
      </c>
      <c r="B57" s="8"/>
      <c r="C57" s="8"/>
      <c r="D57" s="8">
        <f>C57</f>
        <v>0</v>
      </c>
    </row>
    <row r="58" spans="1:4" ht="15" hidden="1">
      <c r="A58" s="1">
        <v>4</v>
      </c>
      <c r="B58" s="8"/>
      <c r="C58" s="8"/>
      <c r="D58" s="8">
        <f>C58</f>
        <v>0</v>
      </c>
    </row>
    <row r="59" spans="1:4" ht="15">
      <c r="A59" s="5" t="s">
        <v>237</v>
      </c>
      <c r="B59" s="10" t="s">
        <v>243</v>
      </c>
      <c r="C59" s="8" t="s">
        <v>243</v>
      </c>
      <c r="D59" s="10">
        <f>SUM(D55:D58)</f>
        <v>0</v>
      </c>
    </row>
    <row r="61" spans="1:5" ht="15">
      <c r="A61" s="3" t="s">
        <v>10</v>
      </c>
      <c r="D61" s="15">
        <f>D59+E49+E39+G29+E21</f>
        <v>54404.76</v>
      </c>
      <c r="E61" s="9"/>
    </row>
    <row r="63" ht="15">
      <c r="A63" s="12" t="s">
        <v>11</v>
      </c>
    </row>
    <row r="65" spans="1:6" ht="31.5" customHeight="1">
      <c r="A65" s="75" t="s">
        <v>12</v>
      </c>
      <c r="B65" s="75"/>
      <c r="C65" s="75"/>
      <c r="D65" s="75"/>
      <c r="E65" s="75"/>
      <c r="F65" s="75"/>
    </row>
    <row r="67" spans="1:6" ht="120">
      <c r="A67" s="1" t="s">
        <v>238</v>
      </c>
      <c r="B67" s="2" t="s">
        <v>13</v>
      </c>
      <c r="C67" s="2" t="s">
        <v>14</v>
      </c>
      <c r="D67" s="2" t="s">
        <v>221</v>
      </c>
      <c r="E67" s="2" t="s">
        <v>15</v>
      </c>
      <c r="F67" s="2" t="s">
        <v>239</v>
      </c>
    </row>
    <row r="68" spans="1:6" ht="15">
      <c r="A68" s="4">
        <v>1</v>
      </c>
      <c r="B68" s="6">
        <v>2</v>
      </c>
      <c r="C68" s="6" t="s">
        <v>169</v>
      </c>
      <c r="D68" s="6">
        <v>4</v>
      </c>
      <c r="E68" s="6">
        <v>5</v>
      </c>
      <c r="F68" s="6" t="s">
        <v>16</v>
      </c>
    </row>
    <row r="69" spans="1:6" ht="15" hidden="1">
      <c r="A69" s="1">
        <v>1</v>
      </c>
      <c r="B69" s="8"/>
      <c r="C69" s="8"/>
      <c r="D69" s="8"/>
      <c r="E69" s="8"/>
      <c r="F69" s="8">
        <f>B69*E69</f>
        <v>0</v>
      </c>
    </row>
    <row r="70" spans="1:6" ht="15" hidden="1">
      <c r="A70" s="1">
        <v>2</v>
      </c>
      <c r="B70" s="8"/>
      <c r="C70" s="8">
        <f>D70*1.5</f>
        <v>0</v>
      </c>
      <c r="D70" s="8"/>
      <c r="E70" s="8"/>
      <c r="F70" s="8">
        <f>B70*E70</f>
        <v>0</v>
      </c>
    </row>
    <row r="71" spans="1:6" ht="15" hidden="1">
      <c r="A71" s="1">
        <v>3</v>
      </c>
      <c r="B71" s="8"/>
      <c r="C71" s="8">
        <f>D71*1.5</f>
        <v>0</v>
      </c>
      <c r="D71" s="8"/>
      <c r="E71" s="8"/>
      <c r="F71" s="8">
        <f>B71*E71</f>
        <v>0</v>
      </c>
    </row>
    <row r="72" spans="1:6" ht="15" hidden="1">
      <c r="A72" s="1">
        <v>4</v>
      </c>
      <c r="B72" s="8"/>
      <c r="C72" s="8">
        <f>D72*1.5</f>
        <v>0</v>
      </c>
      <c r="D72" s="8"/>
      <c r="E72" s="8"/>
      <c r="F72" s="8">
        <f>B72*E72</f>
        <v>0</v>
      </c>
    </row>
    <row r="73" spans="1:6" ht="15">
      <c r="A73" s="5" t="s">
        <v>237</v>
      </c>
      <c r="B73" s="10" t="s">
        <v>243</v>
      </c>
      <c r="C73" s="8" t="s">
        <v>243</v>
      </c>
      <c r="D73" s="10" t="s">
        <v>243</v>
      </c>
      <c r="E73" s="10" t="s">
        <v>243</v>
      </c>
      <c r="F73" s="10">
        <f>SUM(F69:F72)</f>
        <v>0</v>
      </c>
    </row>
    <row r="75" spans="1:6" ht="48" customHeight="1">
      <c r="A75" s="75" t="s">
        <v>160</v>
      </c>
      <c r="B75" s="75"/>
      <c r="C75" s="75"/>
      <c r="D75" s="75"/>
      <c r="E75" s="75"/>
      <c r="F75" s="75"/>
    </row>
    <row r="76" ht="15" hidden="1"/>
    <row r="77" spans="1:6" ht="31.5" customHeight="1" hidden="1">
      <c r="A77" s="75" t="s">
        <v>17</v>
      </c>
      <c r="B77" s="75"/>
      <c r="C77" s="75"/>
      <c r="D77" s="75"/>
      <c r="E77" s="75"/>
      <c r="F77" s="75"/>
    </row>
    <row r="78" ht="15" hidden="1"/>
    <row r="79" spans="1:5" ht="105" hidden="1">
      <c r="A79" s="1" t="s">
        <v>238</v>
      </c>
      <c r="B79" s="2" t="s">
        <v>22</v>
      </c>
      <c r="C79" s="2" t="s">
        <v>18</v>
      </c>
      <c r="D79" s="2" t="s">
        <v>19</v>
      </c>
      <c r="E79" s="2" t="s">
        <v>239</v>
      </c>
    </row>
    <row r="80" spans="1:5" ht="15" hidden="1">
      <c r="A80" s="4">
        <v>1</v>
      </c>
      <c r="B80" s="5" t="s">
        <v>23</v>
      </c>
      <c r="C80" s="6">
        <v>2</v>
      </c>
      <c r="D80" s="6">
        <v>3</v>
      </c>
      <c r="E80" s="6" t="s">
        <v>20</v>
      </c>
    </row>
    <row r="81" spans="1:5" ht="15" hidden="1">
      <c r="A81" s="1">
        <v>1</v>
      </c>
      <c r="B81" s="5"/>
      <c r="C81" s="8"/>
      <c r="D81" s="8"/>
      <c r="E81" s="8">
        <f>C81*D81</f>
        <v>0</v>
      </c>
    </row>
    <row r="82" spans="1:5" ht="15" hidden="1">
      <c r="A82" s="1">
        <v>2</v>
      </c>
      <c r="B82" s="5"/>
      <c r="C82" s="8"/>
      <c r="D82" s="8"/>
      <c r="E82" s="8">
        <f>C82*D82</f>
        <v>0</v>
      </c>
    </row>
    <row r="83" spans="1:5" ht="15" hidden="1">
      <c r="A83" s="1">
        <v>3</v>
      </c>
      <c r="B83" s="5"/>
      <c r="C83" s="8"/>
      <c r="D83" s="8"/>
      <c r="E83" s="8">
        <f>C83*D83</f>
        <v>0</v>
      </c>
    </row>
    <row r="84" spans="1:5" ht="15" hidden="1">
      <c r="A84" s="1">
        <v>4</v>
      </c>
      <c r="B84" s="5"/>
      <c r="C84" s="8"/>
      <c r="D84" s="8"/>
      <c r="E84" s="8">
        <f>C84*D84</f>
        <v>0</v>
      </c>
    </row>
    <row r="85" spans="1:5" ht="15" hidden="1">
      <c r="A85" s="5" t="s">
        <v>237</v>
      </c>
      <c r="B85" s="5" t="s">
        <v>243</v>
      </c>
      <c r="C85" s="8" t="s">
        <v>243</v>
      </c>
      <c r="D85" s="10" t="s">
        <v>243</v>
      </c>
      <c r="E85" s="10">
        <f>SUM(E81:E84)</f>
        <v>0</v>
      </c>
    </row>
    <row r="86" ht="15" hidden="1"/>
    <row r="87" spans="1:6" ht="32.25" customHeight="1" hidden="1">
      <c r="A87" s="75" t="s">
        <v>123</v>
      </c>
      <c r="B87" s="75"/>
      <c r="C87" s="75"/>
      <c r="D87" s="75"/>
      <c r="E87" s="75"/>
      <c r="F87" s="75"/>
    </row>
    <row r="88" ht="32.25" customHeight="1" hidden="1"/>
    <row r="89" spans="1:5" ht="105" hidden="1">
      <c r="A89" s="1" t="s">
        <v>238</v>
      </c>
      <c r="B89" s="2" t="s">
        <v>24</v>
      </c>
      <c r="C89" s="2" t="s">
        <v>21</v>
      </c>
      <c r="D89" s="2" t="s">
        <v>19</v>
      </c>
      <c r="E89" s="2" t="s">
        <v>239</v>
      </c>
    </row>
    <row r="90" spans="1:5" ht="15" hidden="1">
      <c r="A90" s="4">
        <v>1</v>
      </c>
      <c r="B90" s="16" t="s">
        <v>23</v>
      </c>
      <c r="C90" s="6">
        <v>2</v>
      </c>
      <c r="D90" s="6">
        <v>3</v>
      </c>
      <c r="E90" s="6" t="s">
        <v>20</v>
      </c>
    </row>
    <row r="91" spans="1:5" ht="15" hidden="1">
      <c r="A91" s="1">
        <v>1</v>
      </c>
      <c r="B91" s="8"/>
      <c r="C91" s="8"/>
      <c r="D91" s="8"/>
      <c r="E91" s="8">
        <f>C91*D91</f>
        <v>0</v>
      </c>
    </row>
    <row r="92" spans="1:5" ht="15" hidden="1">
      <c r="A92" s="1">
        <v>2</v>
      </c>
      <c r="B92" s="8"/>
      <c r="C92" s="8"/>
      <c r="D92" s="8"/>
      <c r="E92" s="8">
        <f>C92*D92</f>
        <v>0</v>
      </c>
    </row>
    <row r="93" spans="1:5" ht="15" hidden="1">
      <c r="A93" s="1">
        <v>3</v>
      </c>
      <c r="B93" s="8"/>
      <c r="C93" s="8"/>
      <c r="D93" s="8"/>
      <c r="E93" s="8">
        <f>C93*D93</f>
        <v>0</v>
      </c>
    </row>
    <row r="94" spans="1:5" ht="15" hidden="1">
      <c r="A94" s="1">
        <v>4</v>
      </c>
      <c r="B94" s="8"/>
      <c r="C94" s="8"/>
      <c r="D94" s="8"/>
      <c r="E94" s="8">
        <f>C94*D94</f>
        <v>0</v>
      </c>
    </row>
    <row r="95" spans="1:5" ht="15" hidden="1">
      <c r="A95" s="5" t="s">
        <v>237</v>
      </c>
      <c r="B95" s="10" t="s">
        <v>243</v>
      </c>
      <c r="C95" s="8" t="s">
        <v>243</v>
      </c>
      <c r="D95" s="10" t="s">
        <v>243</v>
      </c>
      <c r="E95" s="10">
        <f>SUM(E91:E94)</f>
        <v>0</v>
      </c>
    </row>
    <row r="96" ht="15" hidden="1"/>
    <row r="97" spans="1:6" ht="36" customHeight="1" hidden="1">
      <c r="A97" s="75" t="s">
        <v>124</v>
      </c>
      <c r="B97" s="75"/>
      <c r="C97" s="75"/>
      <c r="D97" s="75"/>
      <c r="E97" s="75"/>
      <c r="F97" s="75"/>
    </row>
    <row r="98" ht="15" hidden="1"/>
    <row r="99" spans="1:5" ht="150" hidden="1">
      <c r="A99" s="1" t="s">
        <v>238</v>
      </c>
      <c r="B99" s="2" t="s">
        <v>26</v>
      </c>
      <c r="C99" s="2" t="s">
        <v>25</v>
      </c>
      <c r="D99" s="2" t="s">
        <v>161</v>
      </c>
      <c r="E99" s="2" t="s">
        <v>239</v>
      </c>
    </row>
    <row r="100" spans="1:5" ht="15" hidden="1">
      <c r="A100" s="4">
        <v>1</v>
      </c>
      <c r="B100" s="16" t="s">
        <v>23</v>
      </c>
      <c r="C100" s="6">
        <v>2</v>
      </c>
      <c r="D100" s="6">
        <v>3</v>
      </c>
      <c r="E100" s="6" t="s">
        <v>20</v>
      </c>
    </row>
    <row r="101" spans="1:5" ht="15" hidden="1">
      <c r="A101" s="1">
        <v>1</v>
      </c>
      <c r="B101" s="8"/>
      <c r="C101" s="8"/>
      <c r="D101" s="8"/>
      <c r="E101" s="8">
        <f>C101*D101</f>
        <v>0</v>
      </c>
    </row>
    <row r="102" spans="1:5" ht="15" hidden="1">
      <c r="A102" s="1">
        <v>2</v>
      </c>
      <c r="B102" s="8"/>
      <c r="C102" s="8"/>
      <c r="D102" s="8"/>
      <c r="E102" s="8">
        <f>C102*D102</f>
        <v>0</v>
      </c>
    </row>
    <row r="103" spans="1:5" ht="15" hidden="1">
      <c r="A103" s="1">
        <v>3</v>
      </c>
      <c r="B103" s="8"/>
      <c r="C103" s="8"/>
      <c r="D103" s="8"/>
      <c r="E103" s="8">
        <f>C103*D103</f>
        <v>0</v>
      </c>
    </row>
    <row r="104" spans="1:5" ht="15" hidden="1">
      <c r="A104" s="1">
        <v>4</v>
      </c>
      <c r="B104" s="8"/>
      <c r="C104" s="8"/>
      <c r="D104" s="8"/>
      <c r="E104" s="8">
        <f>C104*D104</f>
        <v>0</v>
      </c>
    </row>
    <row r="105" spans="1:5" ht="15" hidden="1">
      <c r="A105" s="5" t="s">
        <v>237</v>
      </c>
      <c r="B105" s="10" t="s">
        <v>243</v>
      </c>
      <c r="C105" s="8" t="s">
        <v>243</v>
      </c>
      <c r="D105" s="10" t="s">
        <v>243</v>
      </c>
      <c r="E105" s="10">
        <f>SUM(E101:E104)</f>
        <v>0</v>
      </c>
    </row>
    <row r="106" ht="15" hidden="1"/>
    <row r="107" spans="1:6" ht="40.5" customHeight="1" hidden="1">
      <c r="A107" s="75" t="s">
        <v>125</v>
      </c>
      <c r="B107" s="75"/>
      <c r="C107" s="75"/>
      <c r="D107" s="75"/>
      <c r="E107" s="75"/>
      <c r="F107" s="75"/>
    </row>
    <row r="108" ht="15" hidden="1"/>
    <row r="109" spans="1:5" ht="135" hidden="1">
      <c r="A109" s="1" t="s">
        <v>238</v>
      </c>
      <c r="B109" s="2" t="s">
        <v>28</v>
      </c>
      <c r="C109" s="2" t="s">
        <v>27</v>
      </c>
      <c r="D109" s="2" t="s">
        <v>162</v>
      </c>
      <c r="E109" s="2" t="s">
        <v>239</v>
      </c>
    </row>
    <row r="110" spans="1:5" ht="15" hidden="1">
      <c r="A110" s="4">
        <v>1</v>
      </c>
      <c r="B110" s="16" t="s">
        <v>23</v>
      </c>
      <c r="C110" s="6">
        <v>2</v>
      </c>
      <c r="D110" s="6">
        <v>3</v>
      </c>
      <c r="E110" s="6" t="s">
        <v>20</v>
      </c>
    </row>
    <row r="111" spans="1:5" ht="15" hidden="1">
      <c r="A111" s="1">
        <v>1</v>
      </c>
      <c r="B111" s="8"/>
      <c r="C111" s="8"/>
      <c r="D111" s="8"/>
      <c r="E111" s="8">
        <f>C111*D111</f>
        <v>0</v>
      </c>
    </row>
    <row r="112" spans="1:5" ht="15" hidden="1">
      <c r="A112" s="1">
        <v>2</v>
      </c>
      <c r="B112" s="8"/>
      <c r="C112" s="8"/>
      <c r="D112" s="8"/>
      <c r="E112" s="8">
        <f>C112*D112</f>
        <v>0</v>
      </c>
    </row>
    <row r="113" spans="1:5" ht="15" hidden="1">
      <c r="A113" s="1">
        <v>3</v>
      </c>
      <c r="B113" s="8"/>
      <c r="C113" s="8"/>
      <c r="D113" s="8"/>
      <c r="E113" s="8">
        <f>C113*D113</f>
        <v>0</v>
      </c>
    </row>
    <row r="114" spans="1:5" ht="15" hidden="1">
      <c r="A114" s="1">
        <v>4</v>
      </c>
      <c r="B114" s="8"/>
      <c r="C114" s="8"/>
      <c r="D114" s="8"/>
      <c r="E114" s="8">
        <f>C114*D114</f>
        <v>0</v>
      </c>
    </row>
    <row r="115" spans="1:5" ht="15" hidden="1">
      <c r="A115" s="5" t="s">
        <v>237</v>
      </c>
      <c r="B115" s="10" t="s">
        <v>243</v>
      </c>
      <c r="C115" s="8" t="s">
        <v>243</v>
      </c>
      <c r="D115" s="10" t="s">
        <v>243</v>
      </c>
      <c r="E115" s="10">
        <f>SUM(E111:E114)</f>
        <v>0</v>
      </c>
    </row>
    <row r="117" spans="1:6" ht="33" customHeight="1">
      <c r="A117" s="75" t="s">
        <v>163</v>
      </c>
      <c r="B117" s="75"/>
      <c r="C117" s="75"/>
      <c r="D117" s="75"/>
      <c r="E117" s="75"/>
      <c r="F117" s="75"/>
    </row>
    <row r="119" spans="1:5" ht="201" customHeight="1">
      <c r="A119" s="1" t="s">
        <v>238</v>
      </c>
      <c r="B119" s="2" t="s">
        <v>29</v>
      </c>
      <c r="C119" s="2" t="s">
        <v>164</v>
      </c>
      <c r="D119" s="2" t="s">
        <v>165</v>
      </c>
      <c r="E119" s="2" t="s">
        <v>239</v>
      </c>
    </row>
    <row r="120" spans="1:5" ht="15">
      <c r="A120" s="4">
        <v>1</v>
      </c>
      <c r="B120" s="16" t="s">
        <v>23</v>
      </c>
      <c r="C120" s="6">
        <v>2</v>
      </c>
      <c r="D120" s="6">
        <v>3</v>
      </c>
      <c r="E120" s="6" t="s">
        <v>20</v>
      </c>
    </row>
    <row r="121" spans="1:5" ht="33" customHeight="1">
      <c r="A121" s="1">
        <v>1</v>
      </c>
      <c r="B121" s="17" t="s">
        <v>291</v>
      </c>
      <c r="C121" s="8">
        <v>20</v>
      </c>
      <c r="D121" s="8">
        <v>416.67</v>
      </c>
      <c r="E121" s="8">
        <f>C121*D121</f>
        <v>8333.4</v>
      </c>
    </row>
    <row r="122" spans="1:5" ht="15" hidden="1">
      <c r="A122" s="1">
        <v>3</v>
      </c>
      <c r="B122" s="18"/>
      <c r="C122" s="8"/>
      <c r="D122" s="8"/>
      <c r="E122" s="8">
        <f aca="true" t="shared" si="0" ref="E122:E135">C122*D122</f>
        <v>0</v>
      </c>
    </row>
    <row r="123" spans="1:5" ht="15" hidden="1">
      <c r="A123" s="1">
        <v>4</v>
      </c>
      <c r="B123" s="18"/>
      <c r="C123" s="8"/>
      <c r="D123" s="8"/>
      <c r="E123" s="8">
        <f t="shared" si="0"/>
        <v>0</v>
      </c>
    </row>
    <row r="124" spans="1:5" ht="15" hidden="1">
      <c r="A124" s="1">
        <v>5</v>
      </c>
      <c r="B124" s="18"/>
      <c r="C124" s="8"/>
      <c r="D124" s="8"/>
      <c r="E124" s="8">
        <f t="shared" si="0"/>
        <v>0</v>
      </c>
    </row>
    <row r="125" spans="1:5" ht="15" hidden="1">
      <c r="A125" s="1">
        <v>6</v>
      </c>
      <c r="B125" s="18"/>
      <c r="C125" s="8"/>
      <c r="D125" s="8"/>
      <c r="E125" s="8">
        <f t="shared" si="0"/>
        <v>0</v>
      </c>
    </row>
    <row r="126" spans="1:5" ht="15" hidden="1">
      <c r="A126" s="1">
        <v>7</v>
      </c>
      <c r="B126" s="18"/>
      <c r="C126" s="8"/>
      <c r="D126" s="8"/>
      <c r="E126" s="8">
        <f t="shared" si="0"/>
        <v>0</v>
      </c>
    </row>
    <row r="127" spans="1:5" ht="15" hidden="1">
      <c r="A127" s="1">
        <v>8</v>
      </c>
      <c r="B127" s="18"/>
      <c r="C127" s="8"/>
      <c r="D127" s="8"/>
      <c r="E127" s="8">
        <f t="shared" si="0"/>
        <v>0</v>
      </c>
    </row>
    <row r="128" spans="1:5" ht="15" hidden="1">
      <c r="A128" s="1">
        <v>9</v>
      </c>
      <c r="B128" s="14"/>
      <c r="C128" s="8"/>
      <c r="D128" s="8"/>
      <c r="E128" s="8">
        <f t="shared" si="0"/>
        <v>0</v>
      </c>
    </row>
    <row r="129" spans="1:5" ht="15" hidden="1">
      <c r="A129" s="1">
        <v>10</v>
      </c>
      <c r="B129" s="18"/>
      <c r="C129" s="8"/>
      <c r="D129" s="8"/>
      <c r="E129" s="8">
        <f t="shared" si="0"/>
        <v>0</v>
      </c>
    </row>
    <row r="130" spans="1:5" ht="15" hidden="1">
      <c r="A130" s="1">
        <v>11</v>
      </c>
      <c r="B130" s="18"/>
      <c r="C130" s="8"/>
      <c r="D130" s="8"/>
      <c r="E130" s="8">
        <f t="shared" si="0"/>
        <v>0</v>
      </c>
    </row>
    <row r="131" spans="1:5" ht="15" hidden="1">
      <c r="A131" s="1">
        <v>12</v>
      </c>
      <c r="B131" s="18"/>
      <c r="C131" s="8"/>
      <c r="D131" s="8"/>
      <c r="E131" s="8">
        <f t="shared" si="0"/>
        <v>0</v>
      </c>
    </row>
    <row r="132" spans="1:5" ht="15" hidden="1">
      <c r="A132" s="1">
        <v>13</v>
      </c>
      <c r="B132" s="18"/>
      <c r="C132" s="8"/>
      <c r="D132" s="8"/>
      <c r="E132" s="8">
        <f t="shared" si="0"/>
        <v>0</v>
      </c>
    </row>
    <row r="133" spans="1:5" ht="15" hidden="1">
      <c r="A133" s="1">
        <v>14</v>
      </c>
      <c r="B133" s="18"/>
      <c r="C133" s="8"/>
      <c r="D133" s="8"/>
      <c r="E133" s="8">
        <f t="shared" si="0"/>
        <v>0</v>
      </c>
    </row>
    <row r="134" spans="1:5" ht="15" hidden="1">
      <c r="A134" s="1">
        <v>15</v>
      </c>
      <c r="B134" s="18"/>
      <c r="C134" s="8"/>
      <c r="D134" s="8"/>
      <c r="E134" s="8">
        <f t="shared" si="0"/>
        <v>0</v>
      </c>
    </row>
    <row r="135" spans="1:5" ht="15" hidden="1">
      <c r="A135" s="1">
        <v>16</v>
      </c>
      <c r="B135" s="18"/>
      <c r="C135" s="8"/>
      <c r="D135" s="8"/>
      <c r="E135" s="8">
        <f t="shared" si="0"/>
        <v>0</v>
      </c>
    </row>
    <row r="136" spans="1:5" ht="15">
      <c r="A136" s="5" t="s">
        <v>237</v>
      </c>
      <c r="B136" s="10" t="s">
        <v>243</v>
      </c>
      <c r="C136" s="8" t="s">
        <v>243</v>
      </c>
      <c r="D136" s="10" t="s">
        <v>243</v>
      </c>
      <c r="E136" s="10">
        <f>SUM(E121:E135)</f>
        <v>8333.4</v>
      </c>
    </row>
    <row r="138" spans="1:4" ht="15">
      <c r="A138" s="3" t="s">
        <v>30</v>
      </c>
      <c r="D138" s="15">
        <f>E136+E115+E105+E95+E85+F73</f>
        <v>8333.4</v>
      </c>
    </row>
    <row r="140" spans="1:6" ht="28.5" customHeight="1">
      <c r="A140" s="93" t="s">
        <v>31</v>
      </c>
      <c r="B140" s="93"/>
      <c r="C140" s="93"/>
      <c r="D140" s="93"/>
      <c r="E140" s="93"/>
      <c r="F140" s="93"/>
    </row>
    <row r="142" spans="1:6" ht="37.5" customHeight="1" hidden="1">
      <c r="A142" s="75" t="s">
        <v>32</v>
      </c>
      <c r="B142" s="75"/>
      <c r="C142" s="75"/>
      <c r="D142" s="75"/>
      <c r="E142" s="75"/>
      <c r="F142" s="75"/>
    </row>
    <row r="143" spans="1:4" ht="15" hidden="1">
      <c r="A143" s="19" t="s">
        <v>33</v>
      </c>
      <c r="B143" s="19"/>
      <c r="C143" s="20"/>
      <c r="D143" s="15">
        <f>E153+G163</f>
        <v>0</v>
      </c>
    </row>
    <row r="144" ht="15" hidden="1"/>
    <row r="145" ht="15" hidden="1">
      <c r="A145" s="3" t="s">
        <v>34</v>
      </c>
    </row>
    <row r="146" ht="15" hidden="1"/>
    <row r="147" spans="1:5" ht="166.5" customHeight="1" hidden="1">
      <c r="A147" s="1" t="s">
        <v>238</v>
      </c>
      <c r="B147" s="2" t="s">
        <v>36</v>
      </c>
      <c r="C147" s="70" t="s">
        <v>222</v>
      </c>
      <c r="D147" s="83"/>
      <c r="E147" s="2" t="s">
        <v>239</v>
      </c>
    </row>
    <row r="148" spans="1:5" ht="15" hidden="1">
      <c r="A148" s="4">
        <v>1</v>
      </c>
      <c r="B148" s="16" t="s">
        <v>23</v>
      </c>
      <c r="C148" s="70">
        <v>2</v>
      </c>
      <c r="D148" s="71"/>
      <c r="E148" s="6" t="s">
        <v>35</v>
      </c>
    </row>
    <row r="149" spans="1:5" ht="15" hidden="1">
      <c r="A149" s="1">
        <v>1</v>
      </c>
      <c r="B149" s="8"/>
      <c r="C149" s="70"/>
      <c r="D149" s="71"/>
      <c r="E149" s="8">
        <f>C149</f>
        <v>0</v>
      </c>
    </row>
    <row r="150" spans="1:5" ht="15" hidden="1">
      <c r="A150" s="1">
        <v>2</v>
      </c>
      <c r="B150" s="8"/>
      <c r="C150" s="70"/>
      <c r="D150" s="71"/>
      <c r="E150" s="8">
        <f>C150</f>
        <v>0</v>
      </c>
    </row>
    <row r="151" spans="1:5" ht="15" hidden="1">
      <c r="A151" s="1">
        <v>3</v>
      </c>
      <c r="B151" s="8"/>
      <c r="C151" s="70"/>
      <c r="D151" s="71"/>
      <c r="E151" s="8">
        <f>C151</f>
        <v>0</v>
      </c>
    </row>
    <row r="152" spans="1:5" ht="15" hidden="1">
      <c r="A152" s="1">
        <v>4</v>
      </c>
      <c r="B152" s="8"/>
      <c r="C152" s="21"/>
      <c r="D152" s="22"/>
      <c r="E152" s="8">
        <f>C152*D152</f>
        <v>0</v>
      </c>
    </row>
    <row r="153" spans="1:5" ht="15" hidden="1">
      <c r="A153" s="5" t="s">
        <v>237</v>
      </c>
      <c r="B153" s="10" t="s">
        <v>243</v>
      </c>
      <c r="C153" s="21" t="s">
        <v>243</v>
      </c>
      <c r="D153" s="22"/>
      <c r="E153" s="10">
        <f>SUM(E149:E152)</f>
        <v>0</v>
      </c>
    </row>
    <row r="155" ht="25.5" customHeight="1" hidden="1">
      <c r="A155" s="3" t="s">
        <v>37</v>
      </c>
    </row>
    <row r="156" ht="15" hidden="1"/>
    <row r="157" spans="1:7" ht="207" customHeight="1" hidden="1">
      <c r="A157" s="1" t="s">
        <v>238</v>
      </c>
      <c r="B157" s="2" t="s">
        <v>38</v>
      </c>
      <c r="C157" s="80" t="s">
        <v>129</v>
      </c>
      <c r="D157" s="80"/>
      <c r="E157" s="80" t="s">
        <v>130</v>
      </c>
      <c r="F157" s="80"/>
      <c r="G157" s="2" t="s">
        <v>239</v>
      </c>
    </row>
    <row r="158" spans="1:7" ht="15" hidden="1">
      <c r="A158" s="4">
        <v>1</v>
      </c>
      <c r="B158" s="23" t="s">
        <v>23</v>
      </c>
      <c r="C158" s="80">
        <v>2</v>
      </c>
      <c r="D158" s="80"/>
      <c r="E158" s="80">
        <v>3</v>
      </c>
      <c r="F158" s="80"/>
      <c r="G158" s="6" t="s">
        <v>39</v>
      </c>
    </row>
    <row r="159" spans="1:7" ht="15" hidden="1">
      <c r="A159" s="1">
        <v>1</v>
      </c>
      <c r="B159" s="14"/>
      <c r="C159" s="80"/>
      <c r="D159" s="80"/>
      <c r="E159" s="80"/>
      <c r="F159" s="80"/>
      <c r="G159" s="8">
        <f>E159+C159</f>
        <v>0</v>
      </c>
    </row>
    <row r="160" spans="1:7" ht="15" hidden="1">
      <c r="A160" s="1">
        <v>2</v>
      </c>
      <c r="B160" s="8"/>
      <c r="C160" s="80"/>
      <c r="D160" s="80"/>
      <c r="E160" s="80"/>
      <c r="F160" s="80"/>
      <c r="G160" s="8">
        <f>E160+C160</f>
        <v>0</v>
      </c>
    </row>
    <row r="161" spans="1:7" ht="15" hidden="1">
      <c r="A161" s="1">
        <v>3</v>
      </c>
      <c r="B161" s="8"/>
      <c r="C161" s="80"/>
      <c r="D161" s="80"/>
      <c r="E161" s="80"/>
      <c r="F161" s="80"/>
      <c r="G161" s="8">
        <f>E161+C161</f>
        <v>0</v>
      </c>
    </row>
    <row r="162" spans="1:7" ht="15" hidden="1">
      <c r="A162" s="1">
        <v>4</v>
      </c>
      <c r="B162" s="8"/>
      <c r="C162" s="80"/>
      <c r="D162" s="80"/>
      <c r="E162" s="80"/>
      <c r="F162" s="80"/>
      <c r="G162" s="8">
        <f>E162+C162</f>
        <v>0</v>
      </c>
    </row>
    <row r="163" spans="1:7" ht="15" hidden="1">
      <c r="A163" s="5" t="s">
        <v>237</v>
      </c>
      <c r="B163" s="10" t="s">
        <v>243</v>
      </c>
      <c r="C163" s="80" t="s">
        <v>243</v>
      </c>
      <c r="D163" s="80"/>
      <c r="E163" s="80" t="s">
        <v>243</v>
      </c>
      <c r="F163" s="80"/>
      <c r="G163" s="10">
        <f>SUM(G159:G162)</f>
        <v>0</v>
      </c>
    </row>
    <row r="165" ht="15">
      <c r="A165" s="3" t="s">
        <v>40</v>
      </c>
    </row>
    <row r="167" spans="1:4" ht="15">
      <c r="A167" s="19" t="s">
        <v>41</v>
      </c>
      <c r="B167" s="19"/>
      <c r="C167" s="20"/>
      <c r="D167" s="15">
        <f>E177+E187</f>
        <v>79191</v>
      </c>
    </row>
    <row r="169" ht="15">
      <c r="A169" s="3" t="s">
        <v>42</v>
      </c>
    </row>
    <row r="171" spans="1:5" ht="135">
      <c r="A171" s="1" t="s">
        <v>238</v>
      </c>
      <c r="B171" s="2" t="s">
        <v>43</v>
      </c>
      <c r="C171" s="2" t="s">
        <v>44</v>
      </c>
      <c r="D171" s="2" t="s">
        <v>166</v>
      </c>
      <c r="E171" s="2" t="s">
        <v>239</v>
      </c>
    </row>
    <row r="172" spans="1:5" ht="15">
      <c r="A172" s="4">
        <v>1</v>
      </c>
      <c r="B172" s="16" t="s">
        <v>23</v>
      </c>
      <c r="C172" s="6">
        <v>2</v>
      </c>
      <c r="D172" s="6">
        <v>3</v>
      </c>
      <c r="E172" s="6" t="s">
        <v>20</v>
      </c>
    </row>
    <row r="173" spans="1:5" ht="15">
      <c r="A173" s="1">
        <v>1</v>
      </c>
      <c r="B173" s="8" t="s">
        <v>267</v>
      </c>
      <c r="C173" s="8">
        <v>1</v>
      </c>
      <c r="D173" s="8">
        <v>79191</v>
      </c>
      <c r="E173" s="8">
        <f>C173*D173</f>
        <v>79191</v>
      </c>
    </row>
    <row r="174" spans="1:5" ht="15" hidden="1">
      <c r="A174" s="1">
        <v>2</v>
      </c>
      <c r="B174" s="8"/>
      <c r="C174" s="8"/>
      <c r="D174" s="8"/>
      <c r="E174" s="8">
        <f>C174*D174</f>
        <v>0</v>
      </c>
    </row>
    <row r="175" spans="1:5" ht="15" hidden="1">
      <c r="A175" s="1">
        <v>3</v>
      </c>
      <c r="B175" s="8"/>
      <c r="C175" s="8"/>
      <c r="D175" s="8"/>
      <c r="E175" s="8">
        <f>C175*D175</f>
        <v>0</v>
      </c>
    </row>
    <row r="176" spans="1:5" ht="15" hidden="1">
      <c r="A176" s="1">
        <v>4</v>
      </c>
      <c r="B176" s="8"/>
      <c r="C176" s="8"/>
      <c r="D176" s="8"/>
      <c r="E176" s="8">
        <f>C176*D176</f>
        <v>0</v>
      </c>
    </row>
    <row r="177" spans="1:5" ht="15">
      <c r="A177" s="5" t="s">
        <v>237</v>
      </c>
      <c r="B177" s="10" t="s">
        <v>243</v>
      </c>
      <c r="C177" s="8" t="s">
        <v>243</v>
      </c>
      <c r="D177" s="10" t="s">
        <v>243</v>
      </c>
      <c r="E177" s="10">
        <f>SUM(E173:E176)</f>
        <v>79191</v>
      </c>
    </row>
    <row r="179" spans="1:6" ht="28.5" customHeight="1" hidden="1">
      <c r="A179" s="75" t="s">
        <v>126</v>
      </c>
      <c r="B179" s="75"/>
      <c r="C179" s="75"/>
      <c r="D179" s="75"/>
      <c r="E179" s="75"/>
      <c r="F179" s="75"/>
    </row>
    <row r="180" ht="15" hidden="1"/>
    <row r="181" spans="1:5" ht="135" hidden="1">
      <c r="A181" s="1" t="s">
        <v>238</v>
      </c>
      <c r="B181" s="2" t="s">
        <v>46</v>
      </c>
      <c r="C181" s="2" t="s">
        <v>45</v>
      </c>
      <c r="D181" s="2" t="s">
        <v>167</v>
      </c>
      <c r="E181" s="2" t="s">
        <v>239</v>
      </c>
    </row>
    <row r="182" spans="1:5" ht="15" hidden="1">
      <c r="A182" s="4">
        <v>1</v>
      </c>
      <c r="B182" s="16" t="s">
        <v>23</v>
      </c>
      <c r="C182" s="6">
        <v>2</v>
      </c>
      <c r="D182" s="6">
        <v>3</v>
      </c>
      <c r="E182" s="6" t="s">
        <v>20</v>
      </c>
    </row>
    <row r="183" spans="1:5" ht="97.5" customHeight="1" hidden="1">
      <c r="A183" s="1">
        <v>1</v>
      </c>
      <c r="B183" s="14" t="s">
        <v>268</v>
      </c>
      <c r="C183" s="8"/>
      <c r="D183" s="8"/>
      <c r="E183" s="8">
        <f>C183*D183</f>
        <v>0</v>
      </c>
    </row>
    <row r="184" spans="1:5" ht="15" hidden="1">
      <c r="A184" s="1">
        <v>2</v>
      </c>
      <c r="B184" s="14"/>
      <c r="C184" s="8"/>
      <c r="D184" s="8"/>
      <c r="E184" s="8">
        <f>C184*D184</f>
        <v>0</v>
      </c>
    </row>
    <row r="185" spans="1:5" ht="15" hidden="1">
      <c r="A185" s="1">
        <v>3</v>
      </c>
      <c r="B185" s="8"/>
      <c r="C185" s="8"/>
      <c r="D185" s="8"/>
      <c r="E185" s="8">
        <f>C185*D185</f>
        <v>0</v>
      </c>
    </row>
    <row r="186" spans="1:5" ht="15" hidden="1">
      <c r="A186" s="1">
        <v>4</v>
      </c>
      <c r="B186" s="8"/>
      <c r="C186" s="8"/>
      <c r="D186" s="8"/>
      <c r="E186" s="8">
        <f>C186*D186</f>
        <v>0</v>
      </c>
    </row>
    <row r="187" spans="1:5" ht="15" hidden="1">
      <c r="A187" s="5" t="s">
        <v>237</v>
      </c>
      <c r="B187" s="10" t="s">
        <v>243</v>
      </c>
      <c r="C187" s="8" t="s">
        <v>243</v>
      </c>
      <c r="D187" s="10" t="s">
        <v>243</v>
      </c>
      <c r="E187" s="10">
        <f>SUM(E183:E186)</f>
        <v>0</v>
      </c>
    </row>
    <row r="189" spans="1:4" ht="44.25" customHeight="1">
      <c r="A189" s="86" t="s">
        <v>47</v>
      </c>
      <c r="B189" s="86"/>
      <c r="C189" s="86"/>
      <c r="D189" s="24">
        <f>D143+D167</f>
        <v>79191</v>
      </c>
    </row>
    <row r="191" ht="15">
      <c r="A191" s="12" t="s">
        <v>48</v>
      </c>
    </row>
    <row r="193" ht="15">
      <c r="A193" s="3" t="s">
        <v>279</v>
      </c>
    </row>
    <row r="195" spans="1:7" ht="90">
      <c r="A195" s="1" t="s">
        <v>238</v>
      </c>
      <c r="B195" s="1" t="s">
        <v>168</v>
      </c>
      <c r="C195" s="25" t="s">
        <v>14</v>
      </c>
      <c r="D195" s="2" t="s">
        <v>49</v>
      </c>
      <c r="E195" s="2" t="s">
        <v>284</v>
      </c>
      <c r="F195" s="2" t="s">
        <v>50</v>
      </c>
      <c r="G195" s="2" t="s">
        <v>239</v>
      </c>
    </row>
    <row r="196" spans="1:7" ht="15">
      <c r="A196" s="4">
        <v>1</v>
      </c>
      <c r="B196" s="23" t="s">
        <v>23</v>
      </c>
      <c r="C196" s="26" t="s">
        <v>170</v>
      </c>
      <c r="D196" s="6">
        <v>3</v>
      </c>
      <c r="E196" s="6">
        <v>3</v>
      </c>
      <c r="F196" s="6">
        <v>4</v>
      </c>
      <c r="G196" s="6">
        <v>5</v>
      </c>
    </row>
    <row r="197" spans="1:7" ht="15">
      <c r="A197" s="1">
        <v>1</v>
      </c>
      <c r="B197" s="5" t="s">
        <v>280</v>
      </c>
      <c r="C197" s="27">
        <f>D197*0.2</f>
        <v>2.9</v>
      </c>
      <c r="D197" s="8">
        <v>14.5</v>
      </c>
      <c r="E197" s="8">
        <v>1</v>
      </c>
      <c r="F197" s="8">
        <v>43967.67</v>
      </c>
      <c r="G197" s="8">
        <f>E197*F197</f>
        <v>43967.67</v>
      </c>
    </row>
    <row r="198" spans="1:7" ht="15" hidden="1">
      <c r="A198" s="1">
        <v>2</v>
      </c>
      <c r="B198" s="5"/>
      <c r="C198" s="27">
        <f>D198*1.5</f>
        <v>0</v>
      </c>
      <c r="D198" s="8"/>
      <c r="E198" s="8"/>
      <c r="F198" s="8"/>
      <c r="G198" s="8">
        <f>(C198-E198)*F198</f>
        <v>0</v>
      </c>
    </row>
    <row r="199" spans="1:7" ht="15" hidden="1">
      <c r="A199" s="1">
        <v>3</v>
      </c>
      <c r="B199" s="5"/>
      <c r="C199" s="27">
        <f>D199*1.5</f>
        <v>0</v>
      </c>
      <c r="D199" s="8"/>
      <c r="E199" s="8"/>
      <c r="F199" s="8"/>
      <c r="G199" s="8">
        <f>(C199-E199)*F199</f>
        <v>0</v>
      </c>
    </row>
    <row r="200" spans="1:7" ht="15" hidden="1">
      <c r="A200" s="1">
        <v>4</v>
      </c>
      <c r="B200" s="5"/>
      <c r="C200" s="27">
        <f>D200*1.5</f>
        <v>0</v>
      </c>
      <c r="D200" s="8"/>
      <c r="E200" s="8"/>
      <c r="F200" s="8"/>
      <c r="G200" s="8">
        <f>(C200-E200)*F200</f>
        <v>0</v>
      </c>
    </row>
    <row r="201" spans="1:7" ht="15">
      <c r="A201" s="5" t="s">
        <v>237</v>
      </c>
      <c r="B201" s="5"/>
      <c r="C201" s="27" t="s">
        <v>243</v>
      </c>
      <c r="D201" s="10" t="s">
        <v>243</v>
      </c>
      <c r="E201" s="10" t="s">
        <v>243</v>
      </c>
      <c r="F201" s="10" t="s">
        <v>243</v>
      </c>
      <c r="G201" s="10">
        <f>SUM(G197:G200)</f>
        <v>43967.67</v>
      </c>
    </row>
    <row r="202" ht="15" hidden="1"/>
    <row r="203" ht="15" hidden="1">
      <c r="A203" s="3" t="s">
        <v>51</v>
      </c>
    </row>
    <row r="204" ht="15" hidden="1"/>
    <row r="205" spans="1:6" ht="75" hidden="1">
      <c r="A205" s="1" t="s">
        <v>238</v>
      </c>
      <c r="B205" s="2" t="s">
        <v>113</v>
      </c>
      <c r="C205" s="25" t="s">
        <v>52</v>
      </c>
      <c r="D205" s="97" t="s">
        <v>171</v>
      </c>
      <c r="E205" s="98"/>
      <c r="F205" s="2" t="s">
        <v>239</v>
      </c>
    </row>
    <row r="206" spans="1:6" ht="15" hidden="1">
      <c r="A206" s="4">
        <v>1</v>
      </c>
      <c r="B206" s="23" t="s">
        <v>23</v>
      </c>
      <c r="C206" s="26">
        <v>2</v>
      </c>
      <c r="D206" s="70">
        <v>3</v>
      </c>
      <c r="E206" s="71"/>
      <c r="F206" s="6" t="s">
        <v>172</v>
      </c>
    </row>
    <row r="207" spans="1:6" ht="15" hidden="1">
      <c r="A207" s="1">
        <v>1</v>
      </c>
      <c r="B207" s="5"/>
      <c r="C207" s="27"/>
      <c r="D207" s="84"/>
      <c r="E207" s="85"/>
      <c r="F207" s="8">
        <f>C207*D207</f>
        <v>0</v>
      </c>
    </row>
    <row r="208" spans="1:6" ht="15" hidden="1">
      <c r="A208" s="1">
        <v>2</v>
      </c>
      <c r="B208" s="5"/>
      <c r="C208" s="27"/>
      <c r="D208" s="8"/>
      <c r="E208" s="8"/>
      <c r="F208" s="8">
        <f>(C208-D208)*E208</f>
        <v>0</v>
      </c>
    </row>
    <row r="209" spans="1:6" ht="15" hidden="1">
      <c r="A209" s="1">
        <v>3</v>
      </c>
      <c r="B209" s="5"/>
      <c r="C209" s="27"/>
      <c r="D209" s="8"/>
      <c r="E209" s="8"/>
      <c r="F209" s="8">
        <f>(C209-D209)*E209</f>
        <v>0</v>
      </c>
    </row>
    <row r="210" spans="1:6" ht="15" hidden="1">
      <c r="A210" s="1">
        <v>4</v>
      </c>
      <c r="B210" s="5"/>
      <c r="C210" s="27"/>
      <c r="D210" s="8"/>
      <c r="E210" s="8"/>
      <c r="F210" s="8">
        <f>(C210-D210)*E210</f>
        <v>0</v>
      </c>
    </row>
    <row r="211" spans="1:6" ht="15" hidden="1">
      <c r="A211" s="5" t="s">
        <v>237</v>
      </c>
      <c r="B211" s="5"/>
      <c r="C211" s="27" t="s">
        <v>243</v>
      </c>
      <c r="D211" s="95" t="s">
        <v>243</v>
      </c>
      <c r="E211" s="96"/>
      <c r="F211" s="10">
        <f>SUM(F207:F210)</f>
        <v>0</v>
      </c>
    </row>
    <row r="212" ht="15" hidden="1"/>
    <row r="213" ht="15" hidden="1">
      <c r="A213" s="3" t="s">
        <v>53</v>
      </c>
    </row>
    <row r="214" ht="15" hidden="1"/>
    <row r="215" spans="1:5" ht="60" hidden="1">
      <c r="A215" s="1" t="s">
        <v>238</v>
      </c>
      <c r="B215" s="2" t="s">
        <v>54</v>
      </c>
      <c r="C215" s="25" t="s">
        <v>173</v>
      </c>
      <c r="D215" s="2" t="s">
        <v>55</v>
      </c>
      <c r="E215" s="2" t="s">
        <v>239</v>
      </c>
    </row>
    <row r="216" spans="1:5" ht="15" hidden="1">
      <c r="A216" s="4">
        <v>1</v>
      </c>
      <c r="B216" s="23">
        <v>2</v>
      </c>
      <c r="C216" s="26">
        <v>3</v>
      </c>
      <c r="D216" s="6">
        <v>4</v>
      </c>
      <c r="E216" s="6" t="s">
        <v>56</v>
      </c>
    </row>
    <row r="217" spans="1:5" ht="15" hidden="1">
      <c r="A217" s="1">
        <v>1</v>
      </c>
      <c r="B217" s="5"/>
      <c r="C217" s="27"/>
      <c r="D217" s="8"/>
      <c r="E217" s="8">
        <f>C217*D217</f>
        <v>0</v>
      </c>
    </row>
    <row r="218" spans="1:5" ht="15" hidden="1">
      <c r="A218" s="1">
        <v>2</v>
      </c>
      <c r="B218" s="5"/>
      <c r="C218" s="27"/>
      <c r="D218" s="8"/>
      <c r="E218" s="8">
        <f>C218*D218</f>
        <v>0</v>
      </c>
    </row>
    <row r="219" spans="1:5" ht="15" hidden="1">
      <c r="A219" s="1">
        <v>3</v>
      </c>
      <c r="B219" s="5"/>
      <c r="C219" s="27"/>
      <c r="D219" s="8"/>
      <c r="E219" s="8">
        <f>C219*D219</f>
        <v>0</v>
      </c>
    </row>
    <row r="220" spans="1:5" ht="15" hidden="1">
      <c r="A220" s="1">
        <v>4</v>
      </c>
      <c r="B220" s="5"/>
      <c r="C220" s="27"/>
      <c r="D220" s="8"/>
      <c r="E220" s="8">
        <f>C220*D220</f>
        <v>0</v>
      </c>
    </row>
    <row r="221" spans="1:5" ht="15" hidden="1">
      <c r="A221" s="5" t="s">
        <v>237</v>
      </c>
      <c r="B221" s="5"/>
      <c r="C221" s="27" t="s">
        <v>243</v>
      </c>
      <c r="D221" s="10" t="s">
        <v>243</v>
      </c>
      <c r="E221" s="10">
        <f>SUM(E217:E220)</f>
        <v>0</v>
      </c>
    </row>
    <row r="223" spans="1:4" ht="15">
      <c r="A223" s="3" t="s">
        <v>57</v>
      </c>
      <c r="D223" s="15">
        <f>E221+F211+G201</f>
        <v>43967.67</v>
      </c>
    </row>
    <row r="225" ht="15">
      <c r="A225" s="12" t="s">
        <v>58</v>
      </c>
    </row>
    <row r="227" ht="15" hidden="1">
      <c r="A227" s="3" t="s">
        <v>60</v>
      </c>
    </row>
    <row r="228" ht="15" hidden="1"/>
    <row r="229" spans="1:5" ht="30" hidden="1">
      <c r="A229" s="1" t="s">
        <v>238</v>
      </c>
      <c r="B229" s="2" t="s">
        <v>59</v>
      </c>
      <c r="C229" s="25" t="s">
        <v>174</v>
      </c>
      <c r="D229" s="2" t="s">
        <v>175</v>
      </c>
      <c r="E229" s="2" t="s">
        <v>239</v>
      </c>
    </row>
    <row r="230" spans="1:5" ht="15" hidden="1">
      <c r="A230" s="4">
        <v>1</v>
      </c>
      <c r="B230" s="23">
        <v>2</v>
      </c>
      <c r="C230" s="4">
        <v>3</v>
      </c>
      <c r="D230" s="6">
        <v>4</v>
      </c>
      <c r="E230" s="6" t="s">
        <v>56</v>
      </c>
    </row>
    <row r="231" spans="1:5" ht="15" hidden="1">
      <c r="A231" s="1">
        <v>1</v>
      </c>
      <c r="B231" s="5"/>
      <c r="C231" s="27"/>
      <c r="D231" s="8"/>
      <c r="E231" s="8">
        <f>C231*D231</f>
        <v>0</v>
      </c>
    </row>
    <row r="232" spans="1:5" ht="15" hidden="1">
      <c r="A232" s="1">
        <v>2</v>
      </c>
      <c r="B232" s="5"/>
      <c r="C232" s="27"/>
      <c r="D232" s="8"/>
      <c r="E232" s="8">
        <f>C232*D232</f>
        <v>0</v>
      </c>
    </row>
    <row r="233" spans="1:5" ht="15" hidden="1">
      <c r="A233" s="1">
        <v>3</v>
      </c>
      <c r="B233" s="5"/>
      <c r="C233" s="27"/>
      <c r="D233" s="8"/>
      <c r="E233" s="8">
        <f>C233*D233</f>
        <v>0</v>
      </c>
    </row>
    <row r="234" spans="1:5" ht="15" hidden="1">
      <c r="A234" s="1">
        <v>4</v>
      </c>
      <c r="B234" s="5"/>
      <c r="C234" s="27"/>
      <c r="D234" s="8"/>
      <c r="E234" s="8">
        <f>C234*D234</f>
        <v>0</v>
      </c>
    </row>
    <row r="235" spans="1:5" ht="15" hidden="1">
      <c r="A235" s="5" t="s">
        <v>237</v>
      </c>
      <c r="B235" s="5"/>
      <c r="C235" s="27" t="s">
        <v>243</v>
      </c>
      <c r="D235" s="10" t="s">
        <v>243</v>
      </c>
      <c r="E235" s="10">
        <f>SUM(E231:E234)</f>
        <v>0</v>
      </c>
    </row>
    <row r="236" ht="12.75" customHeight="1"/>
    <row r="237" ht="15" hidden="1">
      <c r="A237" s="3" t="s">
        <v>61</v>
      </c>
    </row>
    <row r="238" ht="15" hidden="1"/>
    <row r="239" spans="1:4" ht="30" hidden="1">
      <c r="A239" s="70" t="s">
        <v>176</v>
      </c>
      <c r="B239" s="71"/>
      <c r="C239" s="2" t="s">
        <v>62</v>
      </c>
      <c r="D239" s="2" t="s">
        <v>239</v>
      </c>
    </row>
    <row r="240" spans="1:4" ht="15" hidden="1">
      <c r="A240" s="72">
        <v>1</v>
      </c>
      <c r="B240" s="73"/>
      <c r="C240" s="6">
        <v>2</v>
      </c>
      <c r="D240" s="6" t="s">
        <v>63</v>
      </c>
    </row>
    <row r="241" spans="1:4" ht="15" hidden="1">
      <c r="A241" s="81"/>
      <c r="B241" s="81"/>
      <c r="C241" s="28"/>
      <c r="D241" s="29">
        <f>A241*C241</f>
        <v>0</v>
      </c>
    </row>
    <row r="242" ht="15" hidden="1"/>
    <row r="243" ht="15" hidden="1">
      <c r="A243" s="3" t="s">
        <v>65</v>
      </c>
    </row>
    <row r="244" ht="15" hidden="1"/>
    <row r="245" spans="1:5" ht="105" customHeight="1" hidden="1">
      <c r="A245" s="1" t="s">
        <v>238</v>
      </c>
      <c r="B245" s="2" t="s">
        <v>64</v>
      </c>
      <c r="C245" s="25" t="s">
        <v>177</v>
      </c>
      <c r="D245" s="25" t="s">
        <v>179</v>
      </c>
      <c r="E245" s="2" t="s">
        <v>239</v>
      </c>
    </row>
    <row r="246" spans="1:5" ht="15" hidden="1">
      <c r="A246" s="4">
        <v>1</v>
      </c>
      <c r="B246" s="23">
        <v>2</v>
      </c>
      <c r="C246" s="26">
        <v>3</v>
      </c>
      <c r="D246" s="6">
        <v>4</v>
      </c>
      <c r="E246" s="6" t="s">
        <v>56</v>
      </c>
    </row>
    <row r="247" spans="1:5" ht="15" hidden="1">
      <c r="A247" s="1">
        <v>1</v>
      </c>
      <c r="B247" s="7"/>
      <c r="C247" s="27"/>
      <c r="D247" s="8"/>
      <c r="E247" s="8">
        <f>C247*D247</f>
        <v>0</v>
      </c>
    </row>
    <row r="248" spans="1:5" ht="15" hidden="1">
      <c r="A248" s="1">
        <v>2</v>
      </c>
      <c r="B248" s="7"/>
      <c r="C248" s="27"/>
      <c r="D248" s="8"/>
      <c r="E248" s="8">
        <f>C248*D248</f>
        <v>0</v>
      </c>
    </row>
    <row r="249" spans="1:5" ht="15" hidden="1">
      <c r="A249" s="1">
        <v>3</v>
      </c>
      <c r="B249" s="7"/>
      <c r="C249" s="27"/>
      <c r="D249" s="8"/>
      <c r="E249" s="8">
        <f>C249*D249</f>
        <v>0</v>
      </c>
    </row>
    <row r="250" spans="1:5" ht="15" hidden="1">
      <c r="A250" s="1">
        <v>4</v>
      </c>
      <c r="B250" s="5"/>
      <c r="C250" s="27"/>
      <c r="D250" s="8"/>
      <c r="E250" s="8">
        <f>C250*D250</f>
        <v>0</v>
      </c>
    </row>
    <row r="251" spans="1:5" ht="15" hidden="1">
      <c r="A251" s="5" t="s">
        <v>237</v>
      </c>
      <c r="B251" s="5"/>
      <c r="C251" s="27" t="s">
        <v>243</v>
      </c>
      <c r="D251" s="10" t="s">
        <v>243</v>
      </c>
      <c r="E251" s="10">
        <f>SUM(E247:E250)</f>
        <v>0</v>
      </c>
    </row>
    <row r="253" ht="15">
      <c r="A253" s="3" t="s">
        <v>178</v>
      </c>
    </row>
    <row r="255" spans="1:5" ht="33" customHeight="1">
      <c r="A255" s="75" t="s">
        <v>184</v>
      </c>
      <c r="B255" s="75"/>
      <c r="C255" s="75"/>
      <c r="D255" s="75"/>
      <c r="E255" s="75"/>
    </row>
    <row r="257" spans="1:4" ht="15">
      <c r="A257" s="19" t="s">
        <v>66</v>
      </c>
      <c r="B257" s="19"/>
      <c r="C257" s="20"/>
      <c r="D257" s="15">
        <f>F270+E280</f>
        <v>0</v>
      </c>
    </row>
    <row r="259" spans="1:5" ht="32.25" customHeight="1">
      <c r="A259" s="75" t="s">
        <v>180</v>
      </c>
      <c r="B259" s="75"/>
      <c r="C259" s="75"/>
      <c r="D259" s="75"/>
      <c r="E259" s="75"/>
    </row>
    <row r="261" spans="1:6" ht="210">
      <c r="A261" s="1" t="s">
        <v>238</v>
      </c>
      <c r="B261" s="2" t="s">
        <v>113</v>
      </c>
      <c r="C261" s="25" t="s">
        <v>181</v>
      </c>
      <c r="D261" s="25" t="s">
        <v>182</v>
      </c>
      <c r="E261" s="2" t="s">
        <v>183</v>
      </c>
      <c r="F261" s="2" t="s">
        <v>239</v>
      </c>
    </row>
    <row r="262" spans="1:6" s="33" customFormat="1" ht="15">
      <c r="A262" s="30">
        <v>1</v>
      </c>
      <c r="B262" s="30">
        <v>2</v>
      </c>
      <c r="C262" s="31">
        <v>3</v>
      </c>
      <c r="D262" s="32">
        <v>4</v>
      </c>
      <c r="E262" s="32">
        <v>5</v>
      </c>
      <c r="F262" s="32" t="s">
        <v>67</v>
      </c>
    </row>
    <row r="263" spans="1:6" ht="15">
      <c r="A263" s="1">
        <v>1</v>
      </c>
      <c r="B263" s="18"/>
      <c r="C263" s="27"/>
      <c r="D263" s="8"/>
      <c r="E263" s="8"/>
      <c r="F263" s="8">
        <f>C263*D263*E263</f>
        <v>0</v>
      </c>
    </row>
    <row r="264" spans="1:6" ht="15" hidden="1">
      <c r="A264" s="1">
        <v>3</v>
      </c>
      <c r="B264" s="18"/>
      <c r="C264" s="27"/>
      <c r="D264" s="8"/>
      <c r="E264" s="8"/>
      <c r="F264" s="8">
        <f aca="true" t="shared" si="1" ref="F264:F269">C264*D264*E264</f>
        <v>0</v>
      </c>
    </row>
    <row r="265" spans="1:6" ht="15" hidden="1">
      <c r="A265" s="1">
        <v>4</v>
      </c>
      <c r="B265" s="18"/>
      <c r="C265" s="27"/>
      <c r="D265" s="8"/>
      <c r="E265" s="8"/>
      <c r="F265" s="8">
        <f t="shared" si="1"/>
        <v>0</v>
      </c>
    </row>
    <row r="266" spans="1:6" ht="15" hidden="1">
      <c r="A266" s="1">
        <v>5</v>
      </c>
      <c r="B266" s="18"/>
      <c r="C266" s="27"/>
      <c r="D266" s="8"/>
      <c r="E266" s="8"/>
      <c r="F266" s="8">
        <f t="shared" si="1"/>
        <v>0</v>
      </c>
    </row>
    <row r="267" spans="1:6" ht="15" hidden="1">
      <c r="A267" s="1">
        <v>6</v>
      </c>
      <c r="B267" s="18"/>
      <c r="C267" s="27"/>
      <c r="D267" s="8"/>
      <c r="E267" s="8"/>
      <c r="F267" s="8">
        <f t="shared" si="1"/>
        <v>0</v>
      </c>
    </row>
    <row r="268" spans="1:6" ht="15" hidden="1">
      <c r="A268" s="1">
        <v>7</v>
      </c>
      <c r="B268" s="18"/>
      <c r="C268" s="27"/>
      <c r="D268" s="8"/>
      <c r="E268" s="8"/>
      <c r="F268" s="8">
        <f t="shared" si="1"/>
        <v>0</v>
      </c>
    </row>
    <row r="269" spans="1:6" ht="15" hidden="1">
      <c r="A269" s="1"/>
      <c r="B269" s="18"/>
      <c r="C269" s="27"/>
      <c r="D269" s="8"/>
      <c r="E269" s="8"/>
      <c r="F269" s="8">
        <f t="shared" si="1"/>
        <v>0</v>
      </c>
    </row>
    <row r="270" spans="1:7" ht="15">
      <c r="A270" s="5" t="s">
        <v>237</v>
      </c>
      <c r="B270" s="5"/>
      <c r="C270" s="27" t="s">
        <v>243</v>
      </c>
      <c r="D270" s="10" t="s">
        <v>243</v>
      </c>
      <c r="E270" s="10" t="s">
        <v>243</v>
      </c>
      <c r="F270" s="10">
        <f>SUM(F263:F269)</f>
        <v>0</v>
      </c>
      <c r="G270" s="9"/>
    </row>
    <row r="272" spans="1:5" ht="34.5" customHeight="1" hidden="1">
      <c r="A272" s="75" t="s">
        <v>185</v>
      </c>
      <c r="B272" s="75"/>
      <c r="C272" s="75"/>
      <c r="D272" s="75"/>
      <c r="E272" s="75"/>
    </row>
    <row r="273" ht="15" hidden="1"/>
    <row r="274" spans="1:5" ht="60" hidden="1">
      <c r="A274" s="1" t="s">
        <v>238</v>
      </c>
      <c r="B274" s="2" t="s">
        <v>64</v>
      </c>
      <c r="C274" s="25" t="s">
        <v>186</v>
      </c>
      <c r="D274" s="25" t="s">
        <v>187</v>
      </c>
      <c r="E274" s="2" t="s">
        <v>239</v>
      </c>
    </row>
    <row r="275" spans="1:5" ht="15" hidden="1">
      <c r="A275" s="4">
        <v>1</v>
      </c>
      <c r="B275" s="23">
        <v>2</v>
      </c>
      <c r="C275" s="26">
        <v>3</v>
      </c>
      <c r="D275" s="6">
        <v>4</v>
      </c>
      <c r="E275" s="6" t="s">
        <v>56</v>
      </c>
    </row>
    <row r="276" spans="1:5" ht="15" hidden="1">
      <c r="A276" s="1">
        <v>1</v>
      </c>
      <c r="B276" s="5"/>
      <c r="C276" s="27"/>
      <c r="D276" s="8"/>
      <c r="E276" s="8">
        <f>C276*D276</f>
        <v>0</v>
      </c>
    </row>
    <row r="277" spans="1:5" ht="15" hidden="1">
      <c r="A277" s="1">
        <v>2</v>
      </c>
      <c r="B277" s="5"/>
      <c r="C277" s="27"/>
      <c r="D277" s="8"/>
      <c r="E277" s="8">
        <f>C277*D277</f>
        <v>0</v>
      </c>
    </row>
    <row r="278" spans="1:5" ht="15" hidden="1">
      <c r="A278" s="1">
        <v>3</v>
      </c>
      <c r="B278" s="5"/>
      <c r="C278" s="27"/>
      <c r="D278" s="8"/>
      <c r="E278" s="8">
        <f>C278*D278</f>
        <v>0</v>
      </c>
    </row>
    <row r="279" spans="1:5" ht="15" hidden="1">
      <c r="A279" s="1">
        <v>4</v>
      </c>
      <c r="B279" s="5"/>
      <c r="C279" s="27"/>
      <c r="D279" s="8"/>
      <c r="E279" s="8">
        <f>C279*D279</f>
        <v>0</v>
      </c>
    </row>
    <row r="280" spans="1:5" ht="15" hidden="1">
      <c r="A280" s="5" t="s">
        <v>237</v>
      </c>
      <c r="B280" s="5"/>
      <c r="C280" s="27" t="s">
        <v>243</v>
      </c>
      <c r="D280" s="10" t="s">
        <v>243</v>
      </c>
      <c r="E280" s="10">
        <f>SUM(E276:E279)</f>
        <v>0</v>
      </c>
    </row>
    <row r="281" ht="15" hidden="1"/>
    <row r="282" spans="1:4" ht="15" hidden="1">
      <c r="A282" s="3" t="s">
        <v>68</v>
      </c>
      <c r="D282" s="15">
        <f>D257+E251+D241+E235</f>
        <v>0</v>
      </c>
    </row>
    <row r="284" spans="1:4" ht="36" customHeight="1">
      <c r="A284" s="93" t="s">
        <v>235</v>
      </c>
      <c r="B284" s="93"/>
      <c r="C284" s="93"/>
      <c r="D284" s="34">
        <f>D282+D223+D189+D138+D61</f>
        <v>185896.83</v>
      </c>
    </row>
    <row r="286" ht="15">
      <c r="A286" s="12" t="s">
        <v>128</v>
      </c>
    </row>
    <row r="288" ht="15">
      <c r="A288" s="3" t="s">
        <v>69</v>
      </c>
    </row>
    <row r="290" spans="1:5" ht="30">
      <c r="A290" s="1" t="s">
        <v>238</v>
      </c>
      <c r="B290" s="2" t="s">
        <v>70</v>
      </c>
      <c r="C290" s="25" t="s">
        <v>188</v>
      </c>
      <c r="D290" s="25" t="s">
        <v>98</v>
      </c>
      <c r="E290" s="2" t="s">
        <v>239</v>
      </c>
    </row>
    <row r="291" spans="1:5" ht="15">
      <c r="A291" s="4">
        <v>1</v>
      </c>
      <c r="B291" s="23">
        <v>2</v>
      </c>
      <c r="C291" s="26">
        <v>3</v>
      </c>
      <c r="D291" s="6">
        <v>4</v>
      </c>
      <c r="E291" s="6" t="s">
        <v>56</v>
      </c>
    </row>
    <row r="292" spans="1:6" ht="15">
      <c r="A292" s="1">
        <v>1</v>
      </c>
      <c r="B292" s="5" t="s">
        <v>71</v>
      </c>
      <c r="C292" s="35">
        <v>2843.11</v>
      </c>
      <c r="D292" s="8">
        <f>10.46*1.04</f>
        <v>10.88</v>
      </c>
      <c r="E292" s="8">
        <f>C292*D292</f>
        <v>30933.04</v>
      </c>
      <c r="F292" s="36"/>
    </row>
    <row r="293" spans="1:5" ht="15" hidden="1">
      <c r="A293" s="1">
        <v>2</v>
      </c>
      <c r="B293" s="5" t="s">
        <v>72</v>
      </c>
      <c r="C293" s="27"/>
      <c r="D293" s="8"/>
      <c r="E293" s="8">
        <f>C293*D293</f>
        <v>0</v>
      </c>
    </row>
    <row r="294" spans="1:5" ht="15" hidden="1">
      <c r="A294" s="1">
        <v>3</v>
      </c>
      <c r="B294" s="5" t="s">
        <v>73</v>
      </c>
      <c r="C294" s="27"/>
      <c r="D294" s="8"/>
      <c r="E294" s="8">
        <f>C294*D294</f>
        <v>0</v>
      </c>
    </row>
    <row r="295" spans="1:5" ht="15" hidden="1">
      <c r="A295" s="1">
        <v>4</v>
      </c>
      <c r="B295" s="5" t="s">
        <v>74</v>
      </c>
      <c r="C295" s="27"/>
      <c r="D295" s="8"/>
      <c r="E295" s="8">
        <f>C295*D295</f>
        <v>0</v>
      </c>
    </row>
    <row r="296" spans="1:5" ht="15" hidden="1">
      <c r="A296" s="1">
        <v>5</v>
      </c>
      <c r="B296" s="5" t="s">
        <v>75</v>
      </c>
      <c r="C296" s="27"/>
      <c r="D296" s="8"/>
      <c r="E296" s="8">
        <f>C296*D296</f>
        <v>0</v>
      </c>
    </row>
    <row r="297" spans="1:5" ht="15">
      <c r="A297" s="5" t="s">
        <v>237</v>
      </c>
      <c r="B297" s="5" t="s">
        <v>243</v>
      </c>
      <c r="C297" s="27" t="s">
        <v>243</v>
      </c>
      <c r="D297" s="10" t="s">
        <v>243</v>
      </c>
      <c r="E297" s="10">
        <f>SUM(E292:E296)</f>
        <v>30933.04</v>
      </c>
    </row>
    <row r="299" spans="1:8" ht="32.25" customHeight="1">
      <c r="A299" s="75" t="s">
        <v>114</v>
      </c>
      <c r="B299" s="75"/>
      <c r="C299" s="75"/>
      <c r="D299" s="75"/>
      <c r="E299" s="75"/>
      <c r="F299" s="75"/>
      <c r="H299" s="9"/>
    </row>
    <row r="300" ht="15">
      <c r="H300" s="9"/>
    </row>
    <row r="301" spans="1:8" ht="15">
      <c r="A301" s="3" t="s">
        <v>76</v>
      </c>
      <c r="H301" s="9"/>
    </row>
    <row r="302" ht="15" hidden="1"/>
    <row r="303" spans="1:6" ht="33" customHeight="1" hidden="1">
      <c r="A303" s="75" t="s">
        <v>77</v>
      </c>
      <c r="B303" s="75"/>
      <c r="C303" s="75"/>
      <c r="D303" s="75"/>
      <c r="E303" s="75"/>
      <c r="F303" s="75"/>
    </row>
    <row r="304" ht="15" hidden="1"/>
    <row r="305" spans="1:5" ht="60" hidden="1">
      <c r="A305" s="1" t="s">
        <v>238</v>
      </c>
      <c r="B305" s="2" t="s">
        <v>78</v>
      </c>
      <c r="C305" s="25" t="s">
        <v>79</v>
      </c>
      <c r="D305" s="25" t="s">
        <v>80</v>
      </c>
      <c r="E305" s="2" t="s">
        <v>239</v>
      </c>
    </row>
    <row r="306" spans="1:5" ht="15" hidden="1">
      <c r="A306" s="4">
        <v>1</v>
      </c>
      <c r="B306" s="23">
        <v>2</v>
      </c>
      <c r="C306" s="26">
        <v>3</v>
      </c>
      <c r="D306" s="6">
        <v>4</v>
      </c>
      <c r="E306" s="6" t="s">
        <v>56</v>
      </c>
    </row>
    <row r="307" spans="1:5" ht="15" hidden="1">
      <c r="A307" s="1">
        <v>1</v>
      </c>
      <c r="B307" s="7"/>
      <c r="C307" s="27"/>
      <c r="D307" s="8"/>
      <c r="E307" s="8">
        <f>C307*D307</f>
        <v>0</v>
      </c>
    </row>
    <row r="308" spans="1:5" ht="15" hidden="1">
      <c r="A308" s="1">
        <v>2</v>
      </c>
      <c r="B308" s="5"/>
      <c r="C308" s="27"/>
      <c r="D308" s="8"/>
      <c r="E308" s="8">
        <f>C308*D308</f>
        <v>0</v>
      </c>
    </row>
    <row r="309" spans="1:5" ht="15" hidden="1">
      <c r="A309" s="1">
        <v>3</v>
      </c>
      <c r="B309" s="5"/>
      <c r="C309" s="27"/>
      <c r="D309" s="8"/>
      <c r="E309" s="8">
        <f>C309*D309</f>
        <v>0</v>
      </c>
    </row>
    <row r="310" spans="1:5" ht="15" hidden="1">
      <c r="A310" s="1">
        <v>4</v>
      </c>
      <c r="B310" s="5"/>
      <c r="C310" s="27"/>
      <c r="D310" s="8"/>
      <c r="E310" s="8">
        <f>C310*D310</f>
        <v>0</v>
      </c>
    </row>
    <row r="311" spans="1:5" ht="15" hidden="1">
      <c r="A311" s="1">
        <v>5</v>
      </c>
      <c r="B311" s="5"/>
      <c r="C311" s="27"/>
      <c r="D311" s="8"/>
      <c r="E311" s="8">
        <f>C311*D311</f>
        <v>0</v>
      </c>
    </row>
    <row r="312" spans="1:5" ht="15" hidden="1">
      <c r="A312" s="5" t="s">
        <v>237</v>
      </c>
      <c r="B312" s="5"/>
      <c r="C312" s="27" t="s">
        <v>243</v>
      </c>
      <c r="D312" s="10" t="s">
        <v>243</v>
      </c>
      <c r="E312" s="10">
        <f>SUM(E307:E311)</f>
        <v>0</v>
      </c>
    </row>
    <row r="313" ht="15" hidden="1"/>
    <row r="314" ht="15" hidden="1">
      <c r="A314" s="3" t="s">
        <v>81</v>
      </c>
    </row>
    <row r="315" spans="1:6" ht="63" customHeight="1" hidden="1">
      <c r="A315" s="75" t="s">
        <v>82</v>
      </c>
      <c r="B315" s="75"/>
      <c r="C315" s="75"/>
      <c r="D315" s="75"/>
      <c r="E315" s="75"/>
      <c r="F315" s="75"/>
    </row>
    <row r="316" ht="15" hidden="1"/>
    <row r="317" spans="1:4" ht="75" customHeight="1" hidden="1">
      <c r="A317" s="70" t="s">
        <v>83</v>
      </c>
      <c r="B317" s="71"/>
      <c r="C317" s="25" t="s">
        <v>84</v>
      </c>
      <c r="D317" s="2" t="s">
        <v>239</v>
      </c>
    </row>
    <row r="318" spans="1:4" ht="15" hidden="1">
      <c r="A318" s="76">
        <v>1</v>
      </c>
      <c r="B318" s="77"/>
      <c r="C318" s="26">
        <v>2</v>
      </c>
      <c r="D318" s="6" t="s">
        <v>63</v>
      </c>
    </row>
    <row r="319" spans="1:4" ht="15" hidden="1">
      <c r="A319" s="76"/>
      <c r="B319" s="77"/>
      <c r="C319" s="27"/>
      <c r="D319" s="8">
        <f>A319*C319</f>
        <v>0</v>
      </c>
    </row>
    <row r="321" ht="15">
      <c r="A321" s="3" t="s">
        <v>292</v>
      </c>
    </row>
    <row r="323" spans="1:4" ht="30">
      <c r="A323" s="70" t="s">
        <v>285</v>
      </c>
      <c r="B323" s="71"/>
      <c r="C323" s="25" t="s">
        <v>286</v>
      </c>
      <c r="D323" s="2" t="s">
        <v>239</v>
      </c>
    </row>
    <row r="324" spans="1:4" ht="15">
      <c r="A324" s="76">
        <v>1</v>
      </c>
      <c r="B324" s="77"/>
      <c r="C324" s="26">
        <v>2</v>
      </c>
      <c r="D324" s="6" t="s">
        <v>63</v>
      </c>
    </row>
    <row r="325" spans="1:4" ht="15">
      <c r="A325" s="76">
        <v>15.68</v>
      </c>
      <c r="B325" s="77"/>
      <c r="C325" s="27">
        <f>552.03*1.04</f>
        <v>574.11</v>
      </c>
      <c r="D325" s="8">
        <f>A325*C325</f>
        <v>9002.04</v>
      </c>
    </row>
    <row r="327" spans="1:6" ht="45" customHeight="1" hidden="1">
      <c r="A327" s="75" t="s">
        <v>85</v>
      </c>
      <c r="B327" s="75"/>
      <c r="C327" s="75"/>
      <c r="D327" s="75"/>
      <c r="E327" s="75"/>
      <c r="F327" s="75"/>
    </row>
    <row r="328" ht="15" hidden="1"/>
    <row r="329" spans="1:5" ht="105" hidden="1">
      <c r="A329" s="1" t="s">
        <v>238</v>
      </c>
      <c r="B329" s="2" t="s">
        <v>87</v>
      </c>
      <c r="C329" s="25" t="s">
        <v>86</v>
      </c>
      <c r="D329" s="25" t="s">
        <v>88</v>
      </c>
      <c r="E329" s="2" t="s">
        <v>239</v>
      </c>
    </row>
    <row r="330" spans="1:5" ht="15" hidden="1">
      <c r="A330" s="4">
        <v>1</v>
      </c>
      <c r="B330" s="23">
        <v>2</v>
      </c>
      <c r="C330" s="26">
        <v>3</v>
      </c>
      <c r="D330" s="6">
        <v>4</v>
      </c>
      <c r="E330" s="6" t="s">
        <v>56</v>
      </c>
    </row>
    <row r="331" spans="1:5" ht="15" hidden="1">
      <c r="A331" s="1">
        <v>1</v>
      </c>
      <c r="B331" s="5"/>
      <c r="C331" s="27"/>
      <c r="D331" s="8"/>
      <c r="E331" s="8">
        <f>C331*D331</f>
        <v>0</v>
      </c>
    </row>
    <row r="332" spans="1:5" ht="15" hidden="1">
      <c r="A332" s="1">
        <v>2</v>
      </c>
      <c r="B332" s="5"/>
      <c r="C332" s="27"/>
      <c r="D332" s="8"/>
      <c r="E332" s="8">
        <f>C332*D332</f>
        <v>0</v>
      </c>
    </row>
    <row r="333" spans="1:5" ht="15" hidden="1">
      <c r="A333" s="1">
        <v>3</v>
      </c>
      <c r="B333" s="5"/>
      <c r="C333" s="27"/>
      <c r="D333" s="8"/>
      <c r="E333" s="8">
        <f>C333*D333</f>
        <v>0</v>
      </c>
    </row>
    <row r="334" spans="1:5" ht="15" hidden="1">
      <c r="A334" s="1">
        <v>4</v>
      </c>
      <c r="B334" s="5"/>
      <c r="C334" s="27"/>
      <c r="D334" s="8"/>
      <c r="E334" s="8">
        <f>C334*D334</f>
        <v>0</v>
      </c>
    </row>
    <row r="335" spans="1:5" ht="15" hidden="1">
      <c r="A335" s="1">
        <v>5</v>
      </c>
      <c r="B335" s="5"/>
      <c r="C335" s="27"/>
      <c r="D335" s="8"/>
      <c r="E335" s="8">
        <f>C335*D335</f>
        <v>0</v>
      </c>
    </row>
    <row r="336" spans="1:5" ht="15" hidden="1">
      <c r="A336" s="5" t="s">
        <v>237</v>
      </c>
      <c r="B336" s="5"/>
      <c r="C336" s="27" t="s">
        <v>243</v>
      </c>
      <c r="D336" s="10" t="s">
        <v>243</v>
      </c>
      <c r="E336" s="10">
        <f>SUM(E331:E335)</f>
        <v>0</v>
      </c>
    </row>
    <row r="337" spans="1:6" ht="45" customHeight="1">
      <c r="A337" s="75" t="s">
        <v>85</v>
      </c>
      <c r="B337" s="75"/>
      <c r="C337" s="75"/>
      <c r="D337" s="75"/>
      <c r="E337" s="75"/>
      <c r="F337" s="75"/>
    </row>
    <row r="339" spans="1:5" ht="123" customHeight="1">
      <c r="A339" s="1" t="s">
        <v>238</v>
      </c>
      <c r="B339" s="2" t="s">
        <v>87</v>
      </c>
      <c r="C339" s="25" t="s">
        <v>86</v>
      </c>
      <c r="D339" s="25" t="s">
        <v>88</v>
      </c>
      <c r="E339" s="2" t="s">
        <v>239</v>
      </c>
    </row>
    <row r="340" spans="1:5" ht="15">
      <c r="A340" s="4">
        <v>1</v>
      </c>
      <c r="B340" s="23">
        <v>2</v>
      </c>
      <c r="C340" s="26">
        <v>3</v>
      </c>
      <c r="D340" s="6">
        <v>4</v>
      </c>
      <c r="E340" s="6" t="s">
        <v>56</v>
      </c>
    </row>
    <row r="341" spans="1:5" ht="15" customHeight="1">
      <c r="A341" s="1">
        <v>1</v>
      </c>
      <c r="B341" s="7" t="s">
        <v>293</v>
      </c>
      <c r="C341" s="27">
        <v>1</v>
      </c>
      <c r="D341" s="8">
        <f>2300*12</f>
        <v>27600</v>
      </c>
      <c r="E341" s="8">
        <f>C341*D341</f>
        <v>27600</v>
      </c>
    </row>
    <row r="342" spans="1:5" ht="60">
      <c r="A342" s="1">
        <v>2</v>
      </c>
      <c r="B342" s="7" t="s">
        <v>294</v>
      </c>
      <c r="C342" s="27">
        <v>1</v>
      </c>
      <c r="D342" s="8">
        <v>5666.67</v>
      </c>
      <c r="E342" s="8">
        <f>C342*D342</f>
        <v>5666.67</v>
      </c>
    </row>
    <row r="343" spans="1:5" ht="26.25" customHeight="1" hidden="1">
      <c r="A343" s="1">
        <v>3</v>
      </c>
      <c r="B343" s="5"/>
      <c r="C343" s="27"/>
      <c r="D343" s="8"/>
      <c r="E343" s="8">
        <f>C343*D343</f>
        <v>0</v>
      </c>
    </row>
    <row r="344" spans="1:5" ht="13.5" customHeight="1" hidden="1">
      <c r="A344" s="1">
        <v>4</v>
      </c>
      <c r="B344" s="5"/>
      <c r="C344" s="27"/>
      <c r="D344" s="8"/>
      <c r="E344" s="8">
        <f>C344*D344</f>
        <v>0</v>
      </c>
    </row>
    <row r="345" spans="1:5" ht="13.5" customHeight="1" hidden="1">
      <c r="A345" s="1">
        <v>5</v>
      </c>
      <c r="B345" s="5"/>
      <c r="C345" s="27"/>
      <c r="D345" s="8"/>
      <c r="E345" s="8">
        <f>C345*D345</f>
        <v>0</v>
      </c>
    </row>
    <row r="346" spans="1:5" ht="15">
      <c r="A346" s="5" t="s">
        <v>237</v>
      </c>
      <c r="B346" s="5"/>
      <c r="C346" s="27"/>
      <c r="D346" s="10"/>
      <c r="E346" s="10">
        <f>E341+E342</f>
        <v>33266.67</v>
      </c>
    </row>
    <row r="348" spans="3:5" ht="15">
      <c r="C348" s="37"/>
      <c r="D348" s="9"/>
      <c r="E348" s="9"/>
    </row>
    <row r="349" spans="1:5" ht="32.25" customHeight="1">
      <c r="A349" s="86" t="s">
        <v>90</v>
      </c>
      <c r="B349" s="86"/>
      <c r="C349" s="86"/>
      <c r="D349" s="24">
        <f>E336+D325+D319+E312</f>
        <v>9002.04</v>
      </c>
      <c r="E349" s="9"/>
    </row>
    <row r="350" spans="3:5" ht="15">
      <c r="C350" s="37"/>
      <c r="D350" s="9"/>
      <c r="E350" s="9"/>
    </row>
    <row r="351" spans="3:5" ht="15">
      <c r="C351" s="37"/>
      <c r="D351" s="9"/>
      <c r="E351" s="9"/>
    </row>
    <row r="352" spans="3:5" ht="15">
      <c r="C352" s="37"/>
      <c r="D352" s="9"/>
      <c r="E352" s="9"/>
    </row>
    <row r="353" spans="1:8" ht="19.5" customHeight="1" hidden="1">
      <c r="A353" s="75" t="s">
        <v>91</v>
      </c>
      <c r="B353" s="75"/>
      <c r="C353" s="75"/>
      <c r="D353" s="75"/>
      <c r="E353" s="75"/>
      <c r="F353" s="75"/>
      <c r="H353" s="9"/>
    </row>
    <row r="354" spans="1:6" ht="19.5" customHeight="1" hidden="1">
      <c r="A354" s="38"/>
      <c r="B354" s="38"/>
      <c r="C354" s="39"/>
      <c r="D354" s="38"/>
      <c r="E354" s="38"/>
      <c r="F354" s="38"/>
    </row>
    <row r="355" spans="1:5" ht="255" hidden="1">
      <c r="A355" s="1" t="s">
        <v>238</v>
      </c>
      <c r="B355" s="2" t="s">
        <v>89</v>
      </c>
      <c r="C355" s="25" t="s">
        <v>189</v>
      </c>
      <c r="D355" s="25" t="s">
        <v>259</v>
      </c>
      <c r="E355" s="2" t="s">
        <v>239</v>
      </c>
    </row>
    <row r="356" spans="1:5" ht="15" hidden="1">
      <c r="A356" s="4">
        <v>1</v>
      </c>
      <c r="B356" s="23">
        <v>2</v>
      </c>
      <c r="C356" s="6">
        <v>3</v>
      </c>
      <c r="D356" s="6">
        <v>4</v>
      </c>
      <c r="E356" s="6" t="s">
        <v>56</v>
      </c>
    </row>
    <row r="357" spans="1:5" ht="45" hidden="1">
      <c r="A357" s="5">
        <v>1</v>
      </c>
      <c r="B357" s="7" t="s">
        <v>115</v>
      </c>
      <c r="C357" s="8">
        <v>1</v>
      </c>
      <c r="D357" s="8"/>
      <c r="E357" s="8">
        <f>C357*D357</f>
        <v>0</v>
      </c>
    </row>
    <row r="358" spans="1:6" ht="48" customHeight="1" hidden="1">
      <c r="A358" s="5">
        <v>2</v>
      </c>
      <c r="B358" s="7" t="s">
        <v>153</v>
      </c>
      <c r="C358" s="8">
        <v>1</v>
      </c>
      <c r="D358" s="8"/>
      <c r="E358" s="8">
        <f>D358</f>
        <v>0</v>
      </c>
      <c r="F358" s="9"/>
    </row>
    <row r="359" spans="1:5" ht="15" hidden="1">
      <c r="A359" s="1">
        <v>3</v>
      </c>
      <c r="B359" s="7"/>
      <c r="C359" s="8"/>
      <c r="D359" s="8"/>
      <c r="E359" s="8">
        <f>D359</f>
        <v>0</v>
      </c>
    </row>
    <row r="360" spans="1:5" ht="15" hidden="1">
      <c r="A360" s="1">
        <v>4</v>
      </c>
      <c r="B360" s="7"/>
      <c r="C360" s="8"/>
      <c r="D360" s="8"/>
      <c r="E360" s="8">
        <f>D360</f>
        <v>0</v>
      </c>
    </row>
    <row r="361" spans="1:5" ht="15" hidden="1">
      <c r="A361" s="1">
        <v>5</v>
      </c>
      <c r="B361" s="7"/>
      <c r="C361" s="8"/>
      <c r="D361" s="8"/>
      <c r="E361" s="8">
        <f>D361</f>
        <v>0</v>
      </c>
    </row>
    <row r="362" spans="1:5" ht="15" hidden="1">
      <c r="A362" s="5" t="s">
        <v>237</v>
      </c>
      <c r="B362" s="5"/>
      <c r="C362" s="8" t="s">
        <v>243</v>
      </c>
      <c r="D362" s="10" t="s">
        <v>243</v>
      </c>
      <c r="E362" s="10">
        <f>SUM(E357:E361)</f>
        <v>0</v>
      </c>
    </row>
    <row r="365" spans="1:8" ht="18.75" customHeight="1">
      <c r="A365" s="75" t="s">
        <v>92</v>
      </c>
      <c r="B365" s="75"/>
      <c r="C365" s="75"/>
      <c r="D365" s="75"/>
      <c r="E365" s="75"/>
      <c r="F365" s="75"/>
      <c r="H365" s="9"/>
    </row>
    <row r="366" spans="1:6" ht="19.5" customHeight="1" hidden="1">
      <c r="A366" s="38"/>
      <c r="B366" s="38"/>
      <c r="C366" s="39"/>
      <c r="D366" s="38"/>
      <c r="E366" s="38"/>
      <c r="F366" s="38"/>
    </row>
    <row r="367" spans="1:4" ht="75" hidden="1">
      <c r="A367" s="1" t="s">
        <v>238</v>
      </c>
      <c r="B367" s="2" t="s">
        <v>89</v>
      </c>
      <c r="C367" s="25" t="s">
        <v>93</v>
      </c>
      <c r="D367" s="2" t="s">
        <v>239</v>
      </c>
    </row>
    <row r="368" spans="1:4" ht="15" hidden="1">
      <c r="A368" s="4">
        <v>1</v>
      </c>
      <c r="B368" s="23">
        <v>2</v>
      </c>
      <c r="C368" s="6">
        <v>3</v>
      </c>
      <c r="D368" s="6" t="s">
        <v>8</v>
      </c>
    </row>
    <row r="369" spans="1:4" ht="15" hidden="1">
      <c r="A369" s="1">
        <v>1</v>
      </c>
      <c r="B369" s="5"/>
      <c r="C369" s="8"/>
      <c r="D369" s="8">
        <f>C369</f>
        <v>0</v>
      </c>
    </row>
    <row r="370" spans="1:4" ht="15" hidden="1">
      <c r="A370" s="1">
        <v>2</v>
      </c>
      <c r="B370" s="5"/>
      <c r="C370" s="8"/>
      <c r="D370" s="8">
        <f>C370</f>
        <v>0</v>
      </c>
    </row>
    <row r="371" spans="1:4" ht="15" hidden="1">
      <c r="A371" s="1">
        <v>3</v>
      </c>
      <c r="B371" s="5"/>
      <c r="C371" s="8"/>
      <c r="D371" s="8">
        <f>C371</f>
        <v>0</v>
      </c>
    </row>
    <row r="372" spans="1:4" ht="15" hidden="1">
      <c r="A372" s="1">
        <v>4</v>
      </c>
      <c r="B372" s="5"/>
      <c r="C372" s="8"/>
      <c r="D372" s="8">
        <f>C372</f>
        <v>0</v>
      </c>
    </row>
    <row r="373" spans="1:4" ht="15" hidden="1">
      <c r="A373" s="1">
        <v>5</v>
      </c>
      <c r="B373" s="5"/>
      <c r="C373" s="8"/>
      <c r="D373" s="8">
        <f>C373</f>
        <v>0</v>
      </c>
    </row>
    <row r="374" spans="1:4" ht="15" hidden="1">
      <c r="A374" s="5" t="s">
        <v>237</v>
      </c>
      <c r="B374" s="5"/>
      <c r="C374" s="8" t="s">
        <v>243</v>
      </c>
      <c r="D374" s="10">
        <f>SUM(D369:D373)</f>
        <v>0</v>
      </c>
    </row>
    <row r="376" spans="1:6" ht="72" customHeight="1">
      <c r="A376" s="75" t="s">
        <v>116</v>
      </c>
      <c r="B376" s="75"/>
      <c r="C376" s="75"/>
      <c r="D376" s="75"/>
      <c r="E376" s="75"/>
      <c r="F376" s="75"/>
    </row>
    <row r="377" spans="1:6" ht="32.25" customHeight="1">
      <c r="A377" s="75" t="s">
        <v>117</v>
      </c>
      <c r="B377" s="75"/>
      <c r="C377" s="75"/>
      <c r="D377" s="75"/>
      <c r="E377" s="75"/>
      <c r="F377" s="75"/>
    </row>
    <row r="379" spans="1:4" ht="60">
      <c r="A379" s="70" t="s">
        <v>94</v>
      </c>
      <c r="B379" s="71"/>
      <c r="C379" s="25" t="s">
        <v>190</v>
      </c>
      <c r="D379" s="2" t="s">
        <v>239</v>
      </c>
    </row>
    <row r="380" spans="1:4" ht="15">
      <c r="A380" s="76">
        <v>1</v>
      </c>
      <c r="B380" s="77"/>
      <c r="C380" s="6">
        <v>2</v>
      </c>
      <c r="D380" s="6" t="s">
        <v>63</v>
      </c>
    </row>
    <row r="381" spans="1:4" ht="15">
      <c r="A381" s="76"/>
      <c r="B381" s="77"/>
      <c r="C381" s="8"/>
      <c r="D381" s="8">
        <f>A381*C381</f>
        <v>0</v>
      </c>
    </row>
    <row r="383" spans="1:6" ht="30.75" customHeight="1">
      <c r="A383" s="75" t="s">
        <v>100</v>
      </c>
      <c r="B383" s="75"/>
      <c r="C383" s="75"/>
      <c r="D383" s="75"/>
      <c r="E383" s="75"/>
      <c r="F383" s="75"/>
    </row>
    <row r="384" spans="1:6" ht="30.75" customHeight="1">
      <c r="A384" s="38"/>
      <c r="B384" s="38"/>
      <c r="C384" s="39"/>
      <c r="D384" s="38"/>
      <c r="E384" s="38"/>
      <c r="F384" s="38"/>
    </row>
    <row r="385" spans="1:5" ht="150">
      <c r="A385" s="1" t="s">
        <v>238</v>
      </c>
      <c r="B385" s="2" t="s">
        <v>236</v>
      </c>
      <c r="C385" s="25" t="s">
        <v>95</v>
      </c>
      <c r="D385" s="25" t="s">
        <v>191</v>
      </c>
      <c r="E385" s="2" t="s">
        <v>239</v>
      </c>
    </row>
    <row r="386" spans="1:5" ht="15">
      <c r="A386" s="4">
        <v>1</v>
      </c>
      <c r="B386" s="23">
        <v>2</v>
      </c>
      <c r="C386" s="26">
        <v>3</v>
      </c>
      <c r="D386" s="6">
        <v>4</v>
      </c>
      <c r="E386" s="6" t="s">
        <v>56</v>
      </c>
    </row>
    <row r="387" spans="1:5" ht="15" hidden="1">
      <c r="A387" s="1">
        <v>1</v>
      </c>
      <c r="B387" s="5"/>
      <c r="C387" s="27"/>
      <c r="D387" s="8"/>
      <c r="E387" s="8">
        <f>C387*D387</f>
        <v>0</v>
      </c>
    </row>
    <row r="388" spans="1:5" ht="15" hidden="1">
      <c r="A388" s="1">
        <v>2</v>
      </c>
      <c r="B388" s="5"/>
      <c r="C388" s="27"/>
      <c r="D388" s="8"/>
      <c r="E388" s="8">
        <f>C388*D388</f>
        <v>0</v>
      </c>
    </row>
    <row r="389" spans="1:5" ht="15" hidden="1">
      <c r="A389" s="1">
        <v>3</v>
      </c>
      <c r="B389" s="5"/>
      <c r="C389" s="27"/>
      <c r="D389" s="8"/>
      <c r="E389" s="8">
        <f>C389*D389</f>
        <v>0</v>
      </c>
    </row>
    <row r="390" spans="1:5" ht="15" hidden="1">
      <c r="A390" s="1">
        <v>4</v>
      </c>
      <c r="B390" s="5"/>
      <c r="C390" s="27"/>
      <c r="D390" s="8"/>
      <c r="E390" s="8">
        <f>C390*D390</f>
        <v>0</v>
      </c>
    </row>
    <row r="391" spans="1:5" ht="15" hidden="1">
      <c r="A391" s="1">
        <v>5</v>
      </c>
      <c r="B391" s="5"/>
      <c r="C391" s="27"/>
      <c r="D391" s="8"/>
      <c r="E391" s="8">
        <f>C391*D391</f>
        <v>0</v>
      </c>
    </row>
    <row r="392" spans="1:5" ht="15">
      <c r="A392" s="5" t="s">
        <v>237</v>
      </c>
      <c r="B392" s="5"/>
      <c r="C392" s="27" t="s">
        <v>243</v>
      </c>
      <c r="D392" s="10" t="s">
        <v>243</v>
      </c>
      <c r="E392" s="10">
        <f>SUM(E387:E391)</f>
        <v>0</v>
      </c>
    </row>
    <row r="394" spans="1:6" ht="31.5" customHeight="1">
      <c r="A394" s="75" t="s">
        <v>101</v>
      </c>
      <c r="B394" s="75"/>
      <c r="C394" s="75"/>
      <c r="D394" s="75"/>
      <c r="E394" s="75"/>
      <c r="F394" s="75"/>
    </row>
    <row r="395" spans="1:6" ht="60" hidden="1">
      <c r="A395" s="70" t="s">
        <v>96</v>
      </c>
      <c r="B395" s="71"/>
      <c r="C395" s="25" t="s">
        <v>97</v>
      </c>
      <c r="D395" s="2" t="s">
        <v>239</v>
      </c>
      <c r="E395" s="38"/>
      <c r="F395" s="38"/>
    </row>
    <row r="396" spans="1:4" ht="15" hidden="1">
      <c r="A396" s="76">
        <v>1</v>
      </c>
      <c r="B396" s="77"/>
      <c r="C396" s="6">
        <v>2</v>
      </c>
      <c r="D396" s="6" t="s">
        <v>63</v>
      </c>
    </row>
    <row r="397" spans="1:4" ht="15" hidden="1">
      <c r="A397" s="76"/>
      <c r="B397" s="77"/>
      <c r="C397" s="8"/>
      <c r="D397" s="8">
        <f>A397*C397</f>
        <v>0</v>
      </c>
    </row>
    <row r="399" spans="1:4" ht="122.25" customHeight="1">
      <c r="A399" s="86" t="s">
        <v>99</v>
      </c>
      <c r="B399" s="86"/>
      <c r="C399" s="86"/>
      <c r="D399" s="24">
        <f>D397+E392+D381</f>
        <v>0</v>
      </c>
    </row>
    <row r="400" spans="1:4" ht="68.25" customHeight="1">
      <c r="A400" s="86" t="s">
        <v>152</v>
      </c>
      <c r="B400" s="86"/>
      <c r="C400" s="86"/>
      <c r="D400" s="37">
        <f>D399+D374+E362+D349</f>
        <v>9002.04</v>
      </c>
    </row>
    <row r="401" spans="1:6" ht="94.5" customHeight="1">
      <c r="A401" s="75" t="s">
        <v>118</v>
      </c>
      <c r="B401" s="75"/>
      <c r="C401" s="75"/>
      <c r="D401" s="75"/>
      <c r="E401" s="75"/>
      <c r="F401" s="75"/>
    </row>
    <row r="403" ht="15">
      <c r="A403" s="3" t="s">
        <v>102</v>
      </c>
    </row>
    <row r="405" ht="15">
      <c r="A405" s="3" t="s">
        <v>192</v>
      </c>
    </row>
    <row r="406" ht="15" hidden="1"/>
    <row r="407" spans="1:5" ht="75" hidden="1">
      <c r="A407" s="1" t="s">
        <v>238</v>
      </c>
      <c r="B407" s="2" t="s">
        <v>236</v>
      </c>
      <c r="C407" s="25" t="s">
        <v>194</v>
      </c>
      <c r="D407" s="25" t="s">
        <v>193</v>
      </c>
      <c r="E407" s="2" t="s">
        <v>239</v>
      </c>
    </row>
    <row r="408" spans="1:5" ht="15" hidden="1">
      <c r="A408" s="4">
        <v>1</v>
      </c>
      <c r="B408" s="23">
        <v>2</v>
      </c>
      <c r="C408" s="26">
        <v>3</v>
      </c>
      <c r="D408" s="6">
        <v>4</v>
      </c>
      <c r="E408" s="6" t="s">
        <v>56</v>
      </c>
    </row>
    <row r="409" spans="1:5" ht="15" hidden="1">
      <c r="A409" s="1">
        <v>1</v>
      </c>
      <c r="B409" s="7"/>
      <c r="C409" s="27"/>
      <c r="D409" s="8"/>
      <c r="E409" s="8">
        <f>C409*D409</f>
        <v>0</v>
      </c>
    </row>
    <row r="410" spans="1:5" ht="15" hidden="1">
      <c r="A410" s="1">
        <v>2</v>
      </c>
      <c r="B410" s="7"/>
      <c r="C410" s="27"/>
      <c r="D410" s="8"/>
      <c r="E410" s="8">
        <f>C410*D410</f>
        <v>0</v>
      </c>
    </row>
    <row r="411" spans="1:5" ht="15" hidden="1">
      <c r="A411" s="1">
        <v>3</v>
      </c>
      <c r="B411" s="7"/>
      <c r="C411" s="27"/>
      <c r="D411" s="8"/>
      <c r="E411" s="8">
        <f>C411*D411</f>
        <v>0</v>
      </c>
    </row>
    <row r="412" spans="1:5" ht="15" hidden="1">
      <c r="A412" s="1">
        <v>4</v>
      </c>
      <c r="B412" s="7"/>
      <c r="C412" s="27"/>
      <c r="D412" s="8"/>
      <c r="E412" s="8">
        <f>C412*D412</f>
        <v>0</v>
      </c>
    </row>
    <row r="413" spans="1:5" ht="15" hidden="1">
      <c r="A413" s="1">
        <v>5</v>
      </c>
      <c r="B413" s="7"/>
      <c r="C413" s="27"/>
      <c r="D413" s="8"/>
      <c r="E413" s="8">
        <f>C413*D413</f>
        <v>0</v>
      </c>
    </row>
    <row r="414" spans="1:5" ht="15" hidden="1">
      <c r="A414" s="5" t="s">
        <v>237</v>
      </c>
      <c r="B414" s="5" t="s">
        <v>243</v>
      </c>
      <c r="C414" s="27" t="s">
        <v>243</v>
      </c>
      <c r="D414" s="10" t="s">
        <v>243</v>
      </c>
      <c r="E414" s="10">
        <f>SUM(E409:E413)</f>
        <v>0</v>
      </c>
    </row>
    <row r="416" spans="1:6" ht="45.75" customHeight="1">
      <c r="A416" s="75" t="s">
        <v>258</v>
      </c>
      <c r="B416" s="75"/>
      <c r="C416" s="75"/>
      <c r="D416" s="75"/>
      <c r="E416" s="75"/>
      <c r="F416" s="75"/>
    </row>
    <row r="418" spans="1:4" ht="99" customHeight="1">
      <c r="A418" s="1" t="s">
        <v>238</v>
      </c>
      <c r="B418" s="2" t="s">
        <v>236</v>
      </c>
      <c r="C418" s="25" t="s">
        <v>103</v>
      </c>
      <c r="D418" s="2" t="s">
        <v>239</v>
      </c>
    </row>
    <row r="419" spans="1:4" ht="15">
      <c r="A419" s="4">
        <v>1</v>
      </c>
      <c r="B419" s="23">
        <v>2</v>
      </c>
      <c r="C419" s="26">
        <v>3</v>
      </c>
      <c r="D419" s="6" t="s">
        <v>8</v>
      </c>
    </row>
    <row r="420" spans="1:4" ht="30">
      <c r="A420" s="4">
        <v>1</v>
      </c>
      <c r="B420" s="40" t="s">
        <v>253</v>
      </c>
      <c r="C420" s="41">
        <v>3000</v>
      </c>
      <c r="D420" s="42">
        <f>C420</f>
        <v>3000</v>
      </c>
    </row>
    <row r="421" spans="1:4" ht="15" hidden="1">
      <c r="A421" s="4">
        <v>2</v>
      </c>
      <c r="B421" s="40"/>
      <c r="C421" s="23"/>
      <c r="D421" s="6">
        <f aca="true" t="shared" si="2" ref="D421:D436">C421</f>
        <v>0</v>
      </c>
    </row>
    <row r="422" spans="1:4" ht="15" hidden="1">
      <c r="A422" s="4">
        <v>3</v>
      </c>
      <c r="B422" s="40"/>
      <c r="C422" s="23"/>
      <c r="D422" s="6">
        <f t="shared" si="2"/>
        <v>0</v>
      </c>
    </row>
    <row r="423" spans="1:4" ht="15" hidden="1">
      <c r="A423" s="4">
        <v>4</v>
      </c>
      <c r="B423" s="40"/>
      <c r="C423" s="23"/>
      <c r="D423" s="6">
        <f t="shared" si="2"/>
        <v>0</v>
      </c>
    </row>
    <row r="424" spans="1:4" ht="15" hidden="1">
      <c r="A424" s="4">
        <v>5</v>
      </c>
      <c r="B424" s="40"/>
      <c r="C424" s="23"/>
      <c r="D424" s="6">
        <f t="shared" si="2"/>
        <v>0</v>
      </c>
    </row>
    <row r="425" spans="1:4" ht="15" hidden="1">
      <c r="A425" s="4">
        <v>6</v>
      </c>
      <c r="B425" s="40"/>
      <c r="C425" s="23"/>
      <c r="D425" s="6">
        <f t="shared" si="2"/>
        <v>0</v>
      </c>
    </row>
    <row r="426" spans="1:4" ht="15" hidden="1">
      <c r="A426" s="4">
        <v>7</v>
      </c>
      <c r="B426" s="40"/>
      <c r="C426" s="23"/>
      <c r="D426" s="6">
        <f t="shared" si="2"/>
        <v>0</v>
      </c>
    </row>
    <row r="427" spans="1:4" ht="15" hidden="1">
      <c r="A427" s="4">
        <v>8</v>
      </c>
      <c r="B427" s="40"/>
      <c r="C427" s="23"/>
      <c r="D427" s="6">
        <f t="shared" si="2"/>
        <v>0</v>
      </c>
    </row>
    <row r="428" spans="1:4" ht="15" hidden="1">
      <c r="A428" s="4">
        <v>9</v>
      </c>
      <c r="B428" s="40"/>
      <c r="C428" s="23"/>
      <c r="D428" s="6">
        <f t="shared" si="2"/>
        <v>0</v>
      </c>
    </row>
    <row r="429" spans="1:4" ht="15" hidden="1">
      <c r="A429" s="4">
        <v>10</v>
      </c>
      <c r="B429" s="40"/>
      <c r="C429" s="23"/>
      <c r="D429" s="6">
        <f t="shared" si="2"/>
        <v>0</v>
      </c>
    </row>
    <row r="430" spans="1:4" ht="15" hidden="1">
      <c r="A430" s="4">
        <v>11</v>
      </c>
      <c r="B430" s="40"/>
      <c r="C430" s="23"/>
      <c r="D430" s="6">
        <f t="shared" si="2"/>
        <v>0</v>
      </c>
    </row>
    <row r="431" spans="1:4" ht="15" hidden="1">
      <c r="A431" s="4">
        <v>12</v>
      </c>
      <c r="B431" s="40"/>
      <c r="C431" s="23"/>
      <c r="D431" s="6">
        <f t="shared" si="2"/>
        <v>0</v>
      </c>
    </row>
    <row r="432" spans="1:4" ht="15" hidden="1">
      <c r="A432" s="4">
        <v>13</v>
      </c>
      <c r="B432" s="40"/>
      <c r="C432" s="23"/>
      <c r="D432" s="6">
        <f t="shared" si="2"/>
        <v>0</v>
      </c>
    </row>
    <row r="433" spans="1:4" ht="15" hidden="1">
      <c r="A433" s="4">
        <v>14</v>
      </c>
      <c r="B433" s="40"/>
      <c r="C433" s="23"/>
      <c r="D433" s="6">
        <f t="shared" si="2"/>
        <v>0</v>
      </c>
    </row>
    <row r="434" spans="1:4" ht="15" hidden="1">
      <c r="A434" s="4">
        <v>15</v>
      </c>
      <c r="B434" s="40"/>
      <c r="C434" s="23"/>
      <c r="D434" s="6">
        <f t="shared" si="2"/>
        <v>0</v>
      </c>
    </row>
    <row r="435" spans="1:4" ht="15" hidden="1">
      <c r="A435" s="4">
        <v>16</v>
      </c>
      <c r="B435" s="40"/>
      <c r="C435" s="23"/>
      <c r="D435" s="6">
        <f t="shared" si="2"/>
        <v>0</v>
      </c>
    </row>
    <row r="436" spans="1:4" ht="15" hidden="1">
      <c r="A436" s="4">
        <v>17</v>
      </c>
      <c r="B436" s="40"/>
      <c r="C436" s="23"/>
      <c r="D436" s="6">
        <f t="shared" si="2"/>
        <v>0</v>
      </c>
    </row>
    <row r="437" spans="1:4" ht="15">
      <c r="A437" s="5" t="s">
        <v>237</v>
      </c>
      <c r="B437" s="5" t="s">
        <v>243</v>
      </c>
      <c r="C437" s="27" t="s">
        <v>243</v>
      </c>
      <c r="D437" s="43">
        <f>SUM(D420:D436)</f>
        <v>3000</v>
      </c>
    </row>
    <row r="439" spans="1:4" ht="54.75" customHeight="1">
      <c r="A439" s="86" t="s">
        <v>109</v>
      </c>
      <c r="B439" s="86"/>
      <c r="C439" s="86"/>
      <c r="D439" s="24">
        <f>D437+E414</f>
        <v>3000</v>
      </c>
    </row>
    <row r="441" spans="1:5" ht="34.5" customHeight="1" hidden="1">
      <c r="A441" s="94" t="s">
        <v>104</v>
      </c>
      <c r="B441" s="94"/>
      <c r="C441" s="94"/>
      <c r="D441" s="94"/>
      <c r="E441" s="94"/>
    </row>
    <row r="442" spans="1:6" ht="135" hidden="1">
      <c r="A442" s="1" t="s">
        <v>238</v>
      </c>
      <c r="B442" s="2" t="s">
        <v>105</v>
      </c>
      <c r="C442" s="44" t="s">
        <v>195</v>
      </c>
      <c r="D442" s="45" t="s">
        <v>196</v>
      </c>
      <c r="E442" s="7" t="s">
        <v>110</v>
      </c>
      <c r="F442" s="2" t="s">
        <v>239</v>
      </c>
    </row>
    <row r="443" spans="1:6" ht="30" hidden="1">
      <c r="A443" s="4">
        <v>1</v>
      </c>
      <c r="B443" s="23">
        <v>2</v>
      </c>
      <c r="C443" s="26">
        <v>3</v>
      </c>
      <c r="D443" s="5">
        <v>4</v>
      </c>
      <c r="E443" s="5" t="s">
        <v>107</v>
      </c>
      <c r="F443" s="6" t="s">
        <v>106</v>
      </c>
    </row>
    <row r="444" spans="1:6" ht="15" hidden="1">
      <c r="A444" s="1">
        <v>1</v>
      </c>
      <c r="B444" s="5">
        <v>1</v>
      </c>
      <c r="C444" s="46"/>
      <c r="D444" s="5">
        <v>247</v>
      </c>
      <c r="E444" s="5">
        <v>1.2</v>
      </c>
      <c r="F444" s="8">
        <f>B444*C444*D444/E444</f>
        <v>0</v>
      </c>
    </row>
    <row r="446" spans="1:5" ht="15" customHeight="1">
      <c r="A446" s="75" t="s">
        <v>197</v>
      </c>
      <c r="B446" s="75"/>
      <c r="C446" s="75"/>
      <c r="D446" s="75"/>
      <c r="E446" s="75"/>
    </row>
    <row r="447" spans="1:5" ht="15">
      <c r="A447" s="38"/>
      <c r="B447" s="38"/>
      <c r="C447" s="39"/>
      <c r="D447" s="38"/>
      <c r="E447" s="38"/>
    </row>
    <row r="448" spans="1:8" ht="60">
      <c r="A448" s="1" t="s">
        <v>238</v>
      </c>
      <c r="B448" s="2" t="s">
        <v>236</v>
      </c>
      <c r="C448" s="47" t="s">
        <v>200</v>
      </c>
      <c r="D448" s="6" t="s">
        <v>201</v>
      </c>
      <c r="E448" s="2" t="s">
        <v>239</v>
      </c>
      <c r="H448" s="3" t="s">
        <v>252</v>
      </c>
    </row>
    <row r="449" spans="1:5" ht="15">
      <c r="A449" s="4">
        <v>1</v>
      </c>
      <c r="B449" s="23">
        <v>2</v>
      </c>
      <c r="C449" s="26">
        <v>3</v>
      </c>
      <c r="D449" s="5">
        <v>4</v>
      </c>
      <c r="E449" s="6" t="s">
        <v>108</v>
      </c>
    </row>
    <row r="450" spans="1:5" ht="36.75" customHeight="1">
      <c r="A450" s="1">
        <v>1</v>
      </c>
      <c r="B450" s="7" t="s">
        <v>277</v>
      </c>
      <c r="C450" s="27">
        <v>1</v>
      </c>
      <c r="D450" s="8"/>
      <c r="E450" s="8">
        <f>C450*D450</f>
        <v>0</v>
      </c>
    </row>
    <row r="451" spans="1:5" ht="15" hidden="1">
      <c r="A451" s="1">
        <v>2</v>
      </c>
      <c r="B451" s="5"/>
      <c r="C451" s="27"/>
      <c r="D451" s="8"/>
      <c r="E451" s="8">
        <f>C451*D451</f>
        <v>0</v>
      </c>
    </row>
    <row r="452" spans="1:5" ht="15" hidden="1">
      <c r="A452" s="1">
        <v>3</v>
      </c>
      <c r="B452" s="5"/>
      <c r="C452" s="27"/>
      <c r="D452" s="8"/>
      <c r="E452" s="8">
        <f>C452*D452</f>
        <v>0</v>
      </c>
    </row>
    <row r="453" spans="1:5" ht="15" hidden="1">
      <c r="A453" s="1">
        <v>4</v>
      </c>
      <c r="B453" s="5"/>
      <c r="C453" s="27"/>
      <c r="D453" s="8"/>
      <c r="E453" s="8">
        <f>C453*D453</f>
        <v>0</v>
      </c>
    </row>
    <row r="454" spans="1:5" ht="15" hidden="1">
      <c r="A454" s="1">
        <v>5</v>
      </c>
      <c r="B454" s="5"/>
      <c r="C454" s="27"/>
      <c r="D454" s="8"/>
      <c r="E454" s="8">
        <f>C454*D454</f>
        <v>0</v>
      </c>
    </row>
    <row r="455" spans="1:5" ht="15">
      <c r="A455" s="5" t="s">
        <v>237</v>
      </c>
      <c r="B455" s="5" t="s">
        <v>243</v>
      </c>
      <c r="C455" s="27" t="s">
        <v>243</v>
      </c>
      <c r="D455" s="10" t="s">
        <v>243</v>
      </c>
      <c r="E455" s="10">
        <f>SUM(E450:E454)</f>
        <v>0</v>
      </c>
    </row>
    <row r="456" spans="3:5" ht="15">
      <c r="C456" s="37"/>
      <c r="D456" s="9"/>
      <c r="E456" s="9"/>
    </row>
    <row r="457" ht="15">
      <c r="A457" s="3" t="s">
        <v>198</v>
      </c>
    </row>
    <row r="459" spans="1:4" ht="45">
      <c r="A459" s="1" t="s">
        <v>238</v>
      </c>
      <c r="B459" s="2" t="s">
        <v>236</v>
      </c>
      <c r="C459" s="25" t="s">
        <v>111</v>
      </c>
      <c r="D459" s="2" t="s">
        <v>239</v>
      </c>
    </row>
    <row r="460" spans="1:4" ht="15">
      <c r="A460" s="4">
        <v>1</v>
      </c>
      <c r="B460" s="23">
        <v>2</v>
      </c>
      <c r="C460" s="26">
        <v>3</v>
      </c>
      <c r="D460" s="6" t="s">
        <v>8</v>
      </c>
    </row>
    <row r="461" spans="1:4" ht="15" hidden="1">
      <c r="A461" s="1">
        <v>1</v>
      </c>
      <c r="B461" s="5"/>
      <c r="C461" s="27"/>
      <c r="D461" s="8">
        <f>C461</f>
        <v>0</v>
      </c>
    </row>
    <row r="462" spans="1:4" ht="15" hidden="1">
      <c r="A462" s="1">
        <v>2</v>
      </c>
      <c r="B462" s="5"/>
      <c r="C462" s="27"/>
      <c r="D462" s="8">
        <f>C462</f>
        <v>0</v>
      </c>
    </row>
    <row r="463" spans="1:4" ht="15" hidden="1">
      <c r="A463" s="1">
        <v>3</v>
      </c>
      <c r="B463" s="5"/>
      <c r="C463" s="27"/>
      <c r="D463" s="8">
        <f>C463</f>
        <v>0</v>
      </c>
    </row>
    <row r="464" spans="1:4" ht="15" hidden="1">
      <c r="A464" s="1">
        <v>4</v>
      </c>
      <c r="B464" s="5"/>
      <c r="C464" s="27"/>
      <c r="D464" s="8">
        <f>C464</f>
        <v>0</v>
      </c>
    </row>
    <row r="465" spans="1:4" ht="15" hidden="1">
      <c r="A465" s="1">
        <v>5</v>
      </c>
      <c r="B465" s="5"/>
      <c r="C465" s="27"/>
      <c r="D465" s="8">
        <f>C465</f>
        <v>0</v>
      </c>
    </row>
    <row r="466" spans="1:4" ht="15">
      <c r="A466" s="5" t="s">
        <v>237</v>
      </c>
      <c r="B466" s="5" t="s">
        <v>243</v>
      </c>
      <c r="C466" s="27" t="s">
        <v>243</v>
      </c>
      <c r="D466" s="10">
        <f>SUM(D461:D465)</f>
        <v>0</v>
      </c>
    </row>
    <row r="468" spans="1:5" ht="36" customHeight="1">
      <c r="A468" s="75" t="s">
        <v>199</v>
      </c>
      <c r="B468" s="75"/>
      <c r="C468" s="75"/>
      <c r="D468" s="75"/>
      <c r="E468" s="75"/>
    </row>
    <row r="469" spans="1:5" ht="111.75" customHeight="1">
      <c r="A469" s="75" t="s">
        <v>112</v>
      </c>
      <c r="B469" s="75"/>
      <c r="C469" s="75"/>
      <c r="D469" s="75"/>
      <c r="E469" s="75"/>
    </row>
    <row r="470" spans="1:4" ht="108" customHeight="1">
      <c r="A470" s="86" t="s">
        <v>119</v>
      </c>
      <c r="B470" s="86"/>
      <c r="C470" s="86"/>
      <c r="D470" s="24">
        <f>D466+E455+F444+D439</f>
        <v>3000</v>
      </c>
    </row>
    <row r="472" spans="1:6" ht="48" customHeight="1">
      <c r="A472" s="75" t="s">
        <v>223</v>
      </c>
      <c r="B472" s="75"/>
      <c r="C472" s="75"/>
      <c r="D472" s="75"/>
      <c r="E472" s="75"/>
      <c r="F472" s="75"/>
    </row>
    <row r="473" spans="1:6" ht="18" customHeight="1">
      <c r="A473" s="75" t="s">
        <v>224</v>
      </c>
      <c r="B473" s="75"/>
      <c r="C473" s="75"/>
      <c r="D473" s="75"/>
      <c r="E473" s="75"/>
      <c r="F473" s="75"/>
    </row>
    <row r="475" spans="1:5" ht="120">
      <c r="A475" s="1" t="s">
        <v>238</v>
      </c>
      <c r="B475" s="2" t="s">
        <v>236</v>
      </c>
      <c r="C475" s="47" t="s">
        <v>202</v>
      </c>
      <c r="D475" s="6" t="s">
        <v>203</v>
      </c>
      <c r="E475" s="2" t="s">
        <v>239</v>
      </c>
    </row>
    <row r="476" spans="1:5" ht="15">
      <c r="A476" s="4">
        <v>1</v>
      </c>
      <c r="B476" s="23">
        <v>2</v>
      </c>
      <c r="C476" s="26">
        <v>3</v>
      </c>
      <c r="D476" s="23">
        <v>4</v>
      </c>
      <c r="E476" s="6" t="s">
        <v>108</v>
      </c>
    </row>
    <row r="477" spans="1:5" ht="15" hidden="1">
      <c r="A477" s="1">
        <v>1</v>
      </c>
      <c r="B477" s="5"/>
      <c r="C477" s="27"/>
      <c r="D477" s="8"/>
      <c r="E477" s="8">
        <f>C477*D477</f>
        <v>0</v>
      </c>
    </row>
    <row r="478" spans="1:5" ht="15" hidden="1">
      <c r="A478" s="1">
        <v>2</v>
      </c>
      <c r="B478" s="5"/>
      <c r="C478" s="27"/>
      <c r="D478" s="8"/>
      <c r="E478" s="8">
        <f>C478*D478</f>
        <v>0</v>
      </c>
    </row>
    <row r="479" spans="1:5" ht="15" hidden="1">
      <c r="A479" s="1">
        <v>3</v>
      </c>
      <c r="B479" s="5"/>
      <c r="C479" s="27"/>
      <c r="D479" s="8"/>
      <c r="E479" s="8">
        <f>C479*D479</f>
        <v>0</v>
      </c>
    </row>
    <row r="480" spans="1:5" ht="15" hidden="1">
      <c r="A480" s="1">
        <v>4</v>
      </c>
      <c r="B480" s="5"/>
      <c r="C480" s="27"/>
      <c r="D480" s="8"/>
      <c r="E480" s="8">
        <f>C480*D480</f>
        <v>0</v>
      </c>
    </row>
    <row r="481" spans="1:5" ht="15" hidden="1">
      <c r="A481" s="1">
        <v>5</v>
      </c>
      <c r="B481" s="5"/>
      <c r="C481" s="27"/>
      <c r="D481" s="8"/>
      <c r="E481" s="8">
        <f>C481*D481</f>
        <v>0</v>
      </c>
    </row>
    <row r="482" spans="1:5" ht="15">
      <c r="A482" s="5" t="s">
        <v>237</v>
      </c>
      <c r="B482" s="5" t="s">
        <v>243</v>
      </c>
      <c r="C482" s="27" t="s">
        <v>243</v>
      </c>
      <c r="D482" s="10" t="s">
        <v>243</v>
      </c>
      <c r="E482" s="10">
        <f>SUM(E477:E481)</f>
        <v>0</v>
      </c>
    </row>
    <row r="484" spans="1:6" ht="15">
      <c r="A484" s="75" t="s">
        <v>225</v>
      </c>
      <c r="B484" s="75"/>
      <c r="C484" s="75"/>
      <c r="D484" s="75"/>
      <c r="E484" s="75"/>
      <c r="F484" s="75"/>
    </row>
    <row r="486" spans="1:5" ht="120">
      <c r="A486" s="1" t="s">
        <v>238</v>
      </c>
      <c r="B486" s="2" t="s">
        <v>236</v>
      </c>
      <c r="C486" s="47" t="s">
        <v>204</v>
      </c>
      <c r="D486" s="6" t="s">
        <v>205</v>
      </c>
      <c r="E486" s="2" t="s">
        <v>239</v>
      </c>
    </row>
    <row r="487" spans="1:5" ht="15">
      <c r="A487" s="4">
        <v>1</v>
      </c>
      <c r="B487" s="23">
        <v>2</v>
      </c>
      <c r="C487" s="26">
        <v>3</v>
      </c>
      <c r="D487" s="23">
        <v>4</v>
      </c>
      <c r="E487" s="6" t="s">
        <v>108</v>
      </c>
    </row>
    <row r="488" spans="1:5" ht="16.5" customHeight="1" hidden="1">
      <c r="A488" s="1">
        <v>1</v>
      </c>
      <c r="B488" s="5"/>
      <c r="C488" s="27"/>
      <c r="D488" s="8"/>
      <c r="E488" s="8">
        <f>C488*D488</f>
        <v>0</v>
      </c>
    </row>
    <row r="489" spans="1:5" ht="15" hidden="1">
      <c r="A489" s="1">
        <v>2</v>
      </c>
      <c r="B489" s="5"/>
      <c r="C489" s="27"/>
      <c r="D489" s="8"/>
      <c r="E489" s="8">
        <f>C489*D489</f>
        <v>0</v>
      </c>
    </row>
    <row r="490" spans="1:5" ht="15" hidden="1">
      <c r="A490" s="1">
        <v>3</v>
      </c>
      <c r="B490" s="5"/>
      <c r="C490" s="27"/>
      <c r="D490" s="8"/>
      <c r="E490" s="8">
        <f>C490*D490</f>
        <v>0</v>
      </c>
    </row>
    <row r="491" spans="1:5" ht="15" hidden="1">
      <c r="A491" s="1">
        <v>4</v>
      </c>
      <c r="B491" s="5"/>
      <c r="C491" s="27"/>
      <c r="D491" s="8"/>
      <c r="E491" s="8">
        <f>C491*D491</f>
        <v>0</v>
      </c>
    </row>
    <row r="492" spans="1:5" ht="15" hidden="1">
      <c r="A492" s="1">
        <v>5</v>
      </c>
      <c r="B492" s="5"/>
      <c r="C492" s="27"/>
      <c r="D492" s="8"/>
      <c r="E492" s="8">
        <f>C492*D492</f>
        <v>0</v>
      </c>
    </row>
    <row r="493" spans="1:5" ht="15">
      <c r="A493" s="5" t="s">
        <v>237</v>
      </c>
      <c r="B493" s="5" t="s">
        <v>243</v>
      </c>
      <c r="C493" s="27" t="s">
        <v>243</v>
      </c>
      <c r="D493" s="10" t="s">
        <v>243</v>
      </c>
      <c r="E493" s="10">
        <f>SUM(E488:E492)</f>
        <v>0</v>
      </c>
    </row>
    <row r="495" spans="1:6" ht="15">
      <c r="A495" s="75" t="s">
        <v>127</v>
      </c>
      <c r="B495" s="75"/>
      <c r="C495" s="75"/>
      <c r="D495" s="75"/>
      <c r="E495" s="75"/>
      <c r="F495" s="75"/>
    </row>
    <row r="497" spans="1:5" ht="75">
      <c r="A497" s="1" t="s">
        <v>238</v>
      </c>
      <c r="B497" s="2" t="s">
        <v>236</v>
      </c>
      <c r="C497" s="47" t="s">
        <v>206</v>
      </c>
      <c r="D497" s="6" t="s">
        <v>207</v>
      </c>
      <c r="E497" s="2" t="s">
        <v>239</v>
      </c>
    </row>
    <row r="498" spans="1:5" ht="15">
      <c r="A498" s="4">
        <v>1</v>
      </c>
      <c r="B498" s="23">
        <v>2</v>
      </c>
      <c r="C498" s="26">
        <v>3</v>
      </c>
      <c r="D498" s="30">
        <v>4</v>
      </c>
      <c r="E498" s="6" t="s">
        <v>108</v>
      </c>
    </row>
    <row r="499" spans="1:5" ht="15" hidden="1">
      <c r="A499" s="1">
        <v>1</v>
      </c>
      <c r="B499" s="5"/>
      <c r="C499" s="27"/>
      <c r="D499" s="8"/>
      <c r="E499" s="8">
        <f>C499*D499</f>
        <v>0</v>
      </c>
    </row>
    <row r="500" spans="1:5" ht="15" hidden="1">
      <c r="A500" s="1">
        <v>2</v>
      </c>
      <c r="B500" s="5"/>
      <c r="C500" s="27"/>
      <c r="D500" s="8"/>
      <c r="E500" s="8">
        <f>C500*D500</f>
        <v>0</v>
      </c>
    </row>
    <row r="501" spans="1:5" ht="15" hidden="1">
      <c r="A501" s="1">
        <v>3</v>
      </c>
      <c r="B501" s="5"/>
      <c r="C501" s="27"/>
      <c r="D501" s="8"/>
      <c r="E501" s="8">
        <f>C501*D501</f>
        <v>0</v>
      </c>
    </row>
    <row r="502" spans="1:5" ht="15" hidden="1">
      <c r="A502" s="1">
        <v>4</v>
      </c>
      <c r="B502" s="5"/>
      <c r="C502" s="27"/>
      <c r="D502" s="8"/>
      <c r="E502" s="8">
        <f>C502*D502</f>
        <v>0</v>
      </c>
    </row>
    <row r="503" spans="1:5" ht="15" hidden="1">
      <c r="A503" s="1">
        <v>5</v>
      </c>
      <c r="B503" s="5"/>
      <c r="C503" s="27"/>
      <c r="D503" s="8"/>
      <c r="E503" s="8">
        <f>C503*D503</f>
        <v>0</v>
      </c>
    </row>
    <row r="504" spans="1:5" ht="15">
      <c r="A504" s="5" t="s">
        <v>237</v>
      </c>
      <c r="B504" s="5" t="s">
        <v>243</v>
      </c>
      <c r="C504" s="27" t="s">
        <v>243</v>
      </c>
      <c r="D504" s="10" t="s">
        <v>243</v>
      </c>
      <c r="E504" s="10">
        <f>SUM(E499:E503)</f>
        <v>0</v>
      </c>
    </row>
    <row r="506" spans="1:4" ht="78.75" customHeight="1">
      <c r="A506" s="86" t="s">
        <v>226</v>
      </c>
      <c r="B506" s="86"/>
      <c r="C506" s="86"/>
      <c r="D506" s="24">
        <f>E504+E493+E482</f>
        <v>0</v>
      </c>
    </row>
    <row r="508" spans="1:6" ht="30.75" customHeight="1">
      <c r="A508" s="91" t="s">
        <v>227</v>
      </c>
      <c r="B508" s="91"/>
      <c r="C508" s="91"/>
      <c r="D508" s="91"/>
      <c r="E508" s="91"/>
      <c r="F508" s="91"/>
    </row>
    <row r="510" ht="15">
      <c r="A510" s="3" t="s">
        <v>208</v>
      </c>
    </row>
    <row r="512" spans="1:7" ht="75">
      <c r="A512" s="1" t="s">
        <v>238</v>
      </c>
      <c r="B512" s="2" t="s">
        <v>236</v>
      </c>
      <c r="C512" s="47" t="s">
        <v>209</v>
      </c>
      <c r="D512" s="6" t="s">
        <v>210</v>
      </c>
      <c r="E512" s="47" t="s">
        <v>211</v>
      </c>
      <c r="F512" s="6" t="s">
        <v>212</v>
      </c>
      <c r="G512" s="2" t="s">
        <v>239</v>
      </c>
    </row>
    <row r="513" spans="1:7" ht="30">
      <c r="A513" s="4">
        <v>1</v>
      </c>
      <c r="B513" s="23">
        <v>2</v>
      </c>
      <c r="C513" s="26">
        <v>3</v>
      </c>
      <c r="D513" s="5">
        <v>4</v>
      </c>
      <c r="E513" s="16">
        <v>5</v>
      </c>
      <c r="F513" s="5">
        <v>6</v>
      </c>
      <c r="G513" s="6" t="s">
        <v>228</v>
      </c>
    </row>
    <row r="514" spans="1:7" ht="15">
      <c r="A514" s="1">
        <v>1</v>
      </c>
      <c r="B514" s="5" t="s">
        <v>287</v>
      </c>
      <c r="C514" s="27">
        <v>200</v>
      </c>
      <c r="D514" s="8">
        <v>15.4</v>
      </c>
      <c r="E514" s="27"/>
      <c r="F514" s="8"/>
      <c r="G514" s="8">
        <f>C514*D514+E514*F514</f>
        <v>3080</v>
      </c>
    </row>
    <row r="515" spans="1:7" ht="15" hidden="1">
      <c r="A515" s="1">
        <v>2</v>
      </c>
      <c r="B515" s="5"/>
      <c r="C515" s="27"/>
      <c r="D515" s="8"/>
      <c r="E515" s="27"/>
      <c r="F515" s="8"/>
      <c r="G515" s="8">
        <f>C515*D515+E515*F515</f>
        <v>0</v>
      </c>
    </row>
    <row r="516" spans="1:7" ht="15" hidden="1">
      <c r="A516" s="1">
        <v>3</v>
      </c>
      <c r="B516" s="5"/>
      <c r="C516" s="27"/>
      <c r="D516" s="8"/>
      <c r="E516" s="27"/>
      <c r="F516" s="8"/>
      <c r="G516" s="8">
        <f>C516*D516+E516*F516</f>
        <v>0</v>
      </c>
    </row>
    <row r="517" spans="1:7" ht="15" hidden="1">
      <c r="A517" s="1">
        <v>4</v>
      </c>
      <c r="B517" s="5"/>
      <c r="C517" s="27"/>
      <c r="D517" s="8"/>
      <c r="E517" s="27"/>
      <c r="F517" s="8"/>
      <c r="G517" s="8">
        <f>C517*D517+E517*F517</f>
        <v>0</v>
      </c>
    </row>
    <row r="518" spans="1:7" ht="15" hidden="1">
      <c r="A518" s="1">
        <v>5</v>
      </c>
      <c r="B518" s="5"/>
      <c r="C518" s="27"/>
      <c r="D518" s="8"/>
      <c r="E518" s="27"/>
      <c r="F518" s="8"/>
      <c r="G518" s="8">
        <f>C518*D518+E518*F518</f>
        <v>0</v>
      </c>
    </row>
    <row r="519" spans="1:7" ht="15">
      <c r="A519" s="5" t="s">
        <v>237</v>
      </c>
      <c r="B519" s="5" t="s">
        <v>243</v>
      </c>
      <c r="C519" s="27" t="s">
        <v>243</v>
      </c>
      <c r="D519" s="10" t="s">
        <v>243</v>
      </c>
      <c r="E519" s="48" t="s">
        <v>243</v>
      </c>
      <c r="F519" s="10" t="s">
        <v>243</v>
      </c>
      <c r="G519" s="10">
        <f>SUM(G514:G518)</f>
        <v>3080</v>
      </c>
    </row>
    <row r="521" ht="15">
      <c r="A521" s="3" t="s">
        <v>230</v>
      </c>
    </row>
    <row r="523" spans="1:6" ht="105">
      <c r="A523" s="1" t="s">
        <v>238</v>
      </c>
      <c r="B523" s="2" t="s">
        <v>236</v>
      </c>
      <c r="C523" s="6" t="s">
        <v>213</v>
      </c>
      <c r="D523" s="2" t="s">
        <v>49</v>
      </c>
      <c r="E523" s="6" t="s">
        <v>214</v>
      </c>
      <c r="F523" s="2" t="s">
        <v>239</v>
      </c>
    </row>
    <row r="524" spans="1:6" ht="15">
      <c r="A524" s="4">
        <v>1</v>
      </c>
      <c r="B524" s="23">
        <v>2</v>
      </c>
      <c r="C524" s="4">
        <v>3</v>
      </c>
      <c r="D524" s="23">
        <v>4</v>
      </c>
      <c r="E524" s="23">
        <v>5</v>
      </c>
      <c r="F524" s="5" t="s">
        <v>67</v>
      </c>
    </row>
    <row r="525" spans="1:13" s="31" customFormat="1" ht="37.5" customHeight="1">
      <c r="A525" s="49">
        <v>1</v>
      </c>
      <c r="B525" s="50" t="s">
        <v>120</v>
      </c>
      <c r="C525" s="32">
        <v>5</v>
      </c>
      <c r="D525" s="51">
        <v>14.5</v>
      </c>
      <c r="E525" s="52">
        <v>303</v>
      </c>
      <c r="F525" s="53">
        <f>C525*D525*E525</f>
        <v>21967.5</v>
      </c>
      <c r="H525" s="92"/>
      <c r="I525" s="92"/>
      <c r="J525" s="92"/>
      <c r="K525" s="92"/>
      <c r="L525" s="92"/>
      <c r="M525" s="92"/>
    </row>
    <row r="526" spans="1:6" ht="30" hidden="1">
      <c r="A526" s="1">
        <v>2</v>
      </c>
      <c r="B526" s="50" t="s">
        <v>121</v>
      </c>
      <c r="C526" s="32">
        <v>12</v>
      </c>
      <c r="D526" s="51"/>
      <c r="E526" s="32">
        <v>11</v>
      </c>
      <c r="F526" s="8">
        <f aca="true" t="shared" si="3" ref="F526:F534">C526*D526*E526</f>
        <v>0</v>
      </c>
    </row>
    <row r="527" spans="1:6" ht="15" hidden="1">
      <c r="A527" s="1">
        <v>3</v>
      </c>
      <c r="B527" s="7" t="s">
        <v>122</v>
      </c>
      <c r="C527" s="45">
        <v>2</v>
      </c>
      <c r="D527" s="51"/>
      <c r="E527" s="45">
        <v>61</v>
      </c>
      <c r="F527" s="8">
        <f t="shared" si="3"/>
        <v>0</v>
      </c>
    </row>
    <row r="528" spans="1:6" ht="15" hidden="1">
      <c r="A528" s="1">
        <v>4</v>
      </c>
      <c r="B528" s="7"/>
      <c r="C528" s="45"/>
      <c r="D528" s="8"/>
      <c r="E528" s="45"/>
      <c r="F528" s="8">
        <f t="shared" si="3"/>
        <v>0</v>
      </c>
    </row>
    <row r="529" spans="1:6" ht="15" hidden="1">
      <c r="A529" s="1">
        <v>5</v>
      </c>
      <c r="B529" s="7"/>
      <c r="C529" s="45"/>
      <c r="D529" s="8"/>
      <c r="E529" s="45"/>
      <c r="F529" s="8">
        <f t="shared" si="3"/>
        <v>0</v>
      </c>
    </row>
    <row r="530" spans="1:6" ht="15" hidden="1">
      <c r="A530" s="1">
        <v>6</v>
      </c>
      <c r="B530" s="7"/>
      <c r="C530" s="45"/>
      <c r="D530" s="8"/>
      <c r="E530" s="45"/>
      <c r="F530" s="8">
        <f t="shared" si="3"/>
        <v>0</v>
      </c>
    </row>
    <row r="531" spans="1:6" ht="15" hidden="1">
      <c r="A531" s="1">
        <v>7</v>
      </c>
      <c r="B531" s="7"/>
      <c r="C531" s="45"/>
      <c r="D531" s="8"/>
      <c r="E531" s="45"/>
      <c r="F531" s="8">
        <f t="shared" si="3"/>
        <v>0</v>
      </c>
    </row>
    <row r="532" spans="1:6" ht="15" hidden="1">
      <c r="A532" s="1">
        <v>8</v>
      </c>
      <c r="B532" s="7"/>
      <c r="C532" s="45"/>
      <c r="D532" s="8"/>
      <c r="E532" s="45"/>
      <c r="F532" s="8">
        <f t="shared" si="3"/>
        <v>0</v>
      </c>
    </row>
    <row r="533" spans="1:6" ht="15" hidden="1">
      <c r="A533" s="1">
        <v>9</v>
      </c>
      <c r="B533" s="7"/>
      <c r="C533" s="45"/>
      <c r="D533" s="8"/>
      <c r="E533" s="45"/>
      <c r="F533" s="8">
        <f t="shared" si="3"/>
        <v>0</v>
      </c>
    </row>
    <row r="534" spans="1:6" ht="15" hidden="1">
      <c r="A534" s="1">
        <v>10</v>
      </c>
      <c r="B534" s="7"/>
      <c r="C534" s="45"/>
      <c r="D534" s="8"/>
      <c r="E534" s="45"/>
      <c r="F534" s="8">
        <f t="shared" si="3"/>
        <v>0</v>
      </c>
    </row>
    <row r="535" spans="1:6" ht="15" hidden="1">
      <c r="A535" s="1">
        <v>11</v>
      </c>
      <c r="B535" s="7"/>
      <c r="C535" s="45"/>
      <c r="D535" s="8"/>
      <c r="E535" s="45"/>
      <c r="F535" s="8">
        <f>C535*D535*E535</f>
        <v>0</v>
      </c>
    </row>
    <row r="536" spans="1:6" ht="15" hidden="1">
      <c r="A536" s="1">
        <v>12</v>
      </c>
      <c r="B536" s="7"/>
      <c r="C536" s="6"/>
      <c r="D536" s="8"/>
      <c r="E536" s="45"/>
      <c r="F536" s="8">
        <f>C536*D536*E536</f>
        <v>0</v>
      </c>
    </row>
    <row r="537" spans="1:8" ht="15">
      <c r="A537" s="5" t="s">
        <v>237</v>
      </c>
      <c r="B537" s="5" t="s">
        <v>243</v>
      </c>
      <c r="C537" s="8" t="s">
        <v>243</v>
      </c>
      <c r="D537" s="10" t="s">
        <v>243</v>
      </c>
      <c r="E537" s="10" t="s">
        <v>243</v>
      </c>
      <c r="F537" s="10">
        <f>SUM(F525:F536)</f>
        <v>21967.5</v>
      </c>
      <c r="H537" s="9"/>
    </row>
    <row r="539" ht="15">
      <c r="A539" s="3" t="s">
        <v>231</v>
      </c>
    </row>
    <row r="541" spans="1:5" ht="150">
      <c r="A541" s="1" t="s">
        <v>238</v>
      </c>
      <c r="B541" s="54" t="s">
        <v>236</v>
      </c>
      <c r="C541" s="47" t="s">
        <v>215</v>
      </c>
      <c r="D541" s="2" t="s">
        <v>216</v>
      </c>
      <c r="E541" s="32" t="s">
        <v>239</v>
      </c>
    </row>
    <row r="542" spans="1:5" ht="15">
      <c r="A542" s="4">
        <v>1</v>
      </c>
      <c r="B542" s="23">
        <v>2</v>
      </c>
      <c r="C542" s="26">
        <v>3</v>
      </c>
      <c r="D542" s="23">
        <v>4</v>
      </c>
      <c r="E542" s="23" t="s">
        <v>56</v>
      </c>
    </row>
    <row r="543" spans="1:5" ht="27.75" customHeight="1">
      <c r="A543" s="1">
        <v>1</v>
      </c>
      <c r="B543" s="7" t="s">
        <v>281</v>
      </c>
      <c r="C543" s="27">
        <v>2</v>
      </c>
      <c r="D543" s="8">
        <v>236.33</v>
      </c>
      <c r="E543" s="8">
        <f>C543*D543</f>
        <v>472.66</v>
      </c>
    </row>
    <row r="544" spans="1:5" ht="50.25" customHeight="1">
      <c r="A544" s="1">
        <v>2</v>
      </c>
      <c r="B544" s="7" t="s">
        <v>282</v>
      </c>
      <c r="C544" s="27">
        <v>6</v>
      </c>
      <c r="D544" s="8">
        <v>35.33</v>
      </c>
      <c r="E544" s="8">
        <f aca="true" t="shared" si="4" ref="E544:E549">C544*D544</f>
        <v>211.98</v>
      </c>
    </row>
    <row r="545" spans="1:5" ht="50.25" customHeight="1">
      <c r="A545" s="1">
        <v>3</v>
      </c>
      <c r="B545" s="7" t="s">
        <v>283</v>
      </c>
      <c r="C545" s="27">
        <v>6</v>
      </c>
      <c r="D545" s="8">
        <v>234.33</v>
      </c>
      <c r="E545" s="8">
        <f t="shared" si="4"/>
        <v>1405.98</v>
      </c>
    </row>
    <row r="546" spans="1:5" ht="34.5" customHeight="1" hidden="1">
      <c r="A546" s="1">
        <v>4</v>
      </c>
      <c r="B546" s="7"/>
      <c r="C546" s="27"/>
      <c r="D546" s="8"/>
      <c r="E546" s="8">
        <f t="shared" si="4"/>
        <v>0</v>
      </c>
    </row>
    <row r="547" spans="1:5" ht="15" hidden="1">
      <c r="A547" s="1">
        <v>5</v>
      </c>
      <c r="B547" s="7"/>
      <c r="C547" s="27"/>
      <c r="D547" s="8"/>
      <c r="E547" s="8">
        <f t="shared" si="4"/>
        <v>0</v>
      </c>
    </row>
    <row r="548" spans="1:5" ht="15" hidden="1">
      <c r="A548" s="1">
        <v>6</v>
      </c>
      <c r="B548" s="7"/>
      <c r="C548" s="27"/>
      <c r="D548" s="8"/>
      <c r="E548" s="8">
        <f t="shared" si="4"/>
        <v>0</v>
      </c>
    </row>
    <row r="549" spans="1:5" ht="15" hidden="1">
      <c r="A549" s="1">
        <v>7</v>
      </c>
      <c r="B549" s="7"/>
      <c r="C549" s="27"/>
      <c r="D549" s="8"/>
      <c r="E549" s="8">
        <f t="shared" si="4"/>
        <v>0</v>
      </c>
    </row>
    <row r="550" spans="1:5" ht="15" hidden="1">
      <c r="A550" s="1">
        <v>8</v>
      </c>
      <c r="B550" s="7"/>
      <c r="C550" s="27"/>
      <c r="D550" s="8"/>
      <c r="E550" s="8">
        <f>C550*D550</f>
        <v>0</v>
      </c>
    </row>
    <row r="551" spans="1:5" ht="15" customHeight="1" hidden="1">
      <c r="A551" s="1">
        <v>9</v>
      </c>
      <c r="B551" s="7"/>
      <c r="C551" s="27"/>
      <c r="D551" s="8"/>
      <c r="E551" s="8">
        <f>C551*D551</f>
        <v>0</v>
      </c>
    </row>
    <row r="552" spans="1:5" ht="15.75" customHeight="1" hidden="1">
      <c r="A552" s="1">
        <v>10</v>
      </c>
      <c r="B552" s="5"/>
      <c r="C552" s="27"/>
      <c r="D552" s="8"/>
      <c r="E552" s="8">
        <f>C552*D552</f>
        <v>0</v>
      </c>
    </row>
    <row r="553" spans="1:5" ht="15">
      <c r="A553" s="5" t="s">
        <v>237</v>
      </c>
      <c r="B553" s="5" t="s">
        <v>243</v>
      </c>
      <c r="C553" s="27" t="s">
        <v>243</v>
      </c>
      <c r="D553" s="10" t="s">
        <v>243</v>
      </c>
      <c r="E553" s="10">
        <f>SUM(E543:E552)</f>
        <v>2090.62</v>
      </c>
    </row>
    <row r="554" ht="15" hidden="1"/>
    <row r="555" ht="15" hidden="1">
      <c r="A555" s="3" t="s">
        <v>232</v>
      </c>
    </row>
    <row r="556" ht="15" hidden="1"/>
    <row r="557" spans="1:7" ht="141.75" customHeight="1" hidden="1">
      <c r="A557" s="1" t="s">
        <v>238</v>
      </c>
      <c r="B557" s="2" t="s">
        <v>236</v>
      </c>
      <c r="C557" s="6" t="s">
        <v>217</v>
      </c>
      <c r="D557" s="2" t="s">
        <v>219</v>
      </c>
      <c r="E557" s="99" t="s">
        <v>220</v>
      </c>
      <c r="F557" s="100"/>
      <c r="G557" s="2" t="s">
        <v>239</v>
      </c>
    </row>
    <row r="558" spans="1:7" ht="15" hidden="1">
      <c r="A558" s="4">
        <v>1</v>
      </c>
      <c r="B558" s="23">
        <v>2</v>
      </c>
      <c r="C558" s="4">
        <v>3</v>
      </c>
      <c r="D558" s="23">
        <v>4</v>
      </c>
      <c r="E558" s="72">
        <v>5</v>
      </c>
      <c r="F558" s="73"/>
      <c r="G558" s="23">
        <v>6</v>
      </c>
    </row>
    <row r="559" spans="1:7" ht="15" hidden="1">
      <c r="A559" s="1">
        <v>1</v>
      </c>
      <c r="B559" s="5" t="s">
        <v>132</v>
      </c>
      <c r="C559" s="8">
        <v>13.41</v>
      </c>
      <c r="D559" s="8"/>
      <c r="E559" s="89"/>
      <c r="F559" s="90"/>
      <c r="G559" s="8">
        <f>C559/100*D559*E559</f>
        <v>0</v>
      </c>
    </row>
    <row r="560" spans="1:7" ht="15" hidden="1">
      <c r="A560" s="1">
        <v>2</v>
      </c>
      <c r="B560" s="5"/>
      <c r="C560" s="8"/>
      <c r="D560" s="8"/>
      <c r="E560" s="8"/>
      <c r="F560" s="5"/>
      <c r="G560" s="8">
        <f aca="true" t="shared" si="5" ref="G560:G568">C560*D560*E560*(F560/100)</f>
        <v>0</v>
      </c>
    </row>
    <row r="561" spans="1:7" ht="15" hidden="1">
      <c r="A561" s="1">
        <v>3</v>
      </c>
      <c r="B561" s="5"/>
      <c r="C561" s="8"/>
      <c r="D561" s="8"/>
      <c r="E561" s="8"/>
      <c r="F561" s="5"/>
      <c r="G561" s="8">
        <f t="shared" si="5"/>
        <v>0</v>
      </c>
    </row>
    <row r="562" spans="1:7" ht="15" hidden="1">
      <c r="A562" s="1">
        <v>4</v>
      </c>
      <c r="B562" s="5"/>
      <c r="C562" s="8"/>
      <c r="D562" s="8"/>
      <c r="E562" s="8"/>
      <c r="F562" s="5"/>
      <c r="G562" s="8">
        <f t="shared" si="5"/>
        <v>0</v>
      </c>
    </row>
    <row r="563" spans="1:7" ht="15" hidden="1">
      <c r="A563" s="1">
        <v>5</v>
      </c>
      <c r="B563" s="5"/>
      <c r="C563" s="8"/>
      <c r="D563" s="8"/>
      <c r="E563" s="8"/>
      <c r="F563" s="5"/>
      <c r="G563" s="8">
        <f t="shared" si="5"/>
        <v>0</v>
      </c>
    </row>
    <row r="564" spans="1:7" ht="15" hidden="1">
      <c r="A564" s="1">
        <v>6</v>
      </c>
      <c r="B564" s="5"/>
      <c r="C564" s="8"/>
      <c r="D564" s="8"/>
      <c r="E564" s="8"/>
      <c r="F564" s="5"/>
      <c r="G564" s="8">
        <f t="shared" si="5"/>
        <v>0</v>
      </c>
    </row>
    <row r="565" spans="1:7" ht="15" hidden="1">
      <c r="A565" s="1">
        <v>7</v>
      </c>
      <c r="B565" s="5"/>
      <c r="C565" s="8"/>
      <c r="D565" s="8"/>
      <c r="E565" s="8"/>
      <c r="F565" s="5"/>
      <c r="G565" s="8">
        <f t="shared" si="5"/>
        <v>0</v>
      </c>
    </row>
    <row r="566" spans="1:7" ht="15" hidden="1">
      <c r="A566" s="1">
        <v>8</v>
      </c>
      <c r="B566" s="5"/>
      <c r="C566" s="8"/>
      <c r="D566" s="8"/>
      <c r="E566" s="8"/>
      <c r="F566" s="5"/>
      <c r="G566" s="8">
        <f t="shared" si="5"/>
        <v>0</v>
      </c>
    </row>
    <row r="567" spans="1:7" ht="15" hidden="1">
      <c r="A567" s="1">
        <v>9</v>
      </c>
      <c r="B567" s="5"/>
      <c r="C567" s="8"/>
      <c r="D567" s="8"/>
      <c r="E567" s="8"/>
      <c r="F567" s="5"/>
      <c r="G567" s="8">
        <f t="shared" si="5"/>
        <v>0</v>
      </c>
    </row>
    <row r="568" spans="1:7" ht="15" hidden="1">
      <c r="A568" s="1">
        <v>10</v>
      </c>
      <c r="B568" s="5"/>
      <c r="C568" s="8"/>
      <c r="D568" s="8"/>
      <c r="E568" s="8"/>
      <c r="F568" s="5"/>
      <c r="G568" s="8">
        <f t="shared" si="5"/>
        <v>0</v>
      </c>
    </row>
    <row r="569" spans="1:7" ht="15" hidden="1">
      <c r="A569" s="5" t="s">
        <v>237</v>
      </c>
      <c r="B569" s="5" t="s">
        <v>243</v>
      </c>
      <c r="C569" s="8" t="s">
        <v>243</v>
      </c>
      <c r="D569" s="10" t="s">
        <v>243</v>
      </c>
      <c r="E569" s="95" t="s">
        <v>243</v>
      </c>
      <c r="F569" s="96"/>
      <c r="G569" s="10">
        <f>SUM(G559:G568)</f>
        <v>0</v>
      </c>
    </row>
    <row r="570" ht="15" hidden="1"/>
    <row r="571" spans="1:6" ht="48.75" customHeight="1" hidden="1">
      <c r="A571" s="75" t="s">
        <v>218</v>
      </c>
      <c r="B571" s="75"/>
      <c r="C571" s="75"/>
      <c r="D571" s="75"/>
      <c r="E571" s="75"/>
      <c r="F571" s="75"/>
    </row>
    <row r="572" ht="15" hidden="1"/>
    <row r="573" ht="15" hidden="1">
      <c r="A573" s="3" t="s">
        <v>233</v>
      </c>
    </row>
    <row r="574" ht="15" hidden="1"/>
    <row r="575" spans="1:4" ht="30" hidden="1">
      <c r="A575" s="1" t="s">
        <v>238</v>
      </c>
      <c r="B575" s="2" t="s">
        <v>236</v>
      </c>
      <c r="C575" s="25" t="s">
        <v>264</v>
      </c>
      <c r="D575" s="2" t="s">
        <v>239</v>
      </c>
    </row>
    <row r="576" spans="1:4" ht="15" hidden="1">
      <c r="A576" s="4">
        <v>1</v>
      </c>
      <c r="B576" s="23">
        <v>2</v>
      </c>
      <c r="C576" s="26">
        <v>3</v>
      </c>
      <c r="D576" s="6" t="s">
        <v>8</v>
      </c>
    </row>
    <row r="577" spans="1:4" ht="34.5" customHeight="1" hidden="1">
      <c r="A577" s="1">
        <v>1</v>
      </c>
      <c r="B577" s="55" t="s">
        <v>278</v>
      </c>
      <c r="C577" s="27"/>
      <c r="D577" s="8">
        <f>C577</f>
        <v>0</v>
      </c>
    </row>
    <row r="578" spans="1:4" ht="15" hidden="1">
      <c r="A578" s="1">
        <v>2</v>
      </c>
      <c r="B578" s="5"/>
      <c r="C578" s="27"/>
      <c r="D578" s="8">
        <f>C578</f>
        <v>0</v>
      </c>
    </row>
    <row r="579" spans="1:4" ht="15" hidden="1">
      <c r="A579" s="1">
        <v>3</v>
      </c>
      <c r="B579" s="5"/>
      <c r="C579" s="27"/>
      <c r="D579" s="8">
        <f>C579</f>
        <v>0</v>
      </c>
    </row>
    <row r="580" spans="1:4" ht="15" hidden="1">
      <c r="A580" s="1">
        <v>4</v>
      </c>
      <c r="B580" s="5"/>
      <c r="C580" s="27"/>
      <c r="D580" s="8">
        <f>C580</f>
        <v>0</v>
      </c>
    </row>
    <row r="581" spans="1:4" ht="15" hidden="1">
      <c r="A581" s="1">
        <v>5</v>
      </c>
      <c r="B581" s="5"/>
      <c r="C581" s="27"/>
      <c r="D581" s="8">
        <f>C581</f>
        <v>0</v>
      </c>
    </row>
    <row r="582" spans="1:4" ht="15" hidden="1">
      <c r="A582" s="5" t="s">
        <v>237</v>
      </c>
      <c r="B582" s="5" t="s">
        <v>243</v>
      </c>
      <c r="C582" s="27" t="s">
        <v>243</v>
      </c>
      <c r="D582" s="10">
        <f>SUM(D577:D581)</f>
        <v>0</v>
      </c>
    </row>
    <row r="583" ht="15" hidden="1"/>
    <row r="584" spans="1:5" ht="33.75" customHeight="1" hidden="1">
      <c r="A584" s="75" t="s">
        <v>229</v>
      </c>
      <c r="B584" s="75"/>
      <c r="C584" s="75"/>
      <c r="D584" s="75"/>
      <c r="E584" s="75"/>
    </row>
    <row r="585" ht="15" hidden="1"/>
    <row r="586" spans="1:4" ht="72" customHeight="1">
      <c r="A586" s="86" t="s">
        <v>234</v>
      </c>
      <c r="B586" s="86"/>
      <c r="C586" s="86"/>
      <c r="D586" s="24">
        <f>D582+G569+E553+F537+G519</f>
        <v>27138.12</v>
      </c>
    </row>
    <row r="587" spans="1:6" ht="15" customHeight="1">
      <c r="A587" s="75" t="s">
        <v>141</v>
      </c>
      <c r="B587" s="75"/>
      <c r="C587" s="75"/>
      <c r="D587" s="75"/>
      <c r="E587" s="75"/>
      <c r="F587" s="11"/>
    </row>
    <row r="588" spans="1:6" ht="15">
      <c r="A588" s="75"/>
      <c r="B588" s="75"/>
      <c r="C588" s="75"/>
      <c r="D588" s="75"/>
      <c r="E588" s="75"/>
      <c r="F588" s="38"/>
    </row>
    <row r="589" spans="1:6" ht="15">
      <c r="A589" s="75"/>
      <c r="B589" s="75"/>
      <c r="C589" s="75"/>
      <c r="D589" s="75"/>
      <c r="E589" s="75"/>
      <c r="F589" s="38"/>
    </row>
    <row r="590" spans="1:4" ht="15" hidden="1">
      <c r="A590" s="39"/>
      <c r="B590" s="39"/>
      <c r="C590" s="39"/>
      <c r="D590" s="37"/>
    </row>
    <row r="591" spans="1:5" ht="15">
      <c r="A591" s="75" t="s">
        <v>142</v>
      </c>
      <c r="B591" s="75"/>
      <c r="C591" s="75"/>
      <c r="D591" s="75"/>
      <c r="E591" s="75"/>
    </row>
    <row r="592" spans="1:5" ht="15">
      <c r="A592" s="75"/>
      <c r="B592" s="75"/>
      <c r="C592" s="75"/>
      <c r="D592" s="75"/>
      <c r="E592" s="75"/>
    </row>
    <row r="593" spans="1:5" ht="15">
      <c r="A593" s="75"/>
      <c r="B593" s="75"/>
      <c r="C593" s="75"/>
      <c r="D593" s="75"/>
      <c r="E593" s="75"/>
    </row>
    <row r="594" spans="1:5" ht="15" hidden="1">
      <c r="A594" s="38"/>
      <c r="B594" s="38"/>
      <c r="C594" s="38"/>
      <c r="D594" s="38"/>
      <c r="E594" s="38"/>
    </row>
    <row r="595" spans="1:5" ht="15">
      <c r="A595" s="19" t="s">
        <v>149</v>
      </c>
      <c r="B595" s="19"/>
      <c r="C595" s="19"/>
      <c r="D595" s="15">
        <f>E607+F625</f>
        <v>0</v>
      </c>
      <c r="E595" s="38"/>
    </row>
    <row r="596" spans="3:5" ht="15">
      <c r="C596" s="3"/>
      <c r="E596" s="38"/>
    </row>
    <row r="597" spans="1:5" ht="15">
      <c r="A597" s="56" t="s">
        <v>143</v>
      </c>
      <c r="B597" s="38"/>
      <c r="C597" s="38"/>
      <c r="D597" s="38"/>
      <c r="E597" s="38"/>
    </row>
    <row r="598" spans="1:5" ht="1.5" customHeight="1">
      <c r="A598" s="38"/>
      <c r="B598" s="38"/>
      <c r="C598" s="38"/>
      <c r="D598" s="38"/>
      <c r="E598" s="38"/>
    </row>
    <row r="599" ht="15" hidden="1">
      <c r="C599" s="3"/>
    </row>
    <row r="600" spans="1:5" ht="152.25" customHeight="1" hidden="1">
      <c r="A600" s="1" t="s">
        <v>238</v>
      </c>
      <c r="B600" s="2" t="s">
        <v>236</v>
      </c>
      <c r="C600" s="47" t="s">
        <v>139</v>
      </c>
      <c r="D600" s="32" t="s">
        <v>146</v>
      </c>
      <c r="E600" s="2" t="s">
        <v>147</v>
      </c>
    </row>
    <row r="601" spans="1:5" ht="15" hidden="1">
      <c r="A601" s="4">
        <v>1</v>
      </c>
      <c r="B601" s="23">
        <v>2</v>
      </c>
      <c r="C601" s="16">
        <v>3</v>
      </c>
      <c r="D601" s="30">
        <v>4</v>
      </c>
      <c r="E601" s="6" t="s">
        <v>140</v>
      </c>
    </row>
    <row r="602" spans="1:5" ht="15" hidden="1">
      <c r="A602" s="1"/>
      <c r="B602" s="7"/>
      <c r="C602" s="57"/>
      <c r="D602" s="14"/>
      <c r="E602" s="8">
        <f>C602*D602*2</f>
        <v>0</v>
      </c>
    </row>
    <row r="603" spans="1:5" ht="15" hidden="1">
      <c r="A603" s="1">
        <v>2</v>
      </c>
      <c r="B603" s="7"/>
      <c r="C603" s="57"/>
      <c r="D603" s="14"/>
      <c r="E603" s="8">
        <f>C603*D603*2</f>
        <v>0</v>
      </c>
    </row>
    <row r="604" spans="1:5" ht="15" hidden="1">
      <c r="A604" s="1">
        <v>3</v>
      </c>
      <c r="B604" s="7"/>
      <c r="C604" s="57"/>
      <c r="D604" s="14"/>
      <c r="E604" s="8">
        <f>C604*D604*2</f>
        <v>0</v>
      </c>
    </row>
    <row r="605" spans="1:5" ht="15" hidden="1">
      <c r="A605" s="1">
        <v>4</v>
      </c>
      <c r="B605" s="7"/>
      <c r="C605" s="57"/>
      <c r="D605" s="14"/>
      <c r="E605" s="8">
        <f>C605*D605*2</f>
        <v>0</v>
      </c>
    </row>
    <row r="606" spans="1:5" ht="15" hidden="1">
      <c r="A606" s="1">
        <v>5</v>
      </c>
      <c r="B606" s="7"/>
      <c r="C606" s="57"/>
      <c r="D606" s="14"/>
      <c r="E606" s="8">
        <f>C606*D606*2</f>
        <v>0</v>
      </c>
    </row>
    <row r="607" spans="1:5" ht="15" hidden="1">
      <c r="A607" s="5" t="s">
        <v>237</v>
      </c>
      <c r="B607" s="5" t="s">
        <v>243</v>
      </c>
      <c r="C607" s="48" t="s">
        <v>243</v>
      </c>
      <c r="D607" s="10" t="s">
        <v>243</v>
      </c>
      <c r="E607" s="10">
        <f>SUM(E602:E606)</f>
        <v>0</v>
      </c>
    </row>
    <row r="608" spans="3:5" ht="6" customHeight="1">
      <c r="C608" s="9"/>
      <c r="D608" s="9"/>
      <c r="E608" s="9"/>
    </row>
    <row r="609" spans="1:5" ht="15">
      <c r="A609" s="3" t="s">
        <v>133</v>
      </c>
      <c r="C609" s="9"/>
      <c r="D609" s="9"/>
      <c r="E609" s="9"/>
    </row>
    <row r="610" spans="1:5" ht="15">
      <c r="A610" s="3" t="s">
        <v>134</v>
      </c>
      <c r="C610" s="9"/>
      <c r="D610" s="9"/>
      <c r="E610" s="9"/>
    </row>
    <row r="611" spans="1:5" ht="15">
      <c r="A611" s="3" t="s">
        <v>135</v>
      </c>
      <c r="C611" s="9"/>
      <c r="D611" s="9"/>
      <c r="E611" s="9"/>
    </row>
    <row r="612" spans="1:5" ht="15">
      <c r="A612" s="3" t="s">
        <v>136</v>
      </c>
      <c r="C612" s="9"/>
      <c r="D612" s="9"/>
      <c r="E612" s="9"/>
    </row>
    <row r="613" spans="1:5" ht="15">
      <c r="A613" s="3" t="s">
        <v>137</v>
      </c>
      <c r="C613" s="9"/>
      <c r="D613" s="9"/>
      <c r="E613" s="9"/>
    </row>
    <row r="614" spans="1:5" ht="15">
      <c r="A614" s="3" t="s">
        <v>138</v>
      </c>
      <c r="C614" s="9"/>
      <c r="D614" s="9"/>
      <c r="E614" s="9"/>
    </row>
    <row r="615" spans="1:4" ht="15">
      <c r="A615" s="39"/>
      <c r="B615" s="39"/>
      <c r="C615" s="39"/>
      <c r="D615" s="37"/>
    </row>
    <row r="616" spans="1:3" ht="15">
      <c r="A616" s="3" t="s">
        <v>148</v>
      </c>
      <c r="C616" s="3"/>
    </row>
    <row r="617" ht="15">
      <c r="C617" s="3"/>
    </row>
    <row r="618" spans="1:6" ht="105" hidden="1">
      <c r="A618" s="1" t="s">
        <v>238</v>
      </c>
      <c r="B618" s="2" t="s">
        <v>236</v>
      </c>
      <c r="C618" s="47" t="s">
        <v>139</v>
      </c>
      <c r="D618" s="6" t="s">
        <v>144</v>
      </c>
      <c r="E618" s="6" t="s">
        <v>145</v>
      </c>
      <c r="F618" s="2" t="s">
        <v>147</v>
      </c>
    </row>
    <row r="619" spans="1:6" s="31" customFormat="1" ht="15" hidden="1">
      <c r="A619" s="30">
        <v>1</v>
      </c>
      <c r="B619" s="30">
        <v>2</v>
      </c>
      <c r="C619" s="31">
        <v>3</v>
      </c>
      <c r="D619" s="30">
        <v>4</v>
      </c>
      <c r="E619" s="30">
        <v>5</v>
      </c>
      <c r="F619" s="32" t="s">
        <v>67</v>
      </c>
    </row>
    <row r="620" spans="1:6" ht="15" hidden="1">
      <c r="A620" s="1">
        <v>1</v>
      </c>
      <c r="B620" s="7"/>
      <c r="C620" s="27"/>
      <c r="D620" s="8"/>
      <c r="E620" s="8"/>
      <c r="F620" s="8">
        <f>C620*D620*E620</f>
        <v>0</v>
      </c>
    </row>
    <row r="621" spans="1:6" ht="15" hidden="1">
      <c r="A621" s="1">
        <v>2</v>
      </c>
      <c r="B621" s="5"/>
      <c r="C621" s="27"/>
      <c r="D621" s="8"/>
      <c r="E621" s="8"/>
      <c r="F621" s="8">
        <f>D621*E621*C621</f>
        <v>0</v>
      </c>
    </row>
    <row r="622" spans="1:6" ht="15" hidden="1">
      <c r="A622" s="1">
        <v>3</v>
      </c>
      <c r="B622" s="5"/>
      <c r="C622" s="27"/>
      <c r="D622" s="8"/>
      <c r="E622" s="8"/>
      <c r="F622" s="8">
        <f>D622*E622*C622</f>
        <v>0</v>
      </c>
    </row>
    <row r="623" spans="1:6" ht="15" hidden="1">
      <c r="A623" s="1">
        <v>4</v>
      </c>
      <c r="B623" s="5"/>
      <c r="C623" s="27"/>
      <c r="D623" s="8"/>
      <c r="E623" s="8"/>
      <c r="F623" s="8">
        <f>D623*E623*C623</f>
        <v>0</v>
      </c>
    </row>
    <row r="624" spans="1:6" ht="15" hidden="1">
      <c r="A624" s="1">
        <v>5</v>
      </c>
      <c r="B624" s="5"/>
      <c r="C624" s="27"/>
      <c r="D624" s="8"/>
      <c r="E624" s="8"/>
      <c r="F624" s="8">
        <f>D624*E624*C624</f>
        <v>0</v>
      </c>
    </row>
    <row r="625" spans="1:6" ht="15" hidden="1">
      <c r="A625" s="5" t="s">
        <v>237</v>
      </c>
      <c r="B625" s="23" t="s">
        <v>243</v>
      </c>
      <c r="C625" s="48" t="s">
        <v>243</v>
      </c>
      <c r="D625" s="10" t="s">
        <v>243</v>
      </c>
      <c r="E625" s="10" t="s">
        <v>243</v>
      </c>
      <c r="F625" s="10">
        <f>SUM(F620:F624)</f>
        <v>0</v>
      </c>
    </row>
    <row r="626" spans="1:5" ht="15">
      <c r="A626" s="3" t="s">
        <v>133</v>
      </c>
      <c r="C626" s="9"/>
      <c r="D626" s="9"/>
      <c r="E626" s="9"/>
    </row>
    <row r="627" spans="1:5" ht="15">
      <c r="A627" s="3" t="s">
        <v>134</v>
      </c>
      <c r="C627" s="9"/>
      <c r="D627" s="9"/>
      <c r="E627" s="9"/>
    </row>
    <row r="628" spans="1:5" ht="15">
      <c r="A628" s="3" t="s">
        <v>135</v>
      </c>
      <c r="C628" s="9"/>
      <c r="D628" s="9"/>
      <c r="E628" s="9"/>
    </row>
    <row r="629" spans="1:5" ht="15">
      <c r="A629" s="3" t="s">
        <v>136</v>
      </c>
      <c r="C629" s="9"/>
      <c r="D629" s="9"/>
      <c r="E629" s="9"/>
    </row>
    <row r="630" spans="1:5" ht="15">
      <c r="A630" s="3" t="s">
        <v>137</v>
      </c>
      <c r="C630" s="9"/>
      <c r="D630" s="9"/>
      <c r="E630" s="9"/>
    </row>
    <row r="631" spans="1:5" ht="15">
      <c r="A631" s="3" t="s">
        <v>138</v>
      </c>
      <c r="C631" s="9"/>
      <c r="D631" s="9"/>
      <c r="E631" s="9"/>
    </row>
    <row r="632" spans="3:5" ht="15">
      <c r="C632" s="9"/>
      <c r="D632" s="9"/>
      <c r="E632" s="9"/>
    </row>
    <row r="633" spans="1:7" ht="118.5" customHeight="1">
      <c r="A633" s="78" t="s">
        <v>260</v>
      </c>
      <c r="B633" s="78"/>
      <c r="C633" s="78"/>
      <c r="D633" s="78"/>
      <c r="E633" s="78"/>
      <c r="F633" s="78"/>
      <c r="G633" s="78"/>
    </row>
    <row r="634" spans="1:7" ht="89.25" customHeight="1">
      <c r="A634" s="78" t="s">
        <v>254</v>
      </c>
      <c r="B634" s="78"/>
      <c r="C634" s="78"/>
      <c r="D634" s="78"/>
      <c r="E634" s="78"/>
      <c r="F634" s="78"/>
      <c r="G634" s="78"/>
    </row>
    <row r="635" spans="1:7" ht="105" customHeight="1">
      <c r="A635" s="78" t="s">
        <v>269</v>
      </c>
      <c r="B635" s="78"/>
      <c r="C635" s="78"/>
      <c r="D635" s="78"/>
      <c r="E635" s="78"/>
      <c r="F635" s="78"/>
      <c r="G635" s="78"/>
    </row>
    <row r="636" spans="1:7" ht="88.5" customHeight="1">
      <c r="A636" s="78" t="s">
        <v>271</v>
      </c>
      <c r="B636" s="78"/>
      <c r="C636" s="78"/>
      <c r="D636" s="78"/>
      <c r="E636" s="78"/>
      <c r="F636" s="78"/>
      <c r="G636" s="78"/>
    </row>
    <row r="637" spans="1:6" ht="73.5" customHeight="1">
      <c r="A637" s="78" t="s">
        <v>272</v>
      </c>
      <c r="B637" s="102"/>
      <c r="C637" s="102"/>
      <c r="D637" s="102"/>
      <c r="E637" s="102"/>
      <c r="F637" s="102"/>
    </row>
    <row r="638" spans="1:5" ht="145.5" customHeight="1" hidden="1">
      <c r="A638" s="1" t="s">
        <v>238</v>
      </c>
      <c r="B638" s="2" t="s">
        <v>236</v>
      </c>
      <c r="C638" s="2" t="s">
        <v>239</v>
      </c>
      <c r="D638" s="58"/>
      <c r="E638" s="58"/>
    </row>
    <row r="639" spans="1:5" ht="18" customHeight="1" hidden="1">
      <c r="A639" s="30">
        <v>1</v>
      </c>
      <c r="B639" s="30">
        <v>2</v>
      </c>
      <c r="C639" s="32">
        <v>3</v>
      </c>
      <c r="D639" s="59"/>
      <c r="E639" s="59"/>
    </row>
    <row r="640" spans="1:6" ht="75.75" customHeight="1" hidden="1">
      <c r="A640" s="1">
        <v>1</v>
      </c>
      <c r="B640" s="7" t="s">
        <v>263</v>
      </c>
      <c r="C640" s="8"/>
      <c r="D640" s="37"/>
      <c r="E640" s="37"/>
      <c r="F640" s="9"/>
    </row>
    <row r="641" spans="1:5" s="12" customFormat="1" ht="18" customHeight="1" hidden="1">
      <c r="A641" s="1">
        <v>2</v>
      </c>
      <c r="B641" s="7"/>
      <c r="C641" s="8">
        <f aca="true" t="shared" si="6" ref="C641:C652">A641*B641</f>
        <v>0</v>
      </c>
      <c r="D641" s="37"/>
      <c r="E641" s="37"/>
    </row>
    <row r="642" spans="1:5" s="12" customFormat="1" ht="18" customHeight="1" hidden="1">
      <c r="A642" s="1">
        <v>3</v>
      </c>
      <c r="B642" s="7"/>
      <c r="C642" s="8">
        <f t="shared" si="6"/>
        <v>0</v>
      </c>
      <c r="D642" s="37"/>
      <c r="E642" s="37"/>
    </row>
    <row r="643" spans="1:5" s="12" customFormat="1" ht="18" customHeight="1" hidden="1">
      <c r="A643" s="1">
        <v>4</v>
      </c>
      <c r="B643" s="7"/>
      <c r="C643" s="8">
        <f t="shared" si="6"/>
        <v>0</v>
      </c>
      <c r="D643" s="37"/>
      <c r="E643" s="37"/>
    </row>
    <row r="644" spans="1:5" s="12" customFormat="1" ht="18" customHeight="1" hidden="1">
      <c r="A644" s="1">
        <v>5</v>
      </c>
      <c r="B644" s="7"/>
      <c r="C644" s="8">
        <f t="shared" si="6"/>
        <v>0</v>
      </c>
      <c r="D644" s="37"/>
      <c r="E644" s="37"/>
    </row>
    <row r="645" spans="1:5" s="12" customFormat="1" ht="15.75" customHeight="1" hidden="1">
      <c r="A645" s="1">
        <v>17</v>
      </c>
      <c r="B645" s="7"/>
      <c r="C645" s="8">
        <f t="shared" si="6"/>
        <v>0</v>
      </c>
      <c r="D645" s="37"/>
      <c r="E645" s="37"/>
    </row>
    <row r="646" spans="1:5" s="12" customFormat="1" ht="15.75" customHeight="1" hidden="1">
      <c r="A646" s="1">
        <v>18</v>
      </c>
      <c r="B646" s="7"/>
      <c r="C646" s="8">
        <f t="shared" si="6"/>
        <v>0</v>
      </c>
      <c r="D646" s="37"/>
      <c r="E646" s="37"/>
    </row>
    <row r="647" spans="1:5" s="12" customFormat="1" ht="15.75" customHeight="1" hidden="1">
      <c r="A647" s="1">
        <v>19</v>
      </c>
      <c r="B647" s="7"/>
      <c r="C647" s="8">
        <f t="shared" si="6"/>
        <v>0</v>
      </c>
      <c r="D647" s="37"/>
      <c r="E647" s="37"/>
    </row>
    <row r="648" spans="1:5" s="12" customFormat="1" ht="15.75" customHeight="1" hidden="1">
      <c r="A648" s="1">
        <v>20</v>
      </c>
      <c r="B648" s="7"/>
      <c r="C648" s="8">
        <f t="shared" si="6"/>
        <v>0</v>
      </c>
      <c r="D648" s="37"/>
      <c r="E648" s="37"/>
    </row>
    <row r="649" spans="1:5" s="12" customFormat="1" ht="15.75" customHeight="1" hidden="1">
      <c r="A649" s="1">
        <v>21</v>
      </c>
      <c r="B649" s="7"/>
      <c r="C649" s="8">
        <f t="shared" si="6"/>
        <v>0</v>
      </c>
      <c r="D649" s="37"/>
      <c r="E649" s="37"/>
    </row>
    <row r="650" spans="1:5" s="12" customFormat="1" ht="15.75" customHeight="1" hidden="1">
      <c r="A650" s="1">
        <v>22</v>
      </c>
      <c r="B650" s="7"/>
      <c r="C650" s="8">
        <f t="shared" si="6"/>
        <v>0</v>
      </c>
      <c r="D650" s="37"/>
      <c r="E650" s="37"/>
    </row>
    <row r="651" spans="1:5" s="12" customFormat="1" ht="15.75" customHeight="1" hidden="1">
      <c r="A651" s="1">
        <v>23</v>
      </c>
      <c r="B651" s="7"/>
      <c r="C651" s="8">
        <f t="shared" si="6"/>
        <v>0</v>
      </c>
      <c r="D651" s="37"/>
      <c r="E651" s="37"/>
    </row>
    <row r="652" spans="1:5" s="12" customFormat="1" ht="15.75" customHeight="1" hidden="1">
      <c r="A652" s="1">
        <v>24</v>
      </c>
      <c r="B652" s="7"/>
      <c r="C652" s="8">
        <f t="shared" si="6"/>
        <v>0</v>
      </c>
      <c r="D652" s="37"/>
      <c r="E652" s="37"/>
    </row>
    <row r="653" spans="1:5" s="12" customFormat="1" ht="15" hidden="1">
      <c r="A653" s="5" t="s">
        <v>237</v>
      </c>
      <c r="B653" s="5" t="s">
        <v>243</v>
      </c>
      <c r="C653" s="8">
        <f>SUM(C640:C644)</f>
        <v>0</v>
      </c>
      <c r="D653" s="37"/>
      <c r="E653" s="37"/>
    </row>
    <row r="654" spans="1:5" s="12" customFormat="1" ht="15" hidden="1">
      <c r="A654" s="3"/>
      <c r="B654" s="3"/>
      <c r="C654" s="13"/>
      <c r="D654" s="9"/>
      <c r="E654" s="37"/>
    </row>
    <row r="655" spans="1:6" ht="30.75" customHeight="1" hidden="1">
      <c r="A655" s="78" t="s">
        <v>274</v>
      </c>
      <c r="B655" s="102"/>
      <c r="C655" s="102"/>
      <c r="D655" s="102"/>
      <c r="E655" s="102"/>
      <c r="F655" s="102"/>
    </row>
    <row r="656" spans="1:5" ht="145.5" customHeight="1" hidden="1">
      <c r="A656" s="1" t="s">
        <v>238</v>
      </c>
      <c r="B656" s="2" t="s">
        <v>236</v>
      </c>
      <c r="C656" s="2" t="s">
        <v>255</v>
      </c>
      <c r="D656" s="25" t="s">
        <v>256</v>
      </c>
      <c r="E656" s="2" t="s">
        <v>239</v>
      </c>
    </row>
    <row r="657" spans="1:5" ht="18" customHeight="1" hidden="1">
      <c r="A657" s="30">
        <v>1</v>
      </c>
      <c r="B657" s="30">
        <v>2</v>
      </c>
      <c r="C657" s="4">
        <v>3</v>
      </c>
      <c r="D657" s="31">
        <v>4</v>
      </c>
      <c r="E657" s="32" t="s">
        <v>56</v>
      </c>
    </row>
    <row r="658" spans="1:6" ht="15.75" customHeight="1" hidden="1">
      <c r="A658" s="1">
        <v>1</v>
      </c>
      <c r="B658" s="7"/>
      <c r="C658" s="1"/>
      <c r="D658" s="27"/>
      <c r="E658" s="8">
        <f>C658*D658</f>
        <v>0</v>
      </c>
      <c r="F658" s="9"/>
    </row>
    <row r="659" spans="1:5" s="12" customFormat="1" ht="18" customHeight="1" hidden="1">
      <c r="A659" s="1">
        <v>5</v>
      </c>
      <c r="B659" s="7"/>
      <c r="C659" s="60"/>
      <c r="D659" s="27"/>
      <c r="E659" s="8">
        <f aca="true" t="shared" si="7" ref="E659:E667">C659*D659</f>
        <v>0</v>
      </c>
    </row>
    <row r="660" spans="1:5" s="12" customFormat="1" ht="15.75" customHeight="1" hidden="1">
      <c r="A660" s="1">
        <v>17</v>
      </c>
      <c r="B660" s="7"/>
      <c r="C660" s="8"/>
      <c r="D660" s="8"/>
      <c r="E660" s="8">
        <f t="shared" si="7"/>
        <v>0</v>
      </c>
    </row>
    <row r="661" spans="1:5" s="12" customFormat="1" ht="15.75" customHeight="1" hidden="1">
      <c r="A661" s="1">
        <v>18</v>
      </c>
      <c r="B661" s="7"/>
      <c r="C661" s="27"/>
      <c r="D661" s="8"/>
      <c r="E661" s="8">
        <f t="shared" si="7"/>
        <v>0</v>
      </c>
    </row>
    <row r="662" spans="1:5" s="12" customFormat="1" ht="15.75" customHeight="1" hidden="1">
      <c r="A662" s="1">
        <v>19</v>
      </c>
      <c r="B662" s="7"/>
      <c r="C662" s="27"/>
      <c r="D662" s="8"/>
      <c r="E662" s="8">
        <f t="shared" si="7"/>
        <v>0</v>
      </c>
    </row>
    <row r="663" spans="1:5" s="12" customFormat="1" ht="15.75" customHeight="1" hidden="1">
      <c r="A663" s="1">
        <v>20</v>
      </c>
      <c r="B663" s="7"/>
      <c r="C663" s="27"/>
      <c r="D663" s="8"/>
      <c r="E663" s="8">
        <f t="shared" si="7"/>
        <v>0</v>
      </c>
    </row>
    <row r="664" spans="1:5" s="12" customFormat="1" ht="15.75" customHeight="1" hidden="1">
      <c r="A664" s="1">
        <v>21</v>
      </c>
      <c r="B664" s="7"/>
      <c r="C664" s="27"/>
      <c r="D664" s="8"/>
      <c r="E664" s="8">
        <f t="shared" si="7"/>
        <v>0</v>
      </c>
    </row>
    <row r="665" spans="1:5" s="12" customFormat="1" ht="15.75" customHeight="1" hidden="1">
      <c r="A665" s="1">
        <v>22</v>
      </c>
      <c r="B665" s="7"/>
      <c r="C665" s="27"/>
      <c r="D665" s="8"/>
      <c r="E665" s="8">
        <f t="shared" si="7"/>
        <v>0</v>
      </c>
    </row>
    <row r="666" spans="1:5" s="12" customFormat="1" ht="15.75" customHeight="1" hidden="1">
      <c r="A666" s="1">
        <v>23</v>
      </c>
      <c r="B666" s="7"/>
      <c r="C666" s="27"/>
      <c r="D666" s="8"/>
      <c r="E666" s="8">
        <f t="shared" si="7"/>
        <v>0</v>
      </c>
    </row>
    <row r="667" spans="1:5" s="12" customFormat="1" ht="15.75" customHeight="1" hidden="1">
      <c r="A667" s="1">
        <v>24</v>
      </c>
      <c r="B667" s="7"/>
      <c r="C667" s="27"/>
      <c r="D667" s="8"/>
      <c r="E667" s="8">
        <f t="shared" si="7"/>
        <v>0</v>
      </c>
    </row>
    <row r="668" spans="1:5" s="12" customFormat="1" ht="15" hidden="1">
      <c r="A668" s="5" t="s">
        <v>237</v>
      </c>
      <c r="B668" s="5" t="s">
        <v>243</v>
      </c>
      <c r="C668" s="1" t="s">
        <v>243</v>
      </c>
      <c r="D668" s="10" t="s">
        <v>243</v>
      </c>
      <c r="E668" s="8">
        <f>SUM(E658:E659)</f>
        <v>0</v>
      </c>
    </row>
    <row r="669" spans="1:5" s="12" customFormat="1" ht="15">
      <c r="A669" s="3"/>
      <c r="B669" s="3"/>
      <c r="C669" s="13"/>
      <c r="D669" s="9"/>
      <c r="E669" s="37"/>
    </row>
    <row r="670" spans="1:6" s="12" customFormat="1" ht="14.25">
      <c r="A670" s="78" t="s">
        <v>275</v>
      </c>
      <c r="B670" s="102"/>
      <c r="C670" s="102"/>
      <c r="D670" s="102"/>
      <c r="E670" s="102"/>
      <c r="F670" s="102"/>
    </row>
    <row r="671" spans="1:6" s="12" customFormat="1" ht="15">
      <c r="A671" s="11"/>
      <c r="B671" s="61"/>
      <c r="C671" s="61"/>
      <c r="D671" s="61"/>
      <c r="E671" s="61"/>
      <c r="F671" s="61"/>
    </row>
    <row r="672" spans="1:6" s="12" customFormat="1" ht="30">
      <c r="A672" s="5" t="s">
        <v>238</v>
      </c>
      <c r="B672" s="7" t="s">
        <v>236</v>
      </c>
      <c r="C672" s="62" t="s">
        <v>273</v>
      </c>
      <c r="D672" s="61"/>
      <c r="E672" s="61"/>
      <c r="F672" s="61"/>
    </row>
    <row r="673" spans="1:6" s="12" customFormat="1" ht="15">
      <c r="A673" s="30">
        <v>1</v>
      </c>
      <c r="B673" s="30">
        <v>2</v>
      </c>
      <c r="C673" s="32">
        <v>3</v>
      </c>
      <c r="D673" s="61"/>
      <c r="E673" s="61"/>
      <c r="F673" s="61"/>
    </row>
    <row r="674" spans="1:6" s="12" customFormat="1" ht="15.75">
      <c r="A674" s="5">
        <v>1</v>
      </c>
      <c r="B674" s="17" t="s">
        <v>288</v>
      </c>
      <c r="C674" s="63">
        <v>9366.67</v>
      </c>
      <c r="D674" s="61"/>
      <c r="E674" s="61"/>
      <c r="F674" s="61"/>
    </row>
    <row r="675" spans="1:6" s="12" customFormat="1" ht="31.5">
      <c r="A675" s="5">
        <v>2</v>
      </c>
      <c r="B675" s="17" t="s">
        <v>289</v>
      </c>
      <c r="C675" s="63">
        <f>3776.67*3</f>
        <v>11330.01</v>
      </c>
      <c r="D675" s="61"/>
      <c r="E675" s="61"/>
      <c r="F675" s="61"/>
    </row>
    <row r="676" spans="1:6" s="12" customFormat="1" ht="31.5">
      <c r="A676" s="5">
        <v>3</v>
      </c>
      <c r="B676" s="17" t="s">
        <v>290</v>
      </c>
      <c r="C676" s="63">
        <f>118.07*200</f>
        <v>23614</v>
      </c>
      <c r="D676" s="61"/>
      <c r="E676" s="61"/>
      <c r="F676" s="61"/>
    </row>
    <row r="677" spans="1:6" s="12" customFormat="1" ht="15.75" hidden="1">
      <c r="A677" s="5"/>
      <c r="B677" s="17"/>
      <c r="C677" s="63"/>
      <c r="D677" s="61"/>
      <c r="E677" s="61"/>
      <c r="F677" s="61"/>
    </row>
    <row r="678" spans="1:6" s="12" customFormat="1" ht="15.75" hidden="1">
      <c r="A678" s="5"/>
      <c r="B678" s="17"/>
      <c r="C678" s="63"/>
      <c r="D678" s="61"/>
      <c r="E678" s="61"/>
      <c r="F678" s="61"/>
    </row>
    <row r="679" spans="1:6" s="12" customFormat="1" ht="15.75" hidden="1">
      <c r="A679" s="5"/>
      <c r="B679" s="17"/>
      <c r="C679" s="63"/>
      <c r="D679" s="61"/>
      <c r="E679" s="61"/>
      <c r="F679" s="61"/>
    </row>
    <row r="680" spans="1:4" ht="46.5" customHeight="1">
      <c r="A680" s="1">
        <v>4</v>
      </c>
      <c r="B680" s="2" t="s">
        <v>295</v>
      </c>
      <c r="C680" s="8">
        <f>1700*2</f>
        <v>3400</v>
      </c>
      <c r="D680" s="9"/>
    </row>
    <row r="681" spans="1:6" s="12" customFormat="1" ht="15">
      <c r="A681" s="5" t="s">
        <v>237</v>
      </c>
      <c r="B681" s="5" t="s">
        <v>243</v>
      </c>
      <c r="C681" s="8">
        <f>SUM(C674:C679)</f>
        <v>44310.68</v>
      </c>
      <c r="D681" s="61"/>
      <c r="E681" s="61"/>
      <c r="F681" s="61"/>
    </row>
    <row r="682" spans="1:4" s="12" customFormat="1" ht="14.25" customHeight="1">
      <c r="A682" s="3"/>
      <c r="B682" s="3"/>
      <c r="C682" s="37"/>
      <c r="D682" s="9"/>
    </row>
    <row r="683" spans="1:6" ht="30.75" customHeight="1">
      <c r="A683" s="75" t="s">
        <v>276</v>
      </c>
      <c r="B683" s="75"/>
      <c r="C683" s="75"/>
      <c r="D683" s="75"/>
      <c r="E683" s="75"/>
      <c r="F683" s="75"/>
    </row>
    <row r="684" spans="1:6" ht="19.5" customHeight="1">
      <c r="A684" s="64"/>
      <c r="B684" s="64"/>
      <c r="C684" s="64"/>
      <c r="D684" s="64"/>
      <c r="E684" s="64"/>
      <c r="F684" s="64"/>
    </row>
    <row r="685" spans="1:5" ht="129.75" customHeight="1">
      <c r="A685" s="1" t="s">
        <v>238</v>
      </c>
      <c r="B685" s="2" t="s">
        <v>236</v>
      </c>
      <c r="C685" s="47" t="s">
        <v>265</v>
      </c>
      <c r="D685" s="6" t="s">
        <v>266</v>
      </c>
      <c r="E685" s="2" t="s">
        <v>239</v>
      </c>
    </row>
    <row r="686" spans="1:5" ht="15">
      <c r="A686" s="4">
        <v>1</v>
      </c>
      <c r="B686" s="23">
        <v>2</v>
      </c>
      <c r="C686" s="26">
        <v>3</v>
      </c>
      <c r="D686" s="23">
        <v>4</v>
      </c>
      <c r="E686" s="6" t="s">
        <v>108</v>
      </c>
    </row>
    <row r="687" spans="1:5" ht="15" customHeight="1" hidden="1">
      <c r="A687" s="1">
        <v>2</v>
      </c>
      <c r="B687" s="5"/>
      <c r="C687" s="27"/>
      <c r="D687" s="8"/>
      <c r="E687" s="8">
        <f>C687*D687</f>
        <v>0</v>
      </c>
    </row>
    <row r="688" spans="1:5" ht="15" customHeight="1" hidden="1">
      <c r="A688" s="1">
        <v>3</v>
      </c>
      <c r="B688" s="5"/>
      <c r="C688" s="27"/>
      <c r="D688" s="8"/>
      <c r="E688" s="8">
        <f>C688*D688</f>
        <v>0</v>
      </c>
    </row>
    <row r="689" spans="1:5" ht="15" customHeight="1" hidden="1">
      <c r="A689" s="1">
        <v>4</v>
      </c>
      <c r="B689" s="5"/>
      <c r="C689" s="27"/>
      <c r="D689" s="8"/>
      <c r="E689" s="8">
        <f>C689*D689</f>
        <v>0</v>
      </c>
    </row>
    <row r="690" spans="1:5" ht="15" customHeight="1" hidden="1">
      <c r="A690" s="1">
        <v>5</v>
      </c>
      <c r="B690" s="5"/>
      <c r="C690" s="27"/>
      <c r="D690" s="8"/>
      <c r="E690" s="8">
        <f>C690*D690</f>
        <v>0</v>
      </c>
    </row>
    <row r="691" spans="1:5" ht="15">
      <c r="A691" s="5" t="s">
        <v>237</v>
      </c>
      <c r="B691" s="5" t="s">
        <v>243</v>
      </c>
      <c r="C691" s="27" t="s">
        <v>243</v>
      </c>
      <c r="D691" s="10" t="s">
        <v>243</v>
      </c>
      <c r="E691" s="10">
        <f>SUM(E687:E690)</f>
        <v>0</v>
      </c>
    </row>
    <row r="692" spans="3:5" ht="15">
      <c r="C692" s="37"/>
      <c r="D692" s="9"/>
      <c r="E692" s="9"/>
    </row>
    <row r="693" spans="1:6" s="12" customFormat="1" ht="14.25" customHeight="1">
      <c r="A693" s="103" t="s">
        <v>151</v>
      </c>
      <c r="B693" s="103"/>
      <c r="C693" s="103"/>
      <c r="D693" s="65">
        <f>E668+D595+D586+D506+D470+D400+E297+C653+E691</f>
        <v>70073.2</v>
      </c>
      <c r="F693" s="66"/>
    </row>
    <row r="694" ht="15">
      <c r="F694" s="66"/>
    </row>
    <row r="695" spans="1:7" s="69" customFormat="1" ht="15" customHeight="1">
      <c r="A695" s="101" t="s">
        <v>150</v>
      </c>
      <c r="B695" s="101"/>
      <c r="C695" s="101"/>
      <c r="D695" s="67">
        <f>D693+D284</f>
        <v>255970.03</v>
      </c>
      <c r="E695" s="68"/>
      <c r="F695" s="66"/>
      <c r="G695" s="68"/>
    </row>
    <row r="696" spans="1:6" ht="75.75" customHeight="1">
      <c r="A696" s="78" t="s">
        <v>257</v>
      </c>
      <c r="B696" s="78"/>
      <c r="C696" s="78"/>
      <c r="D696" s="78"/>
      <c r="E696" s="78"/>
      <c r="F696" s="78"/>
    </row>
    <row r="697" spans="1:6" ht="87" customHeight="1">
      <c r="A697" s="78" t="s">
        <v>270</v>
      </c>
      <c r="B697" s="78"/>
      <c r="C697" s="78"/>
      <c r="D697" s="78"/>
      <c r="E697" s="78"/>
      <c r="F697" s="78"/>
    </row>
    <row r="698" spans="4:5" ht="15.75" customHeight="1">
      <c r="D698" s="9"/>
      <c r="E698" s="9"/>
    </row>
    <row r="699" spans="1:7" ht="63" customHeight="1">
      <c r="A699" s="74" t="s">
        <v>296</v>
      </c>
      <c r="B699" s="74"/>
      <c r="C699" s="74"/>
      <c r="D699" s="74"/>
      <c r="E699" s="74"/>
      <c r="F699" s="74"/>
      <c r="G699" s="74"/>
    </row>
    <row r="700" spans="4:5" ht="15">
      <c r="D700" s="9"/>
      <c r="E700" s="9"/>
    </row>
  </sheetData>
  <sheetProtection/>
  <mergeCells count="112">
    <mergeCell ref="A695:C695"/>
    <mergeCell ref="A670:F670"/>
    <mergeCell ref="A508:F508"/>
    <mergeCell ref="A637:F637"/>
    <mergeCell ref="E569:F569"/>
    <mergeCell ref="A634:G634"/>
    <mergeCell ref="A693:C693"/>
    <mergeCell ref="A655:F655"/>
    <mergeCell ref="A495:F495"/>
    <mergeCell ref="A470:C470"/>
    <mergeCell ref="E557:F557"/>
    <mergeCell ref="A383:F383"/>
    <mergeCell ref="A636:G636"/>
    <mergeCell ref="A683:F683"/>
    <mergeCell ref="A635:G635"/>
    <mergeCell ref="A272:E272"/>
    <mergeCell ref="A337:F337"/>
    <mergeCell ref="A586:C586"/>
    <mergeCell ref="A571:F571"/>
    <mergeCell ref="A376:F376"/>
    <mergeCell ref="A396:B396"/>
    <mergeCell ref="A327:F327"/>
    <mergeCell ref="E558:F558"/>
    <mergeCell ref="A446:E446"/>
    <mergeCell ref="A506:C506"/>
    <mergeCell ref="D205:E205"/>
    <mergeCell ref="C162:D162"/>
    <mergeCell ref="A399:C399"/>
    <mergeCell ref="A401:F401"/>
    <mergeCell ref="A394:F394"/>
    <mergeCell ref="A395:B395"/>
    <mergeCell ref="A400:C400"/>
    <mergeCell ref="A189:C189"/>
    <mergeCell ref="A468:E468"/>
    <mergeCell ref="A469:E469"/>
    <mergeCell ref="A484:F484"/>
    <mergeCell ref="A380:B380"/>
    <mergeCell ref="A349:C349"/>
    <mergeCell ref="A441:E441"/>
    <mergeCell ref="A117:F117"/>
    <mergeCell ref="A140:F140"/>
    <mergeCell ref="D211:E211"/>
    <mergeCell ref="C158:D158"/>
    <mergeCell ref="A179:F179"/>
    <mergeCell ref="A591:E593"/>
    <mergeCell ref="E559:F559"/>
    <mergeCell ref="A587:E589"/>
    <mergeCell ref="A416:F416"/>
    <mergeCell ref="F1:H1"/>
    <mergeCell ref="C157:D157"/>
    <mergeCell ref="C149:D149"/>
    <mergeCell ref="E158:F158"/>
    <mergeCell ref="A5:F5"/>
    <mergeCell ref="H525:M525"/>
    <mergeCell ref="F2:H2"/>
    <mergeCell ref="F3:H3"/>
    <mergeCell ref="A31:F31"/>
    <mergeCell ref="A65:F65"/>
    <mergeCell ref="A75:F75"/>
    <mergeCell ref="A472:F472"/>
    <mergeCell ref="A284:C284"/>
    <mergeCell ref="A299:F299"/>
    <mergeCell ref="A303:F303"/>
    <mergeCell ref="A315:F315"/>
    <mergeCell ref="A6:F6"/>
    <mergeCell ref="A7:F7"/>
    <mergeCell ref="A697:F697"/>
    <mergeCell ref="C147:D147"/>
    <mergeCell ref="C151:D151"/>
    <mergeCell ref="E163:F163"/>
    <mergeCell ref="A365:F365"/>
    <mergeCell ref="A317:B317"/>
    <mergeCell ref="D206:E206"/>
    <mergeCell ref="D207:E207"/>
    <mergeCell ref="A473:F473"/>
    <mergeCell ref="E157:F157"/>
    <mergeCell ref="C148:D148"/>
    <mergeCell ref="A77:F77"/>
    <mergeCell ref="A87:F87"/>
    <mergeCell ref="A397:B397"/>
    <mergeCell ref="A259:E259"/>
    <mergeCell ref="A381:B381"/>
    <mergeCell ref="A439:C439"/>
    <mergeCell ref="E159:F159"/>
    <mergeCell ref="A379:B379"/>
    <mergeCell ref="C150:D150"/>
    <mergeCell ref="A325:B325"/>
    <mergeCell ref="C159:D159"/>
    <mergeCell ref="A241:B241"/>
    <mergeCell ref="E162:F162"/>
    <mergeCell ref="C161:D161"/>
    <mergeCell ref="A255:E255"/>
    <mergeCell ref="C160:D160"/>
    <mergeCell ref="A324:B324"/>
    <mergeCell ref="A353:F353"/>
    <mergeCell ref="A8:F8"/>
    <mergeCell ref="C163:D163"/>
    <mergeCell ref="E160:F160"/>
    <mergeCell ref="E161:F161"/>
    <mergeCell ref="A107:F107"/>
    <mergeCell ref="A142:F142"/>
    <mergeCell ref="A97:F97"/>
    <mergeCell ref="A239:B239"/>
    <mergeCell ref="A240:B240"/>
    <mergeCell ref="A699:G699"/>
    <mergeCell ref="A377:F377"/>
    <mergeCell ref="A318:B318"/>
    <mergeCell ref="A319:B319"/>
    <mergeCell ref="A323:B323"/>
    <mergeCell ref="A696:F696"/>
    <mergeCell ref="A584:E584"/>
    <mergeCell ref="A633:G633"/>
  </mergeCells>
  <printOptions/>
  <pageMargins left="0.1968503937007874" right="0.1968503937007874" top="0.5905511811023623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КоломеецОВ</cp:lastModifiedBy>
  <cp:lastPrinted>2020-11-30T08:50:14Z</cp:lastPrinted>
  <dcterms:created xsi:type="dcterms:W3CDTF">2002-06-03T08:45:15Z</dcterms:created>
  <dcterms:modified xsi:type="dcterms:W3CDTF">2020-11-30T09:23:29Z</dcterms:modified>
  <cp:category/>
  <cp:version/>
  <cp:contentType/>
  <cp:contentStatus/>
</cp:coreProperties>
</file>