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11565" tabRatio="783" activeTab="0"/>
  </bookViews>
  <sheets>
    <sheet name="33" sheetId="1" r:id="rId1"/>
  </sheets>
  <definedNames>
    <definedName name="_xlnm.Print_Area" localSheetId="0">'33'!$A$1:$I$827</definedName>
  </definedNames>
  <calcPr fullCalcOnLoad="1" fullPrecision="0"/>
</workbook>
</file>

<file path=xl/sharedStrings.xml><?xml version="1.0" encoding="utf-8"?>
<sst xmlns="http://schemas.openxmlformats.org/spreadsheetml/2006/main" count="743" uniqueCount="351">
  <si>
    <t>Опрессовка системы отопления</t>
  </si>
  <si>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</si>
  <si>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</si>
  <si>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</si>
  <si>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</si>
  <si>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</si>
  <si>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</si>
  <si>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</si>
  <si>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Цена определяется по фактическим данным отчетного финансового года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</si>
  <si>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</si>
  <si>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</si>
  <si>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</si>
  <si>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</si>
  <si>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</si>
  <si>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</si>
  <si>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</si>
  <si>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</si>
  <si>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</si>
  <si>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</si>
  <si>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</si>
  <si>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</si>
  <si>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</si>
  <si>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</si>
  <si>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</si>
  <si>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</si>
  <si>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</si>
  <si>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</si>
  <si>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</si>
  <si>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</si>
  <si>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</si>
  <si>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</si>
  <si>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</si>
  <si>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</si>
  <si>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</si>
  <si>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</si>
  <si>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</si>
  <si>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</si>
  <si>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</si>
  <si>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</si>
  <si>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</si>
  <si>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</si>
  <si>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</si>
  <si>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</si>
  <si>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</si>
  <si>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</si>
  <si>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</si>
  <si>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</si>
  <si>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</si>
  <si>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</si>
  <si>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</si>
  <si>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Расчетная численность основных работников (согласно п.1.2.1)</t>
  </si>
  <si>
    <t>1.4.2. Затраты на приобретение принтеров, многофункциональных устройств и копировальных аппаратов (оргтехники)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</si>
  <si>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</si>
  <si>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</si>
  <si>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</si>
  <si>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</si>
  <si>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</si>
  <si>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</si>
  <si>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</si>
  <si>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</si>
  <si>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</si>
  <si>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</si>
  <si>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</si>
  <si>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</si>
  <si>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</si>
  <si>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</si>
  <si>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</si>
  <si>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</si>
  <si>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</si>
  <si>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</si>
  <si>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</si>
  <si>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</si>
  <si>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</si>
  <si>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</si>
  <si>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</si>
  <si>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</si>
  <si>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</si>
  <si>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</si>
  <si>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</si>
  <si>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</si>
  <si>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</si>
  <si>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Количество куб. метров твердых бытовых отходов в год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</si>
  <si>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</si>
  <si>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</si>
  <si>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</si>
  <si>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</si>
  <si>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</si>
  <si>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</si>
  <si>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</si>
  <si>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</si>
  <si>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</si>
  <si>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</si>
  <si>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</si>
  <si>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Количество извещателей пожарной сигнализации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</si>
  <si>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</si>
  <si>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</si>
  <si>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</si>
  <si>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</si>
  <si>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</si>
  <si>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</si>
  <si>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4=гр3*гр4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</si>
  <si>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</si>
  <si>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</si>
  <si>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</si>
  <si>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</si>
  <si>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</si>
  <si>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</si>
  <si>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</si>
  <si>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</si>
  <si>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</si>
  <si>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</si>
  <si>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</si>
  <si>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</si>
  <si>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</si>
  <si>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</si>
  <si>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2. Прочие затраты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</si>
  <si>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</si>
  <si>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</si>
  <si>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</si>
  <si>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</si>
  <si>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</si>
  <si>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 xml:space="preserve">Расчет нормативных затрат </t>
  </si>
  <si>
    <t>на обеспечение функций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</si>
  <si>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</si>
  <si>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</si>
  <si>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</si>
  <si>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</si>
  <si>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</si>
  <si>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</si>
  <si>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</si>
  <si>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</si>
  <si>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</si>
  <si>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</si>
  <si>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3=гр4*0,2</t>
  </si>
  <si>
    <t>2=гр3*0,2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</si>
  <si>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</si>
  <si>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</si>
  <si>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</si>
  <si>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</si>
  <si>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</si>
  <si>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</si>
  <si>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</si>
  <si>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</si>
  <si>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</si>
  <si>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</si>
  <si>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</si>
  <si>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</si>
  <si>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</si>
  <si>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</si>
  <si>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</si>
  <si>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</si>
  <si>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</si>
  <si>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</si>
  <si>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Цена вывоза 1 куб. метра тердых бытовых отходов</t>
  </si>
  <si>
    <t>Количество транспортных средств</t>
  </si>
  <si>
    <t>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</si>
  <si>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</si>
  <si>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</si>
  <si>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</si>
  <si>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</si>
  <si>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</si>
  <si>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</si>
  <si>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</si>
  <si>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</si>
  <si>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</si>
  <si>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</si>
  <si>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</si>
  <si>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</si>
  <si>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</si>
  <si>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</si>
  <si>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</si>
  <si>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</si>
  <si>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</si>
  <si>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</si>
  <si>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</si>
  <si>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</si>
  <si>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</si>
  <si>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</si>
  <si>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</si>
  <si>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</si>
  <si>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 xml:space="preserve">Фактические затраты на приобретение запасных частей для транспортных средств в отчетном финансовом году* </t>
  </si>
  <si>
    <t xml:space="preserve">Цена обучения одного работника по виду дополнительного образования (фактическая потребность в отчетном финансовом году для других расходов, осуществляемых в целях выполнения норм законодательства РФ) </t>
  </si>
  <si>
    <t xml:space="preserve">Количество работников, направляемых на дополнительное образование (количество расходов, осуществляемых в целях выполнения норм законодательства РФ) </t>
  </si>
  <si>
    <t>Расчетная численность основных работников*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</si>
  <si>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</si>
  <si>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</si>
  <si>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</si>
  <si>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</si>
  <si>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</si>
  <si>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</si>
  <si>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</si>
  <si>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</si>
  <si>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</si>
  <si>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</si>
  <si>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</si>
  <si>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</si>
  <si>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</si>
  <si>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</si>
  <si>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</si>
  <si>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</si>
  <si>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</si>
  <si>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</si>
  <si>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</si>
  <si>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</si>
  <si>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</si>
  <si>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</si>
  <si>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</si>
  <si>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</si>
  <si>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</si>
  <si>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6=гр2*гр3*гр4*гр5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</si>
  <si>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</si>
  <si>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</si>
  <si>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>2.4.1.Затраты на приобретение учебников для библиотечного фонда</t>
  </si>
  <si>
    <t>Потребность в текущем финансовом году</t>
  </si>
  <si>
    <t xml:space="preserve">Расчетная численность основных работников (согласно п.1.2.1) </t>
  </si>
  <si>
    <t>2.10. Затраты на дополнительное профессиональное образование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</si>
  <si>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</si>
  <si>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>2.2.1.5. Затраты на оплату услуг по обслуживанию и уборке помещений</t>
  </si>
  <si>
    <t>Количество в год</t>
  </si>
  <si>
    <t>Цена 1 услуги</t>
  </si>
  <si>
    <t>Всего</t>
  </si>
  <si>
    <t>Количество, куб.м.</t>
  </si>
  <si>
    <t>Цена 1 куб.м.</t>
  </si>
  <si>
    <t>2.6.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</si>
  <si>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2.7.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</si>
  <si>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2.9.Нормативы затрат на приобретение услуг по созданию квалифицированных сертификатов ключей проверки электронных подписей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</si>
  <si>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2.11. Прочие затраты</t>
  </si>
  <si>
    <t xml:space="preserve">Фактическая потребность в отчетном финансовом году </t>
  </si>
  <si>
    <t>2.5.5. Затраты на приобретение продуктов питания</t>
  </si>
  <si>
    <t>2.5.6.Затраты на приобретение запасных частей для транспортных средств</t>
  </si>
  <si>
    <t>2.5.7. Затраты на приобретение дровяного топлива</t>
  </si>
  <si>
    <t>Количество, единиц (кг, шт)</t>
  </si>
  <si>
    <t>Цена 1 единицы (кг, шт)</t>
  </si>
  <si>
    <t>2.2.1.6. Затраты на 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</si>
  <si>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Стоимость технического обслуживания и регламентно-профилактического ремонта в год, руб.</t>
  </si>
  <si>
    <t>2.2.1.7. Затраты на техническое обслуживание и регламентно-профилактический ремонт водонапорной насосной станции хозяйственно-питьевого и противопожарного водоснабжения</t>
  </si>
  <si>
    <t>Количество основных средств в соответствии с нормативами муниципальных органов</t>
  </si>
  <si>
    <t>Цена приобретения основных средств в соответствии с нормативами муниципальных органов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</si>
  <si>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</si>
  <si>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</si>
  <si>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>Огнезащитная обработка деревянных конструкций</t>
  </si>
  <si>
    <t>Дератизация</t>
  </si>
  <si>
    <t xml:space="preserve"> </t>
  </si>
  <si>
    <t>2.5.8.Затраты на приобретение рабочих тетрадей</t>
  </si>
  <si>
    <t>Сумма сводного сметного расчета стоимости  строительства</t>
  </si>
  <si>
    <t>Местные телефонные соединения</t>
  </si>
  <si>
    <t>1.4.1 Затраты на приобретение рабочих станций, ноутбуков</t>
  </si>
  <si>
    <t>Наименование должности (учащиеся)</t>
  </si>
  <si>
    <t>Предельное количество рабочих станций, ноутбуков</t>
  </si>
  <si>
    <t>Количество рабочих станций, ноутбуков</t>
  </si>
  <si>
    <t>Цена приобретения 1 рабочей станции, ноутбука</t>
  </si>
  <si>
    <t>Учащиеся</t>
  </si>
  <si>
    <t>Количество кв.м обработки в год</t>
  </si>
  <si>
    <t>Цена 1 кв.м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</si>
  <si>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</si>
  <si>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1.1.</t>
  </si>
  <si>
    <t>1.2.</t>
  </si>
  <si>
    <t>1.3.</t>
  </si>
  <si>
    <t>1.4.</t>
  </si>
  <si>
    <t>1.5.</t>
  </si>
  <si>
    <t>1.6.</t>
  </si>
  <si>
    <t>1.7.</t>
  </si>
  <si>
    <t xml:space="preserve">2.13.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</si>
  <si>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</si>
  <si>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2.12. Затраты на утилизацию оргтехники, отходов</t>
  </si>
  <si>
    <t>Утилизация:</t>
  </si>
  <si>
    <t>2.15. Затраты на капитальный ремонт муниципального имущества</t>
  </si>
  <si>
    <t>Сосиски</t>
  </si>
  <si>
    <t>Крупа гречневая</t>
  </si>
  <si>
    <t>Зеленый горошек, 360гр</t>
  </si>
  <si>
    <t xml:space="preserve">Масло подсолнечное </t>
  </si>
  <si>
    <t>Соль йодированная</t>
  </si>
  <si>
    <t>Макаронные изделия</t>
  </si>
  <si>
    <t>Вафли</t>
  </si>
  <si>
    <t>Печенье</t>
  </si>
  <si>
    <t>Пряники</t>
  </si>
  <si>
    <t>Чай черный, 100гр.</t>
  </si>
  <si>
    <t>Масло сливочное 200гр.</t>
  </si>
  <si>
    <t>Рис</t>
  </si>
  <si>
    <t>Сахар-песок</t>
  </si>
  <si>
    <t>муниципального казенного общеобразовательного учреждения основная общеобразовательная школа № 33</t>
  </si>
  <si>
    <t>Картофель</t>
  </si>
  <si>
    <t>Дровяное топливо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</si>
  <si>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_______________ № ________
</t>
  </si>
  <si>
    <t>Эксплуатационные испытания электроустановок с оформлением отчета</t>
  </si>
  <si>
    <t>Дезинсекция (борьба с мухами)</t>
  </si>
  <si>
    <t>Дезинсекция (борьба с комарами)</t>
  </si>
  <si>
    <t xml:space="preserve">Акарицидная обработка </t>
  </si>
  <si>
    <t>1.3.3 Затраты на организацию услуг по обеспечению горячим питанием</t>
  </si>
  <si>
    <t>Стоимость услуги в год, руб.</t>
  </si>
  <si>
    <t>Молоко питьевое, ультра пастеризованное, 0,2 л</t>
  </si>
  <si>
    <t>2.8.Нормативы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устройства и безопасной эксплуатации тепловых энергоустановок,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</si>
  <si>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</si>
  <si>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>Разработка энергетического паспорта</t>
  </si>
  <si>
    <t>Капитальный ремонт ограждения территории</t>
  </si>
  <si>
    <t>Водоотведение</t>
  </si>
  <si>
    <t>Обеспечение пропускного режима</t>
  </si>
  <si>
    <t>Техническое обслуживание тепловых установок</t>
  </si>
  <si>
    <t>Техническое обслуживание систем электрохозяйства</t>
  </si>
  <si>
    <t>Предаттестационная подготовка специалистов и руководителей по безопасной эксплуатации энергоустановок</t>
  </si>
  <si>
    <t>Сопровождение официального сайта</t>
  </si>
  <si>
    <t>Повышение квалификации по защите персональных данных</t>
  </si>
  <si>
    <t>Заправка огнетушителей</t>
  </si>
  <si>
    <t>Техническое обслуживание системы видеонаблюдения</t>
  </si>
  <si>
    <t>Техническое обслуживание системы передачи извещений на пульт (ПАК "Стрелец-Мониторинг"</t>
  </si>
  <si>
    <t>Обучение экологической безопасности</t>
  </si>
  <si>
    <t>Обучение по охране труда</t>
  </si>
  <si>
    <t>Обучение персонала по программе пожарно-технического минимума</t>
  </si>
  <si>
    <t>Обучение персонала по программе "Оказание первой медицинской помощи"</t>
  </si>
  <si>
    <t>Обучение по организации и введение Гражданской обороны, предупреждение и ликвидация ЧС</t>
  </si>
  <si>
    <t>Программа производственного экологического контроля</t>
  </si>
  <si>
    <t>Составление отчёта по форме 2-ТП</t>
  </si>
  <si>
    <t>Паспортизация отходов</t>
  </si>
  <si>
    <t>Составление проекта НДВ</t>
  </si>
  <si>
    <t xml:space="preserve">ПРИЛОЖЕНИЕ № 7 </t>
  </si>
  <si>
    <t>Холодное водоснабжение (м.куб), (Подвоз воды) всего</t>
  </si>
  <si>
    <t>2.2.1.3. Затраты на вывоз твердых коммунальных отходов</t>
  </si>
  <si>
    <t>Бланки аттестатов, с твердой обложкой и приложением</t>
  </si>
  <si>
    <t>Фактические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в отчетном финансовом году</t>
  </si>
  <si>
    <t>Периодические печатные издания</t>
  </si>
  <si>
    <t>Классные журналы для I-IV классов</t>
  </si>
  <si>
    <t>Классные журналы для V-  IX классов</t>
  </si>
  <si>
    <t>Журналы учета внеурочной деятельности, факультативных, индивидуальных и групповых занятий</t>
  </si>
  <si>
    <t>Эксплуатация котельной</t>
  </si>
  <si>
    <t xml:space="preserve">Ежеквартальное обслуживание в области охраны окружающей среды </t>
  </si>
  <si>
    <t xml:space="preserve">Ведение учетной документации в области обращения с отходами </t>
  </si>
  <si>
    <t xml:space="preserve">Расчет платы за негативное воздействие на окружающую среду </t>
  </si>
  <si>
    <t xml:space="preserve">Рециркулятор бактерицидный (облучатель-рециркулятор) </t>
  </si>
  <si>
    <t>Термометр бесконтактный</t>
  </si>
  <si>
    <t>Профессиональная гигиеническая подготовка</t>
  </si>
  <si>
    <t>Оформление,учет медицинской книжки</t>
  </si>
  <si>
    <t xml:space="preserve">Лабораторные испытания питьевой воды </t>
  </si>
  <si>
    <t>Специальная оценка условий труда СОУТ</t>
  </si>
  <si>
    <t>Дезинфекция емкостей для воды</t>
  </si>
  <si>
    <t>Использование кнопки тревожной сигнализации</t>
  </si>
  <si>
    <t>обслуживание тревожной сигнализации с предоставлением в пользование и контроля положительного баланса СИМ-карт (основной и дублирующей)</t>
  </si>
  <si>
    <t>Учебники</t>
  </si>
  <si>
    <t>Принтеры и МФУ формата А4</t>
  </si>
  <si>
    <t>Журналы учета пропущенных и замещенных уроков</t>
  </si>
  <si>
    <t>Книга регистрации выданных аттестатов о среднем общем образовании,медалей и похвальных грамот</t>
  </si>
  <si>
    <t>Книга регистрации выданных аттестатов об основном общем образовании и похвальных грамот</t>
  </si>
  <si>
    <t>Книга учета личного состава работников общеобразовательной организации</t>
  </si>
  <si>
    <t>Алфавитная книга записи</t>
  </si>
  <si>
    <t>Инвентарная книга</t>
  </si>
  <si>
    <t>Личная карта обучающегося</t>
  </si>
  <si>
    <t>Формуляр читателя</t>
  </si>
  <si>
    <t>Дневник учета работы библиотеки школы</t>
  </si>
  <si>
    <t>Книга суммарного учета библиотечного фонда библиотеки общеобразовательного учреждения</t>
  </si>
  <si>
    <t>Каталожная карточка</t>
  </si>
  <si>
    <t>Журнал учета занятий с обучающимися по индивидуальному учебному плану</t>
  </si>
  <si>
    <t xml:space="preserve"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 С.А. Аипова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</si>
</sst>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  <numFmt numFmtId="189" formatCode="#,##0.000000"/>
    <numFmt numFmtId="190" formatCode="#,##0.0000000"/>
  </numFmts>
  <fonts count="58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MS Sans Serif"/>
      <family val="2"/>
    </font>
    <font>
      <sz val="11"/>
      <color rgb="FFFF0000"/>
      <name val="Times New Roman"/>
      <family val="1"/>
    </font>
    <font>
      <sz val="11"/>
      <color rgb="FF11111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wrapText="1"/>
      <protection/>
    </xf>
    <xf numFmtId="0" fontId="48" fillId="0" borderId="10" xfId="0" applyNumberFormat="1" applyFont="1" applyFill="1" applyBorder="1" applyAlignment="1" applyProtection="1">
      <alignment horizontal="center"/>
      <protection/>
    </xf>
    <xf numFmtId="4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4" fontId="48" fillId="0" borderId="10" xfId="0" applyNumberFormat="1" applyFont="1" applyFill="1" applyBorder="1" applyAlignment="1" applyProtection="1">
      <alignment vertical="top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4" fontId="48" fillId="0" borderId="0" xfId="0" applyNumberFormat="1" applyFont="1" applyFill="1" applyBorder="1" applyAlignment="1" applyProtection="1">
      <alignment vertical="top"/>
      <protection/>
    </xf>
    <xf numFmtId="4" fontId="48" fillId="0" borderId="10" xfId="0" applyNumberFormat="1" applyFont="1" applyFill="1" applyBorder="1" applyAlignment="1" applyProtection="1">
      <alignment wrapText="1"/>
      <protection/>
    </xf>
    <xf numFmtId="4" fontId="48" fillId="0" borderId="11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50" fillId="0" borderId="12" xfId="0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 applyProtection="1">
      <alignment vertical="top"/>
      <protection/>
    </xf>
    <xf numFmtId="0" fontId="48" fillId="0" borderId="11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 applyProtection="1">
      <alignment vertical="top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4" fontId="49" fillId="0" borderId="11" xfId="0" applyNumberFormat="1" applyFont="1" applyFill="1" applyBorder="1" applyAlignment="1" applyProtection="1">
      <alignment vertical="top"/>
      <protection/>
    </xf>
    <xf numFmtId="4" fontId="48" fillId="0" borderId="10" xfId="0" applyNumberFormat="1" applyFont="1" applyFill="1" applyBorder="1" applyAlignment="1" applyProtection="1">
      <alignment horizontal="center"/>
      <protection/>
    </xf>
    <xf numFmtId="0" fontId="48" fillId="0" borderId="10" xfId="0" applyNumberFormat="1" applyFont="1" applyFill="1" applyBorder="1" applyAlignment="1" applyProtection="1">
      <alignment horizontal="center" vertical="top" wrapText="1"/>
      <protection/>
    </xf>
    <xf numFmtId="0" fontId="48" fillId="0" borderId="13" xfId="0" applyNumberFormat="1" applyFont="1" applyFill="1" applyBorder="1" applyAlignment="1" applyProtection="1">
      <alignment horizontal="center" wrapText="1"/>
      <protection/>
    </xf>
    <xf numFmtId="0" fontId="48" fillId="0" borderId="10" xfId="0" applyNumberFormat="1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3" fontId="48" fillId="0" borderId="14" xfId="0" applyNumberFormat="1" applyFont="1" applyFill="1" applyBorder="1" applyAlignment="1" applyProtection="1">
      <alignment/>
      <protection/>
    </xf>
    <xf numFmtId="49" fontId="48" fillId="0" borderId="10" xfId="0" applyNumberFormat="1" applyFont="1" applyFill="1" applyBorder="1" applyAlignment="1" applyProtection="1">
      <alignment horizontal="right"/>
      <protection/>
    </xf>
    <xf numFmtId="0" fontId="48" fillId="0" borderId="1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2" fontId="48" fillId="0" borderId="10" xfId="0" applyNumberFormat="1" applyFont="1" applyFill="1" applyBorder="1" applyAlignment="1" applyProtection="1">
      <alignment wrapText="1"/>
      <protection/>
    </xf>
    <xf numFmtId="4" fontId="49" fillId="0" borderId="11" xfId="0" applyNumberFormat="1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 vertical="top"/>
      <protection/>
    </xf>
    <xf numFmtId="4" fontId="51" fillId="0" borderId="11" xfId="0" applyNumberFormat="1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48" fillId="0" borderId="12" xfId="0" applyNumberFormat="1" applyFont="1" applyFill="1" applyBorder="1" applyAlignment="1" applyProtection="1">
      <alignment horizontal="center" vertical="top"/>
      <protection/>
    </xf>
    <xf numFmtId="0" fontId="48" fillId="0" borderId="12" xfId="0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 wrapText="1"/>
    </xf>
    <xf numFmtId="0" fontId="53" fillId="0" borderId="10" xfId="0" applyNumberFormat="1" applyFont="1" applyFill="1" applyBorder="1" applyAlignment="1" applyProtection="1">
      <alignment/>
      <protection/>
    </xf>
    <xf numFmtId="0" fontId="53" fillId="0" borderId="10" xfId="0" applyNumberFormat="1" applyFont="1" applyFill="1" applyBorder="1" applyAlignment="1" applyProtection="1">
      <alignment vertical="top" wrapText="1"/>
      <protection/>
    </xf>
    <xf numFmtId="4" fontId="53" fillId="0" borderId="14" xfId="0" applyNumberFormat="1" applyFont="1" applyFill="1" applyBorder="1" applyAlignment="1" applyProtection="1">
      <alignment/>
      <protection/>
    </xf>
    <xf numFmtId="4" fontId="53" fillId="0" borderId="1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48" fillId="0" borderId="10" xfId="0" applyFont="1" applyFill="1" applyBorder="1" applyAlignment="1" applyProtection="1">
      <alignment wrapText="1"/>
      <protection locked="0"/>
    </xf>
    <xf numFmtId="4" fontId="48" fillId="0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15" xfId="0" applyNumberFormat="1" applyFont="1" applyFill="1" applyBorder="1" applyAlignment="1" applyProtection="1">
      <alignment horizontal="center" wrapText="1"/>
      <protection/>
    </xf>
    <xf numFmtId="0" fontId="48" fillId="0" borderId="14" xfId="0" applyNumberFormat="1" applyFont="1" applyFill="1" applyBorder="1" applyAlignment="1" applyProtection="1">
      <alignment horizontal="center" wrapText="1"/>
      <protection/>
    </xf>
    <xf numFmtId="0" fontId="48" fillId="0" borderId="14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4" fontId="48" fillId="0" borderId="14" xfId="0" applyNumberFormat="1" applyFont="1" applyFill="1" applyBorder="1" applyAlignment="1" applyProtection="1">
      <alignment/>
      <protection/>
    </xf>
    <xf numFmtId="4" fontId="48" fillId="0" borderId="14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54" fillId="0" borderId="0" xfId="0" applyNumberFormat="1" applyFont="1" applyFill="1" applyBorder="1" applyAlignment="1" applyProtection="1">
      <alignment vertical="top" wrapText="1"/>
      <protection/>
    </xf>
    <xf numFmtId="0" fontId="48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center" vertical="top"/>
      <protection/>
    </xf>
    <xf numFmtId="0" fontId="48" fillId="0" borderId="15" xfId="0" applyNumberFormat="1" applyFont="1" applyFill="1" applyBorder="1" applyAlignment="1" applyProtection="1">
      <alignment horizontal="center" wrapText="1"/>
      <protection/>
    </xf>
    <xf numFmtId="0" fontId="48" fillId="0" borderId="14" xfId="0" applyNumberFormat="1" applyFont="1" applyFill="1" applyBorder="1" applyAlignment="1" applyProtection="1">
      <alignment horizontal="center" wrapText="1"/>
      <protection/>
    </xf>
    <xf numFmtId="4" fontId="48" fillId="0" borderId="15" xfId="0" applyNumberFormat="1" applyFont="1" applyFill="1" applyBorder="1" applyAlignment="1" applyProtection="1">
      <alignment/>
      <protection/>
    </xf>
    <xf numFmtId="4" fontId="48" fillId="0" borderId="14" xfId="0" applyNumberFormat="1" applyFont="1" applyFill="1" applyBorder="1" applyAlignment="1" applyProtection="1">
      <alignment/>
      <protection/>
    </xf>
    <xf numFmtId="0" fontId="55" fillId="0" borderId="14" xfId="0" applyNumberFormat="1" applyFont="1" applyFill="1" applyBorder="1" applyAlignment="1" applyProtection="1">
      <alignment horizontal="center" wrapText="1"/>
      <protection/>
    </xf>
    <xf numFmtId="0" fontId="48" fillId="0" borderId="15" xfId="0" applyNumberFormat="1" applyFont="1" applyFill="1" applyBorder="1" applyAlignment="1" applyProtection="1">
      <alignment horizontal="center" vertical="top"/>
      <protection/>
    </xf>
    <xf numFmtId="0" fontId="48" fillId="0" borderId="14" xfId="0" applyNumberFormat="1" applyFont="1" applyFill="1" applyBorder="1" applyAlignment="1" applyProtection="1">
      <alignment horizontal="center" vertical="top"/>
      <protection/>
    </xf>
    <xf numFmtId="0" fontId="48" fillId="0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48" fillId="0" borderId="15" xfId="0" applyNumberFormat="1" applyFont="1" applyFill="1" applyBorder="1" applyAlignment="1" applyProtection="1">
      <alignment vertical="center" wrapText="1"/>
      <protection/>
    </xf>
    <xf numFmtId="0" fontId="48" fillId="0" borderId="14" xfId="0" applyNumberFormat="1" applyFont="1" applyFill="1" applyBorder="1" applyAlignment="1" applyProtection="1">
      <alignment vertical="center" wrapText="1"/>
      <protection/>
    </xf>
    <xf numFmtId="4" fontId="48" fillId="0" borderId="15" xfId="0" applyNumberFormat="1" applyFont="1" applyFill="1" applyBorder="1" applyAlignment="1" applyProtection="1">
      <alignment vertical="top"/>
      <protection/>
    </xf>
    <xf numFmtId="4" fontId="48" fillId="0" borderId="14" xfId="0" applyNumberFormat="1" applyFont="1" applyFill="1" applyBorder="1" applyAlignment="1" applyProtection="1">
      <alignment vertical="top"/>
      <protection/>
    </xf>
    <xf numFmtId="0" fontId="48" fillId="0" borderId="15" xfId="0" applyNumberFormat="1" applyFont="1" applyFill="1" applyBorder="1" applyAlignment="1" applyProtection="1">
      <alignment horizontal="center"/>
      <protection/>
    </xf>
    <xf numFmtId="0" fontId="48" fillId="0" borderId="14" xfId="0" applyNumberFormat="1" applyFont="1" applyFill="1" applyBorder="1" applyAlignment="1" applyProtection="1">
      <alignment horizontal="center"/>
      <protection/>
    </xf>
    <xf numFmtId="0" fontId="48" fillId="0" borderId="15" xfId="0" applyNumberFormat="1" applyFont="1" applyFill="1" applyBorder="1" applyAlignment="1" applyProtection="1">
      <alignment/>
      <protection/>
    </xf>
    <xf numFmtId="0" fontId="48" fillId="0" borderId="14" xfId="0" applyNumberFormat="1" applyFont="1" applyFill="1" applyBorder="1" applyAlignment="1" applyProtection="1">
      <alignment/>
      <protection/>
    </xf>
    <xf numFmtId="0" fontId="48" fillId="0" borderId="15" xfId="0" applyNumberFormat="1" applyFont="1" applyFill="1" applyBorder="1" applyAlignment="1" applyProtection="1">
      <alignment wrapText="1"/>
      <protection/>
    </xf>
    <xf numFmtId="0" fontId="48" fillId="0" borderId="14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vertical="top" wrapText="1"/>
      <protection/>
    </xf>
    <xf numFmtId="4" fontId="48" fillId="0" borderId="15" xfId="0" applyNumberFormat="1" applyFont="1" applyFill="1" applyBorder="1" applyAlignment="1" applyProtection="1">
      <alignment horizontal="center"/>
      <protection/>
    </xf>
    <xf numFmtId="4" fontId="48" fillId="0" borderId="14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0" fillId="0" borderId="10" xfId="0" applyNumberFormat="1" applyFont="1" applyFill="1" applyBorder="1" applyAlignment="1" applyProtection="1">
      <alignment vertical="top" wrapText="1"/>
      <protection/>
    </xf>
    <xf numFmtId="4" fontId="30" fillId="0" borderId="14" xfId="0" applyNumberFormat="1" applyFont="1" applyFill="1" applyBorder="1" applyAlignment="1" applyProtection="1">
      <alignment/>
      <protection/>
    </xf>
    <xf numFmtId="4" fontId="30" fillId="0" borderId="1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2" fontId="48" fillId="0" borderId="0" xfId="0" applyNumberFormat="1" applyFont="1" applyFill="1" applyBorder="1" applyAlignment="1" applyProtection="1">
      <alignment vertical="top"/>
      <protection/>
    </xf>
    <xf numFmtId="0" fontId="48" fillId="0" borderId="15" xfId="0" applyNumberFormat="1" applyFont="1" applyFill="1" applyBorder="1" applyAlignment="1" applyProtection="1">
      <alignment horizontal="left" wrapText="1"/>
      <protection/>
    </xf>
    <xf numFmtId="0" fontId="48" fillId="0" borderId="14" xfId="0" applyNumberFormat="1" applyFont="1" applyFill="1" applyBorder="1" applyAlignment="1" applyProtection="1">
      <alignment horizontal="left" wrapText="1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53" fillId="0" borderId="15" xfId="0" applyNumberFormat="1" applyFont="1" applyFill="1" applyBorder="1" applyAlignment="1" applyProtection="1">
      <alignment horizontal="center"/>
      <protection/>
    </xf>
    <xf numFmtId="0" fontId="53" fillId="0" borderId="14" xfId="0" applyNumberFormat="1" applyFont="1" applyFill="1" applyBorder="1" applyAlignment="1" applyProtection="1">
      <alignment horizontal="center"/>
      <protection/>
    </xf>
    <xf numFmtId="2" fontId="48" fillId="0" borderId="10" xfId="0" applyNumberFormat="1" applyFont="1" applyFill="1" applyBorder="1" applyAlignment="1" applyProtection="1">
      <alignment horizontal="center" vertical="top"/>
      <protection/>
    </xf>
    <xf numFmtId="2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NumberFormat="1" applyFont="1" applyFill="1" applyBorder="1" applyAlignment="1" applyProtection="1">
      <alignment horizontal="left" vertical="top" wrapText="1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27"/>
  <sheetViews>
    <sheetView tabSelected="1" zoomScale="120" zoomScaleNormal="120" zoomScaleSheetLayoutView="75" zoomScalePageLayoutView="0" workbookViewId="0" topLeftCell="A768">
      <selection activeCell="E765" sqref="E765"/>
    </sheetView>
  </sheetViews>
  <sheetFormatPr defaultColWidth="9.140625" defaultRowHeight="12.75"/>
  <cols>
    <col min="1" max="1" width="7.8515625" style="1" customWidth="1"/>
    <col min="2" max="2" width="29.140625" style="1" customWidth="1"/>
    <col min="3" max="3" width="17.7109375" style="3" customWidth="1"/>
    <col min="4" max="4" width="17.140625" style="1" customWidth="1"/>
    <col min="5" max="5" width="21.00390625" style="1" customWidth="1"/>
    <col min="6" max="6" width="15.28125" style="1" customWidth="1"/>
    <col min="7" max="7" width="12.421875" style="1" customWidth="1"/>
    <col min="8" max="8" width="14.28125" style="1" customWidth="1"/>
    <col min="9" max="9" width="10.8515625" style="1" customWidth="1"/>
    <col min="10" max="10" width="5.57421875" style="1" customWidth="1"/>
    <col min="11" max="16384" width="9.140625" style="1" customWidth="1"/>
  </cols>
  <sheetData>
    <row r="1" spans="3:10" ht="15">
      <c r="C1" s="1"/>
      <c r="F1" s="70" t="s">
        <v>314</v>
      </c>
      <c r="G1" s="70"/>
      <c r="H1" s="70"/>
      <c r="I1" s="56"/>
      <c r="J1" s="56"/>
    </row>
    <row r="2" spans="3:8" ht="104.25" customHeight="1">
      <c r="C2" s="1"/>
      <c r="D2" s="56"/>
      <c r="E2" s="56"/>
      <c r="F2" s="71" t="s">
        <v>283</v>
      </c>
      <c r="G2" s="71"/>
      <c r="H2" s="71"/>
    </row>
    <row r="3" spans="3:8" ht="21" customHeight="1">
      <c r="C3" s="1"/>
      <c r="D3" s="56"/>
      <c r="E3" s="56"/>
      <c r="F3" s="71"/>
      <c r="G3" s="72"/>
      <c r="H3" s="72"/>
    </row>
    <row r="4" spans="3:10" ht="20.25" customHeight="1">
      <c r="C4" s="1"/>
      <c r="G4" s="66"/>
      <c r="H4" s="66"/>
      <c r="I4" s="66"/>
      <c r="J4" s="66"/>
    </row>
    <row r="5" spans="1:6" ht="15">
      <c r="A5" s="73"/>
      <c r="B5" s="73"/>
      <c r="C5" s="73"/>
      <c r="D5" s="73"/>
      <c r="E5" s="73"/>
      <c r="F5" s="73"/>
    </row>
    <row r="6" spans="1:6" ht="18.75" customHeight="1">
      <c r="A6" s="64" t="s">
        <v>121</v>
      </c>
      <c r="B6" s="64"/>
      <c r="C6" s="64"/>
      <c r="D6" s="64"/>
      <c r="E6" s="64"/>
      <c r="F6" s="64"/>
    </row>
    <row r="7" spans="1:6" ht="18.75" customHeight="1">
      <c r="A7" s="64" t="s">
        <v>122</v>
      </c>
      <c r="B7" s="64"/>
      <c r="C7" s="64"/>
      <c r="D7" s="64"/>
      <c r="E7" s="64"/>
      <c r="F7" s="64"/>
    </row>
    <row r="8" spans="1:7" ht="37.5" customHeight="1">
      <c r="A8" s="64" t="s">
        <v>280</v>
      </c>
      <c r="B8" s="64"/>
      <c r="C8" s="64"/>
      <c r="D8" s="64"/>
      <c r="E8" s="64"/>
      <c r="F8" s="64"/>
      <c r="G8" s="64"/>
    </row>
    <row r="9" ht="15">
      <c r="C9" s="1"/>
    </row>
    <row r="10" ht="15">
      <c r="A10" s="2" t="s">
        <v>200</v>
      </c>
    </row>
    <row r="12" ht="15">
      <c r="A12" s="2" t="s">
        <v>10</v>
      </c>
    </row>
    <row r="14" ht="15">
      <c r="A14" s="1" t="s">
        <v>204</v>
      </c>
    </row>
    <row r="16" spans="1:5" ht="78.75" customHeight="1">
      <c r="A16" s="4" t="s">
        <v>198</v>
      </c>
      <c r="B16" s="5" t="s">
        <v>205</v>
      </c>
      <c r="C16" s="5" t="s">
        <v>206</v>
      </c>
      <c r="D16" s="5" t="s">
        <v>201</v>
      </c>
      <c r="E16" s="5" t="s">
        <v>199</v>
      </c>
    </row>
    <row r="17" spans="1:5" ht="30" customHeight="1">
      <c r="A17" s="6">
        <v>1</v>
      </c>
      <c r="B17" s="61">
        <v>2</v>
      </c>
      <c r="C17" s="61">
        <v>3</v>
      </c>
      <c r="D17" s="61">
        <v>4</v>
      </c>
      <c r="E17" s="61" t="s">
        <v>202</v>
      </c>
    </row>
    <row r="18" spans="1:5" ht="15.75" customHeight="1">
      <c r="A18" s="4">
        <v>1</v>
      </c>
      <c r="B18" s="7">
        <v>1</v>
      </c>
      <c r="C18" s="7">
        <f>508.33*1.04</f>
        <v>528.66</v>
      </c>
      <c r="D18" s="7">
        <v>12</v>
      </c>
      <c r="E18" s="7">
        <f>B18*C18*D18</f>
        <v>6343.92</v>
      </c>
    </row>
    <row r="19" spans="1:5" ht="15.75" customHeight="1" hidden="1">
      <c r="A19" s="4">
        <v>2</v>
      </c>
      <c r="B19" s="7"/>
      <c r="C19" s="7"/>
      <c r="D19" s="7"/>
      <c r="E19" s="7">
        <f>B19*C19*D19</f>
        <v>0</v>
      </c>
    </row>
    <row r="20" spans="1:5" ht="15" hidden="1">
      <c r="A20" s="4">
        <v>3</v>
      </c>
      <c r="B20" s="7"/>
      <c r="C20" s="7"/>
      <c r="D20" s="7"/>
      <c r="E20" s="7">
        <f>B20*C20*D20</f>
        <v>0</v>
      </c>
    </row>
    <row r="21" spans="1:5" ht="15" hidden="1">
      <c r="A21" s="4">
        <v>4</v>
      </c>
      <c r="B21" s="7"/>
      <c r="C21" s="7"/>
      <c r="D21" s="7"/>
      <c r="E21" s="7">
        <f>B21*C21*D21</f>
        <v>0</v>
      </c>
    </row>
    <row r="22" spans="1:5" ht="15">
      <c r="A22" s="8" t="s">
        <v>197</v>
      </c>
      <c r="B22" s="9" t="s">
        <v>203</v>
      </c>
      <c r="C22" s="7" t="s">
        <v>203</v>
      </c>
      <c r="D22" s="9" t="s">
        <v>203</v>
      </c>
      <c r="E22" s="9">
        <f>SUM(E18:E21)</f>
        <v>6343.92</v>
      </c>
    </row>
    <row r="24" ht="15">
      <c r="A24" s="1" t="s">
        <v>123</v>
      </c>
    </row>
    <row r="26" spans="1:7" ht="90">
      <c r="A26" s="4" t="s">
        <v>198</v>
      </c>
      <c r="B26" s="5" t="s">
        <v>124</v>
      </c>
      <c r="C26" s="5" t="s">
        <v>205</v>
      </c>
      <c r="D26" s="5" t="s">
        <v>207</v>
      </c>
      <c r="E26" s="5" t="s">
        <v>208</v>
      </c>
      <c r="F26" s="5" t="s">
        <v>201</v>
      </c>
      <c r="G26" s="5" t="s">
        <v>199</v>
      </c>
    </row>
    <row r="27" spans="1:7" ht="30">
      <c r="A27" s="6">
        <v>1</v>
      </c>
      <c r="B27" s="8"/>
      <c r="C27" s="61">
        <v>2</v>
      </c>
      <c r="D27" s="61">
        <v>3</v>
      </c>
      <c r="E27" s="61">
        <v>4</v>
      </c>
      <c r="F27" s="61">
        <v>5</v>
      </c>
      <c r="G27" s="61" t="s">
        <v>209</v>
      </c>
    </row>
    <row r="28" spans="1:7" ht="30">
      <c r="A28" s="4">
        <v>1</v>
      </c>
      <c r="B28" s="10" t="s">
        <v>245</v>
      </c>
      <c r="C28" s="7">
        <v>1</v>
      </c>
      <c r="D28" s="7">
        <v>9.86</v>
      </c>
      <c r="E28" s="7">
        <f>21.71*1.04</f>
        <v>22.58</v>
      </c>
      <c r="F28" s="7">
        <v>12</v>
      </c>
      <c r="G28" s="7">
        <f>C28*D28*E28*F28</f>
        <v>2671.67</v>
      </c>
    </row>
    <row r="29" spans="1:9" ht="15" hidden="1">
      <c r="A29" s="4">
        <v>2</v>
      </c>
      <c r="B29" s="10"/>
      <c r="C29" s="7"/>
      <c r="D29" s="7"/>
      <c r="E29" s="7"/>
      <c r="F29" s="7"/>
      <c r="G29" s="7">
        <f>C29*D29*E29*F29</f>
        <v>0</v>
      </c>
      <c r="I29" s="11"/>
    </row>
    <row r="30" spans="1:7" ht="15" hidden="1">
      <c r="A30" s="4">
        <v>3</v>
      </c>
      <c r="B30" s="8"/>
      <c r="C30" s="7"/>
      <c r="D30" s="7"/>
      <c r="E30" s="7"/>
      <c r="F30" s="7"/>
      <c r="G30" s="7">
        <f>C30*D30*E30*F30</f>
        <v>0</v>
      </c>
    </row>
    <row r="31" spans="1:7" ht="15" hidden="1">
      <c r="A31" s="4">
        <v>4</v>
      </c>
      <c r="B31" s="8"/>
      <c r="C31" s="7"/>
      <c r="D31" s="7"/>
      <c r="E31" s="7"/>
      <c r="F31" s="7"/>
      <c r="G31" s="7">
        <f>C31*D31*E31*F31</f>
        <v>0</v>
      </c>
    </row>
    <row r="32" spans="1:7" ht="15">
      <c r="A32" s="8" t="s">
        <v>197</v>
      </c>
      <c r="B32" s="8"/>
      <c r="C32" s="7" t="s">
        <v>203</v>
      </c>
      <c r="D32" s="9" t="s">
        <v>203</v>
      </c>
      <c r="E32" s="9" t="s">
        <v>203</v>
      </c>
      <c r="F32" s="9" t="s">
        <v>203</v>
      </c>
      <c r="G32" s="9">
        <f>SUM(G28:G31)</f>
        <v>2671.67</v>
      </c>
    </row>
    <row r="34" spans="1:6" ht="29.25" customHeight="1">
      <c r="A34" s="68" t="s">
        <v>210</v>
      </c>
      <c r="B34" s="68"/>
      <c r="C34" s="68"/>
      <c r="D34" s="68"/>
      <c r="E34" s="68"/>
      <c r="F34" s="68"/>
    </row>
    <row r="36" spans="1:5" ht="60">
      <c r="A36" s="4" t="s">
        <v>198</v>
      </c>
      <c r="B36" s="5" t="s">
        <v>211</v>
      </c>
      <c r="C36" s="5" t="s">
        <v>1</v>
      </c>
      <c r="D36" s="5" t="s">
        <v>201</v>
      </c>
      <c r="E36" s="5" t="s">
        <v>199</v>
      </c>
    </row>
    <row r="37" spans="1:5" ht="15">
      <c r="A37" s="6">
        <v>1</v>
      </c>
      <c r="B37" s="61">
        <v>2</v>
      </c>
      <c r="C37" s="61">
        <v>3</v>
      </c>
      <c r="D37" s="61">
        <v>4</v>
      </c>
      <c r="E37" s="61" t="s">
        <v>202</v>
      </c>
    </row>
    <row r="38" spans="1:5" ht="15">
      <c r="A38" s="4">
        <v>1</v>
      </c>
      <c r="B38" s="7"/>
      <c r="C38" s="7"/>
      <c r="D38" s="7"/>
      <c r="E38" s="7">
        <f>B38*C38*D38</f>
        <v>0</v>
      </c>
    </row>
    <row r="39" spans="1:5" ht="15" hidden="1">
      <c r="A39" s="4">
        <v>2</v>
      </c>
      <c r="B39" s="7"/>
      <c r="C39" s="7"/>
      <c r="D39" s="7"/>
      <c r="E39" s="7">
        <f>B39*C39*D39</f>
        <v>0</v>
      </c>
    </row>
    <row r="40" spans="1:5" ht="15" hidden="1">
      <c r="A40" s="4">
        <v>3</v>
      </c>
      <c r="B40" s="7"/>
      <c r="C40" s="7"/>
      <c r="D40" s="7"/>
      <c r="E40" s="7">
        <f>B40*C40*D40</f>
        <v>0</v>
      </c>
    </row>
    <row r="41" spans="1:5" ht="15" hidden="1">
      <c r="A41" s="4">
        <v>4</v>
      </c>
      <c r="B41" s="7"/>
      <c r="C41" s="7"/>
      <c r="D41" s="7"/>
      <c r="E41" s="7">
        <f>B41*C41*D41</f>
        <v>0</v>
      </c>
    </row>
    <row r="42" spans="1:5" ht="15">
      <c r="A42" s="8" t="s">
        <v>197</v>
      </c>
      <c r="B42" s="9" t="s">
        <v>203</v>
      </c>
      <c r="C42" s="7" t="s">
        <v>203</v>
      </c>
      <c r="D42" s="9" t="s">
        <v>203</v>
      </c>
      <c r="E42" s="9">
        <f>SUM(E38:E41)</f>
        <v>0</v>
      </c>
    </row>
    <row r="44" ht="15">
      <c r="A44" s="1" t="s">
        <v>2</v>
      </c>
    </row>
    <row r="46" spans="1:5" ht="75">
      <c r="A46" s="4" t="s">
        <v>198</v>
      </c>
      <c r="B46" s="5" t="s">
        <v>3</v>
      </c>
      <c r="C46" s="5" t="s">
        <v>4</v>
      </c>
      <c r="D46" s="5" t="s">
        <v>5</v>
      </c>
      <c r="E46" s="5" t="s">
        <v>199</v>
      </c>
    </row>
    <row r="47" spans="1:5" ht="15">
      <c r="A47" s="6">
        <v>1</v>
      </c>
      <c r="B47" s="61">
        <v>2</v>
      </c>
      <c r="C47" s="61">
        <v>3</v>
      </c>
      <c r="D47" s="61">
        <v>4</v>
      </c>
      <c r="E47" s="61" t="s">
        <v>202</v>
      </c>
    </row>
    <row r="48" spans="1:5" ht="15">
      <c r="A48" s="4">
        <v>1</v>
      </c>
      <c r="B48" s="7">
        <v>1</v>
      </c>
      <c r="C48" s="7">
        <f>9583.33*1.04</f>
        <v>9966.66</v>
      </c>
      <c r="D48" s="7">
        <v>12</v>
      </c>
      <c r="E48" s="7">
        <f>B48*C48*D48</f>
        <v>119599.92</v>
      </c>
    </row>
    <row r="49" spans="1:5" ht="15" hidden="1">
      <c r="A49" s="4">
        <v>2</v>
      </c>
      <c r="B49" s="7"/>
      <c r="C49" s="7"/>
      <c r="D49" s="7"/>
      <c r="E49" s="7">
        <f>B49*C49*D49</f>
        <v>0</v>
      </c>
    </row>
    <row r="50" spans="1:5" ht="15" hidden="1">
      <c r="A50" s="4">
        <v>3</v>
      </c>
      <c r="B50" s="7"/>
      <c r="C50" s="7"/>
      <c r="D50" s="7"/>
      <c r="E50" s="7">
        <f>B50*C50*D50</f>
        <v>0</v>
      </c>
    </row>
    <row r="51" spans="1:5" ht="15" hidden="1">
      <c r="A51" s="4">
        <v>4</v>
      </c>
      <c r="B51" s="7"/>
      <c r="C51" s="7"/>
      <c r="D51" s="7"/>
      <c r="E51" s="7">
        <f>B51*C51*D51</f>
        <v>0</v>
      </c>
    </row>
    <row r="52" spans="1:5" ht="15">
      <c r="A52" s="8" t="s">
        <v>197</v>
      </c>
      <c r="B52" s="9" t="s">
        <v>203</v>
      </c>
      <c r="C52" s="7" t="s">
        <v>203</v>
      </c>
      <c r="D52" s="9" t="s">
        <v>203</v>
      </c>
      <c r="E52" s="9">
        <f>SUM(E48:E51)</f>
        <v>119599.92</v>
      </c>
    </row>
    <row r="54" ht="15">
      <c r="A54" s="1" t="s">
        <v>6</v>
      </c>
    </row>
    <row r="56" spans="1:4" ht="90">
      <c r="A56" s="4" t="s">
        <v>198</v>
      </c>
      <c r="B56" s="5" t="s">
        <v>7</v>
      </c>
      <c r="C56" s="5" t="s">
        <v>8</v>
      </c>
      <c r="D56" s="5" t="s">
        <v>199</v>
      </c>
    </row>
    <row r="57" spans="1:4" ht="15">
      <c r="A57" s="6">
        <v>1</v>
      </c>
      <c r="B57" s="61">
        <v>2</v>
      </c>
      <c r="C57" s="61">
        <v>3</v>
      </c>
      <c r="D57" s="61" t="s">
        <v>9</v>
      </c>
    </row>
    <row r="58" spans="1:4" ht="15">
      <c r="A58" s="4">
        <v>1</v>
      </c>
      <c r="B58" s="7"/>
      <c r="C58" s="7"/>
      <c r="D58" s="7">
        <f>C58</f>
        <v>0</v>
      </c>
    </row>
    <row r="59" spans="1:4" ht="15" hidden="1">
      <c r="A59" s="4"/>
      <c r="B59" s="12"/>
      <c r="C59" s="7"/>
      <c r="D59" s="7">
        <f>C59</f>
        <v>0</v>
      </c>
    </row>
    <row r="60" spans="1:4" ht="15" hidden="1">
      <c r="A60" s="4">
        <v>3</v>
      </c>
      <c r="B60" s="7"/>
      <c r="C60" s="7"/>
      <c r="D60" s="7">
        <f>C60</f>
        <v>0</v>
      </c>
    </row>
    <row r="61" spans="1:4" ht="15" hidden="1">
      <c r="A61" s="4">
        <v>4</v>
      </c>
      <c r="B61" s="7"/>
      <c r="C61" s="7"/>
      <c r="D61" s="7">
        <f>C61</f>
        <v>0</v>
      </c>
    </row>
    <row r="62" spans="1:4" ht="15">
      <c r="A62" s="8" t="s">
        <v>197</v>
      </c>
      <c r="B62" s="9" t="s">
        <v>203</v>
      </c>
      <c r="C62" s="7" t="s">
        <v>203</v>
      </c>
      <c r="D62" s="9">
        <f>SUM(D58:D61)</f>
        <v>0</v>
      </c>
    </row>
    <row r="64" spans="1:5" ht="15">
      <c r="A64" s="1" t="s">
        <v>11</v>
      </c>
      <c r="D64" s="13">
        <f>D62+E52+E42+G32+E22</f>
        <v>128615.51</v>
      </c>
      <c r="E64" s="11"/>
    </row>
    <row r="66" ht="15">
      <c r="A66" s="2" t="s">
        <v>12</v>
      </c>
    </row>
    <row r="68" spans="1:6" ht="31.5" customHeight="1">
      <c r="A68" s="68" t="s">
        <v>13</v>
      </c>
      <c r="B68" s="68"/>
      <c r="C68" s="68"/>
      <c r="D68" s="68"/>
      <c r="E68" s="68"/>
      <c r="F68" s="68"/>
    </row>
    <row r="70" spans="1:6" ht="90">
      <c r="A70" s="4" t="s">
        <v>198</v>
      </c>
      <c r="B70" s="5" t="s">
        <v>14</v>
      </c>
      <c r="C70" s="5" t="s">
        <v>15</v>
      </c>
      <c r="D70" s="5" t="s">
        <v>183</v>
      </c>
      <c r="E70" s="5" t="s">
        <v>16</v>
      </c>
      <c r="F70" s="5" t="s">
        <v>199</v>
      </c>
    </row>
    <row r="71" spans="1:6" ht="15">
      <c r="A71" s="6">
        <v>1</v>
      </c>
      <c r="B71" s="61">
        <v>2</v>
      </c>
      <c r="C71" s="61" t="s">
        <v>133</v>
      </c>
      <c r="D71" s="61">
        <v>4</v>
      </c>
      <c r="E71" s="61">
        <v>5</v>
      </c>
      <c r="F71" s="61" t="s">
        <v>17</v>
      </c>
    </row>
    <row r="72" spans="1:6" ht="15">
      <c r="A72" s="4">
        <v>1</v>
      </c>
      <c r="B72" s="7"/>
      <c r="C72" s="7"/>
      <c r="D72" s="7"/>
      <c r="E72" s="7"/>
      <c r="F72" s="7">
        <f>B72*E72</f>
        <v>0</v>
      </c>
    </row>
    <row r="73" spans="1:6" ht="15" hidden="1">
      <c r="A73" s="4">
        <v>2</v>
      </c>
      <c r="B73" s="7"/>
      <c r="C73" s="7">
        <f>D73*1.5</f>
        <v>0</v>
      </c>
      <c r="D73" s="7"/>
      <c r="E73" s="7"/>
      <c r="F73" s="7">
        <f>B73*E73</f>
        <v>0</v>
      </c>
    </row>
    <row r="74" spans="1:6" ht="15" hidden="1">
      <c r="A74" s="4">
        <v>3</v>
      </c>
      <c r="B74" s="7"/>
      <c r="C74" s="7">
        <f>D74*1.5</f>
        <v>0</v>
      </c>
      <c r="D74" s="7"/>
      <c r="E74" s="7"/>
      <c r="F74" s="7">
        <f>B74*E74</f>
        <v>0</v>
      </c>
    </row>
    <row r="75" spans="1:6" ht="15" hidden="1">
      <c r="A75" s="4">
        <v>4</v>
      </c>
      <c r="B75" s="7"/>
      <c r="C75" s="7">
        <f>D75*1.5</f>
        <v>0</v>
      </c>
      <c r="D75" s="7"/>
      <c r="E75" s="7"/>
      <c r="F75" s="7">
        <f>B75*E75</f>
        <v>0</v>
      </c>
    </row>
    <row r="76" spans="1:6" ht="14.25" customHeight="1">
      <c r="A76" s="8" t="s">
        <v>197</v>
      </c>
      <c r="B76" s="9" t="s">
        <v>203</v>
      </c>
      <c r="C76" s="7" t="s">
        <v>203</v>
      </c>
      <c r="D76" s="9" t="s">
        <v>203</v>
      </c>
      <c r="E76" s="9" t="s">
        <v>203</v>
      </c>
      <c r="F76" s="9">
        <f>SUM(F72:F75)</f>
        <v>0</v>
      </c>
    </row>
    <row r="78" spans="1:6" ht="48" customHeight="1">
      <c r="A78" s="68" t="s">
        <v>125</v>
      </c>
      <c r="B78" s="68"/>
      <c r="C78" s="68"/>
      <c r="D78" s="68"/>
      <c r="E78" s="68"/>
      <c r="F78" s="68"/>
    </row>
    <row r="80" spans="1:6" ht="31.5" customHeight="1">
      <c r="A80" s="68" t="s">
        <v>18</v>
      </c>
      <c r="B80" s="68"/>
      <c r="C80" s="68"/>
      <c r="D80" s="68"/>
      <c r="E80" s="68"/>
      <c r="F80" s="68"/>
    </row>
    <row r="82" spans="1:5" ht="105">
      <c r="A82" s="4" t="s">
        <v>198</v>
      </c>
      <c r="B82" s="5" t="s">
        <v>23</v>
      </c>
      <c r="C82" s="5" t="s">
        <v>19</v>
      </c>
      <c r="D82" s="5" t="s">
        <v>20</v>
      </c>
      <c r="E82" s="5" t="s">
        <v>199</v>
      </c>
    </row>
    <row r="83" spans="1:5" ht="15">
      <c r="A83" s="6">
        <v>1</v>
      </c>
      <c r="B83" s="62" t="s">
        <v>24</v>
      </c>
      <c r="C83" s="61">
        <v>2</v>
      </c>
      <c r="D83" s="61">
        <v>3</v>
      </c>
      <c r="E83" s="61" t="s">
        <v>21</v>
      </c>
    </row>
    <row r="84" spans="1:5" ht="15">
      <c r="A84" s="4">
        <v>1</v>
      </c>
      <c r="B84" s="8"/>
      <c r="C84" s="7"/>
      <c r="D84" s="7"/>
      <c r="E84" s="7">
        <f>C84*D84</f>
        <v>0</v>
      </c>
    </row>
    <row r="85" spans="1:5" ht="15" hidden="1">
      <c r="A85" s="4">
        <v>2</v>
      </c>
      <c r="B85" s="8"/>
      <c r="C85" s="7"/>
      <c r="D85" s="7"/>
      <c r="E85" s="7">
        <f>C85*D85</f>
        <v>0</v>
      </c>
    </row>
    <row r="86" spans="1:5" ht="15" hidden="1">
      <c r="A86" s="4">
        <v>3</v>
      </c>
      <c r="B86" s="8"/>
      <c r="C86" s="7"/>
      <c r="D86" s="7"/>
      <c r="E86" s="7">
        <f>C86*D86</f>
        <v>0</v>
      </c>
    </row>
    <row r="87" spans="1:5" ht="15" hidden="1">
      <c r="A87" s="4">
        <v>4</v>
      </c>
      <c r="B87" s="8"/>
      <c r="C87" s="7"/>
      <c r="D87" s="7"/>
      <c r="E87" s="7">
        <f>C87*D87</f>
        <v>0</v>
      </c>
    </row>
    <row r="88" spans="1:5" ht="15">
      <c r="A88" s="8" t="s">
        <v>197</v>
      </c>
      <c r="B88" s="8" t="s">
        <v>203</v>
      </c>
      <c r="C88" s="7" t="s">
        <v>203</v>
      </c>
      <c r="D88" s="9" t="s">
        <v>203</v>
      </c>
      <c r="E88" s="9">
        <f>SUM(E84:E87)</f>
        <v>0</v>
      </c>
    </row>
    <row r="90" spans="1:6" ht="32.25" customHeight="1">
      <c r="A90" s="68" t="s">
        <v>110</v>
      </c>
      <c r="B90" s="68"/>
      <c r="C90" s="68"/>
      <c r="D90" s="68"/>
      <c r="E90" s="68"/>
      <c r="F90" s="68"/>
    </row>
    <row r="91" ht="32.25" customHeight="1"/>
    <row r="92" spans="1:5" ht="105">
      <c r="A92" s="4" t="s">
        <v>198</v>
      </c>
      <c r="B92" s="5" t="s">
        <v>25</v>
      </c>
      <c r="C92" s="5" t="s">
        <v>22</v>
      </c>
      <c r="D92" s="5" t="s">
        <v>20</v>
      </c>
      <c r="E92" s="5" t="s">
        <v>199</v>
      </c>
    </row>
    <row r="93" spans="1:5" ht="15">
      <c r="A93" s="6">
        <v>1</v>
      </c>
      <c r="B93" s="14" t="s">
        <v>24</v>
      </c>
      <c r="C93" s="61">
        <v>2</v>
      </c>
      <c r="D93" s="61">
        <v>3</v>
      </c>
      <c r="E93" s="61" t="s">
        <v>21</v>
      </c>
    </row>
    <row r="94" spans="1:5" ht="15">
      <c r="A94" s="4">
        <v>1</v>
      </c>
      <c r="B94" s="7"/>
      <c r="C94" s="7"/>
      <c r="D94" s="7"/>
      <c r="E94" s="7">
        <f>C94*D94</f>
        <v>0</v>
      </c>
    </row>
    <row r="95" spans="1:5" ht="15" hidden="1">
      <c r="A95" s="4">
        <v>2</v>
      </c>
      <c r="B95" s="7"/>
      <c r="C95" s="7"/>
      <c r="D95" s="7"/>
      <c r="E95" s="7">
        <f>C95*D95</f>
        <v>0</v>
      </c>
    </row>
    <row r="96" spans="1:5" ht="15" hidden="1">
      <c r="A96" s="4">
        <v>3</v>
      </c>
      <c r="B96" s="7"/>
      <c r="C96" s="7"/>
      <c r="D96" s="7"/>
      <c r="E96" s="7">
        <f>C96*D96</f>
        <v>0</v>
      </c>
    </row>
    <row r="97" spans="1:5" ht="15" hidden="1">
      <c r="A97" s="4">
        <v>4</v>
      </c>
      <c r="B97" s="7"/>
      <c r="C97" s="7"/>
      <c r="D97" s="7"/>
      <c r="E97" s="7">
        <f>C97*D97</f>
        <v>0</v>
      </c>
    </row>
    <row r="98" spans="1:5" ht="15">
      <c r="A98" s="8" t="s">
        <v>197</v>
      </c>
      <c r="B98" s="9" t="s">
        <v>203</v>
      </c>
      <c r="C98" s="7" t="s">
        <v>203</v>
      </c>
      <c r="D98" s="9" t="s">
        <v>203</v>
      </c>
      <c r="E98" s="9">
        <f>SUM(E94:E97)</f>
        <v>0</v>
      </c>
    </row>
    <row r="100" spans="1:6" ht="36" customHeight="1">
      <c r="A100" s="68" t="s">
        <v>111</v>
      </c>
      <c r="B100" s="68"/>
      <c r="C100" s="68"/>
      <c r="D100" s="68"/>
      <c r="E100" s="68"/>
      <c r="F100" s="68"/>
    </row>
    <row r="102" spans="1:5" ht="150">
      <c r="A102" s="4" t="s">
        <v>198</v>
      </c>
      <c r="B102" s="5" t="s">
        <v>27</v>
      </c>
      <c r="C102" s="5" t="s">
        <v>26</v>
      </c>
      <c r="D102" s="5" t="s">
        <v>126</v>
      </c>
      <c r="E102" s="5" t="s">
        <v>199</v>
      </c>
    </row>
    <row r="103" spans="1:5" ht="15">
      <c r="A103" s="6">
        <v>1</v>
      </c>
      <c r="B103" s="14" t="s">
        <v>24</v>
      </c>
      <c r="C103" s="61">
        <v>2</v>
      </c>
      <c r="D103" s="61">
        <v>3</v>
      </c>
      <c r="E103" s="61" t="s">
        <v>21</v>
      </c>
    </row>
    <row r="104" spans="1:5" ht="15">
      <c r="A104" s="4">
        <v>1</v>
      </c>
      <c r="B104" s="7"/>
      <c r="C104" s="7"/>
      <c r="D104" s="7"/>
      <c r="E104" s="7">
        <f>C104*D104</f>
        <v>0</v>
      </c>
    </row>
    <row r="105" spans="1:5" ht="15" hidden="1">
      <c r="A105" s="4">
        <v>2</v>
      </c>
      <c r="B105" s="7"/>
      <c r="C105" s="7"/>
      <c r="D105" s="7"/>
      <c r="E105" s="7">
        <f>C105*D105</f>
        <v>0</v>
      </c>
    </row>
    <row r="106" spans="1:5" ht="15" hidden="1">
      <c r="A106" s="4">
        <v>3</v>
      </c>
      <c r="B106" s="7"/>
      <c r="C106" s="7"/>
      <c r="D106" s="7"/>
      <c r="E106" s="7">
        <f>C106*D106</f>
        <v>0</v>
      </c>
    </row>
    <row r="107" spans="1:5" ht="15" hidden="1">
      <c r="A107" s="4">
        <v>4</v>
      </c>
      <c r="B107" s="7"/>
      <c r="C107" s="7"/>
      <c r="D107" s="7"/>
      <c r="E107" s="7">
        <f>C107*D107</f>
        <v>0</v>
      </c>
    </row>
    <row r="108" spans="1:5" ht="15">
      <c r="A108" s="8" t="s">
        <v>197</v>
      </c>
      <c r="B108" s="9" t="s">
        <v>203</v>
      </c>
      <c r="C108" s="7" t="s">
        <v>203</v>
      </c>
      <c r="D108" s="9" t="s">
        <v>203</v>
      </c>
      <c r="E108" s="9">
        <f>SUM(E104:E107)</f>
        <v>0</v>
      </c>
    </row>
    <row r="110" spans="1:6" ht="40.5" customHeight="1">
      <c r="A110" s="68" t="s">
        <v>112</v>
      </c>
      <c r="B110" s="68"/>
      <c r="C110" s="68"/>
      <c r="D110" s="68"/>
      <c r="E110" s="68"/>
      <c r="F110" s="68"/>
    </row>
    <row r="112" spans="1:5" ht="135">
      <c r="A112" s="4" t="s">
        <v>198</v>
      </c>
      <c r="B112" s="5" t="s">
        <v>29</v>
      </c>
      <c r="C112" s="5" t="s">
        <v>28</v>
      </c>
      <c r="D112" s="5" t="s">
        <v>127</v>
      </c>
      <c r="E112" s="5" t="s">
        <v>199</v>
      </c>
    </row>
    <row r="113" spans="1:5" ht="15">
      <c r="A113" s="6">
        <v>1</v>
      </c>
      <c r="B113" s="14" t="s">
        <v>24</v>
      </c>
      <c r="C113" s="61">
        <v>2</v>
      </c>
      <c r="D113" s="61">
        <v>3</v>
      </c>
      <c r="E113" s="61" t="s">
        <v>21</v>
      </c>
    </row>
    <row r="114" spans="1:5" ht="15">
      <c r="A114" s="4">
        <v>1</v>
      </c>
      <c r="B114" s="7"/>
      <c r="C114" s="7"/>
      <c r="D114" s="7"/>
      <c r="E114" s="7">
        <f>C114*D114</f>
        <v>0</v>
      </c>
    </row>
    <row r="115" spans="1:5" ht="15" hidden="1">
      <c r="A115" s="4">
        <v>2</v>
      </c>
      <c r="B115" s="7"/>
      <c r="C115" s="7"/>
      <c r="D115" s="7"/>
      <c r="E115" s="7">
        <f>C115*D115</f>
        <v>0</v>
      </c>
    </row>
    <row r="116" spans="1:5" ht="15" hidden="1">
      <c r="A116" s="4">
        <v>3</v>
      </c>
      <c r="B116" s="7"/>
      <c r="C116" s="7"/>
      <c r="D116" s="7"/>
      <c r="E116" s="7">
        <f>C116*D116</f>
        <v>0</v>
      </c>
    </row>
    <row r="117" spans="1:5" ht="15" hidden="1">
      <c r="A117" s="4">
        <v>4</v>
      </c>
      <c r="B117" s="7"/>
      <c r="C117" s="7"/>
      <c r="D117" s="7"/>
      <c r="E117" s="7">
        <f>C117*D117</f>
        <v>0</v>
      </c>
    </row>
    <row r="118" spans="1:5" ht="15">
      <c r="A118" s="8" t="s">
        <v>197</v>
      </c>
      <c r="B118" s="9" t="s">
        <v>203</v>
      </c>
      <c r="C118" s="7" t="s">
        <v>203</v>
      </c>
      <c r="D118" s="9" t="s">
        <v>203</v>
      </c>
      <c r="E118" s="9">
        <f>SUM(E114:E117)</f>
        <v>0</v>
      </c>
    </row>
    <row r="120" spans="1:6" ht="33" customHeight="1">
      <c r="A120" s="68" t="s">
        <v>128</v>
      </c>
      <c r="B120" s="68"/>
      <c r="C120" s="68"/>
      <c r="D120" s="68"/>
      <c r="E120" s="68"/>
      <c r="F120" s="68"/>
    </row>
    <row r="122" spans="1:5" ht="180">
      <c r="A122" s="4" t="s">
        <v>198</v>
      </c>
      <c r="B122" s="5" t="s">
        <v>30</v>
      </c>
      <c r="C122" s="5" t="s">
        <v>129</v>
      </c>
      <c r="D122" s="5" t="s">
        <v>130</v>
      </c>
      <c r="E122" s="5" t="s">
        <v>199</v>
      </c>
    </row>
    <row r="123" spans="1:5" ht="15">
      <c r="A123" s="6">
        <v>1</v>
      </c>
      <c r="B123" s="14" t="s">
        <v>24</v>
      </c>
      <c r="C123" s="61">
        <v>2</v>
      </c>
      <c r="D123" s="61">
        <v>3</v>
      </c>
      <c r="E123" s="61" t="s">
        <v>21</v>
      </c>
    </row>
    <row r="124" spans="1:5" ht="15.75" customHeight="1">
      <c r="A124" s="4"/>
      <c r="B124" s="12" t="s">
        <v>337</v>
      </c>
      <c r="C124" s="7">
        <v>6</v>
      </c>
      <c r="D124" s="7">
        <v>966.67</v>
      </c>
      <c r="E124" s="7">
        <f aca="true" t="shared" si="0" ref="E124:E132">C124*D124</f>
        <v>5800.02</v>
      </c>
    </row>
    <row r="125" spans="1:5" ht="15" hidden="1">
      <c r="A125" s="4"/>
      <c r="B125" s="15"/>
      <c r="C125" s="7"/>
      <c r="D125" s="7"/>
      <c r="E125" s="7">
        <f t="shared" si="0"/>
        <v>0</v>
      </c>
    </row>
    <row r="126" spans="1:5" ht="15" hidden="1">
      <c r="A126" s="4"/>
      <c r="B126" s="15"/>
      <c r="C126" s="7"/>
      <c r="D126" s="7"/>
      <c r="E126" s="7">
        <f t="shared" si="0"/>
        <v>0</v>
      </c>
    </row>
    <row r="127" spans="1:5" ht="15" hidden="1">
      <c r="A127" s="4">
        <v>4</v>
      </c>
      <c r="B127" s="15"/>
      <c r="C127" s="7"/>
      <c r="D127" s="7"/>
      <c r="E127" s="7">
        <f t="shared" si="0"/>
        <v>0</v>
      </c>
    </row>
    <row r="128" spans="1:5" ht="15" hidden="1">
      <c r="A128" s="4">
        <v>5</v>
      </c>
      <c r="B128" s="15"/>
      <c r="C128" s="7"/>
      <c r="D128" s="7"/>
      <c r="E128" s="7">
        <f t="shared" si="0"/>
        <v>0</v>
      </c>
    </row>
    <row r="129" spans="1:5" ht="15" hidden="1">
      <c r="A129" s="4">
        <v>6</v>
      </c>
      <c r="B129" s="15"/>
      <c r="C129" s="7"/>
      <c r="D129" s="7"/>
      <c r="E129" s="7">
        <f t="shared" si="0"/>
        <v>0</v>
      </c>
    </row>
    <row r="130" spans="1:5" ht="15" hidden="1">
      <c r="A130" s="4">
        <v>7</v>
      </c>
      <c r="B130" s="15"/>
      <c r="C130" s="7"/>
      <c r="D130" s="7"/>
      <c r="E130" s="7">
        <f t="shared" si="0"/>
        <v>0</v>
      </c>
    </row>
    <row r="131" spans="1:5" ht="15" hidden="1">
      <c r="A131" s="4">
        <v>8</v>
      </c>
      <c r="B131" s="15"/>
      <c r="C131" s="7"/>
      <c r="D131" s="7"/>
      <c r="E131" s="7">
        <f t="shared" si="0"/>
        <v>0</v>
      </c>
    </row>
    <row r="132" spans="1:5" ht="15" hidden="1">
      <c r="A132" s="4"/>
      <c r="B132" s="12"/>
      <c r="C132" s="7"/>
      <c r="D132" s="7"/>
      <c r="E132" s="7">
        <f t="shared" si="0"/>
        <v>0</v>
      </c>
    </row>
    <row r="133" spans="1:5" ht="15" hidden="1">
      <c r="A133" s="4">
        <v>2</v>
      </c>
      <c r="B133" s="15"/>
      <c r="C133" s="7"/>
      <c r="D133" s="7"/>
      <c r="E133" s="7">
        <f aca="true" t="shared" si="1" ref="E133:E139">C133*D133</f>
        <v>0</v>
      </c>
    </row>
    <row r="134" spans="1:5" ht="15" hidden="1">
      <c r="A134" s="4">
        <v>3</v>
      </c>
      <c r="B134" s="15"/>
      <c r="C134" s="7"/>
      <c r="D134" s="7"/>
      <c r="E134" s="7">
        <f t="shared" si="1"/>
        <v>0</v>
      </c>
    </row>
    <row r="135" spans="1:5" ht="15" hidden="1">
      <c r="A135" s="4">
        <v>4</v>
      </c>
      <c r="B135" s="15"/>
      <c r="C135" s="7"/>
      <c r="D135" s="7"/>
      <c r="E135" s="7">
        <f t="shared" si="1"/>
        <v>0</v>
      </c>
    </row>
    <row r="136" spans="1:5" ht="15" hidden="1">
      <c r="A136" s="4">
        <v>5</v>
      </c>
      <c r="B136" s="15"/>
      <c r="C136" s="7"/>
      <c r="D136" s="7"/>
      <c r="E136" s="7">
        <f t="shared" si="1"/>
        <v>0</v>
      </c>
    </row>
    <row r="137" spans="1:5" ht="15" hidden="1">
      <c r="A137" s="4">
        <v>6</v>
      </c>
      <c r="B137" s="15"/>
      <c r="C137" s="7"/>
      <c r="D137" s="7"/>
      <c r="E137" s="7">
        <f t="shared" si="1"/>
        <v>0</v>
      </c>
    </row>
    <row r="138" spans="1:5" ht="15" hidden="1">
      <c r="A138" s="4">
        <v>7</v>
      </c>
      <c r="B138" s="15"/>
      <c r="C138" s="7"/>
      <c r="D138" s="7"/>
      <c r="E138" s="7">
        <f t="shared" si="1"/>
        <v>0</v>
      </c>
    </row>
    <row r="139" spans="1:5" ht="15" hidden="1">
      <c r="A139" s="4">
        <v>8</v>
      </c>
      <c r="B139" s="15"/>
      <c r="C139" s="7"/>
      <c r="D139" s="7"/>
      <c r="E139" s="7">
        <f t="shared" si="1"/>
        <v>0</v>
      </c>
    </row>
    <row r="140" spans="1:5" ht="15">
      <c r="A140" s="8" t="s">
        <v>197</v>
      </c>
      <c r="B140" s="9" t="s">
        <v>203</v>
      </c>
      <c r="C140" s="7" t="s">
        <v>203</v>
      </c>
      <c r="D140" s="9" t="s">
        <v>203</v>
      </c>
      <c r="E140" s="9">
        <f>SUM(E124:E139)</f>
        <v>5800.02</v>
      </c>
    </row>
    <row r="142" spans="1:4" ht="15">
      <c r="A142" s="1" t="s">
        <v>31</v>
      </c>
      <c r="D142" s="13">
        <f>E140+E118+E108+E98+E88+F76</f>
        <v>5800.02</v>
      </c>
    </row>
    <row r="144" spans="1:6" ht="28.5" customHeight="1">
      <c r="A144" s="65" t="s">
        <v>32</v>
      </c>
      <c r="B144" s="65"/>
      <c r="C144" s="65"/>
      <c r="D144" s="65"/>
      <c r="E144" s="65"/>
      <c r="F144" s="65"/>
    </row>
    <row r="146" spans="1:6" ht="37.5" customHeight="1">
      <c r="A146" s="68" t="s">
        <v>33</v>
      </c>
      <c r="B146" s="68"/>
      <c r="C146" s="68"/>
      <c r="D146" s="68"/>
      <c r="E146" s="68"/>
      <c r="F146" s="68"/>
    </row>
    <row r="147" spans="1:4" ht="15">
      <c r="A147" s="16" t="s">
        <v>34</v>
      </c>
      <c r="B147" s="16"/>
      <c r="C147" s="17"/>
      <c r="D147" s="13">
        <f>E157+G167</f>
        <v>0</v>
      </c>
    </row>
    <row r="149" ht="15">
      <c r="A149" s="1" t="s">
        <v>35</v>
      </c>
    </row>
    <row r="151" spans="1:5" ht="166.5" customHeight="1">
      <c r="A151" s="4" t="s">
        <v>198</v>
      </c>
      <c r="B151" s="5" t="s">
        <v>37</v>
      </c>
      <c r="C151" s="74" t="s">
        <v>184</v>
      </c>
      <c r="D151" s="78"/>
      <c r="E151" s="5" t="s">
        <v>199</v>
      </c>
    </row>
    <row r="152" spans="1:5" ht="15">
      <c r="A152" s="6">
        <v>1</v>
      </c>
      <c r="B152" s="14" t="s">
        <v>24</v>
      </c>
      <c r="C152" s="74">
        <v>2</v>
      </c>
      <c r="D152" s="75"/>
      <c r="E152" s="61" t="s">
        <v>36</v>
      </c>
    </row>
    <row r="153" spans="1:5" ht="15">
      <c r="A153" s="4">
        <v>1</v>
      </c>
      <c r="B153" s="7"/>
      <c r="C153" s="74"/>
      <c r="D153" s="75"/>
      <c r="E153" s="7">
        <f>C153</f>
        <v>0</v>
      </c>
    </row>
    <row r="154" spans="1:5" ht="15" hidden="1">
      <c r="A154" s="4">
        <v>2</v>
      </c>
      <c r="B154" s="7"/>
      <c r="C154" s="74"/>
      <c r="D154" s="75"/>
      <c r="E154" s="7">
        <f>C154</f>
        <v>0</v>
      </c>
    </row>
    <row r="155" spans="1:5" ht="15" hidden="1">
      <c r="A155" s="4">
        <v>3</v>
      </c>
      <c r="B155" s="7"/>
      <c r="C155" s="74"/>
      <c r="D155" s="75"/>
      <c r="E155" s="7">
        <f>C155</f>
        <v>0</v>
      </c>
    </row>
    <row r="156" spans="1:5" ht="15" hidden="1">
      <c r="A156" s="4">
        <v>4</v>
      </c>
      <c r="B156" s="7"/>
      <c r="C156" s="53"/>
      <c r="D156" s="54"/>
      <c r="E156" s="7">
        <f>C156*D156</f>
        <v>0</v>
      </c>
    </row>
    <row r="157" spans="1:5" ht="15">
      <c r="A157" s="8" t="s">
        <v>197</v>
      </c>
      <c r="B157" s="9" t="s">
        <v>203</v>
      </c>
      <c r="C157" s="53" t="s">
        <v>203</v>
      </c>
      <c r="D157" s="54"/>
      <c r="E157" s="9">
        <f>SUM(E153:E156)</f>
        <v>0</v>
      </c>
    </row>
    <row r="159" ht="25.5" customHeight="1">
      <c r="A159" s="1" t="s">
        <v>38</v>
      </c>
    </row>
    <row r="161" spans="1:7" ht="207" customHeight="1">
      <c r="A161" s="4" t="s">
        <v>198</v>
      </c>
      <c r="B161" s="5" t="s">
        <v>39</v>
      </c>
      <c r="C161" s="69" t="s">
        <v>116</v>
      </c>
      <c r="D161" s="69"/>
      <c r="E161" s="69" t="s">
        <v>117</v>
      </c>
      <c r="F161" s="69"/>
      <c r="G161" s="5" t="s">
        <v>199</v>
      </c>
    </row>
    <row r="162" spans="1:7" ht="15">
      <c r="A162" s="6">
        <v>1</v>
      </c>
      <c r="B162" s="62" t="s">
        <v>24</v>
      </c>
      <c r="C162" s="69">
        <v>2</v>
      </c>
      <c r="D162" s="69"/>
      <c r="E162" s="69">
        <v>3</v>
      </c>
      <c r="F162" s="69"/>
      <c r="G162" s="61" t="s">
        <v>40</v>
      </c>
    </row>
    <row r="163" spans="1:8" ht="15">
      <c r="A163" s="4"/>
      <c r="B163" s="12"/>
      <c r="C163" s="74"/>
      <c r="D163" s="75"/>
      <c r="E163" s="69"/>
      <c r="F163" s="69"/>
      <c r="G163" s="7">
        <f>E163+C163</f>
        <v>0</v>
      </c>
      <c r="H163" s="3"/>
    </row>
    <row r="164" spans="1:7" ht="15">
      <c r="A164" s="4">
        <v>2</v>
      </c>
      <c r="B164" s="12"/>
      <c r="C164" s="74"/>
      <c r="D164" s="75"/>
      <c r="E164" s="69"/>
      <c r="F164" s="69"/>
      <c r="G164" s="7">
        <f>E164+C164</f>
        <v>0</v>
      </c>
    </row>
    <row r="165" spans="1:7" ht="15" hidden="1">
      <c r="A165" s="4">
        <v>3</v>
      </c>
      <c r="B165" s="7"/>
      <c r="C165" s="69"/>
      <c r="D165" s="69"/>
      <c r="E165" s="69"/>
      <c r="F165" s="69"/>
      <c r="G165" s="7">
        <f>E165+C165</f>
        <v>0</v>
      </c>
    </row>
    <row r="166" spans="1:7" ht="15" hidden="1">
      <c r="A166" s="4">
        <v>4</v>
      </c>
      <c r="B166" s="7"/>
      <c r="C166" s="69"/>
      <c r="D166" s="69"/>
      <c r="E166" s="69"/>
      <c r="F166" s="69"/>
      <c r="G166" s="7">
        <f>E166+C166</f>
        <v>0</v>
      </c>
    </row>
    <row r="167" spans="1:7" ht="15">
      <c r="A167" s="8" t="s">
        <v>197</v>
      </c>
      <c r="B167" s="9" t="s">
        <v>203</v>
      </c>
      <c r="C167" s="69" t="s">
        <v>203</v>
      </c>
      <c r="D167" s="69"/>
      <c r="E167" s="69" t="s">
        <v>203</v>
      </c>
      <c r="F167" s="69"/>
      <c r="G167" s="9">
        <f>SUM(G163:G166)</f>
        <v>0</v>
      </c>
    </row>
    <row r="169" ht="15">
      <c r="A169" s="1" t="s">
        <v>41</v>
      </c>
    </row>
    <row r="171" spans="1:4" ht="15">
      <c r="A171" s="16" t="s">
        <v>42</v>
      </c>
      <c r="B171" s="16"/>
      <c r="C171" s="17"/>
      <c r="D171" s="13">
        <f>E181+E191</f>
        <v>0</v>
      </c>
    </row>
    <row r="173" ht="15">
      <c r="A173" s="1" t="s">
        <v>43</v>
      </c>
    </row>
    <row r="175" spans="1:5" ht="135">
      <c r="A175" s="4" t="s">
        <v>198</v>
      </c>
      <c r="B175" s="5" t="s">
        <v>44</v>
      </c>
      <c r="C175" s="5" t="s">
        <v>45</v>
      </c>
      <c r="D175" s="5" t="s">
        <v>131</v>
      </c>
      <c r="E175" s="5" t="s">
        <v>199</v>
      </c>
    </row>
    <row r="176" spans="1:5" ht="15">
      <c r="A176" s="6">
        <v>1</v>
      </c>
      <c r="B176" s="14" t="s">
        <v>24</v>
      </c>
      <c r="C176" s="61">
        <v>2</v>
      </c>
      <c r="D176" s="61">
        <v>3</v>
      </c>
      <c r="E176" s="61" t="s">
        <v>21</v>
      </c>
    </row>
    <row r="177" spans="1:5" ht="15">
      <c r="A177" s="4"/>
      <c r="B177" s="7"/>
      <c r="C177" s="7"/>
      <c r="D177" s="7"/>
      <c r="E177" s="7">
        <f>C177*D177</f>
        <v>0</v>
      </c>
    </row>
    <row r="178" spans="1:5" ht="15" hidden="1">
      <c r="A178" s="4">
        <v>2</v>
      </c>
      <c r="B178" s="7"/>
      <c r="C178" s="7"/>
      <c r="D178" s="7"/>
      <c r="E178" s="7">
        <f>C178*D178</f>
        <v>0</v>
      </c>
    </row>
    <row r="179" spans="1:5" ht="15" hidden="1">
      <c r="A179" s="4">
        <v>3</v>
      </c>
      <c r="B179" s="7"/>
      <c r="C179" s="7"/>
      <c r="D179" s="7"/>
      <c r="E179" s="7">
        <f>C179*D179</f>
        <v>0</v>
      </c>
    </row>
    <row r="180" spans="1:5" ht="15" hidden="1">
      <c r="A180" s="4">
        <v>4</v>
      </c>
      <c r="B180" s="7"/>
      <c r="C180" s="7"/>
      <c r="D180" s="7"/>
      <c r="E180" s="7">
        <f>C180*D180</f>
        <v>0</v>
      </c>
    </row>
    <row r="181" spans="1:5" ht="15">
      <c r="A181" s="8" t="s">
        <v>197</v>
      </c>
      <c r="B181" s="9" t="s">
        <v>203</v>
      </c>
      <c r="C181" s="7" t="s">
        <v>203</v>
      </c>
      <c r="D181" s="9" t="s">
        <v>203</v>
      </c>
      <c r="E181" s="9">
        <f>SUM(E177:E180)</f>
        <v>0</v>
      </c>
    </row>
    <row r="183" spans="1:6" ht="28.5" customHeight="1">
      <c r="A183" s="68" t="s">
        <v>113</v>
      </c>
      <c r="B183" s="68"/>
      <c r="C183" s="68"/>
      <c r="D183" s="68"/>
      <c r="E183" s="68"/>
      <c r="F183" s="68"/>
    </row>
    <row r="185" spans="1:5" ht="150">
      <c r="A185" s="4" t="s">
        <v>198</v>
      </c>
      <c r="B185" s="5" t="s">
        <v>47</v>
      </c>
      <c r="C185" s="5" t="s">
        <v>46</v>
      </c>
      <c r="D185" s="5" t="s">
        <v>132</v>
      </c>
      <c r="E185" s="5" t="s">
        <v>199</v>
      </c>
    </row>
    <row r="186" spans="1:5" ht="15">
      <c r="A186" s="6">
        <v>1</v>
      </c>
      <c r="B186" s="14" t="s">
        <v>24</v>
      </c>
      <c r="C186" s="61">
        <v>2</v>
      </c>
      <c r="D186" s="61">
        <v>3</v>
      </c>
      <c r="E186" s="61" t="s">
        <v>21</v>
      </c>
    </row>
    <row r="187" spans="1:5" ht="15">
      <c r="A187" s="4"/>
      <c r="B187" s="12"/>
      <c r="C187" s="7"/>
      <c r="D187" s="7"/>
      <c r="E187" s="7">
        <f>C187*D187</f>
        <v>0</v>
      </c>
    </row>
    <row r="188" spans="1:5" ht="15" hidden="1">
      <c r="A188" s="4">
        <v>2</v>
      </c>
      <c r="B188" s="12"/>
      <c r="C188" s="7"/>
      <c r="D188" s="7"/>
      <c r="E188" s="7">
        <f>C188*D188</f>
        <v>0</v>
      </c>
    </row>
    <row r="189" spans="1:5" ht="15" hidden="1">
      <c r="A189" s="4">
        <v>3</v>
      </c>
      <c r="B189" s="7"/>
      <c r="C189" s="7"/>
      <c r="D189" s="7"/>
      <c r="E189" s="7">
        <f>C189*D189</f>
        <v>0</v>
      </c>
    </row>
    <row r="190" spans="1:5" ht="15" hidden="1">
      <c r="A190" s="4">
        <v>4</v>
      </c>
      <c r="B190" s="7"/>
      <c r="C190" s="7"/>
      <c r="D190" s="7"/>
      <c r="E190" s="7">
        <f>C190*D190</f>
        <v>0</v>
      </c>
    </row>
    <row r="191" spans="1:5" ht="15">
      <c r="A191" s="8" t="s">
        <v>197</v>
      </c>
      <c r="B191" s="9" t="s">
        <v>203</v>
      </c>
      <c r="C191" s="7" t="s">
        <v>203</v>
      </c>
      <c r="D191" s="9" t="s">
        <v>203</v>
      </c>
      <c r="E191" s="9">
        <f>SUM(E187:E190)</f>
        <v>0</v>
      </c>
    </row>
    <row r="193" spans="1:6" ht="15">
      <c r="A193" s="68" t="s">
        <v>288</v>
      </c>
      <c r="B193" s="68"/>
      <c r="C193" s="68"/>
      <c r="D193" s="68"/>
      <c r="E193" s="68"/>
      <c r="F193" s="68"/>
    </row>
    <row r="194" spans="2:5" ht="15">
      <c r="B194" s="11"/>
      <c r="C194" s="18"/>
      <c r="D194" s="11"/>
      <c r="E194" s="11"/>
    </row>
    <row r="195" spans="1:5" ht="30">
      <c r="A195" s="4" t="s">
        <v>198</v>
      </c>
      <c r="B195" s="5" t="s">
        <v>70</v>
      </c>
      <c r="C195" s="5" t="s">
        <v>289</v>
      </c>
      <c r="D195" s="11"/>
      <c r="E195" s="11"/>
    </row>
    <row r="196" spans="1:5" ht="15">
      <c r="A196" s="6">
        <v>1</v>
      </c>
      <c r="B196" s="14" t="s">
        <v>24</v>
      </c>
      <c r="C196" s="61">
        <v>2</v>
      </c>
      <c r="D196" s="11"/>
      <c r="E196" s="11"/>
    </row>
    <row r="197" spans="1:5" ht="15">
      <c r="A197" s="4">
        <v>1</v>
      </c>
      <c r="B197" s="12"/>
      <c r="C197" s="7"/>
      <c r="D197" s="11"/>
      <c r="E197" s="11"/>
    </row>
    <row r="198" spans="1:5" ht="15" customHeight="1">
      <c r="A198" s="4">
        <v>2</v>
      </c>
      <c r="B198" s="12"/>
      <c r="C198" s="7"/>
      <c r="D198" s="11"/>
      <c r="E198" s="11"/>
    </row>
    <row r="199" spans="1:5" ht="15">
      <c r="A199" s="8" t="s">
        <v>197</v>
      </c>
      <c r="B199" s="9" t="s">
        <v>203</v>
      </c>
      <c r="C199" s="7">
        <f>C197+C198</f>
        <v>0</v>
      </c>
      <c r="D199" s="11"/>
      <c r="E199" s="11"/>
    </row>
    <row r="200" spans="1:4" ht="44.25" customHeight="1">
      <c r="A200" s="82" t="s">
        <v>48</v>
      </c>
      <c r="B200" s="82"/>
      <c r="C200" s="82"/>
      <c r="D200" s="19">
        <f>D147+D171+C199</f>
        <v>0</v>
      </c>
    </row>
    <row r="202" ht="15">
      <c r="A202" s="2" t="s">
        <v>49</v>
      </c>
    </row>
    <row r="204" ht="15">
      <c r="A204" s="1" t="s">
        <v>246</v>
      </c>
    </row>
    <row r="206" spans="1:7" ht="123" customHeight="1">
      <c r="A206" s="4" t="s">
        <v>198</v>
      </c>
      <c r="B206" s="5" t="s">
        <v>247</v>
      </c>
      <c r="C206" s="55" t="s">
        <v>248</v>
      </c>
      <c r="D206" s="5" t="s">
        <v>50</v>
      </c>
      <c r="E206" s="5" t="s">
        <v>249</v>
      </c>
      <c r="F206" s="5" t="s">
        <v>250</v>
      </c>
      <c r="G206" s="5" t="s">
        <v>199</v>
      </c>
    </row>
    <row r="207" spans="1:7" ht="15">
      <c r="A207" s="6">
        <v>1</v>
      </c>
      <c r="B207" s="62" t="s">
        <v>24</v>
      </c>
      <c r="C207" s="63" t="s">
        <v>134</v>
      </c>
      <c r="D207" s="61">
        <v>3</v>
      </c>
      <c r="E207" s="61">
        <v>3</v>
      </c>
      <c r="F207" s="61">
        <v>4</v>
      </c>
      <c r="G207" s="61">
        <v>5</v>
      </c>
    </row>
    <row r="208" spans="1:7" ht="15">
      <c r="A208" s="4">
        <v>1</v>
      </c>
      <c r="B208" s="8" t="s">
        <v>251</v>
      </c>
      <c r="C208" s="57"/>
      <c r="D208" s="7"/>
      <c r="E208" s="7"/>
      <c r="F208" s="7"/>
      <c r="G208" s="7">
        <f>E208*F208</f>
        <v>0</v>
      </c>
    </row>
    <row r="209" spans="1:7" ht="15" hidden="1">
      <c r="A209" s="4">
        <v>2</v>
      </c>
      <c r="B209" s="8"/>
      <c r="C209" s="57">
        <f>D209*1.5</f>
        <v>0</v>
      </c>
      <c r="D209" s="7"/>
      <c r="E209" s="7"/>
      <c r="F209" s="7"/>
      <c r="G209" s="7">
        <f>(C209-E209)*F209</f>
        <v>0</v>
      </c>
    </row>
    <row r="210" spans="1:7" ht="15" hidden="1">
      <c r="A210" s="4">
        <v>3</v>
      </c>
      <c r="B210" s="8"/>
      <c r="C210" s="57">
        <f>D210*1.5</f>
        <v>0</v>
      </c>
      <c r="D210" s="7"/>
      <c r="E210" s="7"/>
      <c r="F210" s="7"/>
      <c r="G210" s="7">
        <f>(C210-E210)*F210</f>
        <v>0</v>
      </c>
    </row>
    <row r="211" spans="1:7" ht="15" hidden="1">
      <c r="A211" s="4">
        <v>4</v>
      </c>
      <c r="B211" s="8"/>
      <c r="C211" s="57">
        <f>D211*1.5</f>
        <v>0</v>
      </c>
      <c r="D211" s="7"/>
      <c r="E211" s="7"/>
      <c r="F211" s="7"/>
      <c r="G211" s="7">
        <f>(C211-E211)*F211</f>
        <v>0</v>
      </c>
    </row>
    <row r="212" spans="1:7" ht="15">
      <c r="A212" s="8" t="s">
        <v>197</v>
      </c>
      <c r="B212" s="8"/>
      <c r="C212" s="57" t="s">
        <v>203</v>
      </c>
      <c r="D212" s="9" t="s">
        <v>203</v>
      </c>
      <c r="E212" s="9" t="s">
        <v>203</v>
      </c>
      <c r="F212" s="9" t="s">
        <v>203</v>
      </c>
      <c r="G212" s="9">
        <f>SUM(G208:G211)</f>
        <v>0</v>
      </c>
    </row>
    <row r="214" ht="15">
      <c r="A214" s="1" t="s">
        <v>51</v>
      </c>
    </row>
    <row r="216" spans="1:6" ht="165">
      <c r="A216" s="4" t="s">
        <v>198</v>
      </c>
      <c r="B216" s="5" t="s">
        <v>103</v>
      </c>
      <c r="C216" s="55" t="s">
        <v>52</v>
      </c>
      <c r="D216" s="83" t="s">
        <v>135</v>
      </c>
      <c r="E216" s="84"/>
      <c r="F216" s="5" t="s">
        <v>199</v>
      </c>
    </row>
    <row r="217" spans="1:6" ht="15">
      <c r="A217" s="6">
        <v>1</v>
      </c>
      <c r="B217" s="62" t="s">
        <v>24</v>
      </c>
      <c r="C217" s="63">
        <v>2</v>
      </c>
      <c r="D217" s="74">
        <v>3</v>
      </c>
      <c r="E217" s="75"/>
      <c r="F217" s="61" t="s">
        <v>136</v>
      </c>
    </row>
    <row r="218" spans="1:6" ht="15">
      <c r="A218" s="4">
        <v>1</v>
      </c>
      <c r="B218" s="8"/>
      <c r="C218" s="57"/>
      <c r="D218" s="76"/>
      <c r="E218" s="77"/>
      <c r="F218" s="7">
        <f>C218*D218</f>
        <v>0</v>
      </c>
    </row>
    <row r="219" spans="1:6" ht="15" hidden="1">
      <c r="A219" s="4">
        <v>2</v>
      </c>
      <c r="B219" s="10"/>
      <c r="C219" s="57"/>
      <c r="D219" s="76"/>
      <c r="E219" s="77"/>
      <c r="F219" s="7">
        <f>C219*D219</f>
        <v>0</v>
      </c>
    </row>
    <row r="220" spans="1:6" ht="15" hidden="1">
      <c r="A220" s="4">
        <v>3</v>
      </c>
      <c r="B220" s="10"/>
      <c r="C220" s="57"/>
      <c r="D220" s="76"/>
      <c r="E220" s="77"/>
      <c r="F220" s="7">
        <f>C220*D220</f>
        <v>0</v>
      </c>
    </row>
    <row r="221" spans="1:6" ht="15" hidden="1">
      <c r="A221" s="4">
        <v>4</v>
      </c>
      <c r="B221" s="8"/>
      <c r="C221" s="57"/>
      <c r="D221" s="76"/>
      <c r="E221" s="77"/>
      <c r="F221" s="7">
        <f>(C221-D221)*E221</f>
        <v>0</v>
      </c>
    </row>
    <row r="222" spans="1:6" ht="15">
      <c r="A222" s="8" t="s">
        <v>197</v>
      </c>
      <c r="B222" s="8"/>
      <c r="C222" s="57" t="s">
        <v>203</v>
      </c>
      <c r="D222" s="85" t="s">
        <v>203</v>
      </c>
      <c r="E222" s="86"/>
      <c r="F222" s="9">
        <f>SUM(F218:F221)</f>
        <v>0</v>
      </c>
    </row>
    <row r="224" ht="15">
      <c r="A224" s="1" t="s">
        <v>53</v>
      </c>
    </row>
    <row r="226" spans="1:5" ht="75">
      <c r="A226" s="4" t="s">
        <v>198</v>
      </c>
      <c r="B226" s="5" t="s">
        <v>54</v>
      </c>
      <c r="C226" s="55" t="s">
        <v>137</v>
      </c>
      <c r="D226" s="5" t="s">
        <v>55</v>
      </c>
      <c r="E226" s="5" t="s">
        <v>199</v>
      </c>
    </row>
    <row r="227" spans="1:5" ht="15">
      <c r="A227" s="6">
        <v>1</v>
      </c>
      <c r="B227" s="62">
        <v>2</v>
      </c>
      <c r="C227" s="63">
        <v>3</v>
      </c>
      <c r="D227" s="61">
        <v>4</v>
      </c>
      <c r="E227" s="61" t="s">
        <v>56</v>
      </c>
    </row>
    <row r="228" spans="1:5" ht="15">
      <c r="A228" s="4">
        <v>1</v>
      </c>
      <c r="B228" s="8"/>
      <c r="C228" s="57"/>
      <c r="D228" s="7"/>
      <c r="E228" s="7">
        <f>C228*D228</f>
        <v>0</v>
      </c>
    </row>
    <row r="229" spans="1:5" ht="15" hidden="1">
      <c r="A229" s="4">
        <v>2</v>
      </c>
      <c r="B229" s="8"/>
      <c r="C229" s="57"/>
      <c r="D229" s="7"/>
      <c r="E229" s="7">
        <f>C229*D229</f>
        <v>0</v>
      </c>
    </row>
    <row r="230" spans="1:5" ht="15" hidden="1">
      <c r="A230" s="4">
        <v>3</v>
      </c>
      <c r="B230" s="8"/>
      <c r="C230" s="57"/>
      <c r="D230" s="7"/>
      <c r="E230" s="7">
        <f>C230*D230</f>
        <v>0</v>
      </c>
    </row>
    <row r="231" spans="1:5" ht="15" hidden="1">
      <c r="A231" s="4">
        <v>4</v>
      </c>
      <c r="B231" s="8"/>
      <c r="C231" s="57"/>
      <c r="D231" s="7"/>
      <c r="E231" s="7">
        <f>C231*D231</f>
        <v>0</v>
      </c>
    </row>
    <row r="232" spans="1:5" ht="15">
      <c r="A232" s="8" t="s">
        <v>197</v>
      </c>
      <c r="B232" s="8"/>
      <c r="C232" s="57" t="s">
        <v>203</v>
      </c>
      <c r="D232" s="9" t="s">
        <v>203</v>
      </c>
      <c r="E232" s="9">
        <f>SUM(E228:E231)</f>
        <v>0</v>
      </c>
    </row>
    <row r="234" spans="1:4" ht="15">
      <c r="A234" s="1" t="s">
        <v>57</v>
      </c>
      <c r="D234" s="13">
        <f>E232+F222+G212</f>
        <v>0</v>
      </c>
    </row>
    <row r="236" ht="15">
      <c r="A236" s="2" t="s">
        <v>58</v>
      </c>
    </row>
    <row r="238" ht="15">
      <c r="A238" s="1" t="s">
        <v>60</v>
      </c>
    </row>
    <row r="240" spans="1:5" ht="45">
      <c r="A240" s="4" t="s">
        <v>198</v>
      </c>
      <c r="B240" s="5" t="s">
        <v>59</v>
      </c>
      <c r="C240" s="55" t="s">
        <v>138</v>
      </c>
      <c r="D240" s="5" t="s">
        <v>139</v>
      </c>
      <c r="E240" s="5" t="s">
        <v>199</v>
      </c>
    </row>
    <row r="241" spans="1:5" ht="15">
      <c r="A241" s="6">
        <v>1</v>
      </c>
      <c r="B241" s="62">
        <v>2</v>
      </c>
      <c r="C241" s="63">
        <v>3</v>
      </c>
      <c r="D241" s="61">
        <v>4</v>
      </c>
      <c r="E241" s="61" t="s">
        <v>56</v>
      </c>
    </row>
    <row r="242" spans="1:5" ht="15">
      <c r="A242" s="4">
        <v>1</v>
      </c>
      <c r="B242" s="8"/>
      <c r="C242" s="57"/>
      <c r="D242" s="7"/>
      <c r="E242" s="7">
        <f>C242*D242</f>
        <v>0</v>
      </c>
    </row>
    <row r="243" spans="1:5" ht="15">
      <c r="A243" s="4">
        <v>2</v>
      </c>
      <c r="B243" s="8"/>
      <c r="C243" s="57"/>
      <c r="D243" s="7"/>
      <c r="E243" s="7">
        <f>C243*D243</f>
        <v>0</v>
      </c>
    </row>
    <row r="244" spans="1:5" ht="15" hidden="1">
      <c r="A244" s="4">
        <v>3</v>
      </c>
      <c r="B244" s="8"/>
      <c r="C244" s="57"/>
      <c r="D244" s="7"/>
      <c r="E244" s="7">
        <f>C244*D244</f>
        <v>0</v>
      </c>
    </row>
    <row r="245" spans="1:5" ht="15" hidden="1">
      <c r="A245" s="4">
        <v>4</v>
      </c>
      <c r="B245" s="8"/>
      <c r="C245" s="57"/>
      <c r="D245" s="7"/>
      <c r="E245" s="7">
        <f>C245*D245</f>
        <v>0</v>
      </c>
    </row>
    <row r="246" spans="1:5" ht="15">
      <c r="A246" s="8" t="s">
        <v>197</v>
      </c>
      <c r="B246" s="8"/>
      <c r="C246" s="57" t="s">
        <v>203</v>
      </c>
      <c r="D246" s="9" t="s">
        <v>203</v>
      </c>
      <c r="E246" s="9">
        <f>SUM(E242:E245)</f>
        <v>0</v>
      </c>
    </row>
    <row r="247" ht="12.75" customHeight="1"/>
    <row r="248" ht="15">
      <c r="A248" s="1" t="s">
        <v>61</v>
      </c>
    </row>
    <row r="250" spans="1:4" ht="30">
      <c r="A250" s="74" t="s">
        <v>140</v>
      </c>
      <c r="B250" s="75"/>
      <c r="C250" s="5" t="s">
        <v>62</v>
      </c>
      <c r="D250" s="5" t="s">
        <v>199</v>
      </c>
    </row>
    <row r="251" spans="1:4" ht="15">
      <c r="A251" s="79">
        <v>1</v>
      </c>
      <c r="B251" s="80"/>
      <c r="C251" s="61">
        <v>2</v>
      </c>
      <c r="D251" s="61" t="s">
        <v>63</v>
      </c>
    </row>
    <row r="252" spans="1:4" ht="15">
      <c r="A252" s="81"/>
      <c r="B252" s="81"/>
      <c r="C252" s="20"/>
      <c r="D252" s="21">
        <f>A252*C252</f>
        <v>0</v>
      </c>
    </row>
    <row r="254" ht="15">
      <c r="A254" s="1" t="s">
        <v>65</v>
      </c>
    </row>
    <row r="256" spans="1:5" ht="105" customHeight="1">
      <c r="A256" s="4" t="s">
        <v>198</v>
      </c>
      <c r="B256" s="5" t="s">
        <v>64</v>
      </c>
      <c r="C256" s="55" t="s">
        <v>141</v>
      </c>
      <c r="D256" s="55" t="s">
        <v>143</v>
      </c>
      <c r="E256" s="5" t="s">
        <v>199</v>
      </c>
    </row>
    <row r="257" spans="1:5" ht="15">
      <c r="A257" s="6">
        <v>1</v>
      </c>
      <c r="B257" s="62">
        <v>2</v>
      </c>
      <c r="C257" s="63">
        <v>3</v>
      </c>
      <c r="D257" s="61">
        <v>4</v>
      </c>
      <c r="E257" s="61" t="s">
        <v>56</v>
      </c>
    </row>
    <row r="258" spans="1:5" ht="15">
      <c r="A258" s="4">
        <v>1</v>
      </c>
      <c r="B258" s="8"/>
      <c r="C258" s="57"/>
      <c r="D258" s="7"/>
      <c r="E258" s="7">
        <f>C258*D258</f>
        <v>0</v>
      </c>
    </row>
    <row r="259" spans="1:5" ht="15" hidden="1">
      <c r="A259" s="4">
        <v>2</v>
      </c>
      <c r="B259" s="8"/>
      <c r="C259" s="57"/>
      <c r="D259" s="7"/>
      <c r="E259" s="7">
        <f>C259*D259</f>
        <v>0</v>
      </c>
    </row>
    <row r="260" spans="1:5" ht="15" hidden="1">
      <c r="A260" s="4">
        <v>3</v>
      </c>
      <c r="B260" s="10"/>
      <c r="C260" s="57"/>
      <c r="D260" s="7"/>
      <c r="E260" s="7">
        <f>C260*D260</f>
        <v>0</v>
      </c>
    </row>
    <row r="261" spans="1:5" ht="15" hidden="1">
      <c r="A261" s="4">
        <v>4</v>
      </c>
      <c r="B261" s="8"/>
      <c r="C261" s="57"/>
      <c r="D261" s="7"/>
      <c r="E261" s="7">
        <f>C261*D261</f>
        <v>0</v>
      </c>
    </row>
    <row r="262" spans="1:5" ht="15">
      <c r="A262" s="8" t="s">
        <v>197</v>
      </c>
      <c r="B262" s="8"/>
      <c r="C262" s="57" t="s">
        <v>203</v>
      </c>
      <c r="D262" s="9" t="s">
        <v>203</v>
      </c>
      <c r="E262" s="9">
        <f>SUM(E258:E261)</f>
        <v>0</v>
      </c>
    </row>
    <row r="264" ht="15">
      <c r="A264" s="1" t="s">
        <v>142</v>
      </c>
    </row>
    <row r="266" spans="1:5" ht="33" customHeight="1">
      <c r="A266" s="68" t="s">
        <v>148</v>
      </c>
      <c r="B266" s="68"/>
      <c r="C266" s="68"/>
      <c r="D266" s="68"/>
      <c r="E266" s="68"/>
    </row>
    <row r="268" spans="1:4" ht="15">
      <c r="A268" s="16" t="s">
        <v>66</v>
      </c>
      <c r="B268" s="16"/>
      <c r="C268" s="17"/>
      <c r="D268" s="13">
        <f>F282+E292</f>
        <v>0</v>
      </c>
    </row>
    <row r="270" spans="1:5" ht="32.25" customHeight="1">
      <c r="A270" s="68" t="s">
        <v>144</v>
      </c>
      <c r="B270" s="68"/>
      <c r="C270" s="68"/>
      <c r="D270" s="68"/>
      <c r="E270" s="68"/>
    </row>
    <row r="272" spans="1:6" ht="210">
      <c r="A272" s="4" t="s">
        <v>198</v>
      </c>
      <c r="B272" s="5" t="s">
        <v>103</v>
      </c>
      <c r="C272" s="55" t="s">
        <v>145</v>
      </c>
      <c r="D272" s="55" t="s">
        <v>146</v>
      </c>
      <c r="E272" s="5" t="s">
        <v>147</v>
      </c>
      <c r="F272" s="5" t="s">
        <v>199</v>
      </c>
    </row>
    <row r="273" spans="1:6" s="25" customFormat="1" ht="15">
      <c r="A273" s="22">
        <v>1</v>
      </c>
      <c r="B273" s="22">
        <v>2</v>
      </c>
      <c r="C273" s="23">
        <v>3</v>
      </c>
      <c r="D273" s="24">
        <v>4</v>
      </c>
      <c r="E273" s="24">
        <v>5</v>
      </c>
      <c r="F273" s="24" t="s">
        <v>67</v>
      </c>
    </row>
    <row r="274" spans="1:6" ht="15">
      <c r="A274" s="4">
        <v>1</v>
      </c>
      <c r="B274" s="8"/>
      <c r="C274" s="7"/>
      <c r="D274" s="7"/>
      <c r="E274" s="7"/>
      <c r="F274" s="7">
        <f>C274*D274*E274</f>
        <v>0</v>
      </c>
    </row>
    <row r="275" spans="1:6" ht="15" hidden="1">
      <c r="A275" s="4">
        <v>2</v>
      </c>
      <c r="B275" s="10"/>
      <c r="C275" s="7"/>
      <c r="D275" s="7"/>
      <c r="E275" s="7"/>
      <c r="F275" s="7">
        <f>C275*D275*E275</f>
        <v>0</v>
      </c>
    </row>
    <row r="276" spans="1:6" ht="15" hidden="1">
      <c r="A276" s="4">
        <v>3</v>
      </c>
      <c r="C276" s="7"/>
      <c r="D276" s="7"/>
      <c r="E276" s="7"/>
      <c r="F276" s="7">
        <f aca="true" t="shared" si="2" ref="F276:F281">C276*D276*E276</f>
        <v>0</v>
      </c>
    </row>
    <row r="277" spans="1:6" ht="15" hidden="1">
      <c r="A277" s="4">
        <v>4</v>
      </c>
      <c r="B277" s="15"/>
      <c r="C277" s="57"/>
      <c r="D277" s="7"/>
      <c r="E277" s="7"/>
      <c r="F277" s="7">
        <f t="shared" si="2"/>
        <v>0</v>
      </c>
    </row>
    <row r="278" spans="1:6" ht="15" hidden="1">
      <c r="A278" s="4">
        <v>5</v>
      </c>
      <c r="B278" s="15"/>
      <c r="C278" s="57"/>
      <c r="D278" s="7"/>
      <c r="E278" s="7"/>
      <c r="F278" s="7">
        <f t="shared" si="2"/>
        <v>0</v>
      </c>
    </row>
    <row r="279" spans="1:6" ht="15" hidden="1">
      <c r="A279" s="4">
        <v>6</v>
      </c>
      <c r="B279" s="15"/>
      <c r="C279" s="57"/>
      <c r="D279" s="7"/>
      <c r="E279" s="7"/>
      <c r="F279" s="7">
        <f t="shared" si="2"/>
        <v>0</v>
      </c>
    </row>
    <row r="280" spans="1:6" ht="15" hidden="1">
      <c r="A280" s="4">
        <v>7</v>
      </c>
      <c r="B280" s="15"/>
      <c r="C280" s="57"/>
      <c r="D280" s="7"/>
      <c r="E280" s="7"/>
      <c r="F280" s="7">
        <f t="shared" si="2"/>
        <v>0</v>
      </c>
    </row>
    <row r="281" spans="1:6" ht="15" hidden="1">
      <c r="A281" s="4"/>
      <c r="B281" s="15"/>
      <c r="C281" s="57"/>
      <c r="D281" s="7"/>
      <c r="E281" s="7"/>
      <c r="F281" s="7">
        <f t="shared" si="2"/>
        <v>0</v>
      </c>
    </row>
    <row r="282" spans="1:7" ht="15">
      <c r="A282" s="8" t="s">
        <v>197</v>
      </c>
      <c r="B282" s="8"/>
      <c r="C282" s="57" t="s">
        <v>203</v>
      </c>
      <c r="D282" s="9" t="s">
        <v>203</v>
      </c>
      <c r="E282" s="9" t="s">
        <v>203</v>
      </c>
      <c r="F282" s="9">
        <f>SUM(F274:F281)</f>
        <v>0</v>
      </c>
      <c r="G282" s="11"/>
    </row>
    <row r="284" spans="1:5" ht="34.5" customHeight="1">
      <c r="A284" s="68" t="s">
        <v>149</v>
      </c>
      <c r="B284" s="68"/>
      <c r="C284" s="68"/>
      <c r="D284" s="68"/>
      <c r="E284" s="68"/>
    </row>
    <row r="286" spans="1:5" ht="135">
      <c r="A286" s="4" t="s">
        <v>198</v>
      </c>
      <c r="B286" s="5" t="s">
        <v>64</v>
      </c>
      <c r="C286" s="55" t="s">
        <v>150</v>
      </c>
      <c r="D286" s="55" t="s">
        <v>151</v>
      </c>
      <c r="E286" s="5" t="s">
        <v>199</v>
      </c>
    </row>
    <row r="287" spans="1:5" ht="15">
      <c r="A287" s="6">
        <v>1</v>
      </c>
      <c r="B287" s="62">
        <v>2</v>
      </c>
      <c r="C287" s="63">
        <v>3</v>
      </c>
      <c r="D287" s="61">
        <v>4</v>
      </c>
      <c r="E287" s="61" t="s">
        <v>56</v>
      </c>
    </row>
    <row r="288" spans="1:5" ht="15">
      <c r="A288" s="4">
        <v>1</v>
      </c>
      <c r="B288" s="8"/>
      <c r="C288" s="57"/>
      <c r="D288" s="7"/>
      <c r="E288" s="7">
        <f>C288*D288</f>
        <v>0</v>
      </c>
    </row>
    <row r="289" spans="1:5" ht="15" hidden="1">
      <c r="A289" s="4">
        <v>2</v>
      </c>
      <c r="B289" s="8"/>
      <c r="C289" s="57"/>
      <c r="D289" s="7"/>
      <c r="E289" s="7">
        <f>C289*D289</f>
        <v>0</v>
      </c>
    </row>
    <row r="290" spans="1:5" ht="15" hidden="1">
      <c r="A290" s="4">
        <v>3</v>
      </c>
      <c r="B290" s="8"/>
      <c r="C290" s="57"/>
      <c r="D290" s="7"/>
      <c r="E290" s="7">
        <f>C290*D290</f>
        <v>0</v>
      </c>
    </row>
    <row r="291" spans="1:5" ht="15" hidden="1">
      <c r="A291" s="4">
        <v>4</v>
      </c>
      <c r="B291" s="8"/>
      <c r="C291" s="57"/>
      <c r="D291" s="7"/>
      <c r="E291" s="7">
        <f>C291*D291</f>
        <v>0</v>
      </c>
    </row>
    <row r="292" spans="1:5" ht="15">
      <c r="A292" s="8" t="s">
        <v>197</v>
      </c>
      <c r="B292" s="8"/>
      <c r="C292" s="57" t="s">
        <v>203</v>
      </c>
      <c r="D292" s="9" t="s">
        <v>203</v>
      </c>
      <c r="E292" s="9">
        <f>SUM(E288:E291)</f>
        <v>0</v>
      </c>
    </row>
    <row r="294" spans="1:4" ht="15">
      <c r="A294" s="1" t="s">
        <v>68</v>
      </c>
      <c r="D294" s="13">
        <f>D268+E262+D252+E246</f>
        <v>0</v>
      </c>
    </row>
    <row r="296" spans="1:4" ht="36" customHeight="1">
      <c r="A296" s="65" t="s">
        <v>195</v>
      </c>
      <c r="B296" s="65"/>
      <c r="C296" s="65"/>
      <c r="D296" s="26">
        <f>D294+D234+D200+D142+D64</f>
        <v>134415.53</v>
      </c>
    </row>
    <row r="298" ht="15">
      <c r="A298" s="2" t="s">
        <v>115</v>
      </c>
    </row>
    <row r="300" ht="15">
      <c r="A300" s="1" t="s">
        <v>69</v>
      </c>
    </row>
    <row r="302" spans="1:5" ht="60">
      <c r="A302" s="4" t="s">
        <v>198</v>
      </c>
      <c r="B302" s="5" t="s">
        <v>70</v>
      </c>
      <c r="C302" s="55" t="s">
        <v>152</v>
      </c>
      <c r="D302" s="55" t="s">
        <v>95</v>
      </c>
      <c r="E302" s="5" t="s">
        <v>199</v>
      </c>
    </row>
    <row r="303" spans="1:5" ht="15">
      <c r="A303" s="6">
        <v>1</v>
      </c>
      <c r="B303" s="62">
        <v>2</v>
      </c>
      <c r="C303" s="63">
        <v>3</v>
      </c>
      <c r="D303" s="61">
        <v>4</v>
      </c>
      <c r="E303" s="61" t="s">
        <v>56</v>
      </c>
    </row>
    <row r="304" spans="1:6" ht="15">
      <c r="A304" s="4">
        <v>1</v>
      </c>
      <c r="B304" s="8" t="s">
        <v>71</v>
      </c>
      <c r="C304" s="57">
        <v>7641.9</v>
      </c>
      <c r="D304" s="7">
        <f>10*1.04</f>
        <v>10.4</v>
      </c>
      <c r="E304" s="7">
        <f>C304*D304</f>
        <v>79475.76</v>
      </c>
      <c r="F304" s="103"/>
    </row>
    <row r="305" spans="1:6" ht="30">
      <c r="A305" s="4">
        <v>2</v>
      </c>
      <c r="B305" s="10" t="s">
        <v>315</v>
      </c>
      <c r="C305" s="57">
        <v>3.4</v>
      </c>
      <c r="D305" s="7">
        <f>2737.7*1.04</f>
        <v>2847.21</v>
      </c>
      <c r="E305" s="7">
        <f>C305*D305</f>
        <v>9680.51</v>
      </c>
      <c r="F305" s="103"/>
    </row>
    <row r="306" spans="1:5" ht="15">
      <c r="A306" s="4">
        <v>3</v>
      </c>
      <c r="B306" s="8" t="s">
        <v>295</v>
      </c>
      <c r="C306" s="57"/>
      <c r="D306" s="7"/>
      <c r="E306" s="7">
        <f>C306*D306</f>
        <v>0</v>
      </c>
    </row>
    <row r="307" spans="1:5" ht="15">
      <c r="A307" s="8" t="s">
        <v>197</v>
      </c>
      <c r="B307" s="8" t="s">
        <v>203</v>
      </c>
      <c r="C307" s="57" t="s">
        <v>203</v>
      </c>
      <c r="D307" s="9" t="s">
        <v>203</v>
      </c>
      <c r="E307" s="9">
        <f>SUM(E304:E306)</f>
        <v>89156.27</v>
      </c>
    </row>
    <row r="309" spans="1:8" ht="32.25" customHeight="1">
      <c r="A309" s="68" t="s">
        <v>104</v>
      </c>
      <c r="B309" s="68"/>
      <c r="C309" s="68"/>
      <c r="D309" s="68"/>
      <c r="E309" s="68"/>
      <c r="F309" s="68"/>
      <c r="H309" s="11"/>
    </row>
    <row r="310" ht="15">
      <c r="H310" s="11"/>
    </row>
    <row r="311" spans="1:8" ht="15">
      <c r="A311" s="1" t="s">
        <v>72</v>
      </c>
      <c r="H311" s="11"/>
    </row>
    <row r="313" spans="1:6" ht="33" customHeight="1">
      <c r="A313" s="68" t="s">
        <v>73</v>
      </c>
      <c r="B313" s="68"/>
      <c r="C313" s="68"/>
      <c r="D313" s="68"/>
      <c r="E313" s="68"/>
      <c r="F313" s="68"/>
    </row>
    <row r="315" spans="1:5" ht="60">
      <c r="A315" s="4" t="s">
        <v>198</v>
      </c>
      <c r="B315" s="5" t="s">
        <v>74</v>
      </c>
      <c r="C315" s="55" t="s">
        <v>75</v>
      </c>
      <c r="D315" s="55" t="s">
        <v>76</v>
      </c>
      <c r="E315" s="5" t="s">
        <v>199</v>
      </c>
    </row>
    <row r="316" spans="1:5" ht="15">
      <c r="A316" s="6">
        <v>1</v>
      </c>
      <c r="B316" s="62">
        <v>2</v>
      </c>
      <c r="C316" s="63">
        <v>3</v>
      </c>
      <c r="D316" s="61">
        <v>4</v>
      </c>
      <c r="E316" s="61" t="s">
        <v>56</v>
      </c>
    </row>
    <row r="317" spans="1:5" ht="15">
      <c r="A317" s="4">
        <v>1</v>
      </c>
      <c r="B317" s="10"/>
      <c r="C317" s="57"/>
      <c r="D317" s="7"/>
      <c r="E317" s="7"/>
    </row>
    <row r="318" spans="1:5" ht="15" hidden="1">
      <c r="A318" s="4">
        <v>2</v>
      </c>
      <c r="B318" s="8"/>
      <c r="C318" s="57"/>
      <c r="D318" s="7"/>
      <c r="E318" s="7">
        <f>C318*D318</f>
        <v>0</v>
      </c>
    </row>
    <row r="319" spans="1:5" ht="15" hidden="1">
      <c r="A319" s="4">
        <v>3</v>
      </c>
      <c r="B319" s="8"/>
      <c r="C319" s="57"/>
      <c r="D319" s="7"/>
      <c r="E319" s="7">
        <f>C319*D319</f>
        <v>0</v>
      </c>
    </row>
    <row r="320" spans="1:5" ht="15" hidden="1">
      <c r="A320" s="4">
        <v>4</v>
      </c>
      <c r="B320" s="8"/>
      <c r="C320" s="57"/>
      <c r="D320" s="7"/>
      <c r="E320" s="7">
        <f>C320*D320</f>
        <v>0</v>
      </c>
    </row>
    <row r="321" spans="1:5" ht="15" hidden="1">
      <c r="A321" s="4">
        <v>5</v>
      </c>
      <c r="B321" s="8"/>
      <c r="C321" s="57"/>
      <c r="D321" s="7"/>
      <c r="E321" s="7">
        <f>C321*D321</f>
        <v>0</v>
      </c>
    </row>
    <row r="322" spans="1:5" ht="15">
      <c r="A322" s="8" t="s">
        <v>197</v>
      </c>
      <c r="B322" s="8"/>
      <c r="C322" s="57" t="s">
        <v>203</v>
      </c>
      <c r="D322" s="9" t="s">
        <v>203</v>
      </c>
      <c r="E322" s="9">
        <f>SUM(E317:E321)</f>
        <v>0</v>
      </c>
    </row>
    <row r="324" ht="15">
      <c r="A324" s="1" t="s">
        <v>77</v>
      </c>
    </row>
    <row r="325" spans="1:6" ht="63" customHeight="1">
      <c r="A325" s="68" t="s">
        <v>78</v>
      </c>
      <c r="B325" s="68"/>
      <c r="C325" s="68"/>
      <c r="D325" s="68"/>
      <c r="E325" s="68"/>
      <c r="F325" s="68"/>
    </row>
    <row r="327" spans="1:4" ht="75" customHeight="1">
      <c r="A327" s="74" t="s">
        <v>79</v>
      </c>
      <c r="B327" s="75"/>
      <c r="C327" s="55" t="s">
        <v>80</v>
      </c>
      <c r="D327" s="5" t="s">
        <v>199</v>
      </c>
    </row>
    <row r="328" spans="1:4" ht="15">
      <c r="A328" s="87">
        <v>1</v>
      </c>
      <c r="B328" s="88"/>
      <c r="C328" s="63">
        <v>2</v>
      </c>
      <c r="D328" s="61" t="s">
        <v>63</v>
      </c>
    </row>
    <row r="329" spans="1:4" ht="15">
      <c r="A329" s="87"/>
      <c r="B329" s="88"/>
      <c r="C329" s="57"/>
      <c r="D329" s="7"/>
    </row>
    <row r="331" ht="15">
      <c r="A331" s="1" t="s">
        <v>316</v>
      </c>
    </row>
    <row r="333" spans="1:4" ht="60">
      <c r="A333" s="74" t="s">
        <v>81</v>
      </c>
      <c r="B333" s="75"/>
      <c r="C333" s="55" t="s">
        <v>153</v>
      </c>
      <c r="D333" s="5" t="s">
        <v>199</v>
      </c>
    </row>
    <row r="334" spans="1:4" ht="15">
      <c r="A334" s="87">
        <v>1</v>
      </c>
      <c r="B334" s="88"/>
      <c r="C334" s="63">
        <v>2</v>
      </c>
      <c r="D334" s="61" t="s">
        <v>63</v>
      </c>
    </row>
    <row r="335" spans="1:4" ht="15">
      <c r="A335" s="87">
        <v>13.1</v>
      </c>
      <c r="B335" s="88"/>
      <c r="C335" s="57">
        <f>552*1.04</f>
        <v>574.08</v>
      </c>
      <c r="D335" s="7">
        <f>C335*A335</f>
        <v>7520.45</v>
      </c>
    </row>
    <row r="337" spans="1:6" ht="45" customHeight="1">
      <c r="A337" s="68" t="s">
        <v>82</v>
      </c>
      <c r="B337" s="68"/>
      <c r="C337" s="68"/>
      <c r="D337" s="68"/>
      <c r="E337" s="68"/>
      <c r="F337" s="68"/>
    </row>
    <row r="339" spans="1:5" ht="123" customHeight="1">
      <c r="A339" s="4" t="s">
        <v>198</v>
      </c>
      <c r="B339" s="5" t="s">
        <v>84</v>
      </c>
      <c r="C339" s="55" t="s">
        <v>83</v>
      </c>
      <c r="D339" s="55" t="s">
        <v>85</v>
      </c>
      <c r="E339" s="5" t="s">
        <v>199</v>
      </c>
    </row>
    <row r="340" spans="1:5" ht="15">
      <c r="A340" s="6">
        <v>1</v>
      </c>
      <c r="B340" s="42">
        <v>2</v>
      </c>
      <c r="C340" s="63">
        <v>3</v>
      </c>
      <c r="D340" s="43">
        <v>4</v>
      </c>
      <c r="E340" s="43" t="s">
        <v>56</v>
      </c>
    </row>
    <row r="341" spans="1:5" ht="30">
      <c r="A341" s="8">
        <v>0</v>
      </c>
      <c r="B341" s="10" t="s">
        <v>298</v>
      </c>
      <c r="C341" s="57">
        <v>1</v>
      </c>
      <c r="D341" s="7">
        <f>2583.33*12</f>
        <v>30999.96</v>
      </c>
      <c r="E341" s="7">
        <f>C341*D341</f>
        <v>30999.96</v>
      </c>
    </row>
    <row r="342" spans="1:5" ht="45">
      <c r="A342" s="8">
        <v>2</v>
      </c>
      <c r="B342" s="10" t="s">
        <v>284</v>
      </c>
      <c r="C342" s="57">
        <v>1</v>
      </c>
      <c r="D342" s="7">
        <v>5666.67</v>
      </c>
      <c r="E342" s="7">
        <f>C342*D342</f>
        <v>5666.67</v>
      </c>
    </row>
    <row r="343" spans="1:5" ht="15" hidden="1">
      <c r="A343" s="4">
        <v>3</v>
      </c>
      <c r="B343" s="8"/>
      <c r="C343" s="57"/>
      <c r="D343" s="7"/>
      <c r="E343" s="7">
        <f>C343*D343</f>
        <v>0</v>
      </c>
    </row>
    <row r="344" spans="1:5" ht="15" hidden="1">
      <c r="A344" s="4">
        <v>4</v>
      </c>
      <c r="B344" s="8"/>
      <c r="C344" s="57"/>
      <c r="D344" s="7"/>
      <c r="E344" s="7">
        <f>C344*D344</f>
        <v>0</v>
      </c>
    </row>
    <row r="345" spans="1:5" ht="15" hidden="1">
      <c r="A345" s="4">
        <v>5</v>
      </c>
      <c r="B345" s="8"/>
      <c r="C345" s="57"/>
      <c r="D345" s="7"/>
      <c r="E345" s="7">
        <f>C345*D345</f>
        <v>0</v>
      </c>
    </row>
    <row r="346" spans="1:5" ht="15">
      <c r="A346" s="8" t="s">
        <v>197</v>
      </c>
      <c r="B346" s="8"/>
      <c r="C346" s="57" t="s">
        <v>203</v>
      </c>
      <c r="D346" s="9" t="s">
        <v>203</v>
      </c>
      <c r="E346" s="9">
        <f>SUM(E341:E345)</f>
        <v>36666.63</v>
      </c>
    </row>
    <row r="347" spans="3:5" ht="15">
      <c r="C347" s="18"/>
      <c r="D347" s="11"/>
      <c r="E347" s="11"/>
    </row>
    <row r="348" ht="15">
      <c r="A348" s="1" t="s">
        <v>217</v>
      </c>
    </row>
    <row r="349" ht="15">
      <c r="A349" s="1" t="s">
        <v>240</v>
      </c>
    </row>
    <row r="350" spans="1:4" ht="30">
      <c r="A350" s="74" t="s">
        <v>218</v>
      </c>
      <c r="B350" s="75"/>
      <c r="C350" s="55" t="s">
        <v>219</v>
      </c>
      <c r="D350" s="5" t="s">
        <v>199</v>
      </c>
    </row>
    <row r="351" spans="1:4" ht="15">
      <c r="A351" s="87">
        <v>1</v>
      </c>
      <c r="B351" s="88"/>
      <c r="C351" s="6">
        <v>2</v>
      </c>
      <c r="D351" s="61" t="s">
        <v>63</v>
      </c>
    </row>
    <row r="352" spans="1:4" ht="33.75" customHeight="1">
      <c r="A352" s="74">
        <v>1</v>
      </c>
      <c r="B352" s="75"/>
      <c r="C352" s="27"/>
      <c r="D352" s="7">
        <f>A352*C352</f>
        <v>0</v>
      </c>
    </row>
    <row r="353" spans="1:4" ht="15" hidden="1">
      <c r="A353" s="104"/>
      <c r="B353" s="105"/>
      <c r="C353" s="6"/>
      <c r="D353" s="7">
        <f>A353*C353</f>
        <v>0</v>
      </c>
    </row>
    <row r="354" spans="1:4" ht="15" hidden="1">
      <c r="A354" s="104"/>
      <c r="B354" s="105"/>
      <c r="C354" s="6"/>
      <c r="D354" s="7">
        <f>A354*C354</f>
        <v>0</v>
      </c>
    </row>
    <row r="355" spans="1:4" ht="15" hidden="1">
      <c r="A355" s="104"/>
      <c r="B355" s="105"/>
      <c r="C355" s="6"/>
      <c r="D355" s="7">
        <f>A355*C355</f>
        <v>0</v>
      </c>
    </row>
    <row r="356" spans="1:4" ht="15">
      <c r="A356" s="87" t="s">
        <v>220</v>
      </c>
      <c r="B356" s="88"/>
      <c r="C356" s="27" t="s">
        <v>203</v>
      </c>
      <c r="D356" s="7">
        <f>SUM(D352:D355)</f>
        <v>0</v>
      </c>
    </row>
    <row r="357" spans="1:2" ht="15">
      <c r="A357" s="1" t="s">
        <v>241</v>
      </c>
      <c r="B357" s="106"/>
    </row>
    <row r="358" spans="1:4" ht="30">
      <c r="A358" s="74" t="s">
        <v>252</v>
      </c>
      <c r="B358" s="75"/>
      <c r="C358" s="55" t="s">
        <v>253</v>
      </c>
      <c r="D358" s="5" t="s">
        <v>199</v>
      </c>
    </row>
    <row r="359" spans="1:4" ht="15">
      <c r="A359" s="87">
        <v>1</v>
      </c>
      <c r="B359" s="88"/>
      <c r="C359" s="6">
        <v>2</v>
      </c>
      <c r="D359" s="61" t="s">
        <v>63</v>
      </c>
    </row>
    <row r="360" spans="1:4" ht="15">
      <c r="A360" s="87">
        <v>9000</v>
      </c>
      <c r="B360" s="88"/>
      <c r="C360" s="6">
        <v>0.51</v>
      </c>
      <c r="D360" s="7">
        <f>A360*C360</f>
        <v>4590</v>
      </c>
    </row>
    <row r="361" spans="1:4" ht="15" hidden="1">
      <c r="A361" s="87"/>
      <c r="B361" s="88"/>
      <c r="C361" s="6"/>
      <c r="D361" s="7">
        <f>A361*C361</f>
        <v>0</v>
      </c>
    </row>
    <row r="362" spans="1:4" ht="15" hidden="1">
      <c r="A362" s="87"/>
      <c r="B362" s="88"/>
      <c r="C362" s="6"/>
      <c r="D362" s="7">
        <f>A362*C362</f>
        <v>0</v>
      </c>
    </row>
    <row r="363" spans="1:4" ht="15" hidden="1">
      <c r="A363" s="87"/>
      <c r="B363" s="88"/>
      <c r="C363" s="6"/>
      <c r="D363" s="7">
        <f>A363*C363</f>
        <v>0</v>
      </c>
    </row>
    <row r="364" spans="1:4" ht="15">
      <c r="A364" s="87" t="s">
        <v>220</v>
      </c>
      <c r="B364" s="88"/>
      <c r="C364" s="27" t="s">
        <v>203</v>
      </c>
      <c r="D364" s="7">
        <f>SUM(D360:D363)</f>
        <v>4590</v>
      </c>
    </row>
    <row r="365" ht="15">
      <c r="A365" s="1" t="s">
        <v>285</v>
      </c>
    </row>
    <row r="366" spans="1:4" ht="30">
      <c r="A366" s="74" t="s">
        <v>252</v>
      </c>
      <c r="B366" s="75"/>
      <c r="C366" s="55" t="s">
        <v>253</v>
      </c>
      <c r="D366" s="5" t="s">
        <v>199</v>
      </c>
    </row>
    <row r="367" spans="1:4" ht="15">
      <c r="A367" s="87">
        <v>1</v>
      </c>
      <c r="B367" s="88"/>
      <c r="C367" s="6">
        <v>2</v>
      </c>
      <c r="D367" s="61" t="s">
        <v>63</v>
      </c>
    </row>
    <row r="368" spans="1:4" ht="15" hidden="1">
      <c r="A368" s="87"/>
      <c r="B368" s="88"/>
      <c r="C368" s="6"/>
      <c r="D368" s="7">
        <f>A368*C368</f>
        <v>0</v>
      </c>
    </row>
    <row r="369" spans="1:4" ht="15">
      <c r="A369" s="87">
        <v>9000</v>
      </c>
      <c r="B369" s="88"/>
      <c r="C369" s="27">
        <v>2.86</v>
      </c>
      <c r="D369" s="7">
        <f>A369*C369</f>
        <v>25740</v>
      </c>
    </row>
    <row r="370" spans="1:4" ht="15" hidden="1">
      <c r="A370" s="87"/>
      <c r="B370" s="88"/>
      <c r="C370" s="6"/>
      <c r="D370" s="7">
        <f>A370*C370</f>
        <v>0</v>
      </c>
    </row>
    <row r="371" spans="1:4" ht="15" hidden="1">
      <c r="A371" s="87"/>
      <c r="B371" s="88"/>
      <c r="C371" s="6"/>
      <c r="D371" s="7">
        <f>A371*C371</f>
        <v>0</v>
      </c>
    </row>
    <row r="372" spans="1:4" ht="15">
      <c r="A372" s="87" t="s">
        <v>220</v>
      </c>
      <c r="B372" s="88"/>
      <c r="C372" s="27" t="s">
        <v>203</v>
      </c>
      <c r="D372" s="7">
        <f>SUM(D368:D371)</f>
        <v>25740</v>
      </c>
    </row>
    <row r="373" ht="15">
      <c r="A373" s="1" t="s">
        <v>286</v>
      </c>
    </row>
    <row r="374" spans="1:4" ht="30">
      <c r="A374" s="74" t="s">
        <v>252</v>
      </c>
      <c r="B374" s="75"/>
      <c r="C374" s="55" t="s">
        <v>253</v>
      </c>
      <c r="D374" s="5" t="s">
        <v>199</v>
      </c>
    </row>
    <row r="375" spans="1:4" ht="15">
      <c r="A375" s="87">
        <v>1</v>
      </c>
      <c r="B375" s="88"/>
      <c r="C375" s="6">
        <v>2</v>
      </c>
      <c r="D375" s="61" t="s">
        <v>63</v>
      </c>
    </row>
    <row r="376" spans="1:4" ht="15" hidden="1">
      <c r="A376" s="87"/>
      <c r="B376" s="88"/>
      <c r="C376" s="6"/>
      <c r="D376" s="7">
        <f>A376*C376</f>
        <v>0</v>
      </c>
    </row>
    <row r="377" spans="1:4" ht="15" hidden="1">
      <c r="A377" s="87"/>
      <c r="B377" s="88"/>
      <c r="C377" s="6"/>
      <c r="D377" s="7">
        <f>A377*C377</f>
        <v>0</v>
      </c>
    </row>
    <row r="378" spans="1:4" ht="15">
      <c r="A378" s="87">
        <v>9000</v>
      </c>
      <c r="B378" s="88"/>
      <c r="C378" s="6">
        <v>3.1</v>
      </c>
      <c r="D378" s="7">
        <f>A378*C378</f>
        <v>27900</v>
      </c>
    </row>
    <row r="379" spans="1:4" ht="15" hidden="1">
      <c r="A379" s="87"/>
      <c r="B379" s="88"/>
      <c r="C379" s="6"/>
      <c r="D379" s="7">
        <f>A379*C379</f>
        <v>0</v>
      </c>
    </row>
    <row r="380" spans="1:4" ht="15">
      <c r="A380" s="87" t="s">
        <v>220</v>
      </c>
      <c r="B380" s="88"/>
      <c r="C380" s="27" t="s">
        <v>203</v>
      </c>
      <c r="D380" s="7">
        <f>SUM(D376:D379)</f>
        <v>27900</v>
      </c>
    </row>
    <row r="382" ht="15">
      <c r="A382" s="1" t="s">
        <v>287</v>
      </c>
    </row>
    <row r="383" spans="1:4" ht="30">
      <c r="A383" s="74" t="s">
        <v>252</v>
      </c>
      <c r="B383" s="75"/>
      <c r="C383" s="55" t="s">
        <v>253</v>
      </c>
      <c r="D383" s="5" t="s">
        <v>199</v>
      </c>
    </row>
    <row r="384" spans="1:4" ht="15">
      <c r="A384" s="87">
        <v>1</v>
      </c>
      <c r="B384" s="88"/>
      <c r="C384" s="6">
        <v>2</v>
      </c>
      <c r="D384" s="61" t="s">
        <v>63</v>
      </c>
    </row>
    <row r="385" spans="1:4" ht="15" hidden="1">
      <c r="A385" s="87"/>
      <c r="B385" s="88"/>
      <c r="C385" s="6"/>
      <c r="D385" s="7">
        <f>A385*C385</f>
        <v>0</v>
      </c>
    </row>
    <row r="386" spans="1:4" ht="15" hidden="1">
      <c r="A386" s="87"/>
      <c r="B386" s="88"/>
      <c r="C386" s="6"/>
      <c r="D386" s="7">
        <f>A386*C386</f>
        <v>0</v>
      </c>
    </row>
    <row r="387" spans="1:4" ht="15" hidden="1">
      <c r="A387" s="87"/>
      <c r="B387" s="88"/>
      <c r="C387" s="6"/>
      <c r="D387" s="7">
        <f>A387*C387</f>
        <v>0</v>
      </c>
    </row>
    <row r="388" spans="1:4" ht="15">
      <c r="A388" s="87">
        <v>1000</v>
      </c>
      <c r="B388" s="88"/>
      <c r="C388" s="6">
        <v>3.1</v>
      </c>
      <c r="D388" s="7">
        <f>A388*C388</f>
        <v>3100</v>
      </c>
    </row>
    <row r="389" spans="1:4" ht="15">
      <c r="A389" s="87" t="s">
        <v>220</v>
      </c>
      <c r="B389" s="88"/>
      <c r="C389" s="27" t="s">
        <v>203</v>
      </c>
      <c r="D389" s="7">
        <f>SUM(D385:D388)</f>
        <v>3100</v>
      </c>
    </row>
    <row r="390" spans="1:5" ht="54" customHeight="1">
      <c r="A390" s="66" t="s">
        <v>233</v>
      </c>
      <c r="B390" s="93"/>
      <c r="C390" s="93"/>
      <c r="D390" s="93"/>
      <c r="E390" s="93"/>
    </row>
    <row r="392" spans="1:3" ht="113.25" customHeight="1">
      <c r="A392" s="74" t="s">
        <v>86</v>
      </c>
      <c r="B392" s="75"/>
      <c r="C392" s="55" t="s">
        <v>234</v>
      </c>
    </row>
    <row r="393" spans="1:3" ht="15">
      <c r="A393" s="87">
        <v>1</v>
      </c>
      <c r="B393" s="88"/>
      <c r="C393" s="61">
        <v>2</v>
      </c>
    </row>
    <row r="394" spans="1:3" ht="27.75" customHeight="1">
      <c r="A394" s="91" t="s">
        <v>297</v>
      </c>
      <c r="B394" s="92"/>
      <c r="C394" s="7">
        <v>27500</v>
      </c>
    </row>
    <row r="395" spans="1:3" ht="18" customHeight="1">
      <c r="A395" s="89" t="s">
        <v>0</v>
      </c>
      <c r="B395" s="90"/>
      <c r="C395" s="7">
        <v>12610.8</v>
      </c>
    </row>
    <row r="396" spans="1:3" ht="15" hidden="1">
      <c r="A396" s="89"/>
      <c r="B396" s="90"/>
      <c r="C396" s="7"/>
    </row>
    <row r="397" spans="1:3" ht="39" customHeight="1" hidden="1">
      <c r="A397" s="91"/>
      <c r="B397" s="92"/>
      <c r="C397" s="7"/>
    </row>
    <row r="398" spans="1:3" ht="15">
      <c r="A398" s="87" t="s">
        <v>220</v>
      </c>
      <c r="B398" s="88"/>
      <c r="C398" s="7">
        <f>SUM(C394:C395)</f>
        <v>40110.8</v>
      </c>
    </row>
    <row r="399" spans="3:5" ht="15">
      <c r="C399" s="18"/>
      <c r="D399" s="11"/>
      <c r="E399" s="11"/>
    </row>
    <row r="400" spans="1:5" ht="54" customHeight="1">
      <c r="A400" s="66" t="s">
        <v>235</v>
      </c>
      <c r="B400" s="93"/>
      <c r="C400" s="93"/>
      <c r="D400" s="93"/>
      <c r="E400" s="93"/>
    </row>
    <row r="402" spans="1:3" ht="126" customHeight="1">
      <c r="A402" s="74" t="s">
        <v>86</v>
      </c>
      <c r="B402" s="75"/>
      <c r="C402" s="55" t="s">
        <v>234</v>
      </c>
    </row>
    <row r="403" spans="1:3" ht="15">
      <c r="A403" s="87">
        <v>1</v>
      </c>
      <c r="B403" s="88"/>
      <c r="C403" s="61" t="s">
        <v>36</v>
      </c>
    </row>
    <row r="404" spans="1:3" ht="15">
      <c r="A404" s="87"/>
      <c r="B404" s="88"/>
      <c r="C404" s="7">
        <v>0</v>
      </c>
    </row>
    <row r="405" spans="1:3" ht="15">
      <c r="A405" s="87"/>
      <c r="B405" s="88"/>
      <c r="C405" s="7">
        <v>0</v>
      </c>
    </row>
    <row r="406" spans="1:3" ht="15">
      <c r="A406" s="87"/>
      <c r="B406" s="88"/>
      <c r="C406" s="7">
        <v>0</v>
      </c>
    </row>
    <row r="407" spans="1:3" ht="15">
      <c r="A407" s="87"/>
      <c r="B407" s="88"/>
      <c r="C407" s="7">
        <v>0</v>
      </c>
    </row>
    <row r="408" spans="1:3" ht="15">
      <c r="A408" s="87" t="s">
        <v>220</v>
      </c>
      <c r="B408" s="88"/>
      <c r="C408" s="7">
        <f>SUM(C404:C407)</f>
        <v>0</v>
      </c>
    </row>
    <row r="409" spans="1:5" ht="32.25" customHeight="1">
      <c r="A409" s="82" t="s">
        <v>87</v>
      </c>
      <c r="B409" s="82"/>
      <c r="C409" s="82"/>
      <c r="D409" s="19">
        <f>E346+D335+D329+E322+D364+C398+D356+C408+D389+D380+D372</f>
        <v>145627.88</v>
      </c>
      <c r="E409" s="11"/>
    </row>
    <row r="410" spans="3:5" ht="15">
      <c r="C410" s="18"/>
      <c r="D410" s="11"/>
      <c r="E410" s="11"/>
    </row>
    <row r="411" spans="3:5" ht="15">
      <c r="C411" s="18"/>
      <c r="D411" s="11"/>
      <c r="E411" s="11"/>
    </row>
    <row r="412" spans="3:5" ht="15">
      <c r="C412" s="18"/>
      <c r="D412" s="11"/>
      <c r="E412" s="11"/>
    </row>
    <row r="413" spans="1:8" ht="19.5" customHeight="1">
      <c r="A413" s="68" t="s">
        <v>88</v>
      </c>
      <c r="B413" s="68"/>
      <c r="C413" s="68"/>
      <c r="D413" s="68"/>
      <c r="E413" s="68"/>
      <c r="F413" s="68"/>
      <c r="H413" s="11"/>
    </row>
    <row r="414" spans="1:6" ht="19.5" customHeight="1">
      <c r="A414" s="52"/>
      <c r="B414" s="52"/>
      <c r="C414" s="59"/>
      <c r="D414" s="52"/>
      <c r="E414" s="52"/>
      <c r="F414" s="52"/>
    </row>
    <row r="415" spans="1:5" ht="195">
      <c r="A415" s="4" t="s">
        <v>198</v>
      </c>
      <c r="B415" s="5" t="s">
        <v>86</v>
      </c>
      <c r="C415" s="55" t="s">
        <v>154</v>
      </c>
      <c r="D415" s="55" t="s">
        <v>155</v>
      </c>
      <c r="E415" s="5" t="s">
        <v>199</v>
      </c>
    </row>
    <row r="416" spans="1:5" ht="15">
      <c r="A416" s="6">
        <v>1</v>
      </c>
      <c r="B416" s="62">
        <v>2</v>
      </c>
      <c r="C416" s="61">
        <v>3</v>
      </c>
      <c r="D416" s="61">
        <v>4</v>
      </c>
      <c r="E416" s="61" t="s">
        <v>56</v>
      </c>
    </row>
    <row r="417" spans="1:5" ht="15">
      <c r="A417" s="4">
        <v>1</v>
      </c>
      <c r="B417" s="10"/>
      <c r="C417" s="7"/>
      <c r="D417" s="7"/>
      <c r="E417" s="7">
        <f>C417*D417</f>
        <v>0</v>
      </c>
    </row>
    <row r="418" spans="1:6" ht="15" hidden="1">
      <c r="A418" s="4">
        <v>2</v>
      </c>
      <c r="B418" s="10"/>
      <c r="C418" s="7"/>
      <c r="D418" s="7"/>
      <c r="E418" s="7">
        <f>C418*D418</f>
        <v>0</v>
      </c>
      <c r="F418" s="11"/>
    </row>
    <row r="419" spans="1:5" ht="15" hidden="1">
      <c r="A419" s="4">
        <v>3</v>
      </c>
      <c r="B419" s="10"/>
      <c r="C419" s="7"/>
      <c r="D419" s="7"/>
      <c r="E419" s="7">
        <f>C419*D419</f>
        <v>0</v>
      </c>
    </row>
    <row r="420" spans="1:5" ht="15" hidden="1">
      <c r="A420" s="4">
        <v>4</v>
      </c>
      <c r="B420" s="10"/>
      <c r="C420" s="7"/>
      <c r="D420" s="7"/>
      <c r="E420" s="7">
        <f>C420*D420</f>
        <v>0</v>
      </c>
    </row>
    <row r="421" spans="1:5" ht="15" hidden="1">
      <c r="A421" s="4">
        <v>5</v>
      </c>
      <c r="B421" s="10"/>
      <c r="C421" s="7"/>
      <c r="D421" s="7"/>
      <c r="E421" s="7">
        <f>C421*D421</f>
        <v>0</v>
      </c>
    </row>
    <row r="422" spans="1:5" ht="15">
      <c r="A422" s="8" t="s">
        <v>197</v>
      </c>
      <c r="B422" s="8"/>
      <c r="C422" s="7" t="s">
        <v>203</v>
      </c>
      <c r="D422" s="9" t="s">
        <v>203</v>
      </c>
      <c r="E422" s="9">
        <f>SUM(E417:E421)</f>
        <v>0</v>
      </c>
    </row>
    <row r="425" spans="1:8" ht="35.25" customHeight="1">
      <c r="A425" s="68" t="s">
        <v>89</v>
      </c>
      <c r="B425" s="68"/>
      <c r="C425" s="68"/>
      <c r="D425" s="68"/>
      <c r="E425" s="68"/>
      <c r="F425" s="68"/>
      <c r="H425" s="11"/>
    </row>
    <row r="426" spans="1:6" ht="19.5" customHeight="1">
      <c r="A426" s="52"/>
      <c r="B426" s="52"/>
      <c r="C426" s="59"/>
      <c r="D426" s="52"/>
      <c r="E426" s="52"/>
      <c r="F426" s="52"/>
    </row>
    <row r="427" spans="1:4" ht="150">
      <c r="A427" s="4" t="s">
        <v>198</v>
      </c>
      <c r="B427" s="5" t="s">
        <v>86</v>
      </c>
      <c r="C427" s="55" t="s">
        <v>90</v>
      </c>
      <c r="D427" s="5" t="s">
        <v>199</v>
      </c>
    </row>
    <row r="428" spans="1:4" ht="15">
      <c r="A428" s="6">
        <v>1</v>
      </c>
      <c r="B428" s="62">
        <v>2</v>
      </c>
      <c r="C428" s="61">
        <v>3</v>
      </c>
      <c r="D428" s="61" t="s">
        <v>9</v>
      </c>
    </row>
    <row r="429" spans="1:4" ht="15">
      <c r="A429" s="4">
        <v>1</v>
      </c>
      <c r="B429" s="8"/>
      <c r="C429" s="7"/>
      <c r="D429" s="7">
        <f>C429</f>
        <v>0</v>
      </c>
    </row>
    <row r="430" spans="1:4" ht="15" hidden="1">
      <c r="A430" s="4">
        <v>2</v>
      </c>
      <c r="B430" s="8"/>
      <c r="C430" s="7"/>
      <c r="D430" s="7">
        <f>C430</f>
        <v>0</v>
      </c>
    </row>
    <row r="431" spans="1:4" ht="15" hidden="1">
      <c r="A431" s="4">
        <v>3</v>
      </c>
      <c r="B431" s="8"/>
      <c r="C431" s="7"/>
      <c r="D431" s="7">
        <f>C431</f>
        <v>0</v>
      </c>
    </row>
    <row r="432" spans="1:4" ht="15" hidden="1">
      <c r="A432" s="4">
        <v>4</v>
      </c>
      <c r="B432" s="8"/>
      <c r="C432" s="7"/>
      <c r="D432" s="7">
        <f>C432</f>
        <v>0</v>
      </c>
    </row>
    <row r="433" spans="1:4" ht="15" hidden="1">
      <c r="A433" s="4">
        <v>5</v>
      </c>
      <c r="B433" s="8"/>
      <c r="C433" s="7"/>
      <c r="D433" s="7">
        <f>C433</f>
        <v>0</v>
      </c>
    </row>
    <row r="434" spans="1:4" ht="15">
      <c r="A434" s="8" t="s">
        <v>197</v>
      </c>
      <c r="B434" s="8"/>
      <c r="C434" s="7" t="s">
        <v>203</v>
      </c>
      <c r="D434" s="9">
        <f>SUM(D429:D433)</f>
        <v>0</v>
      </c>
    </row>
    <row r="436" spans="1:6" ht="72" customHeight="1">
      <c r="A436" s="68" t="s">
        <v>105</v>
      </c>
      <c r="B436" s="68"/>
      <c r="C436" s="68"/>
      <c r="D436" s="68"/>
      <c r="E436" s="68"/>
      <c r="F436" s="68"/>
    </row>
    <row r="438" spans="1:6" ht="32.25" customHeight="1">
      <c r="A438" s="68" t="s">
        <v>106</v>
      </c>
      <c r="B438" s="68"/>
      <c r="C438" s="68"/>
      <c r="D438" s="68"/>
      <c r="E438" s="68"/>
      <c r="F438" s="68"/>
    </row>
    <row r="440" spans="1:4" ht="150">
      <c r="A440" s="74" t="s">
        <v>91</v>
      </c>
      <c r="B440" s="75"/>
      <c r="C440" s="55" t="s">
        <v>156</v>
      </c>
      <c r="D440" s="5" t="s">
        <v>199</v>
      </c>
    </row>
    <row r="441" spans="1:4" ht="15">
      <c r="A441" s="87">
        <v>1</v>
      </c>
      <c r="B441" s="88"/>
      <c r="C441" s="61">
        <v>2</v>
      </c>
      <c r="D441" s="61" t="s">
        <v>63</v>
      </c>
    </row>
    <row r="442" spans="1:4" ht="15">
      <c r="A442" s="87"/>
      <c r="B442" s="88"/>
      <c r="C442" s="7"/>
      <c r="D442" s="7">
        <f>A442*C442</f>
        <v>0</v>
      </c>
    </row>
    <row r="444" spans="1:6" ht="30.75" customHeight="1">
      <c r="A444" s="68" t="s">
        <v>97</v>
      </c>
      <c r="B444" s="68"/>
      <c r="C444" s="68"/>
      <c r="D444" s="68"/>
      <c r="E444" s="68"/>
      <c r="F444" s="68"/>
    </row>
    <row r="445" spans="1:6" ht="30.75" customHeight="1">
      <c r="A445" s="52"/>
      <c r="B445" s="52"/>
      <c r="C445" s="59"/>
      <c r="D445" s="52"/>
      <c r="E445" s="52"/>
      <c r="F445" s="52"/>
    </row>
    <row r="446" spans="1:5" ht="150">
      <c r="A446" s="4" t="s">
        <v>198</v>
      </c>
      <c r="B446" s="5" t="s">
        <v>196</v>
      </c>
      <c r="C446" s="55" t="s">
        <v>92</v>
      </c>
      <c r="D446" s="55" t="s">
        <v>157</v>
      </c>
      <c r="E446" s="5" t="s">
        <v>199</v>
      </c>
    </row>
    <row r="447" spans="1:5" ht="15">
      <c r="A447" s="6">
        <v>1</v>
      </c>
      <c r="B447" s="62">
        <v>2</v>
      </c>
      <c r="C447" s="63">
        <v>3</v>
      </c>
      <c r="D447" s="61">
        <v>4</v>
      </c>
      <c r="E447" s="61" t="s">
        <v>56</v>
      </c>
    </row>
    <row r="448" spans="1:5" ht="15">
      <c r="A448" s="4">
        <v>1</v>
      </c>
      <c r="B448" s="8"/>
      <c r="C448" s="57"/>
      <c r="D448" s="7"/>
      <c r="E448" s="7">
        <f>C448*D448</f>
        <v>0</v>
      </c>
    </row>
    <row r="449" spans="1:5" ht="15" hidden="1">
      <c r="A449" s="4">
        <v>2</v>
      </c>
      <c r="B449" s="8"/>
      <c r="C449" s="57"/>
      <c r="D449" s="7"/>
      <c r="E449" s="7">
        <f>C449*D449</f>
        <v>0</v>
      </c>
    </row>
    <row r="450" spans="1:5" ht="15" hidden="1">
      <c r="A450" s="4">
        <v>3</v>
      </c>
      <c r="B450" s="8"/>
      <c r="C450" s="57"/>
      <c r="D450" s="7"/>
      <c r="E450" s="7">
        <f>C450*D450</f>
        <v>0</v>
      </c>
    </row>
    <row r="451" spans="1:5" ht="15" hidden="1">
      <c r="A451" s="4">
        <v>4</v>
      </c>
      <c r="B451" s="8"/>
      <c r="C451" s="57"/>
      <c r="D451" s="7"/>
      <c r="E451" s="7">
        <f>C451*D451</f>
        <v>0</v>
      </c>
    </row>
    <row r="452" spans="1:5" ht="15" hidden="1">
      <c r="A452" s="4">
        <v>5</v>
      </c>
      <c r="B452" s="8"/>
      <c r="C452" s="57"/>
      <c r="D452" s="7"/>
      <c r="E452" s="7">
        <f>C452*D452</f>
        <v>0</v>
      </c>
    </row>
    <row r="453" spans="1:5" ht="15">
      <c r="A453" s="8" t="s">
        <v>197</v>
      </c>
      <c r="B453" s="8"/>
      <c r="C453" s="57" t="s">
        <v>203</v>
      </c>
      <c r="D453" s="9" t="s">
        <v>203</v>
      </c>
      <c r="E453" s="9">
        <f>SUM(E448:E452)</f>
        <v>0</v>
      </c>
    </row>
    <row r="455" spans="1:6" ht="31.5" customHeight="1">
      <c r="A455" s="68" t="s">
        <v>98</v>
      </c>
      <c r="B455" s="68"/>
      <c r="C455" s="68"/>
      <c r="D455" s="68"/>
      <c r="E455" s="68"/>
      <c r="F455" s="68"/>
    </row>
    <row r="456" spans="1:6" ht="150">
      <c r="A456" s="74" t="s">
        <v>93</v>
      </c>
      <c r="B456" s="75"/>
      <c r="C456" s="55" t="s">
        <v>94</v>
      </c>
      <c r="D456" s="5" t="s">
        <v>199</v>
      </c>
      <c r="E456" s="52"/>
      <c r="F456" s="52"/>
    </row>
    <row r="457" spans="1:4" ht="15">
      <c r="A457" s="87">
        <v>1</v>
      </c>
      <c r="B457" s="88"/>
      <c r="C457" s="61">
        <v>2</v>
      </c>
      <c r="D457" s="61" t="s">
        <v>63</v>
      </c>
    </row>
    <row r="458" spans="1:4" s="49" customFormat="1" ht="15">
      <c r="A458" s="107">
        <v>12</v>
      </c>
      <c r="B458" s="108"/>
      <c r="C458" s="48">
        <v>2333.33</v>
      </c>
      <c r="D458" s="48">
        <f>A458*C458</f>
        <v>27999.96</v>
      </c>
    </row>
    <row r="460" spans="1:4" ht="122.25" customHeight="1">
      <c r="A460" s="82" t="s">
        <v>96</v>
      </c>
      <c r="B460" s="82"/>
      <c r="C460" s="82"/>
      <c r="D460" s="19">
        <f>D458+E453+D442</f>
        <v>27999.96</v>
      </c>
    </row>
    <row r="461" spans="1:4" ht="68.25" customHeight="1">
      <c r="A461" s="82" t="s">
        <v>120</v>
      </c>
      <c r="B461" s="82"/>
      <c r="C461" s="82"/>
      <c r="D461" s="18">
        <f>D460+D434+E422+D409</f>
        <v>173627.84</v>
      </c>
    </row>
    <row r="462" spans="1:6" ht="94.5" customHeight="1">
      <c r="A462" s="68" t="s">
        <v>107</v>
      </c>
      <c r="B462" s="68"/>
      <c r="C462" s="68"/>
      <c r="D462" s="68"/>
      <c r="E462" s="68"/>
      <c r="F462" s="68"/>
    </row>
    <row r="464" ht="15">
      <c r="A464" s="1" t="s">
        <v>99</v>
      </c>
    </row>
    <row r="466" ht="15">
      <c r="A466" s="1" t="s">
        <v>158</v>
      </c>
    </row>
    <row r="468" spans="1:5" ht="90">
      <c r="A468" s="4" t="s">
        <v>198</v>
      </c>
      <c r="B468" s="5" t="s">
        <v>196</v>
      </c>
      <c r="C468" s="55" t="s">
        <v>160</v>
      </c>
      <c r="D468" s="55" t="s">
        <v>159</v>
      </c>
      <c r="E468" s="5" t="s">
        <v>199</v>
      </c>
    </row>
    <row r="469" spans="1:5" ht="15">
      <c r="A469" s="6">
        <v>1</v>
      </c>
      <c r="B469" s="62">
        <v>2</v>
      </c>
      <c r="C469" s="63">
        <v>3</v>
      </c>
      <c r="D469" s="61">
        <v>4</v>
      </c>
      <c r="E469" s="61" t="s">
        <v>56</v>
      </c>
    </row>
    <row r="470" spans="1:5" ht="43.5" customHeight="1">
      <c r="A470" s="4">
        <v>1</v>
      </c>
      <c r="B470" s="10" t="s">
        <v>317</v>
      </c>
      <c r="C470" s="57">
        <v>12</v>
      </c>
      <c r="D470" s="7">
        <v>148.02</v>
      </c>
      <c r="E470" s="7">
        <f aca="true" t="shared" si="3" ref="E470:E475">C470*D470</f>
        <v>1776.24</v>
      </c>
    </row>
    <row r="471" spans="1:5" ht="32.25" customHeight="1" hidden="1">
      <c r="A471" s="4">
        <v>2</v>
      </c>
      <c r="B471" s="10"/>
      <c r="C471" s="57"/>
      <c r="D471" s="7"/>
      <c r="E471" s="7"/>
    </row>
    <row r="472" spans="1:5" ht="15" hidden="1">
      <c r="A472" s="4">
        <v>3</v>
      </c>
      <c r="B472" s="10"/>
      <c r="C472" s="57"/>
      <c r="D472" s="7"/>
      <c r="E472" s="7"/>
    </row>
    <row r="473" spans="1:5" ht="15" hidden="1">
      <c r="A473" s="4">
        <v>4</v>
      </c>
      <c r="B473" s="10"/>
      <c r="C473" s="57"/>
      <c r="D473" s="7"/>
      <c r="E473" s="7"/>
    </row>
    <row r="474" spans="1:5" ht="15" hidden="1">
      <c r="A474" s="4">
        <v>5</v>
      </c>
      <c r="B474" s="10"/>
      <c r="C474" s="57"/>
      <c r="D474" s="7"/>
      <c r="E474" s="7">
        <f t="shared" si="3"/>
        <v>0</v>
      </c>
    </row>
    <row r="475" spans="1:5" ht="15" hidden="1">
      <c r="A475" s="4">
        <v>6</v>
      </c>
      <c r="B475" s="10"/>
      <c r="C475" s="57"/>
      <c r="D475" s="7"/>
      <c r="E475" s="7">
        <f t="shared" si="3"/>
        <v>0</v>
      </c>
    </row>
    <row r="476" spans="1:5" ht="15" hidden="1">
      <c r="A476" s="4">
        <v>7</v>
      </c>
      <c r="B476" s="10"/>
      <c r="C476" s="57"/>
      <c r="D476" s="7"/>
      <c r="E476" s="7"/>
    </row>
    <row r="477" spans="1:5" ht="15">
      <c r="A477" s="8" t="s">
        <v>197</v>
      </c>
      <c r="B477" s="8" t="s">
        <v>203</v>
      </c>
      <c r="C477" s="57" t="s">
        <v>203</v>
      </c>
      <c r="D477" s="9" t="s">
        <v>203</v>
      </c>
      <c r="E477" s="9">
        <f>SUM(E470:E476)</f>
        <v>1776.24</v>
      </c>
    </row>
    <row r="479" spans="1:6" ht="45.75" customHeight="1">
      <c r="A479" s="68" t="s">
        <v>254</v>
      </c>
      <c r="B479" s="68"/>
      <c r="C479" s="68"/>
      <c r="D479" s="68"/>
      <c r="E479" s="68"/>
      <c r="F479" s="68"/>
    </row>
    <row r="480" spans="1:4" ht="122.25" customHeight="1">
      <c r="A480" s="4" t="s">
        <v>198</v>
      </c>
      <c r="B480" s="5" t="s">
        <v>196</v>
      </c>
      <c r="C480" s="55" t="s">
        <v>318</v>
      </c>
      <c r="D480" s="5" t="s">
        <v>199</v>
      </c>
    </row>
    <row r="481" spans="1:4" ht="15">
      <c r="A481" s="6">
        <v>1</v>
      </c>
      <c r="B481" s="62">
        <v>2</v>
      </c>
      <c r="C481" s="63">
        <v>3</v>
      </c>
      <c r="D481" s="61" t="s">
        <v>9</v>
      </c>
    </row>
    <row r="482" spans="1:4" ht="30">
      <c r="A482" s="6">
        <v>1</v>
      </c>
      <c r="B482" s="50" t="s">
        <v>319</v>
      </c>
      <c r="C482" s="109">
        <f>18132.51*2</f>
        <v>36265.02</v>
      </c>
      <c r="D482" s="110">
        <f>C482</f>
        <v>36265.02</v>
      </c>
    </row>
    <row r="483" spans="1:4" ht="15" hidden="1">
      <c r="A483" s="6">
        <v>2</v>
      </c>
      <c r="B483" s="50"/>
      <c r="C483" s="62"/>
      <c r="D483" s="61">
        <f aca="true" t="shared" si="4" ref="D483:D498">C483</f>
        <v>0</v>
      </c>
    </row>
    <row r="484" spans="1:4" ht="15" hidden="1">
      <c r="A484" s="6">
        <v>3</v>
      </c>
      <c r="B484" s="50"/>
      <c r="C484" s="62"/>
      <c r="D484" s="61">
        <f t="shared" si="4"/>
        <v>0</v>
      </c>
    </row>
    <row r="485" spans="1:4" ht="15" hidden="1">
      <c r="A485" s="6">
        <v>4</v>
      </c>
      <c r="B485" s="50"/>
      <c r="C485" s="62"/>
      <c r="D485" s="61">
        <f t="shared" si="4"/>
        <v>0</v>
      </c>
    </row>
    <row r="486" spans="1:4" ht="15" hidden="1">
      <c r="A486" s="6">
        <v>5</v>
      </c>
      <c r="B486" s="50"/>
      <c r="C486" s="62"/>
      <c r="D486" s="61">
        <f t="shared" si="4"/>
        <v>0</v>
      </c>
    </row>
    <row r="487" spans="1:4" ht="15" hidden="1">
      <c r="A487" s="6">
        <v>6</v>
      </c>
      <c r="B487" s="50"/>
      <c r="C487" s="62"/>
      <c r="D487" s="61">
        <f t="shared" si="4"/>
        <v>0</v>
      </c>
    </row>
    <row r="488" spans="1:4" ht="15" hidden="1">
      <c r="A488" s="6">
        <v>7</v>
      </c>
      <c r="B488" s="50"/>
      <c r="C488" s="62"/>
      <c r="D488" s="61">
        <f t="shared" si="4"/>
        <v>0</v>
      </c>
    </row>
    <row r="489" spans="1:4" ht="15" hidden="1">
      <c r="A489" s="6">
        <v>8</v>
      </c>
      <c r="B489" s="50"/>
      <c r="C489" s="62"/>
      <c r="D489" s="61">
        <f t="shared" si="4"/>
        <v>0</v>
      </c>
    </row>
    <row r="490" spans="1:4" ht="15" hidden="1">
      <c r="A490" s="6">
        <v>9</v>
      </c>
      <c r="B490" s="50"/>
      <c r="C490" s="62"/>
      <c r="D490" s="61">
        <f t="shared" si="4"/>
        <v>0</v>
      </c>
    </row>
    <row r="491" spans="1:4" ht="15" hidden="1">
      <c r="A491" s="6">
        <v>10</v>
      </c>
      <c r="B491" s="50"/>
      <c r="C491" s="62"/>
      <c r="D491" s="61">
        <f t="shared" si="4"/>
        <v>0</v>
      </c>
    </row>
    <row r="492" spans="1:4" ht="15" hidden="1">
      <c r="A492" s="6">
        <v>11</v>
      </c>
      <c r="B492" s="50"/>
      <c r="C492" s="62"/>
      <c r="D492" s="61">
        <f t="shared" si="4"/>
        <v>0</v>
      </c>
    </row>
    <row r="493" spans="1:4" ht="15" hidden="1">
      <c r="A493" s="6">
        <v>12</v>
      </c>
      <c r="B493" s="50"/>
      <c r="C493" s="62"/>
      <c r="D493" s="61">
        <f t="shared" si="4"/>
        <v>0</v>
      </c>
    </row>
    <row r="494" spans="1:4" ht="15" hidden="1">
      <c r="A494" s="6">
        <v>13</v>
      </c>
      <c r="B494" s="50"/>
      <c r="C494" s="62"/>
      <c r="D494" s="61">
        <f t="shared" si="4"/>
        <v>0</v>
      </c>
    </row>
    <row r="495" spans="1:4" ht="15" hidden="1">
      <c r="A495" s="6">
        <v>14</v>
      </c>
      <c r="B495" s="50"/>
      <c r="C495" s="62"/>
      <c r="D495" s="61">
        <f t="shared" si="4"/>
        <v>0</v>
      </c>
    </row>
    <row r="496" spans="1:4" ht="15" hidden="1">
      <c r="A496" s="6">
        <v>15</v>
      </c>
      <c r="B496" s="50"/>
      <c r="C496" s="62"/>
      <c r="D496" s="61">
        <f t="shared" si="4"/>
        <v>0</v>
      </c>
    </row>
    <row r="497" spans="1:4" ht="15" hidden="1">
      <c r="A497" s="6">
        <v>16</v>
      </c>
      <c r="B497" s="50"/>
      <c r="C497" s="62"/>
      <c r="D497" s="61">
        <f t="shared" si="4"/>
        <v>0</v>
      </c>
    </row>
    <row r="498" spans="1:4" ht="15" hidden="1">
      <c r="A498" s="6">
        <v>17</v>
      </c>
      <c r="B498" s="50"/>
      <c r="C498" s="62"/>
      <c r="D498" s="61">
        <f t="shared" si="4"/>
        <v>0</v>
      </c>
    </row>
    <row r="499" spans="1:4" ht="24.75" customHeight="1">
      <c r="A499" s="8" t="s">
        <v>197</v>
      </c>
      <c r="B499" s="8" t="s">
        <v>203</v>
      </c>
      <c r="C499" s="57" t="s">
        <v>203</v>
      </c>
      <c r="D499" s="51">
        <f>SUM(D482:D498)</f>
        <v>36265.02</v>
      </c>
    </row>
    <row r="500" ht="15">
      <c r="A500" s="1" t="s">
        <v>161</v>
      </c>
    </row>
    <row r="502" spans="1:4" ht="105">
      <c r="A502" s="4" t="s">
        <v>198</v>
      </c>
      <c r="B502" s="5" t="s">
        <v>196</v>
      </c>
      <c r="C502" s="55" t="s">
        <v>101</v>
      </c>
      <c r="D502" s="5" t="s">
        <v>199</v>
      </c>
    </row>
    <row r="503" spans="1:4" ht="15">
      <c r="A503" s="6">
        <v>1</v>
      </c>
      <c r="B503" s="62">
        <v>2</v>
      </c>
      <c r="C503" s="63">
        <v>3</v>
      </c>
      <c r="D503" s="61" t="s">
        <v>9</v>
      </c>
    </row>
    <row r="504" spans="1:4" s="49" customFormat="1" ht="30">
      <c r="A504" s="45">
        <v>1</v>
      </c>
      <c r="B504" s="46" t="s">
        <v>296</v>
      </c>
      <c r="C504" s="47"/>
      <c r="D504" s="48">
        <f>8760*116.67</f>
        <v>1022029.2</v>
      </c>
    </row>
    <row r="505" spans="1:4" ht="15" hidden="1">
      <c r="A505" s="4">
        <v>2</v>
      </c>
      <c r="B505" s="8"/>
      <c r="C505" s="57"/>
      <c r="D505" s="7">
        <f>C505</f>
        <v>0</v>
      </c>
    </row>
    <row r="506" spans="1:4" ht="15" hidden="1">
      <c r="A506" s="4">
        <v>3</v>
      </c>
      <c r="B506" s="8"/>
      <c r="C506" s="57"/>
      <c r="D506" s="7">
        <f>C506</f>
        <v>0</v>
      </c>
    </row>
    <row r="507" spans="1:4" ht="15" hidden="1">
      <c r="A507" s="4">
        <v>4</v>
      </c>
      <c r="B507" s="8"/>
      <c r="C507" s="57"/>
      <c r="D507" s="7">
        <f>C507</f>
        <v>0</v>
      </c>
    </row>
    <row r="508" spans="1:4" ht="15" hidden="1">
      <c r="A508" s="4">
        <v>5</v>
      </c>
      <c r="B508" s="8"/>
      <c r="C508" s="57"/>
      <c r="D508" s="7">
        <f>C508</f>
        <v>0</v>
      </c>
    </row>
    <row r="509" spans="1:4" ht="15">
      <c r="A509" s="8" t="s">
        <v>197</v>
      </c>
      <c r="B509" s="8" t="s">
        <v>203</v>
      </c>
      <c r="C509" s="57" t="s">
        <v>203</v>
      </c>
      <c r="D509" s="9">
        <f>SUM(D504:D508)</f>
        <v>1022029.2</v>
      </c>
    </row>
    <row r="511" spans="1:5" ht="36" customHeight="1">
      <c r="A511" s="68" t="s">
        <v>162</v>
      </c>
      <c r="B511" s="68"/>
      <c r="C511" s="68"/>
      <c r="D511" s="68"/>
      <c r="E511" s="68"/>
    </row>
    <row r="512" spans="1:5" ht="102.75" customHeight="1">
      <c r="A512" s="68" t="s">
        <v>102</v>
      </c>
      <c r="B512" s="68"/>
      <c r="C512" s="68"/>
      <c r="D512" s="68"/>
      <c r="E512" s="68"/>
    </row>
    <row r="513" ht="21" customHeight="1"/>
    <row r="514" ht="7.5" customHeight="1"/>
    <row r="515" spans="1:4" ht="183.75" customHeight="1">
      <c r="A515" s="82" t="s">
        <v>108</v>
      </c>
      <c r="B515" s="82"/>
      <c r="C515" s="82"/>
      <c r="D515" s="19">
        <f>D509+E498+F487+D482</f>
        <v>1058294.22</v>
      </c>
    </row>
    <row r="517" spans="1:6" ht="48" customHeight="1">
      <c r="A517" s="68" t="s">
        <v>185</v>
      </c>
      <c r="B517" s="68"/>
      <c r="C517" s="68"/>
      <c r="D517" s="68"/>
      <c r="E517" s="68"/>
      <c r="F517" s="68"/>
    </row>
    <row r="518" spans="1:6" ht="18" customHeight="1">
      <c r="A518" s="68" t="s">
        <v>212</v>
      </c>
      <c r="B518" s="68"/>
      <c r="C518" s="68"/>
      <c r="D518" s="68"/>
      <c r="E518" s="68"/>
      <c r="F518" s="68"/>
    </row>
    <row r="520" spans="1:5" ht="41.25" customHeight="1">
      <c r="A520" s="4" t="s">
        <v>198</v>
      </c>
      <c r="B520" s="5" t="s">
        <v>196</v>
      </c>
      <c r="C520" s="74" t="s">
        <v>213</v>
      </c>
      <c r="D520" s="75"/>
      <c r="E520" s="5" t="s">
        <v>199</v>
      </c>
    </row>
    <row r="521" spans="1:5" ht="15">
      <c r="A521" s="6">
        <v>1</v>
      </c>
      <c r="B521" s="62">
        <v>2</v>
      </c>
      <c r="C521" s="87">
        <v>3</v>
      </c>
      <c r="D521" s="88"/>
      <c r="E521" s="61" t="s">
        <v>9</v>
      </c>
    </row>
    <row r="522" spans="1:5" ht="15">
      <c r="A522" s="4">
        <v>1</v>
      </c>
      <c r="B522" s="8" t="s">
        <v>336</v>
      </c>
      <c r="C522" s="76">
        <v>117610</v>
      </c>
      <c r="D522" s="77"/>
      <c r="E522" s="7">
        <f>C522</f>
        <v>117610</v>
      </c>
    </row>
    <row r="523" spans="1:5" ht="15" customHeight="1" hidden="1">
      <c r="A523" s="4">
        <v>2</v>
      </c>
      <c r="B523" s="8"/>
      <c r="C523" s="57"/>
      <c r="D523" s="7"/>
      <c r="E523" s="7">
        <f>C523*D523</f>
        <v>0</v>
      </c>
    </row>
    <row r="524" spans="1:5" ht="15" customHeight="1" hidden="1">
      <c r="A524" s="4">
        <v>3</v>
      </c>
      <c r="B524" s="8"/>
      <c r="C524" s="57"/>
      <c r="D524" s="7"/>
      <c r="E524" s="7">
        <f>C524*D524</f>
        <v>0</v>
      </c>
    </row>
    <row r="525" spans="1:5" ht="15" customHeight="1" hidden="1">
      <c r="A525" s="4">
        <v>4</v>
      </c>
      <c r="B525" s="8"/>
      <c r="C525" s="57"/>
      <c r="D525" s="7"/>
      <c r="E525" s="7">
        <f>C525*D525</f>
        <v>0</v>
      </c>
    </row>
    <row r="526" spans="1:5" ht="15" customHeight="1" hidden="1">
      <c r="A526" s="4">
        <v>5</v>
      </c>
      <c r="B526" s="8"/>
      <c r="C526" s="57"/>
      <c r="D526" s="7"/>
      <c r="E526" s="7">
        <f>C526*D526</f>
        <v>0</v>
      </c>
    </row>
    <row r="527" spans="1:5" ht="15">
      <c r="A527" s="8" t="s">
        <v>197</v>
      </c>
      <c r="B527" s="8" t="s">
        <v>203</v>
      </c>
      <c r="C527" s="76" t="s">
        <v>203</v>
      </c>
      <c r="D527" s="77"/>
      <c r="E527" s="9">
        <f>SUM(E522:E526)</f>
        <v>117610</v>
      </c>
    </row>
    <row r="529" spans="1:6" ht="15">
      <c r="A529" s="68" t="s">
        <v>186</v>
      </c>
      <c r="B529" s="68"/>
      <c r="C529" s="68"/>
      <c r="D529" s="68"/>
      <c r="E529" s="68"/>
      <c r="F529" s="68"/>
    </row>
    <row r="531" spans="1:5" ht="105">
      <c r="A531" s="4" t="s">
        <v>198</v>
      </c>
      <c r="B531" s="5" t="s">
        <v>196</v>
      </c>
      <c r="C531" s="29" t="s">
        <v>163</v>
      </c>
      <c r="D531" s="61" t="s">
        <v>164</v>
      </c>
      <c r="E531" s="5" t="s">
        <v>199</v>
      </c>
    </row>
    <row r="532" spans="1:5" ht="15">
      <c r="A532" s="6">
        <v>1</v>
      </c>
      <c r="B532" s="62">
        <v>2</v>
      </c>
      <c r="C532" s="63">
        <v>3</v>
      </c>
      <c r="D532" s="62">
        <v>4</v>
      </c>
      <c r="E532" s="61" t="s">
        <v>100</v>
      </c>
    </row>
    <row r="533" spans="1:5" ht="15.75" customHeight="1">
      <c r="A533" s="4"/>
      <c r="B533" s="10"/>
      <c r="C533" s="32"/>
      <c r="D533" s="7"/>
      <c r="E533" s="7"/>
    </row>
    <row r="534" spans="1:5" ht="15" hidden="1">
      <c r="A534" s="4"/>
      <c r="B534" s="8"/>
      <c r="C534" s="32"/>
      <c r="D534" s="7"/>
      <c r="E534" s="7"/>
    </row>
    <row r="535" spans="1:5" ht="15" hidden="1">
      <c r="A535" s="4">
        <v>3</v>
      </c>
      <c r="B535" s="8"/>
      <c r="C535" s="57"/>
      <c r="D535" s="7"/>
      <c r="E535" s="7">
        <f>C535*D535</f>
        <v>0</v>
      </c>
    </row>
    <row r="536" spans="1:5" ht="15" hidden="1">
      <c r="A536" s="4">
        <v>4</v>
      </c>
      <c r="B536" s="8"/>
      <c r="C536" s="57"/>
      <c r="D536" s="7"/>
      <c r="E536" s="7">
        <f>C536*D536</f>
        <v>0</v>
      </c>
    </row>
    <row r="537" spans="1:5" ht="15" hidden="1">
      <c r="A537" s="4">
        <v>5</v>
      </c>
      <c r="B537" s="8"/>
      <c r="C537" s="57"/>
      <c r="D537" s="7"/>
      <c r="E537" s="7">
        <f>C537*D537</f>
        <v>0</v>
      </c>
    </row>
    <row r="538" spans="1:5" ht="15">
      <c r="A538" s="8" t="s">
        <v>197</v>
      </c>
      <c r="B538" s="8" t="s">
        <v>203</v>
      </c>
      <c r="C538" s="57" t="s">
        <v>203</v>
      </c>
      <c r="D538" s="9" t="s">
        <v>203</v>
      </c>
      <c r="E538" s="9">
        <f>SUM(E533:E537)</f>
        <v>0</v>
      </c>
    </row>
    <row r="540" spans="1:6" ht="15">
      <c r="A540" s="68" t="s">
        <v>114</v>
      </c>
      <c r="B540" s="68"/>
      <c r="C540" s="68"/>
      <c r="D540" s="68"/>
      <c r="E540" s="68"/>
      <c r="F540" s="68"/>
    </row>
    <row r="542" spans="1:5" ht="75">
      <c r="A542" s="4" t="s">
        <v>198</v>
      </c>
      <c r="B542" s="5" t="s">
        <v>196</v>
      </c>
      <c r="C542" s="29" t="s">
        <v>165</v>
      </c>
      <c r="D542" s="61" t="s">
        <v>166</v>
      </c>
      <c r="E542" s="5" t="s">
        <v>199</v>
      </c>
    </row>
    <row r="543" spans="1:5" ht="15">
      <c r="A543" s="6">
        <v>1</v>
      </c>
      <c r="B543" s="62">
        <v>2</v>
      </c>
      <c r="C543" s="63">
        <v>3</v>
      </c>
      <c r="D543" s="22">
        <v>4</v>
      </c>
      <c r="E543" s="61" t="s">
        <v>100</v>
      </c>
    </row>
    <row r="544" spans="1:5" ht="30">
      <c r="A544" s="4">
        <v>1</v>
      </c>
      <c r="B544" s="10" t="s">
        <v>327</v>
      </c>
      <c r="C544" s="57">
        <v>3</v>
      </c>
      <c r="D544" s="7">
        <v>22549.33</v>
      </c>
      <c r="E544" s="7">
        <f>C544*D544</f>
        <v>67647.99</v>
      </c>
    </row>
    <row r="545" spans="1:5" ht="15" hidden="1">
      <c r="A545" s="4">
        <v>2</v>
      </c>
      <c r="B545" s="8"/>
      <c r="C545" s="57"/>
      <c r="D545" s="7"/>
      <c r="E545" s="7">
        <f>C545*D545</f>
        <v>0</v>
      </c>
    </row>
    <row r="546" spans="1:5" ht="15" hidden="1">
      <c r="A546" s="4">
        <v>3</v>
      </c>
      <c r="B546" s="8"/>
      <c r="C546" s="57"/>
      <c r="D546" s="7"/>
      <c r="E546" s="7">
        <f>C546*D546</f>
        <v>0</v>
      </c>
    </row>
    <row r="547" spans="1:5" ht="15" hidden="1">
      <c r="A547" s="4">
        <v>4</v>
      </c>
      <c r="B547" s="8"/>
      <c r="C547" s="57"/>
      <c r="D547" s="7"/>
      <c r="E547" s="7">
        <f>C547*D547</f>
        <v>0</v>
      </c>
    </row>
    <row r="548" spans="1:5" ht="15" hidden="1">
      <c r="A548" s="4">
        <v>5</v>
      </c>
      <c r="B548" s="8"/>
      <c r="C548" s="57"/>
      <c r="D548" s="7"/>
      <c r="E548" s="7">
        <f>C548*D548</f>
        <v>0</v>
      </c>
    </row>
    <row r="549" spans="1:5" ht="15">
      <c r="A549" s="8" t="s">
        <v>197</v>
      </c>
      <c r="B549" s="8" t="s">
        <v>203</v>
      </c>
      <c r="C549" s="57" t="s">
        <v>203</v>
      </c>
      <c r="D549" s="9" t="s">
        <v>203</v>
      </c>
      <c r="E549" s="9">
        <f>SUM(E544:E548)</f>
        <v>67647.99</v>
      </c>
    </row>
    <row r="551" spans="1:4" ht="78.75" customHeight="1">
      <c r="A551" s="82" t="s">
        <v>187</v>
      </c>
      <c r="B551" s="82"/>
      <c r="C551" s="82"/>
      <c r="D551" s="19">
        <f>E549+E538+E527</f>
        <v>185257.99</v>
      </c>
    </row>
    <row r="553" spans="1:6" ht="30.75" customHeight="1">
      <c r="A553" s="70" t="s">
        <v>188</v>
      </c>
      <c r="B553" s="70"/>
      <c r="C553" s="70"/>
      <c r="D553" s="70"/>
      <c r="E553" s="70"/>
      <c r="F553" s="70"/>
    </row>
    <row r="555" ht="15">
      <c r="A555" s="1" t="s">
        <v>167</v>
      </c>
    </row>
    <row r="557" spans="1:7" ht="90">
      <c r="A557" s="4" t="s">
        <v>198</v>
      </c>
      <c r="B557" s="5" t="s">
        <v>196</v>
      </c>
      <c r="C557" s="29" t="s">
        <v>168</v>
      </c>
      <c r="D557" s="61" t="s">
        <v>169</v>
      </c>
      <c r="E557" s="29" t="s">
        <v>170</v>
      </c>
      <c r="F557" s="61" t="s">
        <v>171</v>
      </c>
      <c r="G557" s="5" t="s">
        <v>199</v>
      </c>
    </row>
    <row r="558" spans="1:7" ht="30">
      <c r="A558" s="6">
        <v>1</v>
      </c>
      <c r="B558" s="62">
        <v>2</v>
      </c>
      <c r="C558" s="63">
        <v>3</v>
      </c>
      <c r="D558" s="8">
        <v>4</v>
      </c>
      <c r="E558" s="14">
        <v>5</v>
      </c>
      <c r="F558" s="8">
        <v>6</v>
      </c>
      <c r="G558" s="61" t="s">
        <v>189</v>
      </c>
    </row>
    <row r="559" spans="1:7" ht="32.25" customHeight="1">
      <c r="A559" s="4">
        <v>1</v>
      </c>
      <c r="B559" s="10" t="s">
        <v>320</v>
      </c>
      <c r="C559" s="57">
        <v>5</v>
      </c>
      <c r="D559" s="7">
        <v>182.4</v>
      </c>
      <c r="E559" s="7"/>
      <c r="F559" s="8"/>
      <c r="G559" s="8">
        <f>C559*D559</f>
        <v>912</v>
      </c>
    </row>
    <row r="560" spans="1:7" ht="30">
      <c r="A560" s="4">
        <v>2</v>
      </c>
      <c r="B560" s="10" t="s">
        <v>321</v>
      </c>
      <c r="C560" s="57">
        <v>5</v>
      </c>
      <c r="D560" s="7">
        <v>182.4</v>
      </c>
      <c r="E560" s="7"/>
      <c r="F560" s="8"/>
      <c r="G560" s="8">
        <f>C560*D560</f>
        <v>912</v>
      </c>
    </row>
    <row r="561" spans="1:7" ht="75">
      <c r="A561" s="4">
        <v>3</v>
      </c>
      <c r="B561" s="10" t="s">
        <v>322</v>
      </c>
      <c r="C561" s="57">
        <v>10</v>
      </c>
      <c r="D561" s="7">
        <v>39.52</v>
      </c>
      <c r="E561" s="7"/>
      <c r="F561" s="8"/>
      <c r="G561" s="8">
        <f>C561*D561</f>
        <v>395.2</v>
      </c>
    </row>
    <row r="562" spans="1:7" s="102" customFormat="1" ht="30">
      <c r="A562" s="98">
        <v>4</v>
      </c>
      <c r="B562" s="99" t="s">
        <v>338</v>
      </c>
      <c r="C562" s="100">
        <v>1</v>
      </c>
      <c r="D562" s="101">
        <v>60.8</v>
      </c>
      <c r="E562" s="100"/>
      <c r="F562" s="101"/>
      <c r="G562" s="101">
        <f aca="true" t="shared" si="5" ref="G562:G573">C562*D562+E562*F562</f>
        <v>60.8</v>
      </c>
    </row>
    <row r="563" spans="1:7" s="102" customFormat="1" ht="45">
      <c r="A563" s="98">
        <v>5</v>
      </c>
      <c r="B563" s="99" t="s">
        <v>339</v>
      </c>
      <c r="C563" s="100">
        <v>1</v>
      </c>
      <c r="D563" s="101">
        <v>162.13</v>
      </c>
      <c r="E563" s="100"/>
      <c r="F563" s="101"/>
      <c r="G563" s="101">
        <f t="shared" si="5"/>
        <v>162.13</v>
      </c>
    </row>
    <row r="564" spans="1:7" s="102" customFormat="1" ht="45">
      <c r="A564" s="98">
        <v>6</v>
      </c>
      <c r="B564" s="99" t="s">
        <v>340</v>
      </c>
      <c r="C564" s="100">
        <v>1</v>
      </c>
      <c r="D564" s="101">
        <v>155.3</v>
      </c>
      <c r="E564" s="100"/>
      <c r="F564" s="101"/>
      <c r="G564" s="101">
        <f t="shared" si="5"/>
        <v>155.3</v>
      </c>
    </row>
    <row r="565" spans="1:7" s="102" customFormat="1" ht="30">
      <c r="A565" s="98">
        <v>7</v>
      </c>
      <c r="B565" s="99" t="s">
        <v>341</v>
      </c>
      <c r="C565" s="100">
        <v>1</v>
      </c>
      <c r="D565" s="101">
        <v>243.15</v>
      </c>
      <c r="E565" s="100"/>
      <c r="F565" s="101"/>
      <c r="G565" s="101">
        <f t="shared" si="5"/>
        <v>243.15</v>
      </c>
    </row>
    <row r="566" spans="1:7" s="102" customFormat="1" ht="15">
      <c r="A566" s="98">
        <v>8</v>
      </c>
      <c r="B566" s="99" t="s">
        <v>342</v>
      </c>
      <c r="C566" s="100">
        <v>1</v>
      </c>
      <c r="D566" s="101">
        <v>273.47</v>
      </c>
      <c r="E566" s="100"/>
      <c r="F566" s="101"/>
      <c r="G566" s="101">
        <f t="shared" si="5"/>
        <v>273.47</v>
      </c>
    </row>
    <row r="567" spans="1:7" s="102" customFormat="1" ht="15">
      <c r="A567" s="98">
        <v>9</v>
      </c>
      <c r="B567" s="99" t="s">
        <v>343</v>
      </c>
      <c r="C567" s="100">
        <v>1</v>
      </c>
      <c r="D567" s="101">
        <v>126.68</v>
      </c>
      <c r="E567" s="100"/>
      <c r="F567" s="101"/>
      <c r="G567" s="101">
        <f t="shared" si="5"/>
        <v>126.68</v>
      </c>
    </row>
    <row r="568" spans="1:7" s="102" customFormat="1" ht="15">
      <c r="A568" s="98">
        <v>10</v>
      </c>
      <c r="B568" s="99" t="s">
        <v>344</v>
      </c>
      <c r="C568" s="100">
        <v>20</v>
      </c>
      <c r="D568" s="101">
        <v>6.09</v>
      </c>
      <c r="E568" s="100"/>
      <c r="F568" s="101"/>
      <c r="G568" s="101">
        <f t="shared" si="5"/>
        <v>121.8</v>
      </c>
    </row>
    <row r="569" spans="1:7" s="102" customFormat="1" ht="15">
      <c r="A569" s="98">
        <v>11</v>
      </c>
      <c r="B569" s="99" t="s">
        <v>345</v>
      </c>
      <c r="C569" s="100">
        <v>25</v>
      </c>
      <c r="D569" s="101">
        <v>7.1</v>
      </c>
      <c r="E569" s="100"/>
      <c r="F569" s="101"/>
      <c r="G569" s="101">
        <f t="shared" si="5"/>
        <v>177.5</v>
      </c>
    </row>
    <row r="570" spans="1:7" s="102" customFormat="1" ht="30">
      <c r="A570" s="98">
        <v>12</v>
      </c>
      <c r="B570" s="99" t="s">
        <v>346</v>
      </c>
      <c r="C570" s="100">
        <v>1</v>
      </c>
      <c r="D570" s="101">
        <v>65.88</v>
      </c>
      <c r="E570" s="100"/>
      <c r="F570" s="101"/>
      <c r="G570" s="101">
        <f t="shared" si="5"/>
        <v>65.88</v>
      </c>
    </row>
    <row r="571" spans="1:7" s="102" customFormat="1" ht="45">
      <c r="A571" s="98">
        <v>13</v>
      </c>
      <c r="B571" s="99" t="s">
        <v>347</v>
      </c>
      <c r="C571" s="100">
        <v>1</v>
      </c>
      <c r="D571" s="101">
        <v>65.88</v>
      </c>
      <c r="E571" s="100"/>
      <c r="F571" s="101"/>
      <c r="G571" s="101">
        <f t="shared" si="5"/>
        <v>65.88</v>
      </c>
    </row>
    <row r="572" spans="1:7" s="102" customFormat="1" ht="15">
      <c r="A572" s="98">
        <v>14</v>
      </c>
      <c r="B572" s="99" t="s">
        <v>348</v>
      </c>
      <c r="C572" s="100">
        <v>50</v>
      </c>
      <c r="D572" s="101">
        <v>1.01</v>
      </c>
      <c r="E572" s="100"/>
      <c r="F572" s="101"/>
      <c r="G572" s="101">
        <f t="shared" si="5"/>
        <v>50.5</v>
      </c>
    </row>
    <row r="573" spans="1:7" s="102" customFormat="1" ht="30">
      <c r="A573" s="98">
        <v>15</v>
      </c>
      <c r="B573" s="99" t="s">
        <v>349</v>
      </c>
      <c r="C573" s="100">
        <v>4</v>
      </c>
      <c r="D573" s="101">
        <v>45.62</v>
      </c>
      <c r="E573" s="100"/>
      <c r="F573" s="101"/>
      <c r="G573" s="101">
        <f t="shared" si="5"/>
        <v>182.48</v>
      </c>
    </row>
    <row r="574" spans="1:7" ht="15" hidden="1">
      <c r="A574" s="4">
        <v>16</v>
      </c>
      <c r="B574" s="10"/>
      <c r="C574" s="57"/>
      <c r="D574" s="7"/>
      <c r="E574" s="57"/>
      <c r="F574" s="7"/>
      <c r="G574" s="7">
        <f>C574*D574+E574*F574</f>
        <v>0</v>
      </c>
    </row>
    <row r="575" spans="1:7" ht="15" hidden="1">
      <c r="A575" s="4">
        <v>5</v>
      </c>
      <c r="B575" s="8"/>
      <c r="C575" s="57"/>
      <c r="D575" s="7"/>
      <c r="E575" s="57"/>
      <c r="F575" s="7"/>
      <c r="G575" s="7">
        <f>C575*D575+E575*F575</f>
        <v>0</v>
      </c>
    </row>
    <row r="576" spans="1:7" ht="15">
      <c r="A576" s="8" t="s">
        <v>197</v>
      </c>
      <c r="B576" s="8" t="s">
        <v>203</v>
      </c>
      <c r="C576" s="57" t="s">
        <v>203</v>
      </c>
      <c r="D576" s="9" t="s">
        <v>203</v>
      </c>
      <c r="E576" s="58" t="s">
        <v>203</v>
      </c>
      <c r="F576" s="9" t="s">
        <v>203</v>
      </c>
      <c r="G576" s="9">
        <f>SUM(G559:G575)</f>
        <v>3904.77</v>
      </c>
    </row>
    <row r="578" ht="15">
      <c r="A578" s="1" t="s">
        <v>191</v>
      </c>
    </row>
    <row r="580" spans="1:6" ht="150">
      <c r="A580" s="4" t="s">
        <v>198</v>
      </c>
      <c r="B580" s="5" t="s">
        <v>196</v>
      </c>
      <c r="C580" s="61" t="s">
        <v>172</v>
      </c>
      <c r="D580" s="5" t="s">
        <v>214</v>
      </c>
      <c r="E580" s="61" t="s">
        <v>173</v>
      </c>
      <c r="F580" s="5" t="s">
        <v>199</v>
      </c>
    </row>
    <row r="581" spans="1:6" ht="15">
      <c r="A581" s="6">
        <v>1</v>
      </c>
      <c r="B581" s="62">
        <v>2</v>
      </c>
      <c r="C581" s="6">
        <v>3</v>
      </c>
      <c r="D581" s="62">
        <v>4</v>
      </c>
      <c r="E581" s="62">
        <v>5</v>
      </c>
      <c r="F581" s="8" t="s">
        <v>67</v>
      </c>
    </row>
    <row r="582" spans="1:13" s="23" customFormat="1" ht="37.5" customHeight="1">
      <c r="A582" s="111">
        <v>1</v>
      </c>
      <c r="B582" s="112" t="s">
        <v>109</v>
      </c>
      <c r="C582" s="57">
        <v>4</v>
      </c>
      <c r="D582" s="7">
        <v>14</v>
      </c>
      <c r="E582" s="57">
        <v>303</v>
      </c>
      <c r="F582" s="113">
        <f>C582*D582*E582</f>
        <v>16968</v>
      </c>
      <c r="H582" s="114"/>
      <c r="I582" s="114"/>
      <c r="J582" s="114"/>
      <c r="K582" s="114"/>
      <c r="L582" s="114"/>
      <c r="M582" s="114"/>
    </row>
    <row r="583" spans="1:6" ht="15" hidden="1">
      <c r="A583" s="4">
        <v>2</v>
      </c>
      <c r="B583" s="10"/>
      <c r="C583" s="57"/>
      <c r="D583" s="7"/>
      <c r="E583" s="57"/>
      <c r="F583" s="7">
        <f aca="true" t="shared" si="6" ref="F583:F591">C583*D583*E583</f>
        <v>0</v>
      </c>
    </row>
    <row r="584" spans="1:6" ht="15" hidden="1">
      <c r="A584" s="4">
        <v>3</v>
      </c>
      <c r="B584" s="10"/>
      <c r="C584" s="57"/>
      <c r="D584" s="7"/>
      <c r="E584" s="57"/>
      <c r="F584" s="7">
        <f t="shared" si="6"/>
        <v>0</v>
      </c>
    </row>
    <row r="585" spans="1:6" ht="15" hidden="1">
      <c r="A585" s="4">
        <v>4</v>
      </c>
      <c r="B585" s="10"/>
      <c r="C585" s="57"/>
      <c r="D585" s="7"/>
      <c r="E585" s="57"/>
      <c r="F585" s="7">
        <f t="shared" si="6"/>
        <v>0</v>
      </c>
    </row>
    <row r="586" spans="1:6" ht="15" hidden="1">
      <c r="A586" s="4">
        <v>5</v>
      </c>
      <c r="B586" s="10"/>
      <c r="C586" s="57"/>
      <c r="D586" s="7"/>
      <c r="E586" s="57"/>
      <c r="F586" s="7">
        <f t="shared" si="6"/>
        <v>0</v>
      </c>
    </row>
    <row r="587" spans="1:6" ht="15" hidden="1">
      <c r="A587" s="4">
        <v>6</v>
      </c>
      <c r="B587" s="10"/>
      <c r="C587" s="57"/>
      <c r="D587" s="7"/>
      <c r="E587" s="57"/>
      <c r="F587" s="7">
        <f t="shared" si="6"/>
        <v>0</v>
      </c>
    </row>
    <row r="588" spans="1:6" ht="15" hidden="1">
      <c r="A588" s="4">
        <v>7</v>
      </c>
      <c r="B588" s="8"/>
      <c r="C588" s="57"/>
      <c r="D588" s="7"/>
      <c r="E588" s="57"/>
      <c r="F588" s="7">
        <f t="shared" si="6"/>
        <v>0</v>
      </c>
    </row>
    <row r="589" spans="1:6" ht="15" hidden="1">
      <c r="A589" s="4">
        <v>8</v>
      </c>
      <c r="B589" s="10"/>
      <c r="C589" s="28"/>
      <c r="D589" s="7"/>
      <c r="E589" s="28"/>
      <c r="F589" s="7">
        <f t="shared" si="6"/>
        <v>0</v>
      </c>
    </row>
    <row r="590" spans="1:6" ht="15" hidden="1">
      <c r="A590" s="4">
        <v>9</v>
      </c>
      <c r="B590" s="10"/>
      <c r="C590" s="28"/>
      <c r="D590" s="7"/>
      <c r="E590" s="28"/>
      <c r="F590" s="7">
        <f t="shared" si="6"/>
        <v>0</v>
      </c>
    </row>
    <row r="591" spans="1:6" ht="15" hidden="1">
      <c r="A591" s="4">
        <v>10</v>
      </c>
      <c r="B591" s="10"/>
      <c r="C591" s="28"/>
      <c r="D591" s="7"/>
      <c r="E591" s="28"/>
      <c r="F591" s="7">
        <f t="shared" si="6"/>
        <v>0</v>
      </c>
    </row>
    <row r="592" spans="1:6" ht="15" hidden="1">
      <c r="A592" s="4">
        <v>11</v>
      </c>
      <c r="B592" s="10"/>
      <c r="C592" s="28"/>
      <c r="D592" s="7"/>
      <c r="E592" s="28"/>
      <c r="F592" s="7">
        <f>C592*D592*E592</f>
        <v>0</v>
      </c>
    </row>
    <row r="593" spans="1:6" ht="15" hidden="1">
      <c r="A593" s="4">
        <v>12</v>
      </c>
      <c r="B593" s="10"/>
      <c r="C593" s="61"/>
      <c r="D593" s="7"/>
      <c r="E593" s="28"/>
      <c r="F593" s="7">
        <f>C593*D593*E593</f>
        <v>0</v>
      </c>
    </row>
    <row r="594" spans="1:6" ht="15">
      <c r="A594" s="8" t="s">
        <v>197</v>
      </c>
      <c r="B594" s="8" t="s">
        <v>203</v>
      </c>
      <c r="C594" s="7" t="s">
        <v>203</v>
      </c>
      <c r="D594" s="9" t="s">
        <v>203</v>
      </c>
      <c r="E594" s="9" t="s">
        <v>203</v>
      </c>
      <c r="F594" s="9">
        <f>SUM(F582:F593)</f>
        <v>16968</v>
      </c>
    </row>
    <row r="596" ht="15">
      <c r="A596" s="1" t="s">
        <v>192</v>
      </c>
    </row>
    <row r="598" spans="1:5" ht="150">
      <c r="A598" s="4" t="s">
        <v>198</v>
      </c>
      <c r="B598" s="30" t="s">
        <v>196</v>
      </c>
      <c r="C598" s="29" t="s">
        <v>174</v>
      </c>
      <c r="D598" s="5" t="s">
        <v>175</v>
      </c>
      <c r="E598" s="24" t="s">
        <v>199</v>
      </c>
    </row>
    <row r="599" spans="1:5" ht="15">
      <c r="A599" s="6">
        <v>1</v>
      </c>
      <c r="B599" s="62">
        <v>2</v>
      </c>
      <c r="C599" s="63">
        <v>3</v>
      </c>
      <c r="D599" s="62">
        <v>4</v>
      </c>
      <c r="E599" s="62" t="s">
        <v>56</v>
      </c>
    </row>
    <row r="600" spans="1:5" ht="44.25" customHeight="1">
      <c r="A600" s="4">
        <v>1</v>
      </c>
      <c r="B600" s="10"/>
      <c r="C600" s="57"/>
      <c r="D600" s="7"/>
      <c r="E600" s="7">
        <f>C600*D600</f>
        <v>0</v>
      </c>
    </row>
    <row r="601" spans="1:5" ht="33.75" customHeight="1" hidden="1">
      <c r="A601" s="4">
        <v>2</v>
      </c>
      <c r="B601" s="10"/>
      <c r="C601" s="57"/>
      <c r="D601" s="7"/>
      <c r="E601" s="7">
        <f aca="true" t="shared" si="7" ref="E601:E606">C601*D601</f>
        <v>0</v>
      </c>
    </row>
    <row r="602" spans="1:5" ht="16.5" customHeight="1" hidden="1">
      <c r="A602" s="4">
        <v>3</v>
      </c>
      <c r="B602" s="10"/>
      <c r="C602" s="57"/>
      <c r="D602" s="7"/>
      <c r="E602" s="7">
        <f t="shared" si="7"/>
        <v>0</v>
      </c>
    </row>
    <row r="603" spans="1:5" ht="31.5" customHeight="1" hidden="1">
      <c r="A603" s="4">
        <v>4</v>
      </c>
      <c r="B603" s="10"/>
      <c r="C603" s="57"/>
      <c r="D603" s="7"/>
      <c r="E603" s="7">
        <f t="shared" si="7"/>
        <v>0</v>
      </c>
    </row>
    <row r="604" spans="1:5" ht="36" customHeight="1" hidden="1">
      <c r="A604" s="4">
        <v>5</v>
      </c>
      <c r="B604" s="10"/>
      <c r="C604" s="57"/>
      <c r="D604" s="7"/>
      <c r="E604" s="7">
        <f t="shared" si="7"/>
        <v>0</v>
      </c>
    </row>
    <row r="605" spans="1:5" ht="16.5" customHeight="1" hidden="1">
      <c r="A605" s="4">
        <v>6</v>
      </c>
      <c r="B605" s="10"/>
      <c r="C605" s="57"/>
      <c r="D605" s="7"/>
      <c r="E605" s="7">
        <f t="shared" si="7"/>
        <v>0</v>
      </c>
    </row>
    <row r="606" spans="1:5" ht="16.5" customHeight="1" hidden="1">
      <c r="A606" s="4">
        <v>7</v>
      </c>
      <c r="B606" s="10"/>
      <c r="C606" s="57"/>
      <c r="D606" s="7"/>
      <c r="E606" s="7">
        <f t="shared" si="7"/>
        <v>0</v>
      </c>
    </row>
    <row r="607" spans="1:5" ht="15" hidden="1">
      <c r="A607" s="4">
        <v>8</v>
      </c>
      <c r="B607" s="10"/>
      <c r="C607" s="57"/>
      <c r="D607" s="7"/>
      <c r="E607" s="7">
        <f>C607*D607</f>
        <v>0</v>
      </c>
    </row>
    <row r="608" spans="1:5" ht="15" customHeight="1" hidden="1">
      <c r="A608" s="4">
        <v>9</v>
      </c>
      <c r="B608" s="10"/>
      <c r="C608" s="57"/>
      <c r="D608" s="7"/>
      <c r="E608" s="7">
        <f>C608*D608</f>
        <v>0</v>
      </c>
    </row>
    <row r="609" spans="1:5" ht="15.75" customHeight="1" hidden="1">
      <c r="A609" s="4">
        <v>10</v>
      </c>
      <c r="B609" s="8"/>
      <c r="C609" s="57"/>
      <c r="D609" s="7"/>
      <c r="E609" s="7">
        <f>C609*D609</f>
        <v>0</v>
      </c>
    </row>
    <row r="610" spans="1:5" ht="15">
      <c r="A610" s="8" t="s">
        <v>197</v>
      </c>
      <c r="B610" s="8" t="s">
        <v>203</v>
      </c>
      <c r="C610" s="57" t="s">
        <v>203</v>
      </c>
      <c r="D610" s="9" t="s">
        <v>203</v>
      </c>
      <c r="E610" s="9">
        <f>SUM(E600:E609)</f>
        <v>0</v>
      </c>
    </row>
    <row r="612" ht="15">
      <c r="A612" s="1" t="s">
        <v>193</v>
      </c>
    </row>
    <row r="614" spans="1:7" ht="141.75" customHeight="1">
      <c r="A614" s="4" t="s">
        <v>198</v>
      </c>
      <c r="B614" s="5" t="s">
        <v>196</v>
      </c>
      <c r="C614" s="61" t="s">
        <v>176</v>
      </c>
      <c r="D614" s="5" t="s">
        <v>178</v>
      </c>
      <c r="E614" s="91" t="s">
        <v>179</v>
      </c>
      <c r="F614" s="92"/>
      <c r="G614" s="5" t="s">
        <v>199</v>
      </c>
    </row>
    <row r="615" spans="1:7" ht="15">
      <c r="A615" s="6">
        <v>1</v>
      </c>
      <c r="B615" s="62">
        <v>2</v>
      </c>
      <c r="C615" s="6">
        <v>3</v>
      </c>
      <c r="D615" s="62">
        <v>4</v>
      </c>
      <c r="E615" s="79">
        <v>5</v>
      </c>
      <c r="F615" s="80"/>
      <c r="G615" s="62">
        <v>6</v>
      </c>
    </row>
    <row r="616" spans="1:7" ht="15">
      <c r="A616" s="4"/>
      <c r="B616" s="8"/>
      <c r="C616" s="7"/>
      <c r="D616" s="7"/>
      <c r="E616" s="94"/>
      <c r="F616" s="95"/>
      <c r="G616" s="7">
        <f>C616/100*D616*E616</f>
        <v>0</v>
      </c>
    </row>
    <row r="617" spans="1:7" ht="15" hidden="1">
      <c r="A617" s="4">
        <v>2</v>
      </c>
      <c r="B617" s="8"/>
      <c r="C617" s="7"/>
      <c r="D617" s="7"/>
      <c r="E617" s="7"/>
      <c r="F617" s="8"/>
      <c r="G617" s="7">
        <f aca="true" t="shared" si="8" ref="G617:G625">C617*D617*E617*(F617/100)</f>
        <v>0</v>
      </c>
    </row>
    <row r="618" spans="1:7" ht="15" hidden="1">
      <c r="A618" s="4">
        <v>3</v>
      </c>
      <c r="B618" s="8"/>
      <c r="C618" s="7"/>
      <c r="D618" s="7"/>
      <c r="E618" s="7"/>
      <c r="F618" s="8"/>
      <c r="G618" s="7">
        <f t="shared" si="8"/>
        <v>0</v>
      </c>
    </row>
    <row r="619" spans="1:7" ht="15" hidden="1">
      <c r="A619" s="4">
        <v>4</v>
      </c>
      <c r="B619" s="8"/>
      <c r="C619" s="7"/>
      <c r="D619" s="7"/>
      <c r="E619" s="7"/>
      <c r="F619" s="8"/>
      <c r="G619" s="7">
        <f t="shared" si="8"/>
        <v>0</v>
      </c>
    </row>
    <row r="620" spans="1:7" ht="15" hidden="1">
      <c r="A620" s="4">
        <v>5</v>
      </c>
      <c r="B620" s="8"/>
      <c r="C620" s="7"/>
      <c r="D620" s="7"/>
      <c r="E620" s="7"/>
      <c r="F620" s="8"/>
      <c r="G620" s="7">
        <f t="shared" si="8"/>
        <v>0</v>
      </c>
    </row>
    <row r="621" spans="1:7" ht="15" hidden="1">
      <c r="A621" s="4">
        <v>6</v>
      </c>
      <c r="B621" s="8"/>
      <c r="C621" s="7"/>
      <c r="D621" s="7"/>
      <c r="E621" s="7"/>
      <c r="F621" s="8"/>
      <c r="G621" s="7">
        <f t="shared" si="8"/>
        <v>0</v>
      </c>
    </row>
    <row r="622" spans="1:7" ht="15" hidden="1">
      <c r="A622" s="4">
        <v>7</v>
      </c>
      <c r="B622" s="8"/>
      <c r="C622" s="7"/>
      <c r="D622" s="7"/>
      <c r="E622" s="7"/>
      <c r="F622" s="8"/>
      <c r="G622" s="7">
        <f t="shared" si="8"/>
        <v>0</v>
      </c>
    </row>
    <row r="623" spans="1:7" ht="15" hidden="1">
      <c r="A623" s="4">
        <v>8</v>
      </c>
      <c r="B623" s="8"/>
      <c r="C623" s="7"/>
      <c r="D623" s="7"/>
      <c r="E623" s="7"/>
      <c r="F623" s="8"/>
      <c r="G623" s="7">
        <f t="shared" si="8"/>
        <v>0</v>
      </c>
    </row>
    <row r="624" spans="1:7" ht="15" hidden="1">
      <c r="A624" s="4">
        <v>9</v>
      </c>
      <c r="B624" s="8"/>
      <c r="C624" s="7"/>
      <c r="D624" s="7"/>
      <c r="E624" s="7"/>
      <c r="F624" s="8"/>
      <c r="G624" s="7">
        <f t="shared" si="8"/>
        <v>0</v>
      </c>
    </row>
    <row r="625" spans="1:7" ht="15" hidden="1">
      <c r="A625" s="4">
        <v>10</v>
      </c>
      <c r="B625" s="8"/>
      <c r="C625" s="7"/>
      <c r="D625" s="7"/>
      <c r="E625" s="7"/>
      <c r="F625" s="8"/>
      <c r="G625" s="7">
        <f t="shared" si="8"/>
        <v>0</v>
      </c>
    </row>
    <row r="626" spans="1:7" ht="15">
      <c r="A626" s="8" t="s">
        <v>197</v>
      </c>
      <c r="B626" s="8" t="s">
        <v>203</v>
      </c>
      <c r="C626" s="7" t="s">
        <v>203</v>
      </c>
      <c r="D626" s="9" t="s">
        <v>203</v>
      </c>
      <c r="E626" s="85" t="s">
        <v>203</v>
      </c>
      <c r="F626" s="86"/>
      <c r="G626" s="9">
        <f>SUM(G616:G625)</f>
        <v>0</v>
      </c>
    </row>
    <row r="628" spans="1:6" ht="48.75" customHeight="1">
      <c r="A628" s="68" t="s">
        <v>177</v>
      </c>
      <c r="B628" s="68"/>
      <c r="C628" s="68"/>
      <c r="D628" s="68"/>
      <c r="E628" s="68"/>
      <c r="F628" s="68"/>
    </row>
    <row r="630" ht="15">
      <c r="A630" s="1" t="s">
        <v>228</v>
      </c>
    </row>
    <row r="632" spans="1:5" ht="30">
      <c r="A632" s="4" t="s">
        <v>198</v>
      </c>
      <c r="B632" s="30" t="s">
        <v>196</v>
      </c>
      <c r="C632" s="29" t="s">
        <v>231</v>
      </c>
      <c r="D632" s="5" t="s">
        <v>232</v>
      </c>
      <c r="E632" s="24" t="s">
        <v>199</v>
      </c>
    </row>
    <row r="633" spans="1:5" ht="15">
      <c r="A633" s="6">
        <v>1</v>
      </c>
      <c r="B633" s="62">
        <v>2</v>
      </c>
      <c r="C633" s="63">
        <v>3</v>
      </c>
      <c r="D633" s="62">
        <v>4</v>
      </c>
      <c r="E633" s="62" t="s">
        <v>56</v>
      </c>
    </row>
    <row r="634" spans="1:5" ht="17.25" customHeight="1" hidden="1">
      <c r="A634" s="4">
        <v>1</v>
      </c>
      <c r="B634" s="10" t="s">
        <v>267</v>
      </c>
      <c r="C634" s="57"/>
      <c r="D634" s="7"/>
      <c r="E634" s="7">
        <f>C634*D634</f>
        <v>0</v>
      </c>
    </row>
    <row r="635" spans="1:5" ht="17.25" customHeight="1" hidden="1">
      <c r="A635" s="4">
        <v>2</v>
      </c>
      <c r="B635" s="31" t="s">
        <v>268</v>
      </c>
      <c r="C635" s="57"/>
      <c r="D635" s="7"/>
      <c r="E635" s="7">
        <f aca="true" t="shared" si="9" ref="E635:E666">C635*D635</f>
        <v>0</v>
      </c>
    </row>
    <row r="636" spans="1:5" ht="17.25" customHeight="1" hidden="1">
      <c r="A636" s="4">
        <v>3</v>
      </c>
      <c r="B636" s="31" t="s">
        <v>269</v>
      </c>
      <c r="C636" s="57"/>
      <c r="D636" s="7"/>
      <c r="E636" s="7">
        <f t="shared" si="9"/>
        <v>0</v>
      </c>
    </row>
    <row r="637" spans="1:5" ht="17.25" customHeight="1" hidden="1">
      <c r="A637" s="4">
        <v>4</v>
      </c>
      <c r="B637" s="31" t="s">
        <v>281</v>
      </c>
      <c r="C637" s="57"/>
      <c r="D637" s="7"/>
      <c r="E637" s="7">
        <f t="shared" si="9"/>
        <v>0</v>
      </c>
    </row>
    <row r="638" spans="1:5" ht="17.25" customHeight="1" hidden="1">
      <c r="A638" s="4">
        <v>5</v>
      </c>
      <c r="B638" s="31" t="s">
        <v>270</v>
      </c>
      <c r="C638" s="57"/>
      <c r="D638" s="7"/>
      <c r="E638" s="7">
        <f t="shared" si="9"/>
        <v>0</v>
      </c>
    </row>
    <row r="639" spans="1:5" ht="17.25" customHeight="1" hidden="1">
      <c r="A639" s="4">
        <v>6</v>
      </c>
      <c r="B639" s="31" t="s">
        <v>271</v>
      </c>
      <c r="C639" s="57"/>
      <c r="D639" s="7"/>
      <c r="E639" s="7">
        <f t="shared" si="9"/>
        <v>0</v>
      </c>
    </row>
    <row r="640" spans="1:5" ht="17.25" customHeight="1" hidden="1">
      <c r="A640" s="4">
        <v>7</v>
      </c>
      <c r="B640" s="31" t="s">
        <v>272</v>
      </c>
      <c r="C640" s="57"/>
      <c r="D640" s="7"/>
      <c r="E640" s="7">
        <f t="shared" si="9"/>
        <v>0</v>
      </c>
    </row>
    <row r="641" spans="1:5" ht="15" hidden="1">
      <c r="A641" s="4">
        <v>8</v>
      </c>
      <c r="B641" s="31" t="s">
        <v>273</v>
      </c>
      <c r="C641" s="57"/>
      <c r="D641" s="7"/>
      <c r="E641" s="7">
        <f>C641*D641</f>
        <v>0</v>
      </c>
    </row>
    <row r="642" spans="1:5" ht="15" customHeight="1" hidden="1">
      <c r="A642" s="4">
        <v>9</v>
      </c>
      <c r="B642" s="31" t="s">
        <v>274</v>
      </c>
      <c r="C642" s="57"/>
      <c r="D642" s="7"/>
      <c r="E642" s="7">
        <f t="shared" si="9"/>
        <v>0</v>
      </c>
    </row>
    <row r="643" spans="1:5" ht="15.75" customHeight="1" hidden="1">
      <c r="A643" s="4">
        <v>10</v>
      </c>
      <c r="B643" s="31" t="s">
        <v>275</v>
      </c>
      <c r="C643" s="57"/>
      <c r="D643" s="7"/>
      <c r="E643" s="7">
        <f t="shared" si="9"/>
        <v>0</v>
      </c>
    </row>
    <row r="644" spans="1:5" ht="15.75" customHeight="1" hidden="1">
      <c r="A644" s="4">
        <v>11</v>
      </c>
      <c r="B644" s="31" t="s">
        <v>276</v>
      </c>
      <c r="C644" s="57"/>
      <c r="D644" s="7"/>
      <c r="E644" s="7">
        <f t="shared" si="9"/>
        <v>0</v>
      </c>
    </row>
    <row r="645" spans="1:5" ht="15.75" customHeight="1" hidden="1">
      <c r="A645" s="4">
        <v>12</v>
      </c>
      <c r="B645" s="31" t="s">
        <v>277</v>
      </c>
      <c r="C645" s="57"/>
      <c r="D645" s="7"/>
      <c r="E645" s="7">
        <f t="shared" si="9"/>
        <v>0</v>
      </c>
    </row>
    <row r="646" spans="1:5" ht="15.75" customHeight="1" hidden="1">
      <c r="A646" s="4">
        <v>13</v>
      </c>
      <c r="B646" s="31" t="s">
        <v>278</v>
      </c>
      <c r="C646" s="57"/>
      <c r="D646" s="7"/>
      <c r="E646" s="7">
        <f t="shared" si="9"/>
        <v>0</v>
      </c>
    </row>
    <row r="647" spans="1:5" ht="15.75" customHeight="1" hidden="1">
      <c r="A647" s="4">
        <v>14</v>
      </c>
      <c r="B647" s="31" t="s">
        <v>279</v>
      </c>
      <c r="C647" s="57"/>
      <c r="D647" s="7"/>
      <c r="E647" s="7">
        <f>C647*D647</f>
        <v>0</v>
      </c>
    </row>
    <row r="648" spans="1:5" ht="33" customHeight="1">
      <c r="A648" s="4">
        <v>1</v>
      </c>
      <c r="B648" s="10" t="s">
        <v>290</v>
      </c>
      <c r="C648" s="57"/>
      <c r="D648" s="7"/>
      <c r="E648" s="7">
        <f>C648*D648</f>
        <v>0</v>
      </c>
    </row>
    <row r="649" spans="1:5" ht="24.75" customHeight="1" hidden="1">
      <c r="A649" s="4">
        <v>16</v>
      </c>
      <c r="B649" s="31"/>
      <c r="C649" s="57"/>
      <c r="D649" s="7"/>
      <c r="E649" s="7">
        <f>C649*D649</f>
        <v>0</v>
      </c>
    </row>
    <row r="650" spans="1:5" ht="15.75" customHeight="1" hidden="1">
      <c r="A650" s="4">
        <v>17</v>
      </c>
      <c r="B650" s="31"/>
      <c r="C650" s="57"/>
      <c r="D650" s="7"/>
      <c r="E650" s="7">
        <f t="shared" si="9"/>
        <v>0</v>
      </c>
    </row>
    <row r="651" spans="1:5" ht="15.75" customHeight="1" hidden="1">
      <c r="A651" s="4">
        <v>18</v>
      </c>
      <c r="B651" s="31"/>
      <c r="C651" s="57"/>
      <c r="D651" s="7"/>
      <c r="E651" s="7">
        <f t="shared" si="9"/>
        <v>0</v>
      </c>
    </row>
    <row r="652" spans="1:5" ht="15.75" customHeight="1" hidden="1">
      <c r="A652" s="4">
        <v>19</v>
      </c>
      <c r="B652" s="31"/>
      <c r="C652" s="57"/>
      <c r="D652" s="7"/>
      <c r="E652" s="7">
        <f t="shared" si="9"/>
        <v>0</v>
      </c>
    </row>
    <row r="653" spans="1:5" ht="15.75" customHeight="1" hidden="1">
      <c r="A653" s="4">
        <v>20</v>
      </c>
      <c r="B653" s="31"/>
      <c r="C653" s="57"/>
      <c r="D653" s="7"/>
      <c r="E653" s="7">
        <f t="shared" si="9"/>
        <v>0</v>
      </c>
    </row>
    <row r="654" spans="1:5" ht="15.75" customHeight="1" hidden="1">
      <c r="A654" s="4">
        <v>21</v>
      </c>
      <c r="B654" s="31"/>
      <c r="C654" s="57"/>
      <c r="D654" s="7"/>
      <c r="E654" s="7">
        <f t="shared" si="9"/>
        <v>0</v>
      </c>
    </row>
    <row r="655" spans="1:5" ht="15.75" customHeight="1" hidden="1">
      <c r="A655" s="4">
        <v>22</v>
      </c>
      <c r="B655" s="31"/>
      <c r="C655" s="57"/>
      <c r="D655" s="7"/>
      <c r="E655" s="7">
        <f t="shared" si="9"/>
        <v>0</v>
      </c>
    </row>
    <row r="656" spans="1:5" ht="15.75" customHeight="1" hidden="1">
      <c r="A656" s="4">
        <v>23</v>
      </c>
      <c r="B656" s="31"/>
      <c r="C656" s="57"/>
      <c r="D656" s="7"/>
      <c r="E656" s="7">
        <f t="shared" si="9"/>
        <v>0</v>
      </c>
    </row>
    <row r="657" spans="1:5" ht="15.75" customHeight="1" hidden="1">
      <c r="A657" s="4">
        <v>24</v>
      </c>
      <c r="B657" s="31"/>
      <c r="C657" s="57"/>
      <c r="D657" s="7"/>
      <c r="E657" s="7">
        <f t="shared" si="9"/>
        <v>0</v>
      </c>
    </row>
    <row r="658" spans="1:5" ht="15.75" customHeight="1" hidden="1">
      <c r="A658" s="4">
        <v>25</v>
      </c>
      <c r="B658" s="31"/>
      <c r="C658" s="57"/>
      <c r="D658" s="7"/>
      <c r="E658" s="7">
        <f t="shared" si="9"/>
        <v>0</v>
      </c>
    </row>
    <row r="659" spans="1:5" ht="15.75" customHeight="1" hidden="1">
      <c r="A659" s="4">
        <v>26</v>
      </c>
      <c r="B659" s="31"/>
      <c r="C659" s="57"/>
      <c r="D659" s="7"/>
      <c r="E659" s="7">
        <f t="shared" si="9"/>
        <v>0</v>
      </c>
    </row>
    <row r="660" spans="1:5" ht="15.75" customHeight="1" hidden="1">
      <c r="A660" s="4">
        <v>27</v>
      </c>
      <c r="B660" s="31"/>
      <c r="C660" s="57"/>
      <c r="D660" s="7"/>
      <c r="E660" s="7">
        <f t="shared" si="9"/>
        <v>0</v>
      </c>
    </row>
    <row r="661" spans="1:5" ht="15.75" customHeight="1" hidden="1">
      <c r="A661" s="4">
        <v>28</v>
      </c>
      <c r="B661" s="31"/>
      <c r="C661" s="57"/>
      <c r="D661" s="7"/>
      <c r="E661" s="7">
        <f t="shared" si="9"/>
        <v>0</v>
      </c>
    </row>
    <row r="662" spans="1:5" ht="15.75" customHeight="1" hidden="1">
      <c r="A662" s="4">
        <v>29</v>
      </c>
      <c r="B662" s="31"/>
      <c r="C662" s="57"/>
      <c r="D662" s="7"/>
      <c r="E662" s="7">
        <f t="shared" si="9"/>
        <v>0</v>
      </c>
    </row>
    <row r="663" spans="1:5" ht="15.75" customHeight="1" hidden="1">
      <c r="A663" s="4">
        <v>30</v>
      </c>
      <c r="B663" s="31"/>
      <c r="C663" s="57"/>
      <c r="D663" s="7"/>
      <c r="E663" s="7">
        <f t="shared" si="9"/>
        <v>0</v>
      </c>
    </row>
    <row r="664" spans="1:5" ht="15.75" customHeight="1" hidden="1">
      <c r="A664" s="4">
        <v>31</v>
      </c>
      <c r="B664" s="31"/>
      <c r="C664" s="57"/>
      <c r="D664" s="7"/>
      <c r="E664" s="7">
        <f t="shared" si="9"/>
        <v>0</v>
      </c>
    </row>
    <row r="665" spans="1:5" ht="15.75" customHeight="1" hidden="1">
      <c r="A665" s="4">
        <v>32</v>
      </c>
      <c r="B665" s="8"/>
      <c r="C665" s="57"/>
      <c r="D665" s="7"/>
      <c r="E665" s="7">
        <f t="shared" si="9"/>
        <v>0</v>
      </c>
    </row>
    <row r="666" spans="1:5" ht="15.75" customHeight="1" hidden="1">
      <c r="A666" s="4">
        <v>33</v>
      </c>
      <c r="B666" s="8"/>
      <c r="C666" s="57"/>
      <c r="D666" s="7"/>
      <c r="E666" s="7">
        <f t="shared" si="9"/>
        <v>0</v>
      </c>
    </row>
    <row r="667" spans="1:7" ht="15">
      <c r="A667" s="8" t="s">
        <v>197</v>
      </c>
      <c r="B667" s="8" t="s">
        <v>203</v>
      </c>
      <c r="C667" s="57" t="s">
        <v>203</v>
      </c>
      <c r="D667" s="9" t="s">
        <v>203</v>
      </c>
      <c r="E667" s="9">
        <f>SUM(E634:E666)</f>
        <v>0</v>
      </c>
      <c r="F667" s="11"/>
      <c r="G667" s="11"/>
    </row>
    <row r="668" spans="3:5" ht="15">
      <c r="C668" s="18"/>
      <c r="D668" s="11"/>
      <c r="E668" s="11"/>
    </row>
    <row r="669" ht="15">
      <c r="A669" s="1" t="s">
        <v>229</v>
      </c>
    </row>
    <row r="671" spans="1:4" ht="120">
      <c r="A671" s="4" t="s">
        <v>198</v>
      </c>
      <c r="B671" s="5" t="s">
        <v>196</v>
      </c>
      <c r="C671" s="55" t="s">
        <v>180</v>
      </c>
      <c r="D671" s="5" t="s">
        <v>199</v>
      </c>
    </row>
    <row r="672" spans="1:4" ht="15">
      <c r="A672" s="6">
        <v>1</v>
      </c>
      <c r="B672" s="62">
        <v>2</v>
      </c>
      <c r="C672" s="63">
        <v>3</v>
      </c>
      <c r="D672" s="61" t="s">
        <v>9</v>
      </c>
    </row>
    <row r="673" spans="1:4" ht="15">
      <c r="A673" s="4">
        <v>1</v>
      </c>
      <c r="B673" s="8"/>
      <c r="C673" s="57"/>
      <c r="D673" s="7">
        <f>C673</f>
        <v>0</v>
      </c>
    </row>
    <row r="674" spans="1:4" ht="15" hidden="1">
      <c r="A674" s="4">
        <v>2</v>
      </c>
      <c r="B674" s="8"/>
      <c r="C674" s="57"/>
      <c r="D674" s="7">
        <f>C674</f>
        <v>0</v>
      </c>
    </row>
    <row r="675" spans="1:4" ht="15" hidden="1">
      <c r="A675" s="4">
        <v>3</v>
      </c>
      <c r="B675" s="8"/>
      <c r="C675" s="57"/>
      <c r="D675" s="7">
        <f>C675</f>
        <v>0</v>
      </c>
    </row>
    <row r="676" spans="1:4" ht="15" hidden="1">
      <c r="A676" s="4">
        <v>4</v>
      </c>
      <c r="B676" s="8"/>
      <c r="C676" s="57"/>
      <c r="D676" s="7">
        <f>C676</f>
        <v>0</v>
      </c>
    </row>
    <row r="677" spans="1:4" ht="15" hidden="1">
      <c r="A677" s="4">
        <v>5</v>
      </c>
      <c r="B677" s="8"/>
      <c r="C677" s="57"/>
      <c r="D677" s="7">
        <f>C677</f>
        <v>0</v>
      </c>
    </row>
    <row r="678" spans="1:4" ht="15">
      <c r="A678" s="8" t="s">
        <v>197</v>
      </c>
      <c r="B678" s="8" t="s">
        <v>203</v>
      </c>
      <c r="C678" s="57" t="s">
        <v>203</v>
      </c>
      <c r="D678" s="9">
        <f>SUM(D673:D677)</f>
        <v>0</v>
      </c>
    </row>
    <row r="680" spans="1:5" ht="33.75" customHeight="1">
      <c r="A680" s="68" t="s">
        <v>190</v>
      </c>
      <c r="B680" s="68"/>
      <c r="C680" s="68"/>
      <c r="D680" s="68"/>
      <c r="E680" s="68"/>
    </row>
    <row r="682" ht="15">
      <c r="A682" s="1" t="s">
        <v>230</v>
      </c>
    </row>
    <row r="684" spans="1:5" ht="32.25" customHeight="1">
      <c r="A684" s="4" t="s">
        <v>198</v>
      </c>
      <c r="B684" s="5" t="s">
        <v>196</v>
      </c>
      <c r="C684" s="61" t="s">
        <v>221</v>
      </c>
      <c r="D684" s="5" t="s">
        <v>222</v>
      </c>
      <c r="E684" s="5" t="s">
        <v>199</v>
      </c>
    </row>
    <row r="685" spans="1:5" ht="15">
      <c r="A685" s="6">
        <v>1</v>
      </c>
      <c r="B685" s="62">
        <v>2</v>
      </c>
      <c r="C685" s="6">
        <v>3</v>
      </c>
      <c r="D685" s="62">
        <v>4</v>
      </c>
      <c r="E685" s="62">
        <v>5</v>
      </c>
    </row>
    <row r="686" spans="1:6" ht="15">
      <c r="A686" s="4">
        <v>1</v>
      </c>
      <c r="B686" s="8" t="s">
        <v>282</v>
      </c>
      <c r="C686" s="7"/>
      <c r="D686" s="7"/>
      <c r="E686" s="7">
        <f>C686*D686</f>
        <v>0</v>
      </c>
      <c r="F686" s="11"/>
    </row>
    <row r="687" spans="1:5" ht="15" hidden="1">
      <c r="A687" s="4">
        <v>2</v>
      </c>
      <c r="B687" s="8"/>
      <c r="C687" s="7"/>
      <c r="D687" s="7"/>
      <c r="E687" s="7">
        <f>C687*D687</f>
        <v>0</v>
      </c>
    </row>
    <row r="688" spans="1:5" ht="15" hidden="1">
      <c r="A688" s="4">
        <v>3</v>
      </c>
      <c r="B688" s="8"/>
      <c r="C688" s="7"/>
      <c r="D688" s="7"/>
      <c r="E688" s="7">
        <f>C688*D688</f>
        <v>0</v>
      </c>
    </row>
    <row r="689" spans="1:5" ht="15" hidden="1">
      <c r="A689" s="4">
        <v>4</v>
      </c>
      <c r="B689" s="8"/>
      <c r="C689" s="7"/>
      <c r="D689" s="7"/>
      <c r="E689" s="7">
        <f>C689*D689</f>
        <v>0</v>
      </c>
    </row>
    <row r="690" spans="1:5" ht="15">
      <c r="A690" s="8" t="s">
        <v>197</v>
      </c>
      <c r="B690" s="8" t="s">
        <v>203</v>
      </c>
      <c r="C690" s="7" t="s">
        <v>203</v>
      </c>
      <c r="D690" s="9" t="s">
        <v>203</v>
      </c>
      <c r="E690" s="9">
        <f>SUM(E686:E689)</f>
        <v>0</v>
      </c>
    </row>
    <row r="692" spans="1:6" ht="18" customHeight="1">
      <c r="A692" s="68" t="s">
        <v>243</v>
      </c>
      <c r="B692" s="68"/>
      <c r="C692" s="68"/>
      <c r="D692" s="68"/>
      <c r="E692" s="68"/>
      <c r="F692" s="68"/>
    </row>
    <row r="694" spans="1:5" ht="39" customHeight="1">
      <c r="A694" s="4" t="s">
        <v>198</v>
      </c>
      <c r="B694" s="5" t="s">
        <v>196</v>
      </c>
      <c r="C694" s="74" t="s">
        <v>213</v>
      </c>
      <c r="D694" s="75"/>
      <c r="E694" s="5" t="s">
        <v>199</v>
      </c>
    </row>
    <row r="695" spans="1:5" ht="15">
      <c r="A695" s="6">
        <v>1</v>
      </c>
      <c r="B695" s="62">
        <v>2</v>
      </c>
      <c r="C695" s="87">
        <v>3</v>
      </c>
      <c r="D695" s="88"/>
      <c r="E695" s="61" t="s">
        <v>9</v>
      </c>
    </row>
    <row r="696" spans="1:5" ht="15">
      <c r="A696" s="4">
        <v>1</v>
      </c>
      <c r="B696" s="8"/>
      <c r="C696" s="76"/>
      <c r="D696" s="77"/>
      <c r="E696" s="7">
        <f>C696</f>
        <v>0</v>
      </c>
    </row>
    <row r="697" spans="1:5" ht="15" customHeight="1" hidden="1">
      <c r="A697" s="4">
        <v>2</v>
      </c>
      <c r="B697" s="8"/>
      <c r="C697" s="57"/>
      <c r="D697" s="7"/>
      <c r="E697" s="7">
        <f>C697*D697</f>
        <v>0</v>
      </c>
    </row>
    <row r="698" spans="1:5" ht="15" customHeight="1" hidden="1">
      <c r="A698" s="4">
        <v>3</v>
      </c>
      <c r="B698" s="8"/>
      <c r="C698" s="57"/>
      <c r="D698" s="7"/>
      <c r="E698" s="7">
        <f>C698*D698</f>
        <v>0</v>
      </c>
    </row>
    <row r="699" spans="1:5" ht="15" customHeight="1" hidden="1">
      <c r="A699" s="4">
        <v>4</v>
      </c>
      <c r="B699" s="8"/>
      <c r="C699" s="57"/>
      <c r="D699" s="7"/>
      <c r="E699" s="7">
        <f>C699*D699</f>
        <v>0</v>
      </c>
    </row>
    <row r="700" spans="1:5" ht="15" customHeight="1" hidden="1">
      <c r="A700" s="4">
        <v>5</v>
      </c>
      <c r="B700" s="8"/>
      <c r="C700" s="57"/>
      <c r="D700" s="7"/>
      <c r="E700" s="7">
        <f>C700*D700</f>
        <v>0</v>
      </c>
    </row>
    <row r="701" spans="1:6" ht="15">
      <c r="A701" s="8" t="s">
        <v>197</v>
      </c>
      <c r="B701" s="8" t="s">
        <v>203</v>
      </c>
      <c r="C701" s="76" t="s">
        <v>203</v>
      </c>
      <c r="D701" s="77"/>
      <c r="E701" s="9">
        <f>SUM(E696:E700)</f>
        <v>0</v>
      </c>
      <c r="F701" s="1" t="s">
        <v>242</v>
      </c>
    </row>
    <row r="702" spans="1:4" ht="72" customHeight="1">
      <c r="A702" s="82" t="s">
        <v>194</v>
      </c>
      <c r="B702" s="82"/>
      <c r="C702" s="82"/>
      <c r="D702" s="19">
        <f>D678+G626+E610+F594+G576+E690+E667+E701</f>
        <v>20872.77</v>
      </c>
    </row>
    <row r="703" spans="1:7" ht="144" customHeight="1">
      <c r="A703" s="66" t="s">
        <v>223</v>
      </c>
      <c r="B703" s="66"/>
      <c r="C703" s="66"/>
      <c r="D703" s="66"/>
      <c r="E703" s="66"/>
      <c r="F703" s="66"/>
      <c r="G703" s="66"/>
    </row>
    <row r="704" spans="1:7" ht="104.25" customHeight="1">
      <c r="A704" s="66" t="s">
        <v>224</v>
      </c>
      <c r="B704" s="66"/>
      <c r="C704" s="66"/>
      <c r="D704" s="66"/>
      <c r="E704" s="66"/>
      <c r="F704" s="66"/>
      <c r="G704" s="66"/>
    </row>
    <row r="705" spans="1:7" ht="105" customHeight="1">
      <c r="A705" s="66" t="s">
        <v>291</v>
      </c>
      <c r="B705" s="66"/>
      <c r="C705" s="66"/>
      <c r="D705" s="66"/>
      <c r="E705" s="66"/>
      <c r="F705" s="66"/>
      <c r="G705" s="66"/>
    </row>
    <row r="706" spans="1:7" ht="105" customHeight="1">
      <c r="A706" s="66" t="s">
        <v>225</v>
      </c>
      <c r="B706" s="66"/>
      <c r="C706" s="66"/>
      <c r="D706" s="66"/>
      <c r="E706" s="66"/>
      <c r="F706" s="66"/>
      <c r="G706" s="66"/>
    </row>
    <row r="707" spans="1:6" ht="30.75" customHeight="1">
      <c r="A707" s="66" t="s">
        <v>215</v>
      </c>
      <c r="B707" s="93"/>
      <c r="C707" s="93"/>
      <c r="D707" s="93"/>
      <c r="E707" s="93"/>
      <c r="F707" s="93"/>
    </row>
    <row r="708" spans="1:5" ht="265.5" customHeight="1">
      <c r="A708" s="4" t="s">
        <v>198</v>
      </c>
      <c r="B708" s="5" t="s">
        <v>196</v>
      </c>
      <c r="C708" s="5" t="s">
        <v>182</v>
      </c>
      <c r="D708" s="55" t="s">
        <v>181</v>
      </c>
      <c r="E708" s="5" t="s">
        <v>199</v>
      </c>
    </row>
    <row r="709" spans="1:5" ht="18" customHeight="1">
      <c r="A709" s="22">
        <v>1</v>
      </c>
      <c r="B709" s="22">
        <v>2</v>
      </c>
      <c r="C709" s="6">
        <v>3</v>
      </c>
      <c r="D709" s="23">
        <v>4</v>
      </c>
      <c r="E709" s="24" t="s">
        <v>56</v>
      </c>
    </row>
    <row r="710" spans="1:6" ht="19.5" customHeight="1">
      <c r="A710" s="4"/>
      <c r="B710" s="10"/>
      <c r="C710" s="32"/>
      <c r="D710" s="57"/>
      <c r="E710" s="7">
        <f>C710*D710</f>
        <v>0</v>
      </c>
      <c r="F710" s="11"/>
    </row>
    <row r="711" spans="1:5" s="2" customFormat="1" ht="21" customHeight="1" hidden="1">
      <c r="A711" s="4">
        <v>2</v>
      </c>
      <c r="B711" s="10"/>
      <c r="C711" s="7"/>
      <c r="D711" s="7"/>
      <c r="E711" s="7">
        <f>C711*D711</f>
        <v>0</v>
      </c>
    </row>
    <row r="712" spans="1:5" s="2" customFormat="1" ht="15.75" customHeight="1" hidden="1">
      <c r="A712" s="33"/>
      <c r="B712" s="10"/>
      <c r="C712" s="32"/>
      <c r="D712" s="7"/>
      <c r="E712" s="7">
        <f aca="true" t="shared" si="10" ref="E712:E726">C712*D712</f>
        <v>0</v>
      </c>
    </row>
    <row r="713" spans="1:5" s="2" customFormat="1" ht="15.75" customHeight="1" hidden="1">
      <c r="A713" s="33"/>
      <c r="B713" s="10"/>
      <c r="C713" s="32"/>
      <c r="D713" s="7"/>
      <c r="E713" s="7">
        <f t="shared" si="10"/>
        <v>0</v>
      </c>
    </row>
    <row r="714" spans="1:5" s="2" customFormat="1" ht="66" customHeight="1" hidden="1">
      <c r="A714" s="33"/>
      <c r="B714" s="10"/>
      <c r="C714" s="32"/>
      <c r="D714" s="7"/>
      <c r="E714" s="7">
        <f t="shared" si="10"/>
        <v>0</v>
      </c>
    </row>
    <row r="715" spans="1:5" s="2" customFormat="1" ht="42" customHeight="1" hidden="1">
      <c r="A715" s="33"/>
      <c r="B715" s="10"/>
      <c r="C715" s="32"/>
      <c r="D715" s="7"/>
      <c r="E715" s="7">
        <f t="shared" si="10"/>
        <v>0</v>
      </c>
    </row>
    <row r="716" spans="1:5" s="2" customFormat="1" ht="15.75" customHeight="1" hidden="1">
      <c r="A716" s="33"/>
      <c r="B716" s="10"/>
      <c r="C716" s="32"/>
      <c r="D716" s="7"/>
      <c r="E716" s="7">
        <f t="shared" si="10"/>
        <v>0</v>
      </c>
    </row>
    <row r="717" spans="1:5" s="2" customFormat="1" ht="15.75" customHeight="1" hidden="1">
      <c r="A717" s="33"/>
      <c r="B717" s="10"/>
      <c r="C717" s="32"/>
      <c r="D717" s="7"/>
      <c r="E717" s="7">
        <f t="shared" si="10"/>
        <v>0</v>
      </c>
    </row>
    <row r="718" spans="1:5" s="2" customFormat="1" ht="15.75" customHeight="1" hidden="1">
      <c r="A718" s="33"/>
      <c r="B718" s="10"/>
      <c r="C718" s="32"/>
      <c r="D718" s="7"/>
      <c r="E718" s="7">
        <f t="shared" si="10"/>
        <v>0</v>
      </c>
    </row>
    <row r="719" spans="1:5" s="2" customFormat="1" ht="15.75" customHeight="1" hidden="1">
      <c r="A719" s="4">
        <v>17</v>
      </c>
      <c r="B719" s="10"/>
      <c r="C719" s="7"/>
      <c r="D719" s="7"/>
      <c r="E719" s="7">
        <f t="shared" si="10"/>
        <v>0</v>
      </c>
    </row>
    <row r="720" spans="1:5" s="2" customFormat="1" ht="15.75" customHeight="1" hidden="1">
      <c r="A720" s="4">
        <v>18</v>
      </c>
      <c r="B720" s="10"/>
      <c r="C720" s="57"/>
      <c r="D720" s="7"/>
      <c r="E720" s="7">
        <f t="shared" si="10"/>
        <v>0</v>
      </c>
    </row>
    <row r="721" spans="1:5" s="2" customFormat="1" ht="15.75" customHeight="1" hidden="1">
      <c r="A721" s="4">
        <v>19</v>
      </c>
      <c r="B721" s="10"/>
      <c r="C721" s="57"/>
      <c r="D721" s="7"/>
      <c r="E721" s="7">
        <f t="shared" si="10"/>
        <v>0</v>
      </c>
    </row>
    <row r="722" spans="1:5" s="2" customFormat="1" ht="15.75" customHeight="1" hidden="1">
      <c r="A722" s="4">
        <v>20</v>
      </c>
      <c r="B722" s="10"/>
      <c r="C722" s="57"/>
      <c r="D722" s="7"/>
      <c r="E722" s="7">
        <f t="shared" si="10"/>
        <v>0</v>
      </c>
    </row>
    <row r="723" spans="1:5" s="2" customFormat="1" ht="15.75" customHeight="1" hidden="1">
      <c r="A723" s="4">
        <v>21</v>
      </c>
      <c r="B723" s="10"/>
      <c r="C723" s="57"/>
      <c r="D723" s="7"/>
      <c r="E723" s="7">
        <f t="shared" si="10"/>
        <v>0</v>
      </c>
    </row>
    <row r="724" spans="1:5" s="2" customFormat="1" ht="15.75" customHeight="1" hidden="1">
      <c r="A724" s="4">
        <v>22</v>
      </c>
      <c r="B724" s="10"/>
      <c r="C724" s="57"/>
      <c r="D724" s="7"/>
      <c r="E724" s="7">
        <f t="shared" si="10"/>
        <v>0</v>
      </c>
    </row>
    <row r="725" spans="1:5" s="2" customFormat="1" ht="15.75" customHeight="1" hidden="1">
      <c r="A725" s="4">
        <v>23</v>
      </c>
      <c r="B725" s="10"/>
      <c r="C725" s="57"/>
      <c r="D725" s="7"/>
      <c r="E725" s="7">
        <f t="shared" si="10"/>
        <v>0</v>
      </c>
    </row>
    <row r="726" spans="1:5" s="2" customFormat="1" ht="15.75" customHeight="1" hidden="1">
      <c r="A726" s="4">
        <v>24</v>
      </c>
      <c r="B726" s="10"/>
      <c r="C726" s="57"/>
      <c r="D726" s="7"/>
      <c r="E726" s="7">
        <f t="shared" si="10"/>
        <v>0</v>
      </c>
    </row>
    <row r="727" spans="1:5" s="2" customFormat="1" ht="15">
      <c r="A727" s="8" t="s">
        <v>197</v>
      </c>
      <c r="B727" s="8" t="s">
        <v>203</v>
      </c>
      <c r="C727" s="4" t="s">
        <v>203</v>
      </c>
      <c r="D727" s="9" t="s">
        <v>203</v>
      </c>
      <c r="E727" s="7">
        <f>SUM(E710:E711)</f>
        <v>0</v>
      </c>
    </row>
    <row r="728" spans="1:5" s="2" customFormat="1" ht="15">
      <c r="A728" s="1"/>
      <c r="B728" s="1"/>
      <c r="C728" s="3"/>
      <c r="D728" s="11"/>
      <c r="E728" s="18"/>
    </row>
    <row r="729" spans="1:6" ht="27" customHeight="1">
      <c r="A729" s="66" t="s">
        <v>226</v>
      </c>
      <c r="B729" s="93"/>
      <c r="C729" s="93"/>
      <c r="D729" s="93"/>
      <c r="E729" s="93"/>
      <c r="F729" s="93"/>
    </row>
    <row r="730" spans="1:3" ht="65.25" customHeight="1">
      <c r="A730" s="4" t="s">
        <v>198</v>
      </c>
      <c r="B730" s="5" t="s">
        <v>196</v>
      </c>
      <c r="C730" s="55" t="s">
        <v>227</v>
      </c>
    </row>
    <row r="731" spans="1:3" ht="18" customHeight="1">
      <c r="A731" s="22">
        <v>1</v>
      </c>
      <c r="B731" s="22">
        <v>2</v>
      </c>
      <c r="C731" s="24">
        <v>3</v>
      </c>
    </row>
    <row r="732" spans="1:4" ht="117" customHeight="1">
      <c r="A732" s="4">
        <v>1</v>
      </c>
      <c r="B732" s="5" t="s">
        <v>335</v>
      </c>
      <c r="C732" s="7">
        <f>843.33*12</f>
        <v>10119.96</v>
      </c>
      <c r="D732" s="11"/>
    </row>
    <row r="733" spans="1:3" s="2" customFormat="1" ht="30" customHeight="1">
      <c r="A733" s="4">
        <v>2</v>
      </c>
      <c r="B733" s="5" t="s">
        <v>323</v>
      </c>
      <c r="C733" s="7">
        <v>598666</v>
      </c>
    </row>
    <row r="734" spans="1:3" s="2" customFormat="1" ht="83.25" customHeight="1">
      <c r="A734" s="4">
        <v>3</v>
      </c>
      <c r="B734" s="5" t="s">
        <v>299</v>
      </c>
      <c r="C734" s="7">
        <v>5000</v>
      </c>
    </row>
    <row r="735" spans="1:3" s="2" customFormat="1" ht="36" customHeight="1">
      <c r="A735" s="4">
        <v>4</v>
      </c>
      <c r="B735" s="5" t="s">
        <v>331</v>
      </c>
      <c r="C735" s="7">
        <f>6798.06*4</f>
        <v>27192.24</v>
      </c>
    </row>
    <row r="736" spans="1:3" s="2" customFormat="1" ht="36" customHeight="1" hidden="1">
      <c r="A736" s="4">
        <v>5</v>
      </c>
      <c r="B736" s="5" t="s">
        <v>293</v>
      </c>
      <c r="C736" s="7"/>
    </row>
    <row r="737" spans="1:3" s="2" customFormat="1" ht="36" customHeight="1">
      <c r="A737" s="4">
        <v>5</v>
      </c>
      <c r="B737" s="5" t="s">
        <v>333</v>
      </c>
      <c r="C737" s="7">
        <f>12127.44*4</f>
        <v>48509.76</v>
      </c>
    </row>
    <row r="738" spans="1:3" s="2" customFormat="1" ht="36" customHeight="1">
      <c r="A738" s="4">
        <v>6</v>
      </c>
      <c r="B738" s="5" t="s">
        <v>300</v>
      </c>
      <c r="C738" s="7">
        <v>6126.67</v>
      </c>
    </row>
    <row r="739" spans="1:3" s="2" customFormat="1" ht="52.5" customHeight="1">
      <c r="A739" s="4">
        <v>7</v>
      </c>
      <c r="B739" s="5" t="s">
        <v>301</v>
      </c>
      <c r="C739" s="7">
        <v>8000</v>
      </c>
    </row>
    <row r="740" spans="1:3" s="2" customFormat="1" ht="26.25" customHeight="1">
      <c r="A740" s="4">
        <v>8</v>
      </c>
      <c r="B740" s="5" t="s">
        <v>302</v>
      </c>
      <c r="C740" s="7">
        <f>506.67*10</f>
        <v>5066.7</v>
      </c>
    </row>
    <row r="741" spans="1:3" s="2" customFormat="1" ht="36" customHeight="1">
      <c r="A741" s="4">
        <v>9</v>
      </c>
      <c r="B741" s="5" t="s">
        <v>334</v>
      </c>
      <c r="C741" s="7">
        <f>2274.07*12</f>
        <v>27288.84</v>
      </c>
    </row>
    <row r="742" spans="1:3" s="2" customFormat="1" ht="36" customHeight="1">
      <c r="A742" s="4">
        <v>10</v>
      </c>
      <c r="B742" s="115" t="s">
        <v>303</v>
      </c>
      <c r="C742" s="7">
        <f>1100*12</f>
        <v>13200</v>
      </c>
    </row>
    <row r="743" spans="1:3" s="2" customFormat="1" ht="63.75" customHeight="1">
      <c r="A743" s="4">
        <v>11</v>
      </c>
      <c r="B743" s="44" t="s">
        <v>304</v>
      </c>
      <c r="C743" s="7">
        <f>11000*12</f>
        <v>132000</v>
      </c>
    </row>
    <row r="744" spans="1:3" s="2" customFormat="1" ht="30.75" customHeight="1">
      <c r="A744" s="4">
        <v>12</v>
      </c>
      <c r="B744" s="44" t="s">
        <v>305</v>
      </c>
      <c r="C744" s="7">
        <v>3000</v>
      </c>
    </row>
    <row r="745" spans="1:3" s="2" customFormat="1" ht="23.25" customHeight="1">
      <c r="A745" s="4">
        <v>13</v>
      </c>
      <c r="B745" s="44" t="s">
        <v>306</v>
      </c>
      <c r="C745" s="7">
        <f>2133.33*3</f>
        <v>6399.99</v>
      </c>
    </row>
    <row r="746" spans="1:3" s="2" customFormat="1" ht="47.25" customHeight="1">
      <c r="A746" s="4">
        <v>14</v>
      </c>
      <c r="B746" s="44" t="s">
        <v>307</v>
      </c>
      <c r="C746" s="7">
        <f>716.67*15</f>
        <v>10750.05</v>
      </c>
    </row>
    <row r="747" spans="1:3" s="2" customFormat="1" ht="63.75" customHeight="1">
      <c r="A747" s="4">
        <v>15</v>
      </c>
      <c r="B747" s="44" t="s">
        <v>308</v>
      </c>
      <c r="C747" s="7">
        <f>740*1</f>
        <v>740</v>
      </c>
    </row>
    <row r="748" spans="1:3" s="2" customFormat="1" ht="58.5" customHeight="1" hidden="1">
      <c r="A748" s="4">
        <v>16</v>
      </c>
      <c r="B748" s="44" t="s">
        <v>309</v>
      </c>
      <c r="C748" s="7">
        <v>0</v>
      </c>
    </row>
    <row r="749" spans="1:3" s="2" customFormat="1" ht="47.25" customHeight="1">
      <c r="A749" s="4">
        <v>16</v>
      </c>
      <c r="B749" s="5" t="s">
        <v>310</v>
      </c>
      <c r="C749" s="7">
        <v>6166.67</v>
      </c>
    </row>
    <row r="750" spans="1:3" s="2" customFormat="1" ht="45" customHeight="1">
      <c r="A750" s="4">
        <v>17</v>
      </c>
      <c r="B750" s="5" t="s">
        <v>326</v>
      </c>
      <c r="C750" s="7">
        <v>2166.67</v>
      </c>
    </row>
    <row r="751" spans="1:3" s="2" customFormat="1" ht="54.75" customHeight="1">
      <c r="A751" s="4">
        <v>18</v>
      </c>
      <c r="B751" s="5" t="s">
        <v>325</v>
      </c>
      <c r="C751" s="7">
        <v>4166.67</v>
      </c>
    </row>
    <row r="752" spans="1:3" s="2" customFormat="1" ht="28.5" customHeight="1">
      <c r="A752" s="4">
        <v>19</v>
      </c>
      <c r="B752" s="5" t="s">
        <v>311</v>
      </c>
      <c r="C752" s="7">
        <v>3166.67</v>
      </c>
    </row>
    <row r="753" spans="1:3" s="2" customFormat="1" ht="59.25" customHeight="1">
      <c r="A753" s="4">
        <v>20</v>
      </c>
      <c r="B753" s="5" t="s">
        <v>324</v>
      </c>
      <c r="C753" s="7">
        <v>4166.67</v>
      </c>
    </row>
    <row r="754" spans="1:3" s="2" customFormat="1" ht="24.75" customHeight="1" hidden="1">
      <c r="A754" s="4">
        <v>22</v>
      </c>
      <c r="B754" s="5" t="s">
        <v>312</v>
      </c>
      <c r="C754" s="7"/>
    </row>
    <row r="755" spans="1:3" s="2" customFormat="1" ht="36" customHeight="1" hidden="1">
      <c r="A755" s="4">
        <v>23</v>
      </c>
      <c r="B755" s="5" t="s">
        <v>313</v>
      </c>
      <c r="C755" s="7"/>
    </row>
    <row r="756" spans="1:3" s="2" customFormat="1" ht="14.25" customHeight="1" hidden="1">
      <c r="A756" s="4">
        <v>5</v>
      </c>
      <c r="B756" s="10"/>
      <c r="C756" s="7"/>
    </row>
    <row r="757" spans="1:3" s="2" customFormat="1" ht="14.25" customHeight="1" hidden="1">
      <c r="A757" s="4">
        <v>6</v>
      </c>
      <c r="B757" s="10"/>
      <c r="C757" s="7"/>
    </row>
    <row r="758" spans="1:3" s="2" customFormat="1" ht="14.25" customHeight="1" hidden="1">
      <c r="A758" s="4">
        <v>7</v>
      </c>
      <c r="B758" s="10"/>
      <c r="C758" s="7"/>
    </row>
    <row r="759" spans="1:3" s="2" customFormat="1" ht="14.25" customHeight="1" hidden="1">
      <c r="A759" s="4">
        <v>8</v>
      </c>
      <c r="B759" s="10"/>
      <c r="C759" s="7"/>
    </row>
    <row r="760" spans="1:3" s="2" customFormat="1" ht="33" customHeight="1">
      <c r="A760" s="4">
        <v>21</v>
      </c>
      <c r="B760" s="10" t="s">
        <v>330</v>
      </c>
      <c r="C760" s="7">
        <f>270.01*14</f>
        <v>3780.14</v>
      </c>
    </row>
    <row r="761" spans="1:3" s="2" customFormat="1" ht="31.5" customHeight="1">
      <c r="A761" s="4">
        <v>22</v>
      </c>
      <c r="B761" s="10" t="s">
        <v>329</v>
      </c>
      <c r="C761" s="7">
        <f>460.14*14</f>
        <v>6441.96</v>
      </c>
    </row>
    <row r="762" spans="1:3" s="2" customFormat="1" ht="31.5" customHeight="1">
      <c r="A762" s="4">
        <v>23</v>
      </c>
      <c r="B762" s="10" t="s">
        <v>332</v>
      </c>
      <c r="C762" s="7">
        <v>1700</v>
      </c>
    </row>
    <row r="763" spans="1:3" s="2" customFormat="1" ht="15">
      <c r="A763" s="8" t="s">
        <v>197</v>
      </c>
      <c r="B763" s="8" t="s">
        <v>203</v>
      </c>
      <c r="C763" s="7">
        <f>SUM(C732:C755)</f>
        <v>921893.56</v>
      </c>
    </row>
    <row r="764" spans="1:6" ht="30.75" customHeight="1">
      <c r="A764" s="66" t="s">
        <v>264</v>
      </c>
      <c r="B764" s="93"/>
      <c r="C764" s="93"/>
      <c r="D764" s="93"/>
      <c r="E764" s="93"/>
      <c r="F764" s="93"/>
    </row>
    <row r="765" spans="1:3" ht="68.25" customHeight="1">
      <c r="A765" s="4" t="s">
        <v>198</v>
      </c>
      <c r="B765" s="5" t="s">
        <v>196</v>
      </c>
      <c r="C765" s="5" t="s">
        <v>199</v>
      </c>
    </row>
    <row r="766" spans="1:3" ht="18" customHeight="1">
      <c r="A766" s="22">
        <v>1</v>
      </c>
      <c r="B766" s="22">
        <v>2</v>
      </c>
      <c r="C766" s="24">
        <v>3</v>
      </c>
    </row>
    <row r="767" spans="1:3" s="2" customFormat="1" ht="21" customHeight="1">
      <c r="A767" s="4">
        <v>1</v>
      </c>
      <c r="B767" s="10" t="s">
        <v>265</v>
      </c>
      <c r="C767" s="7"/>
    </row>
    <row r="768" spans="1:3" s="2" customFormat="1" ht="21" customHeight="1">
      <c r="A768" s="33" t="s">
        <v>255</v>
      </c>
      <c r="B768" s="10"/>
      <c r="C768" s="7"/>
    </row>
    <row r="769" spans="1:3" s="2" customFormat="1" ht="21" customHeight="1" hidden="1">
      <c r="A769" s="33" t="s">
        <v>256</v>
      </c>
      <c r="B769" s="10"/>
      <c r="C769" s="7"/>
    </row>
    <row r="770" spans="1:3" s="2" customFormat="1" ht="74.25" customHeight="1" hidden="1">
      <c r="A770" s="33" t="s">
        <v>257</v>
      </c>
      <c r="B770" s="10"/>
      <c r="C770" s="7"/>
    </row>
    <row r="771" spans="1:3" s="2" customFormat="1" ht="31.5" customHeight="1" hidden="1">
      <c r="A771" s="33" t="s">
        <v>258</v>
      </c>
      <c r="B771" s="10"/>
      <c r="C771" s="7"/>
    </row>
    <row r="772" spans="1:3" s="2" customFormat="1" ht="16.5" customHeight="1" hidden="1">
      <c r="A772" s="33" t="s">
        <v>259</v>
      </c>
      <c r="B772" s="10"/>
      <c r="C772" s="7"/>
    </row>
    <row r="773" spans="1:3" s="2" customFormat="1" ht="15.75" customHeight="1" hidden="1">
      <c r="A773" s="33" t="s">
        <v>260</v>
      </c>
      <c r="B773" s="10"/>
      <c r="C773" s="7"/>
    </row>
    <row r="774" spans="1:3" ht="15.75" customHeight="1" hidden="1">
      <c r="A774" s="33" t="s">
        <v>261</v>
      </c>
      <c r="B774" s="10"/>
      <c r="C774" s="7"/>
    </row>
    <row r="775" spans="1:3" s="2" customFormat="1" ht="15.75" customHeight="1" hidden="1">
      <c r="A775" s="33" t="s">
        <v>255</v>
      </c>
      <c r="B775" s="10"/>
      <c r="C775" s="7" t="e">
        <f>#REF!*#REF!</f>
        <v>#REF!</v>
      </c>
    </row>
    <row r="776" spans="1:3" s="2" customFormat="1" ht="15.75" customHeight="1" hidden="1">
      <c r="A776" s="33" t="s">
        <v>255</v>
      </c>
      <c r="B776" s="10"/>
      <c r="C776" s="7" t="e">
        <f>#REF!*#REF!</f>
        <v>#REF!</v>
      </c>
    </row>
    <row r="777" spans="1:3" s="2" customFormat="1" ht="66" customHeight="1" hidden="1">
      <c r="A777" s="33" t="s">
        <v>255</v>
      </c>
      <c r="B777" s="10"/>
      <c r="C777" s="7" t="e">
        <f>#REF!*#REF!</f>
        <v>#REF!</v>
      </c>
    </row>
    <row r="778" spans="1:3" s="2" customFormat="1" ht="42" customHeight="1" hidden="1">
      <c r="A778" s="33" t="s">
        <v>255</v>
      </c>
      <c r="B778" s="10"/>
      <c r="C778" s="7" t="e">
        <f>#REF!*#REF!</f>
        <v>#REF!</v>
      </c>
    </row>
    <row r="779" spans="1:3" s="2" customFormat="1" ht="15.75" customHeight="1" hidden="1">
      <c r="A779" s="33" t="s">
        <v>255</v>
      </c>
      <c r="B779" s="10"/>
      <c r="C779" s="7" t="e">
        <f>#REF!*#REF!</f>
        <v>#REF!</v>
      </c>
    </row>
    <row r="780" spans="1:3" s="2" customFormat="1" ht="15.75" customHeight="1" hidden="1">
      <c r="A780" s="33" t="s">
        <v>255</v>
      </c>
      <c r="B780" s="10"/>
      <c r="C780" s="7" t="e">
        <f>#REF!*#REF!</f>
        <v>#REF!</v>
      </c>
    </row>
    <row r="781" spans="1:3" s="2" customFormat="1" ht="15.75" customHeight="1" hidden="1">
      <c r="A781" s="33" t="s">
        <v>255</v>
      </c>
      <c r="B781" s="10"/>
      <c r="C781" s="7" t="e">
        <f>#REF!*#REF!</f>
        <v>#REF!</v>
      </c>
    </row>
    <row r="782" spans="1:3" s="2" customFormat="1" ht="15.75" customHeight="1" hidden="1">
      <c r="A782" s="33" t="s">
        <v>255</v>
      </c>
      <c r="B782" s="10"/>
      <c r="C782" s="7" t="e">
        <f>#REF!*#REF!</f>
        <v>#REF!</v>
      </c>
    </row>
    <row r="783" spans="1:3" s="2" customFormat="1" ht="15.75" customHeight="1" hidden="1">
      <c r="A783" s="33" t="s">
        <v>255</v>
      </c>
      <c r="B783" s="10"/>
      <c r="C783" s="7" t="e">
        <f>#REF!*#REF!</f>
        <v>#REF!</v>
      </c>
    </row>
    <row r="784" spans="1:3" s="2" customFormat="1" ht="15.75" customHeight="1" hidden="1">
      <c r="A784" s="33" t="s">
        <v>255</v>
      </c>
      <c r="B784" s="10"/>
      <c r="C784" s="7" t="e">
        <f>#REF!*#REF!</f>
        <v>#REF!</v>
      </c>
    </row>
    <row r="785" spans="1:3" s="2" customFormat="1" ht="15.75" customHeight="1" hidden="1">
      <c r="A785" s="33" t="s">
        <v>255</v>
      </c>
      <c r="B785" s="10"/>
      <c r="C785" s="7" t="e">
        <f>#REF!*#REF!</f>
        <v>#REF!</v>
      </c>
    </row>
    <row r="786" spans="1:3" s="2" customFormat="1" ht="15.75" customHeight="1" hidden="1">
      <c r="A786" s="33" t="s">
        <v>255</v>
      </c>
      <c r="B786" s="10"/>
      <c r="C786" s="7" t="e">
        <f>#REF!*#REF!</f>
        <v>#REF!</v>
      </c>
    </row>
    <row r="787" spans="1:3" s="2" customFormat="1" ht="15.75" customHeight="1" hidden="1">
      <c r="A787" s="33" t="s">
        <v>255</v>
      </c>
      <c r="B787" s="10"/>
      <c r="C787" s="7" t="e">
        <f>#REF!*#REF!</f>
        <v>#REF!</v>
      </c>
    </row>
    <row r="788" spans="1:3" s="2" customFormat="1" ht="15.75" customHeight="1" hidden="1">
      <c r="A788" s="33" t="s">
        <v>255</v>
      </c>
      <c r="B788" s="10"/>
      <c r="C788" s="7" t="e">
        <f>#REF!*#REF!</f>
        <v>#REF!</v>
      </c>
    </row>
    <row r="789" spans="1:3" s="2" customFormat="1" ht="15.75" customHeight="1" hidden="1">
      <c r="A789" s="33" t="s">
        <v>255</v>
      </c>
      <c r="B789" s="10"/>
      <c r="C789" s="7" t="e">
        <f>#REF!*#REF!</f>
        <v>#REF!</v>
      </c>
    </row>
    <row r="790" spans="1:3" s="2" customFormat="1" ht="15">
      <c r="A790" s="8" t="s">
        <v>197</v>
      </c>
      <c r="B790" s="8" t="s">
        <v>203</v>
      </c>
      <c r="C790" s="7">
        <f>SUM(C768:C774)</f>
        <v>0</v>
      </c>
    </row>
    <row r="791" spans="1:3" s="2" customFormat="1" ht="15">
      <c r="A791" s="1"/>
      <c r="B791" s="1"/>
      <c r="C791" s="18"/>
    </row>
    <row r="792" spans="1:6" ht="48" customHeight="1">
      <c r="A792" s="68" t="s">
        <v>262</v>
      </c>
      <c r="B792" s="68"/>
      <c r="C792" s="68"/>
      <c r="D792" s="68"/>
      <c r="E792" s="68"/>
      <c r="F792" s="68"/>
    </row>
    <row r="794" spans="1:5" ht="129.75" customHeight="1">
      <c r="A794" s="4" t="s">
        <v>198</v>
      </c>
      <c r="B794" s="5" t="s">
        <v>196</v>
      </c>
      <c r="C794" s="29" t="s">
        <v>236</v>
      </c>
      <c r="D794" s="61" t="s">
        <v>237</v>
      </c>
      <c r="E794" s="5" t="s">
        <v>199</v>
      </c>
    </row>
    <row r="795" spans="1:5" ht="15">
      <c r="A795" s="6">
        <v>1</v>
      </c>
      <c r="B795" s="62">
        <v>2</v>
      </c>
      <c r="C795" s="63">
        <v>3</v>
      </c>
      <c r="D795" s="62">
        <v>4</v>
      </c>
      <c r="E795" s="61" t="s">
        <v>100</v>
      </c>
    </row>
    <row r="796" spans="1:5" ht="15">
      <c r="A796" s="4">
        <v>1</v>
      </c>
      <c r="B796" s="10" t="s">
        <v>328</v>
      </c>
      <c r="C796" s="57">
        <v>2</v>
      </c>
      <c r="D796" s="7">
        <v>10766.67</v>
      </c>
      <c r="E796" s="7">
        <f>C796*D796</f>
        <v>21533.34</v>
      </c>
    </row>
    <row r="797" spans="1:5" ht="15" hidden="1">
      <c r="A797" s="4">
        <v>2</v>
      </c>
      <c r="B797" s="10"/>
      <c r="C797" s="57"/>
      <c r="D797" s="7"/>
      <c r="E797" s="7">
        <f>C797*D797</f>
        <v>0</v>
      </c>
    </row>
    <row r="798" spans="1:5" ht="15" hidden="1">
      <c r="A798" s="4">
        <v>3</v>
      </c>
      <c r="B798" s="10"/>
      <c r="C798" s="57"/>
      <c r="D798" s="7"/>
      <c r="E798" s="7">
        <f>C798*D798</f>
        <v>0</v>
      </c>
    </row>
    <row r="799" spans="1:5" ht="15" hidden="1">
      <c r="A799" s="4">
        <v>4</v>
      </c>
      <c r="B799" s="8"/>
      <c r="C799" s="57"/>
      <c r="D799" s="7"/>
      <c r="E799" s="7">
        <f>C799*D799</f>
        <v>0</v>
      </c>
    </row>
    <row r="800" spans="1:5" ht="15" hidden="1">
      <c r="A800" s="4">
        <v>5</v>
      </c>
      <c r="B800" s="8"/>
      <c r="C800" s="57"/>
      <c r="D800" s="7"/>
      <c r="E800" s="7">
        <f>C800*D800</f>
        <v>0</v>
      </c>
    </row>
    <row r="801" spans="1:5" ht="15">
      <c r="A801" s="8" t="s">
        <v>197</v>
      </c>
      <c r="B801" s="8" t="s">
        <v>203</v>
      </c>
      <c r="C801" s="57" t="s">
        <v>203</v>
      </c>
      <c r="D801" s="9" t="s">
        <v>203</v>
      </c>
      <c r="E801" s="9">
        <f>SUM(E796:E800)</f>
        <v>21533.34</v>
      </c>
    </row>
    <row r="802" spans="3:5" ht="15">
      <c r="C802" s="18"/>
      <c r="D802" s="11"/>
      <c r="E802" s="11"/>
    </row>
    <row r="803" spans="1:6" ht="30.75" customHeight="1">
      <c r="A803" s="68" t="s">
        <v>263</v>
      </c>
      <c r="B803" s="68"/>
      <c r="C803" s="68"/>
      <c r="D803" s="68"/>
      <c r="E803" s="68"/>
      <c r="F803" s="68"/>
    </row>
    <row r="804" spans="1:6" ht="30.75" customHeight="1">
      <c r="A804" s="60"/>
      <c r="B804" s="60"/>
      <c r="C804" s="60"/>
      <c r="D804" s="60"/>
      <c r="E804" s="60"/>
      <c r="F804" s="60"/>
    </row>
    <row r="805" spans="1:5" ht="129.75" customHeight="1">
      <c r="A805" s="4" t="s">
        <v>198</v>
      </c>
      <c r="B805" s="5" t="s">
        <v>196</v>
      </c>
      <c r="C805" s="29" t="s">
        <v>238</v>
      </c>
      <c r="D805" s="61" t="s">
        <v>239</v>
      </c>
      <c r="E805" s="5" t="s">
        <v>199</v>
      </c>
    </row>
    <row r="806" spans="1:5" ht="15">
      <c r="A806" s="6">
        <v>1</v>
      </c>
      <c r="B806" s="62">
        <v>2</v>
      </c>
      <c r="C806" s="63">
        <v>3</v>
      </c>
      <c r="D806" s="62">
        <v>4</v>
      </c>
      <c r="E806" s="61" t="s">
        <v>100</v>
      </c>
    </row>
    <row r="807" spans="1:5" ht="15">
      <c r="A807" s="4">
        <v>1</v>
      </c>
      <c r="B807" s="10"/>
      <c r="C807" s="57"/>
      <c r="D807" s="7"/>
      <c r="E807" s="7">
        <f>C807*D807</f>
        <v>0</v>
      </c>
    </row>
    <row r="808" spans="1:5" ht="15" hidden="1">
      <c r="A808" s="4">
        <v>2</v>
      </c>
      <c r="B808" s="8"/>
      <c r="C808" s="57"/>
      <c r="D808" s="7"/>
      <c r="E808" s="7">
        <f>C808*D808</f>
        <v>0</v>
      </c>
    </row>
    <row r="809" spans="1:5" ht="15" hidden="1">
      <c r="A809" s="4">
        <v>3</v>
      </c>
      <c r="B809" s="8"/>
      <c r="C809" s="57"/>
      <c r="D809" s="7"/>
      <c r="E809" s="7">
        <f>C809*D809</f>
        <v>0</v>
      </c>
    </row>
    <row r="810" spans="1:5" ht="15" hidden="1">
      <c r="A810" s="4">
        <v>4</v>
      </c>
      <c r="B810" s="8"/>
      <c r="C810" s="57"/>
      <c r="D810" s="7"/>
      <c r="E810" s="7">
        <f>C810*D810</f>
        <v>0</v>
      </c>
    </row>
    <row r="811" spans="1:5" ht="15" hidden="1">
      <c r="A811" s="4">
        <v>5</v>
      </c>
      <c r="B811" s="8"/>
      <c r="C811" s="57"/>
      <c r="D811" s="7"/>
      <c r="E811" s="7">
        <f>C811*D811</f>
        <v>0</v>
      </c>
    </row>
    <row r="812" spans="1:5" ht="15">
      <c r="A812" s="8" t="s">
        <v>197</v>
      </c>
      <c r="B812" s="8" t="s">
        <v>203</v>
      </c>
      <c r="C812" s="57" t="s">
        <v>203</v>
      </c>
      <c r="D812" s="9" t="s">
        <v>203</v>
      </c>
      <c r="E812" s="9">
        <f>SUM(E807:E811)</f>
        <v>0</v>
      </c>
    </row>
    <row r="813" spans="3:5" ht="15">
      <c r="C813" s="18"/>
      <c r="D813" s="11"/>
      <c r="E813" s="11"/>
    </row>
    <row r="814" spans="1:6" ht="24.75" customHeight="1">
      <c r="A814" s="66" t="s">
        <v>266</v>
      </c>
      <c r="B814" s="93"/>
      <c r="C814" s="93"/>
      <c r="D814" s="93"/>
      <c r="E814" s="93"/>
      <c r="F814" s="93"/>
    </row>
    <row r="815" spans="1:5" ht="94.5" customHeight="1">
      <c r="A815" s="34" t="s">
        <v>198</v>
      </c>
      <c r="B815" s="30" t="s">
        <v>196</v>
      </c>
      <c r="C815" s="30" t="s">
        <v>244</v>
      </c>
      <c r="D815" s="35"/>
      <c r="E815" s="35"/>
    </row>
    <row r="816" spans="1:5" ht="43.5" customHeight="1">
      <c r="A816" s="4">
        <v>1</v>
      </c>
      <c r="B816" s="5" t="s">
        <v>294</v>
      </c>
      <c r="C816" s="12"/>
      <c r="D816" s="35"/>
      <c r="E816" s="35"/>
    </row>
    <row r="817" spans="1:5" ht="54.75" customHeight="1" hidden="1">
      <c r="A817" s="4">
        <v>2</v>
      </c>
      <c r="B817" s="5"/>
      <c r="C817" s="36"/>
      <c r="D817" s="35"/>
      <c r="E817" s="35"/>
    </row>
    <row r="818" spans="1:5" ht="49.5" customHeight="1" hidden="1">
      <c r="A818" s="4">
        <v>3</v>
      </c>
      <c r="B818" s="5"/>
      <c r="C818" s="36"/>
      <c r="D818" s="35"/>
      <c r="E818" s="35"/>
    </row>
    <row r="819" spans="1:5" ht="22.5" customHeight="1">
      <c r="A819" s="4"/>
      <c r="B819" s="5" t="s">
        <v>220</v>
      </c>
      <c r="C819" s="12">
        <f>SUM(C816:C818)</f>
        <v>0</v>
      </c>
      <c r="D819" s="35"/>
      <c r="E819" s="35"/>
    </row>
    <row r="820" spans="1:4" s="2" customFormat="1" ht="15">
      <c r="A820" s="1"/>
      <c r="B820" s="1"/>
      <c r="C820" s="18"/>
      <c r="D820" s="11"/>
    </row>
    <row r="821" spans="1:6" s="2" customFormat="1" ht="14.25" customHeight="1">
      <c r="A821" s="97" t="s">
        <v>119</v>
      </c>
      <c r="B821" s="97"/>
      <c r="C821" s="97"/>
      <c r="D821" s="37">
        <f>C763+D702+D551+D515+D461+E727+E307+E801+E812+C790+C819</f>
        <v>2470635.99</v>
      </c>
      <c r="F821" s="38"/>
    </row>
    <row r="822" ht="15">
      <c r="F822" s="38"/>
    </row>
    <row r="823" spans="1:6" s="41" customFormat="1" ht="15" customHeight="1">
      <c r="A823" s="96" t="s">
        <v>118</v>
      </c>
      <c r="B823" s="96"/>
      <c r="C823" s="96"/>
      <c r="D823" s="39">
        <f>D821+D296</f>
        <v>2605051.52</v>
      </c>
      <c r="E823" s="40"/>
      <c r="F823" s="38"/>
    </row>
    <row r="824" spans="1:6" ht="81" customHeight="1">
      <c r="A824" s="66" t="s">
        <v>216</v>
      </c>
      <c r="B824" s="66"/>
      <c r="C824" s="66"/>
      <c r="D824" s="66"/>
      <c r="E824" s="66"/>
      <c r="F824" s="66"/>
    </row>
    <row r="825" spans="1:6" ht="87" customHeight="1">
      <c r="A825" s="66" t="s">
        <v>292</v>
      </c>
      <c r="B825" s="66"/>
      <c r="C825" s="66"/>
      <c r="D825" s="66"/>
      <c r="E825" s="66"/>
      <c r="F825" s="66"/>
    </row>
    <row r="826" spans="4:5" ht="15.75" customHeight="1">
      <c r="D826" s="11"/>
      <c r="E826" s="11"/>
    </row>
    <row r="827" spans="1:7" ht="63" customHeight="1">
      <c r="A827" s="67" t="s">
        <v>350</v>
      </c>
      <c r="B827" s="67"/>
      <c r="C827" s="67"/>
      <c r="D827" s="67"/>
      <c r="E827" s="67"/>
      <c r="F827" s="67"/>
      <c r="G827" s="67"/>
    </row>
  </sheetData>
  <sheetProtection/>
  <mergeCells count="173">
    <mergeCell ref="A8:G8"/>
    <mergeCell ref="A384:B384"/>
    <mergeCell ref="A385:B385"/>
    <mergeCell ref="A386:B386"/>
    <mergeCell ref="A387:B387"/>
    <mergeCell ref="A193:F193"/>
    <mergeCell ref="A383:B383"/>
    <mergeCell ref="A363:B363"/>
    <mergeCell ref="A364:B364"/>
    <mergeCell ref="A353:B353"/>
    <mergeCell ref="A388:B388"/>
    <mergeCell ref="A366:B366"/>
    <mergeCell ref="A367:B367"/>
    <mergeCell ref="A368:B368"/>
    <mergeCell ref="A362:B362"/>
    <mergeCell ref="A394:B394"/>
    <mergeCell ref="A390:E390"/>
    <mergeCell ref="A375:B375"/>
    <mergeCell ref="A389:B389"/>
    <mergeCell ref="A376:B376"/>
    <mergeCell ref="A356:B356"/>
    <mergeCell ref="A369:B369"/>
    <mergeCell ref="A361:B361"/>
    <mergeCell ref="A371:B371"/>
    <mergeCell ref="A372:B372"/>
    <mergeCell ref="A374:B374"/>
    <mergeCell ref="A359:B359"/>
    <mergeCell ref="A823:C823"/>
    <mergeCell ref="A824:F824"/>
    <mergeCell ref="A706:G706"/>
    <mergeCell ref="A707:F707"/>
    <mergeCell ref="A729:F729"/>
    <mergeCell ref="A764:F764"/>
    <mergeCell ref="A792:F792"/>
    <mergeCell ref="A803:F803"/>
    <mergeCell ref="A814:F814"/>
    <mergeCell ref="A821:C821"/>
    <mergeCell ref="C694:D694"/>
    <mergeCell ref="C695:D695"/>
    <mergeCell ref="C696:D696"/>
    <mergeCell ref="C701:D701"/>
    <mergeCell ref="E626:F626"/>
    <mergeCell ref="A628:F628"/>
    <mergeCell ref="A704:G704"/>
    <mergeCell ref="A705:G705"/>
    <mergeCell ref="A529:F529"/>
    <mergeCell ref="A540:F540"/>
    <mergeCell ref="A680:E680"/>
    <mergeCell ref="A692:F692"/>
    <mergeCell ref="A702:C702"/>
    <mergeCell ref="A703:G703"/>
    <mergeCell ref="E615:F615"/>
    <mergeCell ref="E616:F616"/>
    <mergeCell ref="E614:F614"/>
    <mergeCell ref="A517:F517"/>
    <mergeCell ref="A518:F518"/>
    <mergeCell ref="C520:D520"/>
    <mergeCell ref="C521:D521"/>
    <mergeCell ref="C522:D522"/>
    <mergeCell ref="C527:D527"/>
    <mergeCell ref="A551:C551"/>
    <mergeCell ref="A553:F553"/>
    <mergeCell ref="A462:F462"/>
    <mergeCell ref="A479:F479"/>
    <mergeCell ref="A512:E512"/>
    <mergeCell ref="A515:C515"/>
    <mergeCell ref="A511:E511"/>
    <mergeCell ref="H582:M582"/>
    <mergeCell ref="A441:B441"/>
    <mergeCell ref="A442:B442"/>
    <mergeCell ref="A457:B457"/>
    <mergeCell ref="A458:B458"/>
    <mergeCell ref="A460:C460"/>
    <mergeCell ref="A461:C461"/>
    <mergeCell ref="A455:F455"/>
    <mergeCell ref="A444:F444"/>
    <mergeCell ref="A456:B456"/>
    <mergeCell ref="A408:B408"/>
    <mergeCell ref="A409:C409"/>
    <mergeCell ref="A413:F413"/>
    <mergeCell ref="A425:F425"/>
    <mergeCell ref="A436:F436"/>
    <mergeCell ref="A438:F438"/>
    <mergeCell ref="A440:B440"/>
    <mergeCell ref="A407:B407"/>
    <mergeCell ref="A395:B395"/>
    <mergeCell ref="A396:B396"/>
    <mergeCell ref="A397:B397"/>
    <mergeCell ref="A398:B398"/>
    <mergeCell ref="A400:E400"/>
    <mergeCell ref="A402:B402"/>
    <mergeCell ref="A403:B403"/>
    <mergeCell ref="A404:B404"/>
    <mergeCell ref="A405:B405"/>
    <mergeCell ref="A370:B370"/>
    <mergeCell ref="A325:F325"/>
    <mergeCell ref="A327:B327"/>
    <mergeCell ref="A328:B328"/>
    <mergeCell ref="A329:B329"/>
    <mergeCell ref="A393:B393"/>
    <mergeCell ref="A335:B335"/>
    <mergeCell ref="A337:F337"/>
    <mergeCell ref="A358:B358"/>
    <mergeCell ref="A406:B406"/>
    <mergeCell ref="A354:B354"/>
    <mergeCell ref="A355:B355"/>
    <mergeCell ref="A360:B360"/>
    <mergeCell ref="A380:B380"/>
    <mergeCell ref="A284:E284"/>
    <mergeCell ref="A377:B377"/>
    <mergeCell ref="A378:B378"/>
    <mergeCell ref="A379:B379"/>
    <mergeCell ref="A392:B392"/>
    <mergeCell ref="D218:E218"/>
    <mergeCell ref="A350:B350"/>
    <mergeCell ref="A351:B351"/>
    <mergeCell ref="A352:B352"/>
    <mergeCell ref="D222:E222"/>
    <mergeCell ref="A250:B250"/>
    <mergeCell ref="A333:B333"/>
    <mergeCell ref="A334:B334"/>
    <mergeCell ref="A266:E266"/>
    <mergeCell ref="A270:E270"/>
    <mergeCell ref="E164:F164"/>
    <mergeCell ref="A296:C296"/>
    <mergeCell ref="A309:F309"/>
    <mergeCell ref="A313:F313"/>
    <mergeCell ref="A251:B251"/>
    <mergeCell ref="A252:B252"/>
    <mergeCell ref="A183:F183"/>
    <mergeCell ref="A200:C200"/>
    <mergeCell ref="D216:E216"/>
    <mergeCell ref="D217:E217"/>
    <mergeCell ref="C162:D162"/>
    <mergeCell ref="D219:E219"/>
    <mergeCell ref="D220:E220"/>
    <mergeCell ref="D221:E221"/>
    <mergeCell ref="C151:D151"/>
    <mergeCell ref="C152:D152"/>
    <mergeCell ref="C153:D153"/>
    <mergeCell ref="C154:D154"/>
    <mergeCell ref="E163:F163"/>
    <mergeCell ref="C164:D164"/>
    <mergeCell ref="A120:F120"/>
    <mergeCell ref="C163:D163"/>
    <mergeCell ref="C167:D167"/>
    <mergeCell ref="E167:F167"/>
    <mergeCell ref="A146:F146"/>
    <mergeCell ref="C166:D166"/>
    <mergeCell ref="E166:F166"/>
    <mergeCell ref="C165:D165"/>
    <mergeCell ref="E165:F165"/>
    <mergeCell ref="E161:F161"/>
    <mergeCell ref="F1:H1"/>
    <mergeCell ref="F2:H2"/>
    <mergeCell ref="F3:H3"/>
    <mergeCell ref="G4:J4"/>
    <mergeCell ref="A5:F5"/>
    <mergeCell ref="E162:F162"/>
    <mergeCell ref="A7:F7"/>
    <mergeCell ref="A34:F34"/>
    <mergeCell ref="A68:F68"/>
    <mergeCell ref="C155:D155"/>
    <mergeCell ref="A6:F6"/>
    <mergeCell ref="A144:F144"/>
    <mergeCell ref="A825:F825"/>
    <mergeCell ref="A827:G827"/>
    <mergeCell ref="A78:F78"/>
    <mergeCell ref="A80:F80"/>
    <mergeCell ref="C161:D161"/>
    <mergeCell ref="A90:F90"/>
    <mergeCell ref="A100:F100"/>
    <mergeCell ref="A110:F110"/>
  </mergeCells>
  <printOptions/>
  <pageMargins left="0.1968503937007874" right="0.1968503937007874" top="0.5905511811023623" bottom="0.1968503937007874" header="0" footer="0"/>
  <pageSetup horizontalDpi="600" verticalDpi="600" orientation="portrait" paperSize="9" scale="67" r:id="rId1"/>
  <rowBreaks count="1" manualBreakCount="1">
    <brk id="7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2020-11-19T13:11:05Z</cp:lastPrinted>
  <dcterms:created xsi:type="dcterms:W3CDTF">2002-06-03T08:45:15Z</dcterms:created>
  <dcterms:modified xsi:type="dcterms:W3CDTF">2020-11-19T13:13:16Z</dcterms:modified>
  <cp:category/>
  <cp:version/>
  <cp:contentType/>
  <cp:contentStatus/>
</cp:coreProperties>
</file>