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35" windowHeight="11565" tabRatio="783" activeTab="0"/>
  </bookViews>
  <sheets>
    <sheet name="Старт" sheetId="1" r:id="rId1"/>
  </sheets>
  <definedNames>
    <definedName name="_xlnm.Print_Area" localSheetId="0">'Старт'!$A$1:$G$780</definedName>
  </definedNames>
  <calcPr fullCalcOnLoad="1" fullPrecision="0"/>
</workbook>
</file>

<file path=xl/sharedStrings.xml><?xml version="1.0" encoding="utf-8"?>
<sst xmlns="http://schemas.openxmlformats.org/spreadsheetml/2006/main" count="684" uniqueCount="321">
  <si>
    <t>Ежемесячная цена в расчете на 1SIM-карт по i-й должности</t>
  </si>
  <si>
    <t>1.1.4. Затраты на сеть Интернет и услуги интернет-провайдеров</t>
  </si>
  <si>
    <t xml:space="preserve">Количество каналов передачи данных сети Интернет </t>
  </si>
  <si>
    <t>Месячная цена аренды канала передачи данных сети Интернет</t>
  </si>
  <si>
    <t>Транспортировка газа</t>
  </si>
  <si>
    <t>Периодический медицинский осмотр</t>
  </si>
  <si>
    <t>Количество месяцев аренды канала передачи данных сети Интернет</t>
  </si>
  <si>
    <t>1.1.5. Затраты на оплату иных услуг связи в сфере информационно-коммуникационных технологий</t>
  </si>
  <si>
    <t>Наименование</t>
  </si>
  <si>
    <t>Цена определяется по фактическим данным отчетного финансового года</t>
  </si>
  <si>
    <t>4=гр3</t>
  </si>
  <si>
    <t>1.1.Затраты на услуги связи</t>
  </si>
  <si>
    <t>ВСЕГО Затраты на услуги связи</t>
  </si>
  <si>
    <t>1.2. Затраты на содержание имущества</t>
  </si>
  <si>
    <t>1.2.1 Затраты на техническое обслуживание и регламентарно-профилактический ремонт вычислительной техники</t>
  </si>
  <si>
    <t>Фактическое количество рабочих станций, но не более предельного количества рабочих станций</t>
  </si>
  <si>
    <t>Предельное количество рабочих станций</t>
  </si>
  <si>
    <t>Цена технического обслуживания и регламентарно- профилактического ремонта в расчете на 1 рабочую станцию</t>
  </si>
  <si>
    <t>6=гр2*гр5</t>
  </si>
  <si>
    <t>1.2.2 Затраты на техническое обслуживание и регламентарно-профилактический ремонт оборудования по обеспечению безопасности информации</t>
  </si>
  <si>
    <t>Количество единиц оборудования по обеспечению безопасности информации</t>
  </si>
  <si>
    <t>Цена технического обслуживания и регламентарно- профилактического ремонта 1 еденицы в год</t>
  </si>
  <si>
    <t>4=гр2*гр3</t>
  </si>
  <si>
    <t>Количество автоматизированных телефонных станций</t>
  </si>
  <si>
    <t>Наименование оборудования</t>
  </si>
  <si>
    <t>1а</t>
  </si>
  <si>
    <t>Вид автоматизированной телефонной станции</t>
  </si>
  <si>
    <t>Количество устройств локальных вычислительных сетей</t>
  </si>
  <si>
    <t>Вид устройств локальных вычислительных сетей</t>
  </si>
  <si>
    <t>Количество модулей бесперебойного питания</t>
  </si>
  <si>
    <t>Вид модуля бесперебойного питания</t>
  </si>
  <si>
    <t>Наименование устройства</t>
  </si>
  <si>
    <t>ВСЕГО на затраты на содержание имущества</t>
  </si>
  <si>
    <t>1.3. Затраты на приобретение прочих работ и услуг, не относящихся к затратам на услуги связи, аренду и содержание имущества</t>
  </si>
  <si>
    <t>1.3.1 Затраты на оплату услуг по сопровождению программного обеспечения и приобретению простых (неисключительных) лицензий на использование программного обеспечения</t>
  </si>
  <si>
    <t>ВСЕГО: (п.1.3.1.1+п1.3.1.2)</t>
  </si>
  <si>
    <t>1.3.1.1. Затраты на оплату услуг по сопровождению справочно- правовых систем</t>
  </si>
  <si>
    <t>3=гр2</t>
  </si>
  <si>
    <t>Наименование справочно-правовой системы</t>
  </si>
  <si>
    <t>1.3.1.2. Затраты на оплату услуг по сопровождению и приобретению иного программного обеспечения</t>
  </si>
  <si>
    <t>Наименование программного обеспечения, за исключением справочно правовых систем</t>
  </si>
  <si>
    <t>4=гр2+гр3</t>
  </si>
  <si>
    <t>1.3.2 Затраты на оплату услуг, связанных с обеспечением безопасности информации</t>
  </si>
  <si>
    <t>ВСЕГО: (п.1.3.2.1+п1.3.2.2)</t>
  </si>
  <si>
    <t>1.3.2.1 Затраты на проведение аттестационных, проверочных и контрольных мероприятий:</t>
  </si>
  <si>
    <t>Наименование аттестуемого объекта (помещения) / оборудования (устройства)</t>
  </si>
  <si>
    <t>Количество аттестуемых объектов (помещений)/ оборудования (устройства требующего проверки</t>
  </si>
  <si>
    <t>Количество приобретаемых простых (неисключительных) лицензий на использование программного обеспечения по защите информации</t>
  </si>
  <si>
    <t>Наименование программного обеспечения по защите информации</t>
  </si>
  <si>
    <t>ВСЕГО на Затраты на приобретение прочих работ и услуг, не относящихся к затратам на услуги связи, аренду и содержание имущества</t>
  </si>
  <si>
    <t>1.4. Затраты на приобретение основных средств</t>
  </si>
  <si>
    <t>Расчетная численность основных работников (согласно п.1.2.1)</t>
  </si>
  <si>
    <t>1.4.2. Затраты на приобретение принтеров, многофункциональных устройств и копировальных аппаратов (оргтехники)</t>
  </si>
  <si>
    <t>Количество типа принтеров, многофункциональных устройств и копировальных аппаратов (оргтехники) в соответствии с нормативами муниципальных органов</t>
  </si>
  <si>
    <t>1.4.3. Затраты на приобретение оборудование по обеспечению безопасности информации</t>
  </si>
  <si>
    <t>Наименование оборудования по обеспечению безопасности информации</t>
  </si>
  <si>
    <t>Цена приобретамого оборудования</t>
  </si>
  <si>
    <t>5=гр3*гр4</t>
  </si>
  <si>
    <t>ВСЕГО Затраты на приобретение основных средств</t>
  </si>
  <si>
    <t>1.5. Затраты на приобретение материальных запасов</t>
  </si>
  <si>
    <t>Должность</t>
  </si>
  <si>
    <t>1.5.1. Затраты на приобретение мониторов</t>
  </si>
  <si>
    <t>1.5.2. Затраты на приобретение системных блоков</t>
  </si>
  <si>
    <t>Цена одного системного блока</t>
  </si>
  <si>
    <t>3=гр1*гр2</t>
  </si>
  <si>
    <t>Наименование запчасти</t>
  </si>
  <si>
    <t>1.5.3. Затраты на приобретение других запасных частей для вычислительной техники</t>
  </si>
  <si>
    <t>ВСЕГО: (п.1.5.4.1+п.1.5.4.2)</t>
  </si>
  <si>
    <t>6=гр3*гр4*гр5</t>
  </si>
  <si>
    <t>ВСЕГО Затраты на приобретение материальных запасов</t>
  </si>
  <si>
    <t>2.1.Затраты на коммунальные услуги</t>
  </si>
  <si>
    <t>Наименование услуги</t>
  </si>
  <si>
    <t>Электроснабжение</t>
  </si>
  <si>
    <t>Холодное водоснабжение</t>
  </si>
  <si>
    <t>Водоотведение</t>
  </si>
  <si>
    <t>2.2.1 Затраты на содержание и техническое обслуживание помещений</t>
  </si>
  <si>
    <t>2.2.1.1 Затраты на техническое обслуживание и регламентарно-профилактический ремонт систем охранно-тревожной сигнализации</t>
  </si>
  <si>
    <t>Наименование обслуживаемых устройств в составе системы охранно-тревожной сигнализации</t>
  </si>
  <si>
    <t xml:space="preserve">Количество обслуживаемых устройств </t>
  </si>
  <si>
    <t>Цена обслуживания 1 устройства</t>
  </si>
  <si>
    <t xml:space="preserve">2.2.1.2. Затраты на проведение текущего ремонта помещения </t>
  </si>
  <si>
    <t>Определяются с учетом требований Положения об организации и проведении реконструкции, ремонта и технического обслуживания жилых зданий, объектов коммунального и социально-культурного назначения ВСН-58-88(р), утвержденного приказом Госкомархитектуры при Госстрое СССР от 23 ноября 1988 г. №312</t>
  </si>
  <si>
    <t>Площадь здания, планируемая к проведению текущего ремонта</t>
  </si>
  <si>
    <t>Цена текущего ремонта 1 кв. метра площади здания</t>
  </si>
  <si>
    <t>2.2.1.3. Затраты на вывоз твердых бытовых отходов</t>
  </si>
  <si>
    <t>Количество куб. метров твердых бытовых отходов в год</t>
  </si>
  <si>
    <t>2.2.1.4 Затраты на техническое обслуживание и регламентарно- профилактический ремонт электрооборудования (электроподстанций, трансформаторных подстанций, электрощитовых) административного здания (помещения)</t>
  </si>
  <si>
    <t>Количество оборудования</t>
  </si>
  <si>
    <t>Наименование электрооборудования</t>
  </si>
  <si>
    <t xml:space="preserve">Стоимость технического обслуживания и текущего ремонта электрооборудования </t>
  </si>
  <si>
    <t>Наименование работ</t>
  </si>
  <si>
    <t>ВСЕГО Затраты на содержание и техническое обслуживание помещений</t>
  </si>
  <si>
    <t>2.2.2 Затраты на техническое обслуживание и ремонт транспортных средств</t>
  </si>
  <si>
    <t>2.2.3 Затраты на техническое обслуживание и регламентарно- профилактический ремонт бытового оборудования</t>
  </si>
  <si>
    <t>Фактические затраты на техническое обслуживание и регламентарно- профилактический ремонт бытового оборудования в отчетном финансовом году</t>
  </si>
  <si>
    <t>Количество датчиков системы газового пожаротушения</t>
  </si>
  <si>
    <t>Количество установок кондиционирования и элементов системы вентиляции</t>
  </si>
  <si>
    <t>Количество извещателей пожарной сигнализации</t>
  </si>
  <si>
    <t>Цена технического обслуживания и регламентарно-профилактического ремонта 1 извещателя пожарной сигнализации в год</t>
  </si>
  <si>
    <t>Тариф на 1 единицу услуги</t>
  </si>
  <si>
    <t>ВСЕГО  Затраты на техническое обслуживание и регламентарно- профилактический ремонт иного оборудования - дизельных генераторных установок, систем газового пожаротушения, систем кондиционирования и вентиляции, систем пожарной сигнализации, систем контроля и управления доступом, систем автоматического диспетчерсого управления, систем видеонаблюдения</t>
  </si>
  <si>
    <t>2.2.4.2. Затраты на техническое обслуживание и регламентарно-профилактический ремонт установок кондиционирования и элементов вентиляции</t>
  </si>
  <si>
    <t>2.2.4.3. Затраты на техническое обслуживание и регламентарно-профилактический ремонт пожарной сигнализации</t>
  </si>
  <si>
    <t>2.3.1 Затраты на оплату типографических работ и услуг, включая приобретение периодических печатных изданий</t>
  </si>
  <si>
    <t>2.3.2. Затраты на проведение предрейсового и послерейсового осмотра водителей транспортных средств</t>
  </si>
  <si>
    <t>Количество водителей</t>
  </si>
  <si>
    <t>6=гр2*гр3*гр4/гр5</t>
  </si>
  <si>
    <t>5=1,2</t>
  </si>
  <si>
    <t>4=гр3*гр4</t>
  </si>
  <si>
    <t>ВСЕГО 2.3.1.Затраты на оплату типографических работ и услуг, включая приобретение периодических печатных изданий</t>
  </si>
  <si>
    <t>Поправочный коэффициент, учитывающий неявки на работу по причинам, установленным трудовым законодательством РФ</t>
  </si>
  <si>
    <t>Фактические затраты на оплату услуг вневедомственной охраны в отчетном финансовом году</t>
  </si>
  <si>
    <t>определяются в соответствии с базовыми ставками страховых тарифов и коэффициентами страховых тарифов, установленными указанием Центрального банка Российской Федерации от 19 сентября 2014 г. № 3384-У "О предельных размерах базовых ставок страховых тарифов и коэффициентах страховых тарифов, требованиях к структуре страховых тарифов, а также порядке их применения страховщиками при определении страховой премии по обязательному страхованию гражданской ответственности владельцев транспортных средств"</t>
  </si>
  <si>
    <t>Наименование типа оргтехники</t>
  </si>
  <si>
    <t>2.2. Затраты на содержание имущества, не отнесенные к затратам на содержание имущества в рамках затрат на информационно- коммуникационные технологии</t>
  </si>
  <si>
    <t>2.2.4 Затраты на техническое обслуживание и регламентарно- профилактический ремонт иного оборудования - дизельных генераторных установок, систем газового пожаротушения, систем кондиционирования и вентиляции, систем пожарной сигнализации, систем контроля и управления доступом, систем автоматического диспетчерского управления, систем видеонаблюдения</t>
  </si>
  <si>
    <t>2.2.4.1. Затраты на техническое обслуживание и регламентарно-профилактический ремонт системы газового пожаротушения</t>
  </si>
  <si>
    <t>2.3. Затраты на приобретение прочих работ и услуг, не относящихся к затратам на услуги связи, транспортные услуги, оплату расходов по договорам об оказании услуг, связанных с проездом и наймом жилого помещения в связи с командированием работников, заключаемым со сторонними организациями, а также к затратам на коммунальные услуги, аренду помещений и оборудования, содержаниеи имущества в рамках прочих затрат и затратам на приобретение прочих работ и услуг в рамках затрат на информационно- коммуникационные технологии</t>
  </si>
  <si>
    <t>ВСЕГО  2.3. Затраты на приобретение прочих работ и услуг, не относящихся к затратам на услуги связи, транспортные услуги, оплату расходов по договорам об оказании услуг, связанных с проездом и наймом жилого помещения в связи с командированием работников, заключаемым со сторонними организациями, а также к затратам на коммунальные услуги, аренду помещений и оборудования, содержаниеи имущества в рамках прочих затрат и затратам на приобретение прочих работ и услуг в рамках затрат на информационно- коммуникационные технологии</t>
  </si>
  <si>
    <t>Бумага формата А4 (пачка 500 листов)</t>
  </si>
  <si>
    <t>1.2.3 Затраты на техническое обслуживание и регламентарно-профилактический ремонт системы телефонной связи (автоматизированных телефонных станций)</t>
  </si>
  <si>
    <t>1.2.4 Затраты на техническое обслуживание и регламентарно-профилактический ремонт локальных вычислительных сетей</t>
  </si>
  <si>
    <t>1.2.5 Затраты на техническое обслуживание и регламентарно-профилактический ремонт систем бесперебойного питания</t>
  </si>
  <si>
    <t>1.3.2.2 Затраты на приобретение простых (неисключительных) лицензий на использование программного обеспечения по защите информации</t>
  </si>
  <si>
    <t>2.4.3.Затраты на приобретение систем кондиционирования</t>
  </si>
  <si>
    <t>2. Прочие затраты</t>
  </si>
  <si>
    <t>Цена сопровождения программного обеспечения, за исключением справочно-правовых систем, определяемая согласно перечню работ по сопровождению иного программного обеспечения и нормативным трудозатратам на их выполнение, установленным в эксплуатационной документации или утвержденном регламенте выполнения работ по сопровождению иного программного обеспечения</t>
  </si>
  <si>
    <t>Цена простых (неисключительных) лицензий на использование программного обеспечения, за исключением справочно-правовых систем</t>
  </si>
  <si>
    <t>ИТОГО нормативных затрат</t>
  </si>
  <si>
    <t>ВСЕГО  2. Прочие затраты</t>
  </si>
  <si>
    <t>ВСЕГО  Затраты на содержание имущества, не отнесенные к затратам на содержание имущества в рамках затрат на информационно- коммуникационные технологии</t>
  </si>
  <si>
    <t xml:space="preserve">Расчет нормативных затрат </t>
  </si>
  <si>
    <t>на обеспечение функций</t>
  </si>
  <si>
    <t>1.1.2. Затраты на повременную оплату местных, внутризоновых и междугородних телефонных соединений</t>
  </si>
  <si>
    <t>Вид телефонных соединений для передачи голосовой информации</t>
  </si>
  <si>
    <t xml:space="preserve">* определяется по формуле: ( фактическая численность муниципальных служащих+фактическая численность работников, замещающих должности, не являющиеся должностями муниципальной службы+ фактическая численность работников, оплата которых осуществляется в рамках отраслевой системы оплаты труда)*1,1. </t>
  </si>
  <si>
    <t>Цена технического обслуживания и регламентарно- профилактического ремонта 1 устройства локальных вычислительных сетей в год</t>
  </si>
  <si>
    <t>Цена технического обслуживания и регламентарно- профилактического ремонта 1 модуля бесперебойного питания в год</t>
  </si>
  <si>
    <t xml:space="preserve">  </t>
  </si>
  <si>
    <t>1.2.6 Затраты на техническое обслуживание и регламентарно-профилактический ремонт принтеров, многофункциональных устройств и копировальных аппаратов и иной оргтехники</t>
  </si>
  <si>
    <t>Количество принтеров, многофункциональных устройств и копировальных аппаратов и иной оргтехники</t>
  </si>
  <si>
    <t>Цена технического обслуживания и регламентарно- профилактического ремонта 1 принтера, многофункционального устройства и копировального аппарата и иной оргтехники в год</t>
  </si>
  <si>
    <t>Цена проведения аттестации объекта (помещения)/ 1 единицы оборудования (устройства требующего проверки)</t>
  </si>
  <si>
    <t>Цена единицы простой (неисключительной) лицензии на использование программного обеспечения по защите информации</t>
  </si>
  <si>
    <t>3=гр4*0,2</t>
  </si>
  <si>
    <t>2=гр3*0,2</t>
  </si>
  <si>
    <t>Цена приобретения 1 типа принтера, многофункционального устройства и копировального аппарата и иной оргтехники в соответствии с нормативами муниципальных органов</t>
  </si>
  <si>
    <t>5=гр2*гр3</t>
  </si>
  <si>
    <t>Количество оборудования по обеспечению безопасности информации</t>
  </si>
  <si>
    <t>Количество мониторов для должности</t>
  </si>
  <si>
    <t>Цена одного монитора</t>
  </si>
  <si>
    <t>Количество системных блоков</t>
  </si>
  <si>
    <t>Количество запасных частей для вычислительной техники*</t>
  </si>
  <si>
    <t>* по средним фактическим данным за 3 предыдущих финансовых года</t>
  </si>
  <si>
    <t>Цена 1 единицы запасной части для вычислительной техники</t>
  </si>
  <si>
    <t>1.5.4.1. Затраты на приобретение расходных материалов для принтеров, многофункциональных устройств, копировальных аппаратов и иной оргтехники</t>
  </si>
  <si>
    <t>Фактическое количество принтеров, многофункциональных устройств, копировальных аппаратов и иной оргтехники в соответствии с нормативами муниципальных органов</t>
  </si>
  <si>
    <t>Норматив потребления расходных материалов для принтеров, многофункциональных устройств, копировальных аппаратов и иной оргтехники в соответствии с нормативами муниципальных органов</t>
  </si>
  <si>
    <t>Цена расходного материала для принтеров, многофункциональных устройств, копировальных аппаратов и иной оргтехники по должности в соответствии с нормативами муниципальных органов</t>
  </si>
  <si>
    <t>1.5.4. Затраты на приобретение деталей для содержания принтеров, многофункциональных устройств, копировальных аппаратов и иной оргтехники</t>
  </si>
  <si>
    <t>1.5.4.2. Затраты на приобретение запасных частей для принтеров, многофункциональных устройств, копировальных аппаратов и иной оргтехники</t>
  </si>
  <si>
    <t>Количество запасных частей для для принтеров, многофункциональных устройств, копировальных аппаратов и иной оргтехники</t>
  </si>
  <si>
    <t xml:space="preserve">Цена 1 единицы запасной части </t>
  </si>
  <si>
    <t>Расчетная потребность, в натуральном выражении</t>
  </si>
  <si>
    <t>Цена вывоза 1 куб. метра тердых бытовых отходов</t>
  </si>
  <si>
    <t>Количество транспортных средств</t>
  </si>
  <si>
    <t>Стоимость технического обслуживания и ремонта транспортного средства, определяемая по средним арифметическим данным за 3 предшествующего финансовых года</t>
  </si>
  <si>
    <t>Цена технического обслуживания и регламентарно-профилактического ремонта 1 датчика системы газового пожаротушения в год</t>
  </si>
  <si>
    <t>Цена технического обслуживания и решламентарно- профилактического ремонта 1 установки кондиционирования и элемента вентиляции</t>
  </si>
  <si>
    <t>2.3.1.1. Затраты на приобретение специальных журналов и бланков строгой отчетности</t>
  </si>
  <si>
    <t>Цена 1 специального журнала, бланка строгой отчетности</t>
  </si>
  <si>
    <t>Количество приобретаемых специальных журналов, бланков строгой отчетности</t>
  </si>
  <si>
    <t>Цена проведения 1 предрейсового и послерейсового осмотра</t>
  </si>
  <si>
    <t>Количество рабочих дней в году</t>
  </si>
  <si>
    <t>2.3.3. Затраты на проведение диспансеризации работников</t>
  </si>
  <si>
    <t>2.3.4 Затраты на оплату услуг вневедомственной охраны</t>
  </si>
  <si>
    <t>2.3.5. Затраты на приобретение полисов обязательного страхования гражданской ответственности владельцев транспортных средств</t>
  </si>
  <si>
    <t>Количество предметов мебели в соответствии с нормативами муниципальных органов</t>
  </si>
  <si>
    <t xml:space="preserve"> Цена приобретения 1 предмета мебели в соответствии с нормативами муниципальных органов</t>
  </si>
  <si>
    <t>Количество систем кондиционирова-ния</t>
  </si>
  <si>
    <t xml:space="preserve"> Цена приобретения 1 системы кондиционирования</t>
  </si>
  <si>
    <t>2.5.1. Затраты на приобретение бланочной и иной типографической продукции</t>
  </si>
  <si>
    <t>Количество бланочной продукции</t>
  </si>
  <si>
    <t xml:space="preserve"> Цена 1 бланка</t>
  </si>
  <si>
    <t>Количество прочей продукции, изготавливаемой типографией</t>
  </si>
  <si>
    <t>Цена 1 единицы прочей продукции, изготавливаемой типографией</t>
  </si>
  <si>
    <t>Количество предмета канцелярских принадлежностей в соответствии с нормативами муниципальных органов в расчете на основного работника</t>
  </si>
  <si>
    <t>Цена 1 единицы канцелярских принадлежностей в соответствии с нормативами муниципальных органов</t>
  </si>
  <si>
    <t xml:space="preserve">Количество хозяйственного товара и принадлежности в соответствии с нормативами муниципальных органов </t>
  </si>
  <si>
    <t xml:space="preserve">Цена 1 единицы хозяйственных товаров и принадлежностей в
соответствии с нормативами муниципальных органов 
</t>
  </si>
  <si>
    <t xml:space="preserve">Норма расхода топлива на 100 километров пробега транспортного средства* </t>
  </si>
  <si>
    <t>*согласно методическим рекомендациям "Нормы расхода топлива и смазочных материалов на автомобильном транспорте", предусмотренным приложением к распоряжению Министерства транспорта Российской Федерации от 14 марта 2008 г. № AM-23-p</t>
  </si>
  <si>
    <t xml:space="preserve">Цена 1 литра горюче-смазочного материала по 1-му транспортному средству
</t>
  </si>
  <si>
    <t>Километраж использования транспортного средства в очередном финансовом году</t>
  </si>
  <si>
    <t xml:space="preserve">Фактические затраты на приобретение запасных частей для транспортных средств в отчетном финансовом году* </t>
  </si>
  <si>
    <t xml:space="preserve">Цена обучения одного работника по виду дополнительного образования (фактическая потребность в отчетном финансовом году для других расходов, осуществляемых в целях выполнения норм законодательства РФ) </t>
  </si>
  <si>
    <t xml:space="preserve">Количество работников, направляемых на дополнительное образование (количество расходов, осуществляемых в целях выполнения норм законодательства РФ) </t>
  </si>
  <si>
    <t>Расчетная численность основных работников*</t>
  </si>
  <si>
    <t>Цена сопровождения справочно-правовой системы, определяемая согласно перечню работ по сопровождению справочно-правовых систем и нормативным трудозатратам на их выполнение, установленным в эксплуатационной документации или утвержденном регламенте выполнения работ по сопровождению справочно-правовых систем</t>
  </si>
  <si>
    <t xml:space="preserve">2.4.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
</t>
  </si>
  <si>
    <t>2.4.2.Затраты на приобретение мебели</t>
  </si>
  <si>
    <t>ВСЕГО  2.4.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</t>
  </si>
  <si>
    <t>2.5.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</si>
  <si>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7=гр3*гр4+гр5*гр6</t>
  </si>
  <si>
    <t>*с учетом количества транспортных средств, установленного нормативами муниципальных органов</t>
  </si>
  <si>
    <t>2.5.2. Затраты на приобретение канцелярских принадлежностей</t>
  </si>
  <si>
    <t>2.5.3. Затраты на приобретение хозяйственных товаров и принадлежностей</t>
  </si>
  <si>
    <t>2.5.4. Затраты на приобретение горюче-смазочных материалов</t>
  </si>
  <si>
    <t>ВСЕГО  2.5.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</si>
  <si>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ВСЕГО 1.Затраты на информационно-коммуникационные технологии</t>
  </si>
  <si>
    <t>Наименование показателя</t>
  </si>
  <si>
    <t>ВСЕГО</t>
  </si>
  <si>
    <t>№ п/п</t>
  </si>
  <si>
    <t>Сумма на год, руб</t>
  </si>
  <si>
    <t>1 Затраты на информационно-коммуникационные технологии</t>
  </si>
  <si>
    <t>Количество месяцев предоставления услуги</t>
  </si>
  <si>
    <t>5=гр2*гр3*гр4</t>
  </si>
  <si>
    <t>х</t>
  </si>
  <si>
    <t>1.1.1. Затраты на абонентскую плату</t>
  </si>
  <si>
    <t>Количество абонентских номеров для передачи голосовой информации</t>
  </si>
  <si>
    <t>Ежемесячная абонентская плата в расчете на 1 абонентский номер, руб.</t>
  </si>
  <si>
    <t>Продолжительность местных телефонных соединений в месяц, мин</t>
  </si>
  <si>
    <t>Цена минуты разговора при местных телефонных соединениях</t>
  </si>
  <si>
    <t>6=гр2*гр3*гр4*гр5</t>
  </si>
  <si>
    <t>1.1.3. Затраты на передачу данных с использованием информационно- телекоммуникационной сети Интернет (далее- сети Итернет) и услуги интернет-провайдеров для планшетных компьютеров</t>
  </si>
  <si>
    <t>Количество SIM-карт по i-й должности в соответствии с нормативами муниципальных органов</t>
  </si>
  <si>
    <t>2.4.1.Затраты на приобретение учебников для библиотечного фонда</t>
  </si>
  <si>
    <t>Потребность в текущем финансовом году</t>
  </si>
  <si>
    <t xml:space="preserve">Расчетная численность основных работников (согласно п.1.2.1) </t>
  </si>
  <si>
    <t>2.10. Затраты на дополнительное профессиональное образование</t>
  </si>
  <si>
    <t>В случае превышения размеров нормативов количества и цены приобретаемых товаров, оказанных услуг и выполненных работ, указанных в настоящем приложении, вносятся изменения в указанные нормативы и утверждаются в установленном порядке. При этом закупка товаров, оказание услуг и выполнение работ, указанных в настоящем приложении осуществляется в пределах утвержденных лимитов бюджетных обязательств по соответствующему коду классификации расходов бюджетов.</t>
  </si>
  <si>
    <t>2.2.1.5. Затраты на оплату услуг по обслуживанию и уборке помещений</t>
  </si>
  <si>
    <t>Всего</t>
  </si>
  <si>
    <t>Количество, куб.м.</t>
  </si>
  <si>
    <t>Цена 1 куб.м.</t>
  </si>
  <si>
    <t>2.6. Нормативы затрат на выполнение работ по расчету платы за негативное воздействие на окружающую среду, сдача технического отчета о неизменности производственного процесса, отчета 2-ТП отходы, подготовка паспортов за загрязнение окружающей среды, ведение журнала отходов, выдача документов об утверждении нормативов образования отходов, производство и потребление лимитов на их размещение, разработка документации по производственному экологическому контролю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</si>
  <si>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2.7. Нормативы затрат на оказание услуг по сбору, транспортированию, обработке, утилизации, обезвреживанию, размещению отходов I – IV класса опасности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</si>
  <si>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2.9.Нормативы затрат на приобретение услуг по созданию квалифицированных сертификатов ключей проверки электронных подписей определяются по фактическим затратам в отчетном финансовом году.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</si>
  <si>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2.11. Прочие затраты</t>
  </si>
  <si>
    <t xml:space="preserve">Фактическая потребность в отчетном финансовом году </t>
  </si>
  <si>
    <t>2.5.5. Затраты на приобретение продуктов питания</t>
  </si>
  <si>
    <t>2.5.6.Затраты на приобретение запасных частей для транспортных средств</t>
  </si>
  <si>
    <t>2.5.7. Затраты на приобретение дровяного топлива</t>
  </si>
  <si>
    <t>Количество, единиц (кг, шт)</t>
  </si>
  <si>
    <t>Цена 1 единицы (кг, шт)</t>
  </si>
  <si>
    <t>2.2.1.6. Затраты на техническое обслуживание и регламентно-профилактический ремонт индивидуального теплового пункта, в том числе на подготовку отопительной системы к зимнему сезону</t>
  </si>
  <si>
    <t>Стоимость технического обслуживания и регламентно-профилактического ремонта в год, руб.</t>
  </si>
  <si>
    <t>2.2.1.7. Затраты на техническое обслуживание и регламентно-профилактический ремонт водонапорной насосной станции хозяйственно-питьевого и противопожарного водоснабжения</t>
  </si>
  <si>
    <t>Количество основных средств в соответствии с нормативами муниципальных органов</t>
  </si>
  <si>
    <t>Цена приобретения основных средств в соответствии с нормативами муниципальных органов</t>
  </si>
  <si>
    <t>Количество материальных запасов в соответствии с нормативами муниципальных органов</t>
  </si>
  <si>
    <t>Цена приобретения материальных запасов в соответствии с нормативами муниципальных органов</t>
  </si>
  <si>
    <t>Дератизация</t>
  </si>
  <si>
    <t xml:space="preserve"> </t>
  </si>
  <si>
    <t>2.5.8.Затраты на приобретение рабочих тетрадей</t>
  </si>
  <si>
    <t>Сумма сводного сметного расчета стоимости  строительства</t>
  </si>
  <si>
    <t>Местные телефонные соединения</t>
  </si>
  <si>
    <t>1.4.1 Затраты на приобретение рабочих станций, ноутбуков</t>
  </si>
  <si>
    <t>Наименование должности (учащиеся)</t>
  </si>
  <si>
    <t>Предельное количество рабочих станций, ноутбуков</t>
  </si>
  <si>
    <t>Количество рабочих станций, ноутбуков</t>
  </si>
  <si>
    <t>Цена приобретения 1 рабочей станции, ноутбука</t>
  </si>
  <si>
    <t>Количество кв.м обработки в год</t>
  </si>
  <si>
    <t>Цена 1 кв.м</t>
  </si>
  <si>
    <t>2.3.1.2. Затраты на приобретение информационных услуг, которые включают в себя затраты на приобретение периодических печатных изданий, справочной литературы, а также подачу объявлений в печатные издания определяются по фактическим затратам в отчетном финансовом году.</t>
  </si>
  <si>
    <t>1.1.</t>
  </si>
  <si>
    <t>1.2.</t>
  </si>
  <si>
    <t>1.3.</t>
  </si>
  <si>
    <t>1.4.</t>
  </si>
  <si>
    <t>1.5.</t>
  </si>
  <si>
    <t>1.6.</t>
  </si>
  <si>
    <t>1.7.</t>
  </si>
  <si>
    <t xml:space="preserve">2.13. Затраты на приобретение основных средств, не отнесенные
к затратам на приобретение основных средств в рамках затрат на информационно-коммуникационные технологии
</t>
  </si>
  <si>
    <t>2.14.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</t>
  </si>
  <si>
    <t>2.12. Затраты на утилизацию оргтехники, отходов</t>
  </si>
  <si>
    <t>Утилизация:</t>
  </si>
  <si>
    <t>2.15. Затраты на капитальный ремонт муниципального имущества</t>
  </si>
  <si>
    <t>Техническое сопровождение официального сайта</t>
  </si>
  <si>
    <t>Поставка газа</t>
  </si>
  <si>
    <t>Запасные части</t>
  </si>
  <si>
    <t>2.8.Нормативы затрат на обучение, осуществляемое в целях выполнения норм законодательства РФ в области экологической безопасности, обеспечения безопасности дорожного движения, охраны труда, пожарной безопасности, устройства и безопасной эксплуатации тепловых энергоустановок,  определяются исходя из фактической потребности за отчетный финансовый год. Если в отчетном финансовом году данные расходы не проводились, то затраты определяются методом сопоставимых рыночных цен (анализа рынка) в соответствии с положениями статьи 22 Федерального закона от 5 апреля 2013 года № 44-ФЗ «О контрактной системе в сфере закупок товаров, работ, услуг для обеспечения государственных и муниципальных нужд».</t>
  </si>
  <si>
    <t>1.3.3 Затраты на организацию услуг по обеспечению горячим питанием</t>
  </si>
  <si>
    <t>Стоимость услуги в год, руб.</t>
  </si>
  <si>
    <t>Междугородние телефонные соединения</t>
  </si>
  <si>
    <t>муниципального казенного учреждения дополнительного образования детско-юношеской спортивной школы «Старт»</t>
  </si>
  <si>
    <t xml:space="preserve">Наименование и количество закупаемых товаров, работ, услуг может отличаться от приведенного исчерпывающего перечня в зависимости от потребности учреждения. При этом закупка таких товаров, работ, услуг осуществляется в пределах доведенных лимитов бюджетных обязательств по соответствующему коду классификации расходов бюджета муниципального образования Апшеронский район.
По мере необходимости учреждение обеспечивается предметами и принадлежностями, не указанными в настоящем приложении в пределах объема доведенных лимитов бюджетных обязательств на эти цели.
</t>
  </si>
  <si>
    <t xml:space="preserve">УТВЕРЖДЕН
приказом управления образования                                        администрации муниципального образования                                            Апшеронский район
от ____________ № ________
</t>
  </si>
  <si>
    <t>ПРИЛОЖЕНИЕ № 9</t>
  </si>
  <si>
    <t>Принтер, МФУ</t>
  </si>
  <si>
    <t>Средства защиты информации</t>
  </si>
  <si>
    <t>Журнал учета работы педагога дополнительного образования, руководителя объединения (секции)</t>
  </si>
  <si>
    <t xml:space="preserve">Алфавитная книга записи обучающихся </t>
  </si>
  <si>
    <t>Стол офисный</t>
  </si>
  <si>
    <t>Шкаф высокий</t>
  </si>
  <si>
    <t>Кожный антисептик и ср-во для быстрой дизинфекции поверхностей 5л.</t>
  </si>
  <si>
    <t>Первохлор (хлорные таблетки 300шт.)</t>
  </si>
  <si>
    <t>Гель белизна 700 гр.</t>
  </si>
  <si>
    <t>Универсальное чистящее средство с хлором 5 л.</t>
  </si>
  <si>
    <t>Маска одноразовая не стерильная 2-х слойная</t>
  </si>
  <si>
    <t xml:space="preserve">Перчатки латексные </t>
  </si>
  <si>
    <t xml:space="preserve">Халат нейлоновый синий </t>
  </si>
  <si>
    <t>СОУТ</t>
  </si>
  <si>
    <t>Медицинское сопровождение спортивных соревнований</t>
  </si>
  <si>
    <t>Установка сигнализации экстренного вызова наряда полиции с подключением на пульт охраны ОВО</t>
  </si>
  <si>
    <t>Использование кнопки тревожной сигнализации (КТС)</t>
  </si>
  <si>
    <t xml:space="preserve">Техническое обслуживание тревожной сигнализации </t>
  </si>
  <si>
    <t>Использование охранных систем (ОС)</t>
  </si>
  <si>
    <t>Использование ОС и КТС</t>
  </si>
  <si>
    <t>Обучение  по экологической безопастности</t>
  </si>
  <si>
    <t>Обучение по охране труда</t>
  </si>
  <si>
    <t>Переаттестация специалистов и руководителей по безопасной эксплуатации тепловых установок</t>
  </si>
  <si>
    <t>Обучение ответственных лиц по контрактной системе в сфере закупок товаров, работ, услуг для обеспечения государственных и муниципальных нужд, 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</t>
  </si>
  <si>
    <t>Обучение персонала по программе пожарно-технического минимума</t>
  </si>
  <si>
    <t>Мультимидийный проектор для общеобразовательных целей</t>
  </si>
  <si>
    <t>Экран настенно-потолочный</t>
  </si>
  <si>
    <t>Эксплуатационные испытания электроустановок с оформлением отчета</t>
  </si>
  <si>
    <t>Техническое обслуживание систем электрохозяйства</t>
  </si>
  <si>
    <t>Углубленные медицинские осмотры участников соревнований</t>
  </si>
  <si>
    <t>Численность работников/участников соревнований, подлежащих диспансеризации</t>
  </si>
  <si>
    <t>Цена проведения диспансеризации в расчете на 1 работника/участника соревнований</t>
  </si>
  <si>
    <t xml:space="preserve">Исполняющий обязанности  начальника
управления образования администрации
муниципального образования
Апшеронский район                                                                                                                                С.А. Аипова
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</si>
</sst>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 ;[Red]\-#,##0.00\ "/>
    <numFmt numFmtId="184" formatCode="#,##0.0"/>
    <numFmt numFmtId="185" formatCode="#,##0.000"/>
    <numFmt numFmtId="186" formatCode="#,##0.0000"/>
    <numFmt numFmtId="187" formatCode="0.00000000"/>
    <numFmt numFmtId="188" formatCode="#,##0.00000"/>
    <numFmt numFmtId="189" formatCode="#,##0.000000"/>
    <numFmt numFmtId="190" formatCode="#,##0.0000000"/>
  </numFmts>
  <fonts count="56">
    <font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NumberFormat="1" applyFont="1" applyFill="1" applyBorder="1" applyAlignment="1" applyProtection="1">
      <alignment vertical="top"/>
      <protection/>
    </xf>
    <xf numFmtId="0" fontId="48" fillId="0" borderId="10" xfId="0" applyNumberFormat="1" applyFont="1" applyFill="1" applyBorder="1" applyAlignment="1" applyProtection="1">
      <alignment/>
      <protection/>
    </xf>
    <xf numFmtId="0" fontId="48" fillId="0" borderId="10" xfId="0" applyNumberFormat="1" applyFont="1" applyFill="1" applyBorder="1" applyAlignment="1" applyProtection="1">
      <alignment vertical="top" wrapText="1"/>
      <protection/>
    </xf>
    <xf numFmtId="4" fontId="48" fillId="0" borderId="1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 vertical="top"/>
      <protection/>
    </xf>
    <xf numFmtId="0" fontId="50" fillId="0" borderId="0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 wrapText="1"/>
      <protection/>
    </xf>
    <xf numFmtId="0" fontId="49" fillId="0" borderId="10" xfId="0" applyNumberFormat="1" applyFont="1" applyFill="1" applyBorder="1" applyAlignment="1" applyProtection="1">
      <alignment horizontal="center"/>
      <protection/>
    </xf>
    <xf numFmtId="4" fontId="49" fillId="0" borderId="1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 vertical="top"/>
      <protection/>
    </xf>
    <xf numFmtId="4" fontId="49" fillId="0" borderId="10" xfId="0" applyNumberFormat="1" applyFont="1" applyFill="1" applyBorder="1" applyAlignment="1" applyProtection="1">
      <alignment vertical="top"/>
      <protection/>
    </xf>
    <xf numFmtId="0" fontId="49" fillId="0" borderId="10" xfId="0" applyNumberFormat="1" applyFont="1" applyFill="1" applyBorder="1" applyAlignment="1" applyProtection="1">
      <alignment vertical="top" wrapText="1"/>
      <protection/>
    </xf>
    <xf numFmtId="4" fontId="49" fillId="0" borderId="0" xfId="0" applyNumberFormat="1" applyFont="1" applyFill="1" applyBorder="1" applyAlignment="1" applyProtection="1">
      <alignment vertical="top"/>
      <protection/>
    </xf>
    <xf numFmtId="4" fontId="49" fillId="0" borderId="10" xfId="0" applyNumberFormat="1" applyFont="1" applyFill="1" applyBorder="1" applyAlignment="1" applyProtection="1">
      <alignment wrapText="1"/>
      <protection/>
    </xf>
    <xf numFmtId="4" fontId="49" fillId="0" borderId="11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 horizontal="center" vertical="top"/>
      <protection/>
    </xf>
    <xf numFmtId="0" fontId="51" fillId="0" borderId="12" xfId="0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 applyProtection="1">
      <alignment vertical="top"/>
      <protection/>
    </xf>
    <xf numFmtId="0" fontId="49" fillId="0" borderId="11" xfId="0" applyNumberFormat="1" applyFont="1" applyFill="1" applyBorder="1" applyAlignment="1" applyProtection="1">
      <alignment/>
      <protection/>
    </xf>
    <xf numFmtId="4" fontId="49" fillId="0" borderId="0" xfId="0" applyNumberFormat="1" applyFont="1" applyFill="1" applyBorder="1" applyAlignment="1" applyProtection="1">
      <alignment/>
      <protection/>
    </xf>
    <xf numFmtId="4" fontId="49" fillId="0" borderId="11" xfId="0" applyNumberFormat="1" applyFont="1" applyFill="1" applyBorder="1" applyAlignment="1" applyProtection="1">
      <alignment/>
      <protection/>
    </xf>
    <xf numFmtId="2" fontId="49" fillId="0" borderId="10" xfId="0" applyNumberFormat="1" applyFont="1" applyFill="1" applyBorder="1" applyAlignment="1" applyProtection="1">
      <alignment/>
      <protection/>
    </xf>
    <xf numFmtId="2" fontId="49" fillId="0" borderId="10" xfId="0" applyNumberFormat="1" applyFont="1" applyFill="1" applyBorder="1" applyAlignment="1" applyProtection="1">
      <alignment vertical="top"/>
      <protection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4" fontId="50" fillId="0" borderId="11" xfId="0" applyNumberFormat="1" applyFont="1" applyFill="1" applyBorder="1" applyAlignment="1" applyProtection="1">
      <alignment vertical="top"/>
      <protection/>
    </xf>
    <xf numFmtId="2" fontId="49" fillId="0" borderId="0" xfId="0" applyNumberFormat="1" applyFont="1" applyFill="1" applyBorder="1" applyAlignment="1" applyProtection="1">
      <alignment vertical="top"/>
      <protection/>
    </xf>
    <xf numFmtId="4" fontId="49" fillId="0" borderId="10" xfId="0" applyNumberFormat="1" applyFont="1" applyFill="1" applyBorder="1" applyAlignment="1" applyProtection="1">
      <alignment horizontal="center"/>
      <protection/>
    </xf>
    <xf numFmtId="0" fontId="51" fillId="0" borderId="10" xfId="0" applyNumberFormat="1" applyFont="1" applyFill="1" applyBorder="1" applyAlignment="1" applyProtection="1">
      <alignment vertical="top" wrapText="1"/>
      <protection/>
    </xf>
    <xf numFmtId="0" fontId="49" fillId="0" borderId="13" xfId="0" applyNumberFormat="1" applyFont="1" applyFill="1" applyBorder="1" applyAlignment="1" applyProtection="1">
      <alignment wrapText="1"/>
      <protection/>
    </xf>
    <xf numFmtId="0" fontId="49" fillId="0" borderId="10" xfId="0" applyNumberFormat="1" applyFont="1" applyFill="1" applyBorder="1" applyAlignment="1" applyProtection="1">
      <alignment horizontal="center" vertical="top" wrapText="1"/>
      <protection/>
    </xf>
    <xf numFmtId="4" fontId="49" fillId="0" borderId="13" xfId="0" applyNumberFormat="1" applyFont="1" applyFill="1" applyBorder="1" applyAlignment="1" applyProtection="1">
      <alignment/>
      <protection/>
    </xf>
    <xf numFmtId="0" fontId="49" fillId="0" borderId="13" xfId="0" applyNumberFormat="1" applyFont="1" applyFill="1" applyBorder="1" applyAlignment="1" applyProtection="1">
      <alignment horizontal="center" wrapText="1"/>
      <protection/>
    </xf>
    <xf numFmtId="0" fontId="49" fillId="0" borderId="10" xfId="0" applyNumberFormat="1" applyFont="1" applyFill="1" applyBorder="1" applyAlignment="1" applyProtection="1">
      <alignment horizontal="right" vertical="center"/>
      <protection/>
    </xf>
    <xf numFmtId="0" fontId="49" fillId="0" borderId="10" xfId="0" applyNumberFormat="1" applyFont="1" applyFill="1" applyBorder="1" applyAlignment="1" applyProtection="1">
      <alignment horizontal="left" vertical="center" wrapText="1"/>
      <protection/>
    </xf>
    <xf numFmtId="4" fontId="49" fillId="0" borderId="10" xfId="0" applyNumberFormat="1" applyFont="1" applyFill="1" applyBorder="1" applyAlignment="1" applyProtection="1">
      <alignment horizontal="right" vertical="center"/>
      <protection/>
    </xf>
    <xf numFmtId="2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3" fontId="49" fillId="0" borderId="14" xfId="0" applyNumberFormat="1" applyFont="1" applyFill="1" applyBorder="1" applyAlignment="1" applyProtection="1">
      <alignment/>
      <protection/>
    </xf>
    <xf numFmtId="49" fontId="49" fillId="0" borderId="10" xfId="0" applyNumberFormat="1" applyFont="1" applyFill="1" applyBorder="1" applyAlignment="1" applyProtection="1">
      <alignment horizontal="right"/>
      <protection/>
    </xf>
    <xf numFmtId="0" fontId="49" fillId="0" borderId="10" xfId="0" applyNumberFormat="1" applyFont="1" applyFill="1" applyBorder="1" applyAlignment="1" applyProtection="1">
      <alignment vertical="center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2" fontId="49" fillId="0" borderId="10" xfId="0" applyNumberFormat="1" applyFont="1" applyFill="1" applyBorder="1" applyAlignment="1" applyProtection="1">
      <alignment wrapText="1"/>
      <protection/>
    </xf>
    <xf numFmtId="4" fontId="50" fillId="0" borderId="11" xfId="0" applyNumberFormat="1" applyFont="1" applyFill="1" applyBorder="1" applyAlignment="1" applyProtection="1">
      <alignment/>
      <protection/>
    </xf>
    <xf numFmtId="4" fontId="50" fillId="0" borderId="0" xfId="0" applyNumberFormat="1" applyFont="1" applyFill="1" applyBorder="1" applyAlignment="1" applyProtection="1">
      <alignment vertical="top"/>
      <protection/>
    </xf>
    <xf numFmtId="4" fontId="52" fillId="0" borderId="11" xfId="0" applyNumberFormat="1" applyFont="1" applyFill="1" applyBorder="1" applyAlignment="1" applyProtection="1">
      <alignment/>
      <protection/>
    </xf>
    <xf numFmtId="4" fontId="53" fillId="0" borderId="0" xfId="0" applyNumberFormat="1" applyFont="1" applyFill="1" applyBorder="1" applyAlignment="1" applyProtection="1">
      <alignment vertical="top"/>
      <protection/>
    </xf>
    <xf numFmtId="0" fontId="53" fillId="0" borderId="0" xfId="0" applyNumberFormat="1" applyFont="1" applyFill="1" applyBorder="1" applyAlignment="1" applyProtection="1">
      <alignment vertical="top"/>
      <protection/>
    </xf>
    <xf numFmtId="4" fontId="48" fillId="0" borderId="14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center" wrapText="1"/>
    </xf>
    <xf numFmtId="4" fontId="49" fillId="0" borderId="10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 vertical="top" wrapText="1"/>
      <protection/>
    </xf>
    <xf numFmtId="0" fontId="49" fillId="0" borderId="0" xfId="0" applyNumberFormat="1" applyFont="1" applyFill="1" applyBorder="1" applyAlignment="1" applyProtection="1">
      <alignment horizontal="left" vertical="top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NumberFormat="1" applyFont="1" applyFill="1" applyBorder="1" applyAlignment="1" applyProtection="1">
      <alignment horizontal="center" wrapText="1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49" fillId="0" borderId="15" xfId="0" applyNumberFormat="1" applyFont="1" applyFill="1" applyBorder="1" applyAlignment="1" applyProtection="1">
      <alignment horizontal="center" wrapText="1"/>
      <protection/>
    </xf>
    <xf numFmtId="0" fontId="49" fillId="0" borderId="14" xfId="0" applyNumberFormat="1" applyFont="1" applyFill="1" applyBorder="1" applyAlignment="1" applyProtection="1">
      <alignment horizontal="center" wrapText="1"/>
      <protection/>
    </xf>
    <xf numFmtId="4" fontId="49" fillId="0" borderId="14" xfId="0" applyNumberFormat="1" applyFont="1" applyFill="1" applyBorder="1" applyAlignment="1" applyProtection="1">
      <alignment/>
      <protection/>
    </xf>
    <xf numFmtId="4" fontId="49" fillId="0" borderId="14" xfId="0" applyNumberFormat="1" applyFont="1" applyFill="1" applyBorder="1" applyAlignment="1" applyProtection="1">
      <alignment vertical="top"/>
      <protection/>
    </xf>
    <xf numFmtId="0" fontId="49" fillId="0" borderId="14" xfId="0" applyNumberFormat="1" applyFont="1" applyFill="1" applyBorder="1" applyAlignment="1" applyProtection="1">
      <alignment wrapText="1"/>
      <protection/>
    </xf>
    <xf numFmtId="0" fontId="49" fillId="0" borderId="10" xfId="0" applyNumberFormat="1" applyFont="1" applyFill="1" applyBorder="1" applyAlignment="1" applyProtection="1">
      <alignment horizontal="center" vertical="top"/>
      <protection/>
    </xf>
    <xf numFmtId="0" fontId="49" fillId="0" borderId="10" xfId="0" applyNumberFormat="1" applyFont="1" applyFill="1" applyBorder="1" applyAlignment="1" applyProtection="1">
      <alignment horizontal="center" wrapText="1"/>
      <protection/>
    </xf>
    <xf numFmtId="0" fontId="49" fillId="0" borderId="0" xfId="0" applyNumberFormat="1" applyFont="1" applyFill="1" applyBorder="1" applyAlignment="1" applyProtection="1">
      <alignment horizontal="center"/>
      <protection/>
    </xf>
    <xf numFmtId="0" fontId="49" fillId="0" borderId="0" xfId="0" applyNumberFormat="1" applyFont="1" applyFill="1" applyBorder="1" applyAlignment="1" applyProtection="1">
      <alignment vertical="top" wrapText="1"/>
      <protection/>
    </xf>
    <xf numFmtId="0" fontId="54" fillId="0" borderId="0" xfId="0" applyNumberFormat="1" applyFont="1" applyFill="1" applyBorder="1" applyAlignment="1" applyProtection="1">
      <alignment vertical="top" wrapText="1"/>
      <protection/>
    </xf>
    <xf numFmtId="0" fontId="49" fillId="0" borderId="0" xfId="0" applyNumberFormat="1" applyFont="1" applyFill="1" applyBorder="1" applyAlignment="1" applyProtection="1">
      <alignment horizontal="left" vertical="top" wrapText="1"/>
      <protection/>
    </xf>
    <xf numFmtId="0" fontId="49" fillId="0" borderId="0" xfId="0" applyNumberFormat="1" applyFont="1" applyFill="1" applyBorder="1" applyAlignment="1" applyProtection="1">
      <alignment horizontal="center" wrapText="1"/>
      <protection/>
    </xf>
    <xf numFmtId="0" fontId="49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 horizontal="center" vertical="top"/>
      <protection/>
    </xf>
    <xf numFmtId="0" fontId="50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15" xfId="0" applyNumberFormat="1" applyFont="1" applyFill="1" applyBorder="1" applyAlignment="1" applyProtection="1">
      <alignment horizontal="center" wrapText="1"/>
      <protection/>
    </xf>
    <xf numFmtId="0" fontId="49" fillId="0" borderId="14" xfId="0" applyNumberFormat="1" applyFont="1" applyFill="1" applyBorder="1" applyAlignment="1" applyProtection="1">
      <alignment horizontal="center" wrapText="1"/>
      <protection/>
    </xf>
    <xf numFmtId="0" fontId="49" fillId="0" borderId="10" xfId="0" applyNumberFormat="1" applyFont="1" applyFill="1" applyBorder="1" applyAlignment="1" applyProtection="1">
      <alignment horizontal="center" wrapText="1"/>
      <protection/>
    </xf>
    <xf numFmtId="0" fontId="50" fillId="0" borderId="0" xfId="0" applyNumberFormat="1" applyFont="1" applyFill="1" applyBorder="1" applyAlignment="1" applyProtection="1">
      <alignment horizontal="left" vertical="top" wrapText="1"/>
      <protection/>
    </xf>
    <xf numFmtId="0" fontId="55" fillId="0" borderId="14" xfId="0" applyNumberFormat="1" applyFont="1" applyFill="1" applyBorder="1" applyAlignment="1" applyProtection="1">
      <alignment horizontal="center" wrapText="1"/>
      <protection/>
    </xf>
    <xf numFmtId="4" fontId="49" fillId="0" borderId="15" xfId="0" applyNumberFormat="1" applyFont="1" applyFill="1" applyBorder="1" applyAlignment="1" applyProtection="1">
      <alignment vertical="top"/>
      <protection/>
    </xf>
    <xf numFmtId="4" fontId="49" fillId="0" borderId="14" xfId="0" applyNumberFormat="1" applyFont="1" applyFill="1" applyBorder="1" applyAlignment="1" applyProtection="1">
      <alignment vertical="top"/>
      <protection/>
    </xf>
    <xf numFmtId="0" fontId="49" fillId="0" borderId="15" xfId="0" applyNumberFormat="1" applyFont="1" applyFill="1" applyBorder="1" applyAlignment="1" applyProtection="1">
      <alignment horizontal="center" vertical="top"/>
      <protection/>
    </xf>
    <xf numFmtId="0" fontId="49" fillId="0" borderId="14" xfId="0" applyNumberFormat="1" applyFont="1" applyFill="1" applyBorder="1" applyAlignment="1" applyProtection="1">
      <alignment horizontal="center" vertical="top"/>
      <protection/>
    </xf>
    <xf numFmtId="4" fontId="49" fillId="0" borderId="15" xfId="0" applyNumberFormat="1" applyFont="1" applyFill="1" applyBorder="1" applyAlignment="1" applyProtection="1">
      <alignment/>
      <protection/>
    </xf>
    <xf numFmtId="4" fontId="49" fillId="0" borderId="14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 horizontal="center" vertical="top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49" fillId="0" borderId="15" xfId="0" applyNumberFormat="1" applyFont="1" applyFill="1" applyBorder="1" applyAlignment="1" applyProtection="1">
      <alignment vertical="center" wrapText="1"/>
      <protection/>
    </xf>
    <xf numFmtId="0" fontId="49" fillId="0" borderId="14" xfId="0" applyNumberFormat="1" applyFont="1" applyFill="1" applyBorder="1" applyAlignment="1" applyProtection="1">
      <alignment vertical="center" wrapText="1"/>
      <protection/>
    </xf>
    <xf numFmtId="0" fontId="49" fillId="0" borderId="15" xfId="0" applyNumberFormat="1" applyFont="1" applyFill="1" applyBorder="1" applyAlignment="1" applyProtection="1">
      <alignment horizontal="left"/>
      <protection/>
    </xf>
    <xf numFmtId="0" fontId="49" fillId="0" borderId="14" xfId="0" applyNumberFormat="1" applyFont="1" applyFill="1" applyBorder="1" applyAlignment="1" applyProtection="1">
      <alignment horizontal="left"/>
      <protection/>
    </xf>
    <xf numFmtId="0" fontId="49" fillId="0" borderId="15" xfId="0" applyNumberFormat="1" applyFont="1" applyFill="1" applyBorder="1" applyAlignment="1" applyProtection="1">
      <alignment horizontal="center"/>
      <protection/>
    </xf>
    <xf numFmtId="0" fontId="49" fillId="0" borderId="14" xfId="0" applyNumberFormat="1" applyFont="1" applyFill="1" applyBorder="1" applyAlignment="1" applyProtection="1">
      <alignment horizontal="center"/>
      <protection/>
    </xf>
    <xf numFmtId="0" fontId="55" fillId="0" borderId="0" xfId="0" applyNumberFormat="1" applyFont="1" applyFill="1" applyBorder="1" applyAlignment="1" applyProtection="1">
      <alignment vertical="top" wrapText="1"/>
      <protection/>
    </xf>
    <xf numFmtId="0" fontId="49" fillId="0" borderId="15" xfId="0" applyNumberFormat="1" applyFont="1" applyFill="1" applyBorder="1" applyAlignment="1" applyProtection="1">
      <alignment horizontal="left" wrapText="1"/>
      <protection/>
    </xf>
    <xf numFmtId="0" fontId="49" fillId="0" borderId="14" xfId="0" applyNumberFormat="1" applyFont="1" applyFill="1" applyBorder="1" applyAlignment="1" applyProtection="1">
      <alignment horizontal="left" wrapText="1"/>
      <protection/>
    </xf>
    <xf numFmtId="2" fontId="49" fillId="0" borderId="15" xfId="0" applyNumberFormat="1" applyFont="1" applyFill="1" applyBorder="1" applyAlignment="1" applyProtection="1">
      <alignment horizontal="center"/>
      <protection/>
    </xf>
    <xf numFmtId="2" fontId="49" fillId="0" borderId="14" xfId="0" applyNumberFormat="1" applyFont="1" applyFill="1" applyBorder="1" applyAlignment="1" applyProtection="1">
      <alignment horizontal="center"/>
      <protection/>
    </xf>
    <xf numFmtId="4" fontId="49" fillId="0" borderId="15" xfId="0" applyNumberFormat="1" applyFont="1" applyFill="1" applyBorder="1" applyAlignment="1" applyProtection="1">
      <alignment horizontal="center"/>
      <protection/>
    </xf>
    <xf numFmtId="4" fontId="49" fillId="0" borderId="14" xfId="0" applyNumberFormat="1" applyFont="1" applyFill="1" applyBorder="1" applyAlignment="1" applyProtection="1">
      <alignment horizontal="center"/>
      <protection/>
    </xf>
    <xf numFmtId="0" fontId="49" fillId="0" borderId="15" xfId="0" applyNumberFormat="1" applyFont="1" applyFill="1" applyBorder="1" applyAlignment="1" applyProtection="1">
      <alignment wrapText="1"/>
      <protection/>
    </xf>
    <xf numFmtId="0" fontId="49" fillId="0" borderId="14" xfId="0" applyNumberFormat="1" applyFont="1" applyFill="1" applyBorder="1" applyAlignment="1" applyProtection="1">
      <alignment wrapText="1"/>
      <protection/>
    </xf>
    <xf numFmtId="0" fontId="52" fillId="0" borderId="0" xfId="0" applyNumberFormat="1" applyFont="1" applyFill="1" applyBorder="1" applyAlignment="1" applyProtection="1">
      <alignment horizontal="left" wrapText="1"/>
      <protection/>
    </xf>
    <xf numFmtId="0" fontId="50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0" xfId="0" applyNumberFormat="1" applyFont="1" applyFill="1" applyBorder="1" applyAlignment="1" applyProtection="1">
      <alignment/>
      <protection/>
    </xf>
    <xf numFmtId="0" fontId="30" fillId="0" borderId="10" xfId="0" applyNumberFormat="1" applyFont="1" applyFill="1" applyBorder="1" applyAlignment="1" applyProtection="1">
      <alignment vertical="top" wrapText="1"/>
      <protection/>
    </xf>
    <xf numFmtId="4" fontId="30" fillId="0" borderId="14" xfId="0" applyNumberFormat="1" applyFont="1" applyFill="1" applyBorder="1" applyAlignment="1" applyProtection="1">
      <alignment/>
      <protection/>
    </xf>
    <xf numFmtId="4" fontId="30" fillId="0" borderId="1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780"/>
  <sheetViews>
    <sheetView tabSelected="1" zoomScale="120" zoomScaleNormal="120" zoomScaleSheetLayoutView="75" zoomScalePageLayoutView="0" workbookViewId="0" topLeftCell="A766">
      <selection activeCell="C701" sqref="C701"/>
    </sheetView>
  </sheetViews>
  <sheetFormatPr defaultColWidth="9.140625" defaultRowHeight="12.75"/>
  <cols>
    <col min="1" max="1" width="7.8515625" style="4" customWidth="1"/>
    <col min="2" max="2" width="34.57421875" style="4" customWidth="1"/>
    <col min="3" max="3" width="17.7109375" style="6" customWidth="1"/>
    <col min="4" max="4" width="17.140625" style="4" customWidth="1"/>
    <col min="5" max="5" width="21.00390625" style="4" customWidth="1"/>
    <col min="6" max="6" width="15.28125" style="4" customWidth="1"/>
    <col min="7" max="7" width="12.421875" style="4" customWidth="1"/>
    <col min="8" max="8" width="11.421875" style="4" customWidth="1"/>
    <col min="9" max="9" width="10.8515625" style="4" customWidth="1"/>
    <col min="10" max="10" width="8.28125" style="4" customWidth="1"/>
    <col min="11" max="16384" width="9.140625" style="4" customWidth="1"/>
  </cols>
  <sheetData>
    <row r="1" spans="3:10" ht="13.5" customHeight="1">
      <c r="C1" s="4"/>
      <c r="F1" s="108" t="s">
        <v>287</v>
      </c>
      <c r="G1" s="108"/>
      <c r="H1" s="60"/>
      <c r="I1" s="58"/>
      <c r="J1" s="58"/>
    </row>
    <row r="2" spans="3:8" ht="138" customHeight="1">
      <c r="C2" s="4"/>
      <c r="D2" s="58"/>
      <c r="E2" s="58"/>
      <c r="F2" s="74" t="s">
        <v>286</v>
      </c>
      <c r="G2" s="74"/>
      <c r="H2" s="61"/>
    </row>
    <row r="3" spans="3:8" ht="12" customHeight="1">
      <c r="C3" s="4"/>
      <c r="D3" s="58"/>
      <c r="E3" s="58"/>
      <c r="F3" s="74"/>
      <c r="G3" s="75"/>
      <c r="H3" s="75"/>
    </row>
    <row r="4" spans="3:10" ht="20.25" customHeight="1">
      <c r="C4" s="4"/>
      <c r="G4" s="71"/>
      <c r="H4" s="71"/>
      <c r="I4" s="71"/>
      <c r="J4" s="71"/>
    </row>
    <row r="5" spans="1:6" ht="15">
      <c r="A5" s="76"/>
      <c r="B5" s="76"/>
      <c r="C5" s="76"/>
      <c r="D5" s="76"/>
      <c r="E5" s="76"/>
      <c r="F5" s="76"/>
    </row>
    <row r="6" spans="1:6" ht="18.75" customHeight="1">
      <c r="A6" s="77" t="s">
        <v>131</v>
      </c>
      <c r="B6" s="77"/>
      <c r="C6" s="77"/>
      <c r="D6" s="77"/>
      <c r="E6" s="77"/>
      <c r="F6" s="77"/>
    </row>
    <row r="7" spans="1:6" ht="18.75" customHeight="1">
      <c r="A7" s="77" t="s">
        <v>132</v>
      </c>
      <c r="B7" s="77"/>
      <c r="C7" s="77"/>
      <c r="D7" s="77"/>
      <c r="E7" s="77"/>
      <c r="F7" s="77"/>
    </row>
    <row r="8" spans="1:6" ht="30.75" customHeight="1">
      <c r="A8" s="77" t="s">
        <v>284</v>
      </c>
      <c r="B8" s="77"/>
      <c r="C8" s="77"/>
      <c r="D8" s="77"/>
      <c r="E8" s="77"/>
      <c r="F8" s="77"/>
    </row>
    <row r="9" ht="15">
      <c r="C9" s="4"/>
    </row>
    <row r="10" ht="15">
      <c r="A10" s="5" t="s">
        <v>214</v>
      </c>
    </row>
    <row r="12" ht="15">
      <c r="A12" s="5" t="s">
        <v>11</v>
      </c>
    </row>
    <row r="14" ht="15">
      <c r="A14" s="4" t="s">
        <v>218</v>
      </c>
    </row>
    <row r="16" spans="1:5" ht="78.75" customHeight="1">
      <c r="A16" s="7" t="s">
        <v>212</v>
      </c>
      <c r="B16" s="8" t="s">
        <v>219</v>
      </c>
      <c r="C16" s="8" t="s">
        <v>220</v>
      </c>
      <c r="D16" s="8" t="s">
        <v>215</v>
      </c>
      <c r="E16" s="8" t="s">
        <v>213</v>
      </c>
    </row>
    <row r="17" spans="1:5" ht="30" customHeight="1">
      <c r="A17" s="9">
        <v>1</v>
      </c>
      <c r="B17" s="69">
        <v>2</v>
      </c>
      <c r="C17" s="69">
        <v>3</v>
      </c>
      <c r="D17" s="69">
        <v>4</v>
      </c>
      <c r="E17" s="69" t="s">
        <v>216</v>
      </c>
    </row>
    <row r="18" spans="1:5" ht="15.75" customHeight="1">
      <c r="A18" s="7">
        <v>1</v>
      </c>
      <c r="B18" s="10">
        <v>1</v>
      </c>
      <c r="C18" s="10">
        <v>256.89</v>
      </c>
      <c r="D18" s="10">
        <v>12</v>
      </c>
      <c r="E18" s="10">
        <f>B18*C18*D18</f>
        <v>3082.68</v>
      </c>
    </row>
    <row r="19" spans="1:5" ht="15.75" customHeight="1" hidden="1">
      <c r="A19" s="7">
        <v>2</v>
      </c>
      <c r="B19" s="10"/>
      <c r="C19" s="10"/>
      <c r="D19" s="10"/>
      <c r="E19" s="10">
        <f>B19*C19*D19</f>
        <v>0</v>
      </c>
    </row>
    <row r="20" spans="1:5" ht="15" hidden="1">
      <c r="A20" s="7">
        <v>3</v>
      </c>
      <c r="B20" s="10"/>
      <c r="C20" s="10"/>
      <c r="D20" s="10"/>
      <c r="E20" s="10">
        <f>B20*C20*D20</f>
        <v>0</v>
      </c>
    </row>
    <row r="21" spans="1:5" ht="15" hidden="1">
      <c r="A21" s="7">
        <v>4</v>
      </c>
      <c r="B21" s="10"/>
      <c r="C21" s="10"/>
      <c r="D21" s="10"/>
      <c r="E21" s="10">
        <f>B21*C21*D21</f>
        <v>0</v>
      </c>
    </row>
    <row r="22" spans="1:5" ht="15">
      <c r="A22" s="11" t="s">
        <v>211</v>
      </c>
      <c r="B22" s="12" t="s">
        <v>217</v>
      </c>
      <c r="C22" s="10" t="s">
        <v>217</v>
      </c>
      <c r="D22" s="12" t="s">
        <v>217</v>
      </c>
      <c r="E22" s="12">
        <f>SUM(E18:E21)</f>
        <v>3082.68</v>
      </c>
    </row>
    <row r="24" ht="15">
      <c r="A24" s="4" t="s">
        <v>133</v>
      </c>
    </row>
    <row r="26" spans="1:7" ht="90">
      <c r="A26" s="7" t="s">
        <v>212</v>
      </c>
      <c r="B26" s="8" t="s">
        <v>134</v>
      </c>
      <c r="C26" s="8" t="s">
        <v>219</v>
      </c>
      <c r="D26" s="8" t="s">
        <v>221</v>
      </c>
      <c r="E26" s="8" t="s">
        <v>222</v>
      </c>
      <c r="F26" s="8" t="s">
        <v>215</v>
      </c>
      <c r="G26" s="8" t="s">
        <v>213</v>
      </c>
    </row>
    <row r="27" spans="1:7" ht="30">
      <c r="A27" s="9">
        <v>1</v>
      </c>
      <c r="B27" s="11"/>
      <c r="C27" s="69">
        <v>2</v>
      </c>
      <c r="D27" s="69">
        <v>3</v>
      </c>
      <c r="E27" s="69">
        <v>4</v>
      </c>
      <c r="F27" s="69">
        <v>5</v>
      </c>
      <c r="G27" s="69" t="s">
        <v>223</v>
      </c>
    </row>
    <row r="28" spans="1:7" ht="15">
      <c r="A28" s="7">
        <v>1</v>
      </c>
      <c r="B28" s="13" t="s">
        <v>256</v>
      </c>
      <c r="C28" s="10">
        <v>1</v>
      </c>
      <c r="D28" s="10">
        <v>95</v>
      </c>
      <c r="E28" s="10">
        <f>0.72*1.04</f>
        <v>0.75</v>
      </c>
      <c r="F28" s="10">
        <v>12</v>
      </c>
      <c r="G28" s="10">
        <f>C28*D28*E28*F28</f>
        <v>855</v>
      </c>
    </row>
    <row r="29" spans="1:9" ht="30">
      <c r="A29" s="7">
        <v>2</v>
      </c>
      <c r="B29" s="13" t="s">
        <v>283</v>
      </c>
      <c r="C29" s="10">
        <v>1</v>
      </c>
      <c r="D29" s="10">
        <v>5</v>
      </c>
      <c r="E29" s="10">
        <f>2.65*1.04</f>
        <v>2.76</v>
      </c>
      <c r="F29" s="10">
        <v>12</v>
      </c>
      <c r="G29" s="10">
        <f>C29*D29*E29*F29</f>
        <v>165.6</v>
      </c>
      <c r="I29" s="14"/>
    </row>
    <row r="30" spans="1:7" ht="15" hidden="1">
      <c r="A30" s="7">
        <v>3</v>
      </c>
      <c r="B30" s="11"/>
      <c r="C30" s="10"/>
      <c r="D30" s="10"/>
      <c r="E30" s="10"/>
      <c r="F30" s="10"/>
      <c r="G30" s="10">
        <f>C30*D30*E30*F30</f>
        <v>0</v>
      </c>
    </row>
    <row r="31" spans="1:7" ht="15" hidden="1">
      <c r="A31" s="7">
        <v>4</v>
      </c>
      <c r="B31" s="11"/>
      <c r="C31" s="10"/>
      <c r="D31" s="10"/>
      <c r="E31" s="10"/>
      <c r="F31" s="10"/>
      <c r="G31" s="10">
        <f>C31*D31*E31*F31</f>
        <v>0</v>
      </c>
    </row>
    <row r="32" spans="1:8" ht="15">
      <c r="A32" s="11" t="s">
        <v>211</v>
      </c>
      <c r="B32" s="11"/>
      <c r="C32" s="10"/>
      <c r="D32" s="12" t="s">
        <v>217</v>
      </c>
      <c r="E32" s="12" t="s">
        <v>217</v>
      </c>
      <c r="F32" s="12" t="s">
        <v>217</v>
      </c>
      <c r="G32" s="12">
        <f>SUM(G28:G31)</f>
        <v>1020.6</v>
      </c>
      <c r="H32" s="14"/>
    </row>
    <row r="34" spans="1:6" ht="29.25" customHeight="1">
      <c r="A34" s="73" t="s">
        <v>224</v>
      </c>
      <c r="B34" s="73"/>
      <c r="C34" s="73"/>
      <c r="D34" s="73"/>
      <c r="E34" s="73"/>
      <c r="F34" s="73"/>
    </row>
    <row r="36" spans="1:5" ht="60">
      <c r="A36" s="7" t="s">
        <v>212</v>
      </c>
      <c r="B36" s="8" t="s">
        <v>225</v>
      </c>
      <c r="C36" s="8" t="s">
        <v>0</v>
      </c>
      <c r="D36" s="8" t="s">
        <v>215</v>
      </c>
      <c r="E36" s="8" t="s">
        <v>213</v>
      </c>
    </row>
    <row r="37" spans="1:5" ht="15">
      <c r="A37" s="9">
        <v>1</v>
      </c>
      <c r="B37" s="69">
        <v>2</v>
      </c>
      <c r="C37" s="69">
        <v>3</v>
      </c>
      <c r="D37" s="69">
        <v>4</v>
      </c>
      <c r="E37" s="69" t="s">
        <v>216</v>
      </c>
    </row>
    <row r="38" spans="1:5" ht="15">
      <c r="A38" s="7">
        <v>1</v>
      </c>
      <c r="B38" s="10"/>
      <c r="C38" s="10"/>
      <c r="D38" s="10"/>
      <c r="E38" s="10">
        <f>B38*C38*D38</f>
        <v>0</v>
      </c>
    </row>
    <row r="39" spans="1:5" ht="15" hidden="1">
      <c r="A39" s="7">
        <v>2</v>
      </c>
      <c r="B39" s="10"/>
      <c r="C39" s="10"/>
      <c r="D39" s="10"/>
      <c r="E39" s="10">
        <f>B39*C39*D39</f>
        <v>0</v>
      </c>
    </row>
    <row r="40" spans="1:5" ht="15" hidden="1">
      <c r="A40" s="7">
        <v>3</v>
      </c>
      <c r="B40" s="10"/>
      <c r="C40" s="10"/>
      <c r="D40" s="10"/>
      <c r="E40" s="10">
        <f>B40*C40*D40</f>
        <v>0</v>
      </c>
    </row>
    <row r="41" spans="1:5" ht="15" hidden="1">
      <c r="A41" s="7">
        <v>4</v>
      </c>
      <c r="B41" s="10"/>
      <c r="C41" s="10"/>
      <c r="D41" s="10"/>
      <c r="E41" s="10">
        <f>B41*C41*D41</f>
        <v>0</v>
      </c>
    </row>
    <row r="42" spans="1:5" ht="15">
      <c r="A42" s="11" t="s">
        <v>211</v>
      </c>
      <c r="B42" s="12" t="s">
        <v>217</v>
      </c>
      <c r="C42" s="10" t="s">
        <v>217</v>
      </c>
      <c r="D42" s="12" t="s">
        <v>217</v>
      </c>
      <c r="E42" s="12">
        <f>SUM(E38:E41)</f>
        <v>0</v>
      </c>
    </row>
    <row r="44" ht="15">
      <c r="A44" s="4" t="s">
        <v>1</v>
      </c>
    </row>
    <row r="46" spans="1:5" ht="75">
      <c r="A46" s="7" t="s">
        <v>212</v>
      </c>
      <c r="B46" s="8" t="s">
        <v>2</v>
      </c>
      <c r="C46" s="8" t="s">
        <v>3</v>
      </c>
      <c r="D46" s="8" t="s">
        <v>6</v>
      </c>
      <c r="E46" s="8" t="s">
        <v>213</v>
      </c>
    </row>
    <row r="47" spans="1:5" ht="15">
      <c r="A47" s="9">
        <v>1</v>
      </c>
      <c r="B47" s="69">
        <v>2</v>
      </c>
      <c r="C47" s="69">
        <v>3</v>
      </c>
      <c r="D47" s="69">
        <v>4</v>
      </c>
      <c r="E47" s="69" t="s">
        <v>216</v>
      </c>
    </row>
    <row r="48" spans="1:5" ht="15">
      <c r="A48" s="7">
        <v>1</v>
      </c>
      <c r="B48" s="10"/>
      <c r="C48" s="10"/>
      <c r="D48" s="10"/>
      <c r="E48" s="10">
        <f>B48*C48*D48</f>
        <v>0</v>
      </c>
    </row>
    <row r="49" spans="1:5" ht="15" hidden="1">
      <c r="A49" s="7">
        <v>2</v>
      </c>
      <c r="B49" s="10"/>
      <c r="C49" s="10"/>
      <c r="D49" s="10"/>
      <c r="E49" s="10">
        <f>B49*C49*D49</f>
        <v>0</v>
      </c>
    </row>
    <row r="50" spans="1:5" ht="15" hidden="1">
      <c r="A50" s="7">
        <v>3</v>
      </c>
      <c r="B50" s="10"/>
      <c r="C50" s="10"/>
      <c r="D50" s="10"/>
      <c r="E50" s="10">
        <f>B50*C50*D50</f>
        <v>0</v>
      </c>
    </row>
    <row r="51" spans="1:5" ht="15" hidden="1">
      <c r="A51" s="7">
        <v>4</v>
      </c>
      <c r="B51" s="10"/>
      <c r="C51" s="10"/>
      <c r="D51" s="10"/>
      <c r="E51" s="10">
        <f>B51*C51*D51</f>
        <v>0</v>
      </c>
    </row>
    <row r="52" spans="1:5" ht="15">
      <c r="A52" s="11" t="s">
        <v>211</v>
      </c>
      <c r="B52" s="12" t="s">
        <v>217</v>
      </c>
      <c r="C52" s="10" t="s">
        <v>217</v>
      </c>
      <c r="D52" s="12" t="s">
        <v>217</v>
      </c>
      <c r="E52" s="12">
        <f>SUM(E48:E51)</f>
        <v>0</v>
      </c>
    </row>
    <row r="54" ht="15">
      <c r="A54" s="4" t="s">
        <v>7</v>
      </c>
    </row>
    <row r="56" spans="1:4" ht="90">
      <c r="A56" s="7" t="s">
        <v>212</v>
      </c>
      <c r="B56" s="8" t="s">
        <v>8</v>
      </c>
      <c r="C56" s="8" t="s">
        <v>9</v>
      </c>
      <c r="D56" s="8" t="s">
        <v>213</v>
      </c>
    </row>
    <row r="57" spans="1:4" ht="15">
      <c r="A57" s="9">
        <v>1</v>
      </c>
      <c r="B57" s="69">
        <v>2</v>
      </c>
      <c r="C57" s="69">
        <v>3</v>
      </c>
      <c r="D57" s="69" t="s">
        <v>10</v>
      </c>
    </row>
    <row r="58" spans="1:4" ht="30">
      <c r="A58" s="7">
        <v>1</v>
      </c>
      <c r="B58" s="15" t="s">
        <v>277</v>
      </c>
      <c r="C58" s="10"/>
      <c r="D58" s="10"/>
    </row>
    <row r="59" spans="1:4" ht="15" hidden="1">
      <c r="A59" s="7"/>
      <c r="B59" s="15"/>
      <c r="C59" s="10"/>
      <c r="D59" s="10">
        <f>C59</f>
        <v>0</v>
      </c>
    </row>
    <row r="60" spans="1:4" ht="15" hidden="1">
      <c r="A60" s="7">
        <v>3</v>
      </c>
      <c r="B60" s="10"/>
      <c r="C60" s="10"/>
      <c r="D60" s="10">
        <f>C60</f>
        <v>0</v>
      </c>
    </row>
    <row r="61" spans="1:4" ht="15" hidden="1">
      <c r="A61" s="7">
        <v>4</v>
      </c>
      <c r="B61" s="10"/>
      <c r="C61" s="10"/>
      <c r="D61" s="10">
        <f>C61</f>
        <v>0</v>
      </c>
    </row>
    <row r="62" spans="1:4" ht="15">
      <c r="A62" s="11" t="s">
        <v>211</v>
      </c>
      <c r="B62" s="12" t="s">
        <v>217</v>
      </c>
      <c r="C62" s="10" t="s">
        <v>217</v>
      </c>
      <c r="D62" s="12">
        <f>SUM(D58:D61)</f>
        <v>0</v>
      </c>
    </row>
    <row r="64" spans="1:5" ht="15">
      <c r="A64" s="4" t="s">
        <v>12</v>
      </c>
      <c r="D64" s="16">
        <f>D62+E52+E42+G32+E22</f>
        <v>4103.28</v>
      </c>
      <c r="E64" s="14"/>
    </row>
    <row r="66" ht="15">
      <c r="A66" s="5" t="s">
        <v>13</v>
      </c>
    </row>
    <row r="68" spans="1:6" ht="31.5" customHeight="1">
      <c r="A68" s="73" t="s">
        <v>14</v>
      </c>
      <c r="B68" s="73"/>
      <c r="C68" s="73"/>
      <c r="D68" s="73"/>
      <c r="E68" s="73"/>
      <c r="F68" s="73"/>
    </row>
    <row r="70" spans="1:6" ht="90">
      <c r="A70" s="7" t="s">
        <v>212</v>
      </c>
      <c r="B70" s="8" t="s">
        <v>15</v>
      </c>
      <c r="C70" s="8" t="s">
        <v>16</v>
      </c>
      <c r="D70" s="8" t="s">
        <v>197</v>
      </c>
      <c r="E70" s="8" t="s">
        <v>17</v>
      </c>
      <c r="F70" s="8" t="s">
        <v>213</v>
      </c>
    </row>
    <row r="71" spans="1:6" ht="15">
      <c r="A71" s="9">
        <v>1</v>
      </c>
      <c r="B71" s="69">
        <v>2</v>
      </c>
      <c r="C71" s="69" t="s">
        <v>144</v>
      </c>
      <c r="D71" s="69">
        <v>4</v>
      </c>
      <c r="E71" s="69">
        <v>5</v>
      </c>
      <c r="F71" s="69" t="s">
        <v>18</v>
      </c>
    </row>
    <row r="72" spans="1:6" ht="15">
      <c r="A72" s="7">
        <v>1</v>
      </c>
      <c r="B72" s="10"/>
      <c r="C72" s="10"/>
      <c r="D72" s="10"/>
      <c r="E72" s="10"/>
      <c r="F72" s="10">
        <f>B72*E72</f>
        <v>0</v>
      </c>
    </row>
    <row r="73" spans="1:6" ht="15" hidden="1">
      <c r="A73" s="7">
        <v>2</v>
      </c>
      <c r="B73" s="10"/>
      <c r="C73" s="10">
        <f>D73*1.5</f>
        <v>0</v>
      </c>
      <c r="D73" s="10"/>
      <c r="E73" s="10"/>
      <c r="F73" s="10">
        <f>B73*E73</f>
        <v>0</v>
      </c>
    </row>
    <row r="74" spans="1:6" ht="15" hidden="1">
      <c r="A74" s="7">
        <v>3</v>
      </c>
      <c r="B74" s="10"/>
      <c r="C74" s="10">
        <f>D74*1.5</f>
        <v>0</v>
      </c>
      <c r="D74" s="10"/>
      <c r="E74" s="10"/>
      <c r="F74" s="10">
        <f>B74*E74</f>
        <v>0</v>
      </c>
    </row>
    <row r="75" spans="1:6" ht="15" hidden="1">
      <c r="A75" s="7">
        <v>4</v>
      </c>
      <c r="B75" s="10"/>
      <c r="C75" s="10">
        <f>D75*1.5</f>
        <v>0</v>
      </c>
      <c r="D75" s="10"/>
      <c r="E75" s="10"/>
      <c r="F75" s="10">
        <f>B75*E75</f>
        <v>0</v>
      </c>
    </row>
    <row r="76" spans="1:6" ht="14.25" customHeight="1">
      <c r="A76" s="11" t="s">
        <v>211</v>
      </c>
      <c r="B76" s="12" t="s">
        <v>217</v>
      </c>
      <c r="C76" s="10" t="s">
        <v>217</v>
      </c>
      <c r="D76" s="12" t="s">
        <v>217</v>
      </c>
      <c r="E76" s="12" t="s">
        <v>217</v>
      </c>
      <c r="F76" s="12">
        <f>SUM(F72:F75)</f>
        <v>0</v>
      </c>
    </row>
    <row r="78" spans="1:6" ht="48" customHeight="1">
      <c r="A78" s="73" t="s">
        <v>135</v>
      </c>
      <c r="B78" s="73"/>
      <c r="C78" s="73"/>
      <c r="D78" s="73"/>
      <c r="E78" s="73"/>
      <c r="F78" s="73"/>
    </row>
    <row r="80" spans="1:6" ht="31.5" customHeight="1">
      <c r="A80" s="73" t="s">
        <v>19</v>
      </c>
      <c r="B80" s="73"/>
      <c r="C80" s="73"/>
      <c r="D80" s="73"/>
      <c r="E80" s="73"/>
      <c r="F80" s="73"/>
    </row>
    <row r="82" spans="1:5" ht="105">
      <c r="A82" s="7" t="s">
        <v>212</v>
      </c>
      <c r="B82" s="8" t="s">
        <v>24</v>
      </c>
      <c r="C82" s="8" t="s">
        <v>20</v>
      </c>
      <c r="D82" s="8" t="s">
        <v>21</v>
      </c>
      <c r="E82" s="8" t="s">
        <v>213</v>
      </c>
    </row>
    <row r="83" spans="1:5" ht="15">
      <c r="A83" s="9">
        <v>1</v>
      </c>
      <c r="B83" s="11"/>
      <c r="C83" s="69">
        <v>2</v>
      </c>
      <c r="D83" s="69">
        <v>3</v>
      </c>
      <c r="E83" s="69" t="s">
        <v>22</v>
      </c>
    </row>
    <row r="84" spans="1:5" ht="15">
      <c r="A84" s="7">
        <v>1</v>
      </c>
      <c r="B84" s="11"/>
      <c r="C84" s="10"/>
      <c r="D84" s="10"/>
      <c r="E84" s="10">
        <f>C84*D84</f>
        <v>0</v>
      </c>
    </row>
    <row r="85" spans="1:5" ht="15" hidden="1">
      <c r="A85" s="7">
        <v>2</v>
      </c>
      <c r="B85" s="11"/>
      <c r="C85" s="10"/>
      <c r="D85" s="10"/>
      <c r="E85" s="10">
        <f>C85*D85</f>
        <v>0</v>
      </c>
    </row>
    <row r="86" spans="1:5" ht="15" hidden="1">
      <c r="A86" s="7">
        <v>3</v>
      </c>
      <c r="B86" s="11"/>
      <c r="C86" s="10"/>
      <c r="D86" s="10"/>
      <c r="E86" s="10">
        <f>C86*D86</f>
        <v>0</v>
      </c>
    </row>
    <row r="87" spans="1:5" ht="15" hidden="1">
      <c r="A87" s="7">
        <v>4</v>
      </c>
      <c r="B87" s="11"/>
      <c r="C87" s="10"/>
      <c r="D87" s="10"/>
      <c r="E87" s="10">
        <f>C87*D87</f>
        <v>0</v>
      </c>
    </row>
    <row r="88" spans="1:5" ht="15">
      <c r="A88" s="11" t="s">
        <v>211</v>
      </c>
      <c r="B88" s="11" t="s">
        <v>217</v>
      </c>
      <c r="C88" s="10" t="s">
        <v>217</v>
      </c>
      <c r="D88" s="12" t="s">
        <v>217</v>
      </c>
      <c r="E88" s="12">
        <f>SUM(E84:E87)</f>
        <v>0</v>
      </c>
    </row>
    <row r="90" spans="1:6" ht="32.25" customHeight="1">
      <c r="A90" s="73" t="s">
        <v>120</v>
      </c>
      <c r="B90" s="73"/>
      <c r="C90" s="73"/>
      <c r="D90" s="73"/>
      <c r="E90" s="73"/>
      <c r="F90" s="73"/>
    </row>
    <row r="91" ht="32.25" customHeight="1"/>
    <row r="92" spans="1:5" ht="105">
      <c r="A92" s="7" t="s">
        <v>212</v>
      </c>
      <c r="B92" s="8" t="s">
        <v>26</v>
      </c>
      <c r="C92" s="8" t="s">
        <v>23</v>
      </c>
      <c r="D92" s="8" t="s">
        <v>21</v>
      </c>
      <c r="E92" s="8" t="s">
        <v>213</v>
      </c>
    </row>
    <row r="93" spans="1:5" ht="15">
      <c r="A93" s="9">
        <v>1</v>
      </c>
      <c r="B93" s="17" t="s">
        <v>25</v>
      </c>
      <c r="C93" s="69">
        <v>2</v>
      </c>
      <c r="D93" s="69">
        <v>3</v>
      </c>
      <c r="E93" s="69" t="s">
        <v>22</v>
      </c>
    </row>
    <row r="94" spans="1:5" ht="15">
      <c r="A94" s="7">
        <v>1</v>
      </c>
      <c r="B94" s="10"/>
      <c r="C94" s="10"/>
      <c r="D94" s="10"/>
      <c r="E94" s="10">
        <f>C94*D94</f>
        <v>0</v>
      </c>
    </row>
    <row r="95" spans="1:5" ht="15" hidden="1">
      <c r="A95" s="7">
        <v>2</v>
      </c>
      <c r="B95" s="10"/>
      <c r="C95" s="10"/>
      <c r="D95" s="10"/>
      <c r="E95" s="10">
        <f>C95*D95</f>
        <v>0</v>
      </c>
    </row>
    <row r="96" spans="1:5" ht="15" hidden="1">
      <c r="A96" s="7">
        <v>3</v>
      </c>
      <c r="B96" s="10"/>
      <c r="C96" s="10"/>
      <c r="D96" s="10"/>
      <c r="E96" s="10">
        <f>C96*D96</f>
        <v>0</v>
      </c>
    </row>
    <row r="97" spans="1:5" ht="15" hidden="1">
      <c r="A97" s="7">
        <v>4</v>
      </c>
      <c r="B97" s="10"/>
      <c r="C97" s="10"/>
      <c r="D97" s="10"/>
      <c r="E97" s="10">
        <f>C97*D97</f>
        <v>0</v>
      </c>
    </row>
    <row r="98" spans="1:5" ht="15">
      <c r="A98" s="11" t="s">
        <v>211</v>
      </c>
      <c r="B98" s="12" t="s">
        <v>217</v>
      </c>
      <c r="C98" s="10" t="s">
        <v>217</v>
      </c>
      <c r="D98" s="12" t="s">
        <v>217</v>
      </c>
      <c r="E98" s="12">
        <f>SUM(E94:E97)</f>
        <v>0</v>
      </c>
    </row>
    <row r="100" spans="1:6" ht="36" customHeight="1">
      <c r="A100" s="73" t="s">
        <v>121</v>
      </c>
      <c r="B100" s="73"/>
      <c r="C100" s="73"/>
      <c r="D100" s="73"/>
      <c r="E100" s="73"/>
      <c r="F100" s="73"/>
    </row>
    <row r="102" spans="1:5" ht="150">
      <c r="A102" s="7" t="s">
        <v>212</v>
      </c>
      <c r="B102" s="8" t="s">
        <v>28</v>
      </c>
      <c r="C102" s="8" t="s">
        <v>27</v>
      </c>
      <c r="D102" s="8" t="s">
        <v>136</v>
      </c>
      <c r="E102" s="8" t="s">
        <v>213</v>
      </c>
    </row>
    <row r="103" spans="1:5" ht="15">
      <c r="A103" s="9">
        <v>1</v>
      </c>
      <c r="B103" s="17"/>
      <c r="C103" s="69">
        <v>2</v>
      </c>
      <c r="D103" s="69">
        <v>3</v>
      </c>
      <c r="E103" s="69" t="s">
        <v>22</v>
      </c>
    </row>
    <row r="104" spans="1:5" ht="15">
      <c r="A104" s="7">
        <v>1</v>
      </c>
      <c r="B104" s="10"/>
      <c r="C104" s="10"/>
      <c r="D104" s="10"/>
      <c r="E104" s="10">
        <f>C104*D104</f>
        <v>0</v>
      </c>
    </row>
    <row r="105" spans="1:5" ht="15" hidden="1">
      <c r="A105" s="7">
        <v>2</v>
      </c>
      <c r="B105" s="10"/>
      <c r="C105" s="10"/>
      <c r="D105" s="10"/>
      <c r="E105" s="10">
        <f>C105*D105</f>
        <v>0</v>
      </c>
    </row>
    <row r="106" spans="1:5" ht="15" hidden="1">
      <c r="A106" s="7">
        <v>3</v>
      </c>
      <c r="B106" s="10"/>
      <c r="C106" s="10"/>
      <c r="D106" s="10"/>
      <c r="E106" s="10">
        <f>C106*D106</f>
        <v>0</v>
      </c>
    </row>
    <row r="107" spans="1:5" ht="15" hidden="1">
      <c r="A107" s="7">
        <v>4</v>
      </c>
      <c r="B107" s="10"/>
      <c r="C107" s="10"/>
      <c r="D107" s="10"/>
      <c r="E107" s="10">
        <f>C107*D107</f>
        <v>0</v>
      </c>
    </row>
    <row r="108" spans="1:5" ht="15">
      <c r="A108" s="11" t="s">
        <v>211</v>
      </c>
      <c r="B108" s="12" t="s">
        <v>217</v>
      </c>
      <c r="C108" s="10" t="s">
        <v>217</v>
      </c>
      <c r="D108" s="12" t="s">
        <v>217</v>
      </c>
      <c r="E108" s="12">
        <f>SUM(E104:E107)</f>
        <v>0</v>
      </c>
    </row>
    <row r="110" spans="1:6" ht="40.5" customHeight="1">
      <c r="A110" s="73" t="s">
        <v>122</v>
      </c>
      <c r="B110" s="73"/>
      <c r="C110" s="73"/>
      <c r="D110" s="73"/>
      <c r="E110" s="73"/>
      <c r="F110" s="73"/>
    </row>
    <row r="112" spans="1:5" ht="135">
      <c r="A112" s="7" t="s">
        <v>212</v>
      </c>
      <c r="B112" s="8" t="s">
        <v>30</v>
      </c>
      <c r="C112" s="8" t="s">
        <v>29</v>
      </c>
      <c r="D112" s="8" t="s">
        <v>137</v>
      </c>
      <c r="E112" s="8" t="s">
        <v>213</v>
      </c>
    </row>
    <row r="113" spans="1:5" ht="15">
      <c r="A113" s="9">
        <v>1</v>
      </c>
      <c r="B113" s="17" t="s">
        <v>25</v>
      </c>
      <c r="C113" s="69">
        <v>2</v>
      </c>
      <c r="D113" s="69">
        <v>3</v>
      </c>
      <c r="E113" s="69" t="s">
        <v>22</v>
      </c>
    </row>
    <row r="114" spans="1:5" ht="15">
      <c r="A114" s="7">
        <v>1</v>
      </c>
      <c r="B114" s="10"/>
      <c r="C114" s="10"/>
      <c r="D114" s="10"/>
      <c r="E114" s="10">
        <f>C114*D114</f>
        <v>0</v>
      </c>
    </row>
    <row r="115" spans="1:5" ht="15" hidden="1">
      <c r="A115" s="7">
        <v>2</v>
      </c>
      <c r="B115" s="10"/>
      <c r="C115" s="10"/>
      <c r="D115" s="10"/>
      <c r="E115" s="10">
        <f>C115*D115</f>
        <v>0</v>
      </c>
    </row>
    <row r="116" spans="1:5" ht="15" hidden="1">
      <c r="A116" s="7">
        <v>3</v>
      </c>
      <c r="B116" s="10"/>
      <c r="C116" s="10"/>
      <c r="D116" s="10"/>
      <c r="E116" s="10">
        <f>C116*D116</f>
        <v>0</v>
      </c>
    </row>
    <row r="117" spans="1:5" ht="15" hidden="1">
      <c r="A117" s="7">
        <v>4</v>
      </c>
      <c r="B117" s="10"/>
      <c r="C117" s="10"/>
      <c r="D117" s="10"/>
      <c r="E117" s="10">
        <f>C117*D117</f>
        <v>0</v>
      </c>
    </row>
    <row r="118" spans="1:5" ht="15">
      <c r="A118" s="11" t="s">
        <v>211</v>
      </c>
      <c r="B118" s="12" t="s">
        <v>217</v>
      </c>
      <c r="C118" s="10" t="s">
        <v>217</v>
      </c>
      <c r="D118" s="12" t="s">
        <v>217</v>
      </c>
      <c r="E118" s="12">
        <f>SUM(E114:E117)</f>
        <v>0</v>
      </c>
    </row>
    <row r="120" spans="1:6" ht="33" customHeight="1">
      <c r="A120" s="73" t="s">
        <v>139</v>
      </c>
      <c r="B120" s="73"/>
      <c r="C120" s="73"/>
      <c r="D120" s="73"/>
      <c r="E120" s="73"/>
      <c r="F120" s="73"/>
    </row>
    <row r="122" spans="1:5" ht="180">
      <c r="A122" s="7" t="s">
        <v>212</v>
      </c>
      <c r="B122" s="8" t="s">
        <v>31</v>
      </c>
      <c r="C122" s="8" t="s">
        <v>140</v>
      </c>
      <c r="D122" s="8" t="s">
        <v>141</v>
      </c>
      <c r="E122" s="8" t="s">
        <v>213</v>
      </c>
    </row>
    <row r="123" spans="1:5" ht="15">
      <c r="A123" s="9">
        <v>1</v>
      </c>
      <c r="B123" s="17" t="s">
        <v>25</v>
      </c>
      <c r="C123" s="69">
        <v>2</v>
      </c>
      <c r="D123" s="69">
        <v>3</v>
      </c>
      <c r="E123" s="69" t="s">
        <v>22</v>
      </c>
    </row>
    <row r="124" spans="1:5" ht="15">
      <c r="A124" s="7">
        <v>1</v>
      </c>
      <c r="B124" s="15" t="s">
        <v>288</v>
      </c>
      <c r="C124" s="10">
        <v>3</v>
      </c>
      <c r="D124" s="10">
        <v>372.67</v>
      </c>
      <c r="E124" s="10">
        <f>C124*D124</f>
        <v>1118.01</v>
      </c>
    </row>
    <row r="125" spans="1:5" ht="15" hidden="1">
      <c r="A125" s="7">
        <v>2</v>
      </c>
      <c r="B125" s="18"/>
      <c r="C125" s="10"/>
      <c r="D125" s="10"/>
      <c r="E125" s="10">
        <f aca="true" t="shared" si="0" ref="E125:E131">C125*D125</f>
        <v>0</v>
      </c>
    </row>
    <row r="126" spans="1:5" ht="15" hidden="1">
      <c r="A126" s="7">
        <v>3</v>
      </c>
      <c r="B126" s="18"/>
      <c r="C126" s="10"/>
      <c r="D126" s="10"/>
      <c r="E126" s="10">
        <f t="shared" si="0"/>
        <v>0</v>
      </c>
    </row>
    <row r="127" spans="1:5" ht="15" hidden="1">
      <c r="A127" s="7">
        <v>4</v>
      </c>
      <c r="B127" s="18"/>
      <c r="C127" s="10"/>
      <c r="D127" s="10"/>
      <c r="E127" s="10">
        <f t="shared" si="0"/>
        <v>0</v>
      </c>
    </row>
    <row r="128" spans="1:5" ht="15" hidden="1">
      <c r="A128" s="7">
        <v>5</v>
      </c>
      <c r="B128" s="18"/>
      <c r="C128" s="10"/>
      <c r="D128" s="10"/>
      <c r="E128" s="10">
        <f t="shared" si="0"/>
        <v>0</v>
      </c>
    </row>
    <row r="129" spans="1:5" ht="15" hidden="1">
      <c r="A129" s="7">
        <v>6</v>
      </c>
      <c r="B129" s="18"/>
      <c r="C129" s="10"/>
      <c r="D129" s="10"/>
      <c r="E129" s="10">
        <f t="shared" si="0"/>
        <v>0</v>
      </c>
    </row>
    <row r="130" spans="1:5" ht="15" hidden="1">
      <c r="A130" s="7">
        <v>7</v>
      </c>
      <c r="B130" s="18"/>
      <c r="C130" s="10"/>
      <c r="D130" s="10"/>
      <c r="E130" s="10">
        <f t="shared" si="0"/>
        <v>0</v>
      </c>
    </row>
    <row r="131" spans="1:5" ht="15" hidden="1">
      <c r="A131" s="7">
        <v>8</v>
      </c>
      <c r="B131" s="18"/>
      <c r="C131" s="10"/>
      <c r="D131" s="10"/>
      <c r="E131" s="10">
        <f t="shared" si="0"/>
        <v>0</v>
      </c>
    </row>
    <row r="132" spans="1:5" ht="15" hidden="1">
      <c r="A132" s="7"/>
      <c r="B132" s="15"/>
      <c r="C132" s="10"/>
      <c r="D132" s="10"/>
      <c r="E132" s="10">
        <f>C132*D132</f>
        <v>0</v>
      </c>
    </row>
    <row r="133" spans="1:5" ht="15" hidden="1">
      <c r="A133" s="7">
        <v>2</v>
      </c>
      <c r="B133" s="18"/>
      <c r="C133" s="10"/>
      <c r="D133" s="10"/>
      <c r="E133" s="10">
        <f aca="true" t="shared" si="1" ref="E133:E139">C133*D133</f>
        <v>0</v>
      </c>
    </row>
    <row r="134" spans="1:5" ht="15" hidden="1">
      <c r="A134" s="7">
        <v>3</v>
      </c>
      <c r="B134" s="18"/>
      <c r="C134" s="10"/>
      <c r="D134" s="10"/>
      <c r="E134" s="10">
        <f t="shared" si="1"/>
        <v>0</v>
      </c>
    </row>
    <row r="135" spans="1:5" ht="15" hidden="1">
      <c r="A135" s="7">
        <v>4</v>
      </c>
      <c r="B135" s="18"/>
      <c r="C135" s="10"/>
      <c r="D135" s="10"/>
      <c r="E135" s="10">
        <f t="shared" si="1"/>
        <v>0</v>
      </c>
    </row>
    <row r="136" spans="1:5" ht="15" hidden="1">
      <c r="A136" s="7">
        <v>5</v>
      </c>
      <c r="B136" s="18"/>
      <c r="C136" s="10"/>
      <c r="D136" s="10"/>
      <c r="E136" s="10">
        <f t="shared" si="1"/>
        <v>0</v>
      </c>
    </row>
    <row r="137" spans="1:5" ht="15" hidden="1">
      <c r="A137" s="7">
        <v>6</v>
      </c>
      <c r="B137" s="18"/>
      <c r="C137" s="10"/>
      <c r="D137" s="10"/>
      <c r="E137" s="10">
        <f t="shared" si="1"/>
        <v>0</v>
      </c>
    </row>
    <row r="138" spans="1:5" ht="15" hidden="1">
      <c r="A138" s="7">
        <v>7</v>
      </c>
      <c r="B138" s="18"/>
      <c r="C138" s="10"/>
      <c r="D138" s="10"/>
      <c r="E138" s="10">
        <f t="shared" si="1"/>
        <v>0</v>
      </c>
    </row>
    <row r="139" spans="1:5" ht="15" hidden="1">
      <c r="A139" s="7">
        <v>8</v>
      </c>
      <c r="B139" s="18"/>
      <c r="C139" s="10"/>
      <c r="D139" s="10"/>
      <c r="E139" s="10">
        <f t="shared" si="1"/>
        <v>0</v>
      </c>
    </row>
    <row r="140" spans="1:5" ht="15">
      <c r="A140" s="11" t="s">
        <v>211</v>
      </c>
      <c r="B140" s="12" t="s">
        <v>217</v>
      </c>
      <c r="C140" s="10" t="s">
        <v>217</v>
      </c>
      <c r="D140" s="12" t="s">
        <v>217</v>
      </c>
      <c r="E140" s="12">
        <f>SUM(E124:E139)</f>
        <v>1118.01</v>
      </c>
    </row>
    <row r="142" spans="1:4" ht="15">
      <c r="A142" s="4" t="s">
        <v>32</v>
      </c>
      <c r="D142" s="16">
        <f>E140+E118+E108+E98+E88+F76</f>
        <v>1118.01</v>
      </c>
    </row>
    <row r="144" spans="1:6" ht="28.5" customHeight="1">
      <c r="A144" s="81" t="s">
        <v>33</v>
      </c>
      <c r="B144" s="81"/>
      <c r="C144" s="81"/>
      <c r="D144" s="81"/>
      <c r="E144" s="81"/>
      <c r="F144" s="81"/>
    </row>
    <row r="146" spans="1:6" ht="37.5" customHeight="1">
      <c r="A146" s="73" t="s">
        <v>34</v>
      </c>
      <c r="B146" s="73"/>
      <c r="C146" s="73"/>
      <c r="D146" s="73"/>
      <c r="E146" s="73"/>
      <c r="F146" s="73"/>
    </row>
    <row r="147" spans="1:4" ht="15">
      <c r="A147" s="19" t="s">
        <v>35</v>
      </c>
      <c r="B147" s="19"/>
      <c r="C147" s="20"/>
      <c r="D147" s="16">
        <f>E157+G167</f>
        <v>36658.33</v>
      </c>
    </row>
    <row r="149" ht="15">
      <c r="A149" s="4" t="s">
        <v>36</v>
      </c>
    </row>
    <row r="151" spans="1:5" ht="166.5" customHeight="1">
      <c r="A151" s="7" t="s">
        <v>212</v>
      </c>
      <c r="B151" s="8" t="s">
        <v>38</v>
      </c>
      <c r="C151" s="78" t="s">
        <v>198</v>
      </c>
      <c r="D151" s="82"/>
      <c r="E151" s="8" t="s">
        <v>213</v>
      </c>
    </row>
    <row r="152" spans="1:5" ht="15">
      <c r="A152" s="9">
        <v>1</v>
      </c>
      <c r="B152" s="17" t="s">
        <v>25</v>
      </c>
      <c r="C152" s="78">
        <v>2</v>
      </c>
      <c r="D152" s="79"/>
      <c r="E152" s="69" t="s">
        <v>37</v>
      </c>
    </row>
    <row r="153" spans="1:5" ht="15">
      <c r="A153" s="7">
        <v>1</v>
      </c>
      <c r="B153" s="10"/>
      <c r="C153" s="78"/>
      <c r="D153" s="79"/>
      <c r="E153" s="10">
        <f>C153</f>
        <v>0</v>
      </c>
    </row>
    <row r="154" spans="1:5" ht="15" hidden="1">
      <c r="A154" s="7">
        <v>2</v>
      </c>
      <c r="B154" s="10"/>
      <c r="C154" s="78"/>
      <c r="D154" s="79"/>
      <c r="E154" s="10">
        <f>C154</f>
        <v>0</v>
      </c>
    </row>
    <row r="155" spans="1:5" ht="15" hidden="1">
      <c r="A155" s="7">
        <v>3</v>
      </c>
      <c r="B155" s="10"/>
      <c r="C155" s="78"/>
      <c r="D155" s="79"/>
      <c r="E155" s="10">
        <f>C155</f>
        <v>0</v>
      </c>
    </row>
    <row r="156" spans="1:5" ht="15" hidden="1">
      <c r="A156" s="7">
        <v>4</v>
      </c>
      <c r="B156" s="10"/>
      <c r="C156" s="63"/>
      <c r="D156" s="64"/>
      <c r="E156" s="10">
        <f>C156*D156</f>
        <v>0</v>
      </c>
    </row>
    <row r="157" spans="1:5" ht="15">
      <c r="A157" s="11" t="s">
        <v>211</v>
      </c>
      <c r="B157" s="12" t="s">
        <v>217</v>
      </c>
      <c r="C157" s="63" t="s">
        <v>217</v>
      </c>
      <c r="D157" s="64"/>
      <c r="E157" s="12">
        <f>SUM(E153:E156)</f>
        <v>0</v>
      </c>
    </row>
    <row r="159" ht="25.5" customHeight="1">
      <c r="A159" s="4" t="s">
        <v>39</v>
      </c>
    </row>
    <row r="161" spans="1:7" ht="207" customHeight="1">
      <c r="A161" s="7" t="s">
        <v>212</v>
      </c>
      <c r="B161" s="8" t="s">
        <v>40</v>
      </c>
      <c r="C161" s="80" t="s">
        <v>126</v>
      </c>
      <c r="D161" s="80"/>
      <c r="E161" s="80" t="s">
        <v>127</v>
      </c>
      <c r="F161" s="80"/>
      <c r="G161" s="8" t="s">
        <v>213</v>
      </c>
    </row>
    <row r="162" spans="1:7" ht="15">
      <c r="A162" s="9">
        <v>1</v>
      </c>
      <c r="B162" s="68" t="s">
        <v>25</v>
      </c>
      <c r="C162" s="80">
        <v>2</v>
      </c>
      <c r="D162" s="80"/>
      <c r="E162" s="80">
        <v>3</v>
      </c>
      <c r="F162" s="80"/>
      <c r="G162" s="69" t="s">
        <v>41</v>
      </c>
    </row>
    <row r="163" spans="1:7" ht="15">
      <c r="A163" s="7">
        <v>1</v>
      </c>
      <c r="B163" s="15" t="s">
        <v>289</v>
      </c>
      <c r="C163" s="78">
        <v>36658.33</v>
      </c>
      <c r="D163" s="79"/>
      <c r="E163" s="78"/>
      <c r="F163" s="79"/>
      <c r="G163" s="10">
        <f>E163+C163</f>
        <v>36658.33</v>
      </c>
    </row>
    <row r="164" spans="1:7" ht="15" hidden="1">
      <c r="A164" s="7">
        <v>2</v>
      </c>
      <c r="B164" s="15"/>
      <c r="C164" s="78"/>
      <c r="D164" s="79"/>
      <c r="E164" s="80"/>
      <c r="F164" s="80"/>
      <c r="G164" s="10">
        <f>E164+C164</f>
        <v>0</v>
      </c>
    </row>
    <row r="165" spans="1:7" ht="15" hidden="1">
      <c r="A165" s="7">
        <v>3</v>
      </c>
      <c r="B165" s="10"/>
      <c r="C165" s="80"/>
      <c r="D165" s="80"/>
      <c r="E165" s="80"/>
      <c r="F165" s="80"/>
      <c r="G165" s="10">
        <f>E165+C165</f>
        <v>0</v>
      </c>
    </row>
    <row r="166" spans="1:7" ht="15" hidden="1">
      <c r="A166" s="7">
        <v>4</v>
      </c>
      <c r="B166" s="10"/>
      <c r="C166" s="80"/>
      <c r="D166" s="80"/>
      <c r="E166" s="80"/>
      <c r="F166" s="80"/>
      <c r="G166" s="10">
        <f>E166+C166</f>
        <v>0</v>
      </c>
    </row>
    <row r="167" spans="1:7" ht="15">
      <c r="A167" s="11" t="s">
        <v>211</v>
      </c>
      <c r="B167" s="12" t="s">
        <v>217</v>
      </c>
      <c r="C167" s="80" t="s">
        <v>217</v>
      </c>
      <c r="D167" s="80"/>
      <c r="E167" s="80" t="s">
        <v>217</v>
      </c>
      <c r="F167" s="80"/>
      <c r="G167" s="12">
        <f>SUM(G163:G166)</f>
        <v>36658.33</v>
      </c>
    </row>
    <row r="169" ht="15">
      <c r="A169" s="4" t="s">
        <v>42</v>
      </c>
    </row>
    <row r="171" spans="1:4" ht="15">
      <c r="A171" s="19" t="s">
        <v>43</v>
      </c>
      <c r="B171" s="19"/>
      <c r="C171" s="20"/>
      <c r="D171" s="16">
        <f>E181+E191</f>
        <v>0</v>
      </c>
    </row>
    <row r="173" ht="15">
      <c r="A173" s="4" t="s">
        <v>44</v>
      </c>
    </row>
    <row r="175" spans="1:5" ht="135">
      <c r="A175" s="7" t="s">
        <v>212</v>
      </c>
      <c r="B175" s="8" t="s">
        <v>45</v>
      </c>
      <c r="C175" s="8" t="s">
        <v>46</v>
      </c>
      <c r="D175" s="8" t="s">
        <v>142</v>
      </c>
      <c r="E175" s="8" t="s">
        <v>213</v>
      </c>
    </row>
    <row r="176" spans="1:5" ht="15">
      <c r="A176" s="9">
        <v>1</v>
      </c>
      <c r="B176" s="17" t="s">
        <v>25</v>
      </c>
      <c r="C176" s="69">
        <v>2</v>
      </c>
      <c r="D176" s="69">
        <v>3</v>
      </c>
      <c r="E176" s="69" t="s">
        <v>22</v>
      </c>
    </row>
    <row r="177" spans="1:5" ht="15">
      <c r="A177" s="7">
        <v>1</v>
      </c>
      <c r="B177" s="10"/>
      <c r="C177" s="10"/>
      <c r="D177" s="10"/>
      <c r="E177" s="10">
        <f>C177*D177</f>
        <v>0</v>
      </c>
    </row>
    <row r="178" spans="1:5" ht="15" hidden="1">
      <c r="A178" s="7">
        <v>2</v>
      </c>
      <c r="B178" s="10"/>
      <c r="C178" s="10"/>
      <c r="D178" s="10"/>
      <c r="E178" s="10">
        <f>C178*D178</f>
        <v>0</v>
      </c>
    </row>
    <row r="179" spans="1:5" ht="15" hidden="1">
      <c r="A179" s="7">
        <v>3</v>
      </c>
      <c r="B179" s="10"/>
      <c r="C179" s="10"/>
      <c r="D179" s="10"/>
      <c r="E179" s="10">
        <f>C179*D179</f>
        <v>0</v>
      </c>
    </row>
    <row r="180" spans="1:5" ht="15" hidden="1">
      <c r="A180" s="7">
        <v>4</v>
      </c>
      <c r="B180" s="10"/>
      <c r="C180" s="10"/>
      <c r="D180" s="10"/>
      <c r="E180" s="10">
        <f>C180*D180</f>
        <v>0</v>
      </c>
    </row>
    <row r="181" spans="1:5" ht="15">
      <c r="A181" s="11" t="s">
        <v>211</v>
      </c>
      <c r="B181" s="12" t="s">
        <v>217</v>
      </c>
      <c r="C181" s="10" t="s">
        <v>217</v>
      </c>
      <c r="D181" s="12" t="s">
        <v>217</v>
      </c>
      <c r="E181" s="12">
        <f>SUM(E177:E180)</f>
        <v>0</v>
      </c>
    </row>
    <row r="183" spans="1:6" ht="28.5" customHeight="1">
      <c r="A183" s="73" t="s">
        <v>123</v>
      </c>
      <c r="B183" s="73"/>
      <c r="C183" s="73"/>
      <c r="D183" s="73"/>
      <c r="E183" s="73"/>
      <c r="F183" s="73"/>
    </row>
    <row r="185" spans="1:5" ht="150">
      <c r="A185" s="7" t="s">
        <v>212</v>
      </c>
      <c r="B185" s="8" t="s">
        <v>48</v>
      </c>
      <c r="C185" s="8" t="s">
        <v>47</v>
      </c>
      <c r="D185" s="8" t="s">
        <v>143</v>
      </c>
      <c r="E185" s="8" t="s">
        <v>213</v>
      </c>
    </row>
    <row r="186" spans="1:5" ht="15">
      <c r="A186" s="9">
        <v>1</v>
      </c>
      <c r="B186" s="17" t="s">
        <v>25</v>
      </c>
      <c r="C186" s="69">
        <v>2</v>
      </c>
      <c r="D186" s="69">
        <v>3</v>
      </c>
      <c r="E186" s="69" t="s">
        <v>22</v>
      </c>
    </row>
    <row r="187" spans="1:5" ht="15">
      <c r="A187" s="7">
        <v>1</v>
      </c>
      <c r="B187" s="15"/>
      <c r="C187" s="10"/>
      <c r="D187" s="10"/>
      <c r="E187" s="10">
        <f>C187*D187</f>
        <v>0</v>
      </c>
    </row>
    <row r="188" spans="1:5" ht="15" hidden="1">
      <c r="A188" s="7">
        <v>2</v>
      </c>
      <c r="B188" s="15"/>
      <c r="C188" s="10"/>
      <c r="D188" s="10"/>
      <c r="E188" s="10">
        <f>C188*D188</f>
        <v>0</v>
      </c>
    </row>
    <row r="189" spans="1:5" ht="15" hidden="1">
      <c r="A189" s="7">
        <v>3</v>
      </c>
      <c r="B189" s="10"/>
      <c r="C189" s="10"/>
      <c r="D189" s="10"/>
      <c r="E189" s="10">
        <f>C189*D189</f>
        <v>0</v>
      </c>
    </row>
    <row r="190" spans="1:5" ht="15" hidden="1">
      <c r="A190" s="7">
        <v>4</v>
      </c>
      <c r="B190" s="10"/>
      <c r="C190" s="10"/>
      <c r="D190" s="10"/>
      <c r="E190" s="10">
        <f>C190*D190</f>
        <v>0</v>
      </c>
    </row>
    <row r="191" spans="1:5" ht="15">
      <c r="A191" s="11" t="s">
        <v>211</v>
      </c>
      <c r="B191" s="12" t="s">
        <v>217</v>
      </c>
      <c r="C191" s="10" t="s">
        <v>217</v>
      </c>
      <c r="D191" s="12" t="s">
        <v>217</v>
      </c>
      <c r="E191" s="12">
        <f>SUM(E187:E190)</f>
        <v>0</v>
      </c>
    </row>
    <row r="192" spans="1:6" ht="15">
      <c r="A192" s="73" t="s">
        <v>281</v>
      </c>
      <c r="B192" s="73"/>
      <c r="C192" s="73"/>
      <c r="D192" s="73"/>
      <c r="E192" s="73"/>
      <c r="F192" s="73"/>
    </row>
    <row r="193" spans="2:5" ht="15">
      <c r="B193" s="14"/>
      <c r="C193" s="21"/>
      <c r="D193" s="14"/>
      <c r="E193" s="14"/>
    </row>
    <row r="194" spans="1:5" ht="30">
      <c r="A194" s="7" t="s">
        <v>212</v>
      </c>
      <c r="B194" s="8" t="s">
        <v>71</v>
      </c>
      <c r="C194" s="8" t="s">
        <v>282</v>
      </c>
      <c r="D194" s="14"/>
      <c r="E194" s="14"/>
    </row>
    <row r="195" spans="1:5" ht="15">
      <c r="A195" s="9">
        <v>1</v>
      </c>
      <c r="B195" s="17" t="s">
        <v>25</v>
      </c>
      <c r="C195" s="69">
        <v>2</v>
      </c>
      <c r="D195" s="14"/>
      <c r="E195" s="14"/>
    </row>
    <row r="196" spans="1:5" ht="15">
      <c r="A196" s="7">
        <v>1</v>
      </c>
      <c r="B196" s="15"/>
      <c r="C196" s="10"/>
      <c r="D196" s="14"/>
      <c r="E196" s="14"/>
    </row>
    <row r="197" spans="1:5" ht="46.5" customHeight="1" hidden="1">
      <c r="A197" s="7">
        <v>2</v>
      </c>
      <c r="B197" s="15"/>
      <c r="C197" s="10"/>
      <c r="D197" s="14"/>
      <c r="E197" s="14"/>
    </row>
    <row r="198" spans="1:5" ht="15">
      <c r="A198" s="11" t="s">
        <v>211</v>
      </c>
      <c r="B198" s="12" t="s">
        <v>217</v>
      </c>
      <c r="C198" s="10">
        <f>C196+C197</f>
        <v>0</v>
      </c>
      <c r="D198" s="14"/>
      <c r="E198" s="14"/>
    </row>
    <row r="200" spans="1:4" ht="44.25" customHeight="1">
      <c r="A200" s="90" t="s">
        <v>49</v>
      </c>
      <c r="B200" s="90"/>
      <c r="C200" s="90"/>
      <c r="D200" s="22">
        <f>D147+D171+C198</f>
        <v>36658.33</v>
      </c>
    </row>
    <row r="202" ht="15">
      <c r="A202" s="5" t="s">
        <v>50</v>
      </c>
    </row>
    <row r="204" ht="15">
      <c r="A204" s="4" t="s">
        <v>257</v>
      </c>
    </row>
    <row r="206" spans="1:7" ht="123" customHeight="1">
      <c r="A206" s="7" t="s">
        <v>212</v>
      </c>
      <c r="B206" s="8" t="s">
        <v>258</v>
      </c>
      <c r="C206" s="67" t="s">
        <v>259</v>
      </c>
      <c r="D206" s="8" t="s">
        <v>51</v>
      </c>
      <c r="E206" s="8" t="s">
        <v>260</v>
      </c>
      <c r="F206" s="8" t="s">
        <v>261</v>
      </c>
      <c r="G206" s="8" t="s">
        <v>213</v>
      </c>
    </row>
    <row r="207" spans="1:7" ht="15">
      <c r="A207" s="9">
        <v>1</v>
      </c>
      <c r="B207" s="68" t="s">
        <v>25</v>
      </c>
      <c r="C207" s="70" t="s">
        <v>145</v>
      </c>
      <c r="D207" s="69">
        <v>3</v>
      </c>
      <c r="E207" s="69">
        <v>3</v>
      </c>
      <c r="F207" s="69">
        <v>4</v>
      </c>
      <c r="G207" s="69">
        <v>5</v>
      </c>
    </row>
    <row r="208" spans="1:7" ht="15">
      <c r="A208" s="7">
        <v>1</v>
      </c>
      <c r="B208" s="11"/>
      <c r="C208" s="65"/>
      <c r="D208" s="10"/>
      <c r="E208" s="10"/>
      <c r="F208" s="10"/>
      <c r="G208" s="10">
        <f>E208*F208</f>
        <v>0</v>
      </c>
    </row>
    <row r="209" spans="1:7" ht="15" hidden="1">
      <c r="A209" s="7">
        <v>2</v>
      </c>
      <c r="B209" s="11"/>
      <c r="C209" s="65">
        <f>D209*1.5</f>
        <v>0</v>
      </c>
      <c r="D209" s="10"/>
      <c r="E209" s="10"/>
      <c r="F209" s="10"/>
      <c r="G209" s="10">
        <f>(C209-E209)*F209</f>
        <v>0</v>
      </c>
    </row>
    <row r="210" spans="1:7" ht="15" hidden="1">
      <c r="A210" s="7">
        <v>3</v>
      </c>
      <c r="B210" s="11"/>
      <c r="C210" s="65">
        <f>D210*1.5</f>
        <v>0</v>
      </c>
      <c r="D210" s="10"/>
      <c r="E210" s="10"/>
      <c r="F210" s="10"/>
      <c r="G210" s="10">
        <f>(C210-E210)*F210</f>
        <v>0</v>
      </c>
    </row>
    <row r="211" spans="1:7" ht="15" hidden="1">
      <c r="A211" s="7">
        <v>4</v>
      </c>
      <c r="B211" s="11"/>
      <c r="C211" s="65">
        <f>D211*1.5</f>
        <v>0</v>
      </c>
      <c r="D211" s="10"/>
      <c r="E211" s="10"/>
      <c r="F211" s="10"/>
      <c r="G211" s="10">
        <f>(C211-E211)*F211</f>
        <v>0</v>
      </c>
    </row>
    <row r="212" spans="1:7" ht="15">
      <c r="A212" s="11" t="s">
        <v>211</v>
      </c>
      <c r="B212" s="11"/>
      <c r="C212" s="65" t="s">
        <v>217</v>
      </c>
      <c r="D212" s="12" t="s">
        <v>217</v>
      </c>
      <c r="E212" s="12" t="s">
        <v>217</v>
      </c>
      <c r="F212" s="12" t="s">
        <v>217</v>
      </c>
      <c r="G212" s="12">
        <f>SUM(G208:G211)</f>
        <v>0</v>
      </c>
    </row>
    <row r="214" ht="15">
      <c r="A214" s="4" t="s">
        <v>52</v>
      </c>
    </row>
    <row r="216" spans="1:6" ht="165">
      <c r="A216" s="7" t="s">
        <v>212</v>
      </c>
      <c r="B216" s="8" t="s">
        <v>113</v>
      </c>
      <c r="C216" s="67" t="s">
        <v>53</v>
      </c>
      <c r="D216" s="91" t="s">
        <v>146</v>
      </c>
      <c r="E216" s="92"/>
      <c r="F216" s="8" t="s">
        <v>213</v>
      </c>
    </row>
    <row r="217" spans="1:6" ht="15">
      <c r="A217" s="9">
        <v>1</v>
      </c>
      <c r="B217" s="68" t="s">
        <v>25</v>
      </c>
      <c r="C217" s="70">
        <v>2</v>
      </c>
      <c r="D217" s="78">
        <v>3</v>
      </c>
      <c r="E217" s="79"/>
      <c r="F217" s="69" t="s">
        <v>147</v>
      </c>
    </row>
    <row r="218" spans="1:6" ht="15">
      <c r="A218" s="7">
        <v>1</v>
      </c>
      <c r="B218" s="11"/>
      <c r="C218" s="65"/>
      <c r="D218" s="87"/>
      <c r="E218" s="88"/>
      <c r="F218" s="10">
        <f>C218*D218</f>
        <v>0</v>
      </c>
    </row>
    <row r="219" spans="1:6" ht="15" hidden="1">
      <c r="A219" s="7">
        <v>2</v>
      </c>
      <c r="B219" s="13"/>
      <c r="C219" s="65"/>
      <c r="D219" s="87"/>
      <c r="E219" s="88"/>
      <c r="F219" s="10">
        <f>C219*D219</f>
        <v>0</v>
      </c>
    </row>
    <row r="220" spans="1:6" ht="15" hidden="1">
      <c r="A220" s="7">
        <v>3</v>
      </c>
      <c r="B220" s="13"/>
      <c r="C220" s="65"/>
      <c r="D220" s="87"/>
      <c r="E220" s="88"/>
      <c r="F220" s="10">
        <f>C220*D220</f>
        <v>0</v>
      </c>
    </row>
    <row r="221" spans="1:6" ht="15" hidden="1">
      <c r="A221" s="7">
        <v>4</v>
      </c>
      <c r="B221" s="11"/>
      <c r="C221" s="65"/>
      <c r="D221" s="87"/>
      <c r="E221" s="88"/>
      <c r="F221" s="10">
        <f>(C221-D221)*E221</f>
        <v>0</v>
      </c>
    </row>
    <row r="222" spans="1:6" ht="15">
      <c r="A222" s="11" t="s">
        <v>211</v>
      </c>
      <c r="B222" s="11"/>
      <c r="C222" s="65" t="s">
        <v>217</v>
      </c>
      <c r="D222" s="83" t="s">
        <v>217</v>
      </c>
      <c r="E222" s="84"/>
      <c r="F222" s="12">
        <f>SUM(F218:F221)</f>
        <v>0</v>
      </c>
    </row>
    <row r="224" ht="15">
      <c r="A224" s="4" t="s">
        <v>54</v>
      </c>
    </row>
    <row r="226" spans="1:5" ht="75">
      <c r="A226" s="7" t="s">
        <v>212</v>
      </c>
      <c r="B226" s="8" t="s">
        <v>55</v>
      </c>
      <c r="C226" s="67" t="s">
        <v>148</v>
      </c>
      <c r="D226" s="8" t="s">
        <v>56</v>
      </c>
      <c r="E226" s="8" t="s">
        <v>213</v>
      </c>
    </row>
    <row r="227" spans="1:5" ht="15">
      <c r="A227" s="9">
        <v>1</v>
      </c>
      <c r="B227" s="68">
        <v>2</v>
      </c>
      <c r="C227" s="70">
        <v>3</v>
      </c>
      <c r="D227" s="69">
        <v>4</v>
      </c>
      <c r="E227" s="69" t="s">
        <v>57</v>
      </c>
    </row>
    <row r="228" spans="1:5" ht="15">
      <c r="A228" s="7">
        <v>1</v>
      </c>
      <c r="B228" s="11"/>
      <c r="C228" s="65"/>
      <c r="D228" s="10"/>
      <c r="E228" s="10">
        <f>C228*D228</f>
        <v>0</v>
      </c>
    </row>
    <row r="229" spans="1:5" ht="15" hidden="1">
      <c r="A229" s="7">
        <v>2</v>
      </c>
      <c r="B229" s="11"/>
      <c r="C229" s="65"/>
      <c r="D229" s="10"/>
      <c r="E229" s="10">
        <f>C229*D229</f>
        <v>0</v>
      </c>
    </row>
    <row r="230" spans="1:5" ht="15" hidden="1">
      <c r="A230" s="7">
        <v>3</v>
      </c>
      <c r="B230" s="11"/>
      <c r="C230" s="65"/>
      <c r="D230" s="10"/>
      <c r="E230" s="10">
        <f>C230*D230</f>
        <v>0</v>
      </c>
    </row>
    <row r="231" spans="1:5" ht="15" hidden="1">
      <c r="A231" s="7">
        <v>4</v>
      </c>
      <c r="B231" s="11"/>
      <c r="C231" s="65"/>
      <c r="D231" s="10"/>
      <c r="E231" s="10">
        <f>C231*D231</f>
        <v>0</v>
      </c>
    </row>
    <row r="232" spans="1:5" ht="15">
      <c r="A232" s="11" t="s">
        <v>211</v>
      </c>
      <c r="B232" s="11"/>
      <c r="C232" s="65" t="s">
        <v>217</v>
      </c>
      <c r="D232" s="12" t="s">
        <v>217</v>
      </c>
      <c r="E232" s="12">
        <f>SUM(E228:E231)</f>
        <v>0</v>
      </c>
    </row>
    <row r="234" spans="1:4" ht="15">
      <c r="A234" s="4" t="s">
        <v>58</v>
      </c>
      <c r="D234" s="16">
        <f>E232+F222+G212</f>
        <v>0</v>
      </c>
    </row>
    <row r="236" ht="15">
      <c r="A236" s="5" t="s">
        <v>59</v>
      </c>
    </row>
    <row r="238" ht="15">
      <c r="A238" s="4" t="s">
        <v>61</v>
      </c>
    </row>
    <row r="240" spans="1:5" ht="45">
      <c r="A240" s="7" t="s">
        <v>212</v>
      </c>
      <c r="B240" s="8" t="s">
        <v>60</v>
      </c>
      <c r="C240" s="67" t="s">
        <v>149</v>
      </c>
      <c r="D240" s="8" t="s">
        <v>150</v>
      </c>
      <c r="E240" s="8" t="s">
        <v>213</v>
      </c>
    </row>
    <row r="241" spans="1:5" ht="15">
      <c r="A241" s="9">
        <v>1</v>
      </c>
      <c r="B241" s="68">
        <v>2</v>
      </c>
      <c r="C241" s="70">
        <v>3</v>
      </c>
      <c r="D241" s="69">
        <v>4</v>
      </c>
      <c r="E241" s="69" t="s">
        <v>57</v>
      </c>
    </row>
    <row r="242" spans="1:5" ht="15">
      <c r="A242" s="7">
        <v>1</v>
      </c>
      <c r="B242" s="11"/>
      <c r="C242" s="65"/>
      <c r="D242" s="10"/>
      <c r="E242" s="10">
        <f>C242*D242</f>
        <v>0</v>
      </c>
    </row>
    <row r="243" spans="1:5" ht="15" hidden="1">
      <c r="A243" s="7">
        <v>2</v>
      </c>
      <c r="B243" s="11"/>
      <c r="C243" s="65"/>
      <c r="D243" s="10"/>
      <c r="E243" s="10">
        <f>C243*D243</f>
        <v>0</v>
      </c>
    </row>
    <row r="244" spans="1:5" ht="15" hidden="1">
      <c r="A244" s="7">
        <v>3</v>
      </c>
      <c r="B244" s="11"/>
      <c r="C244" s="65"/>
      <c r="D244" s="10"/>
      <c r="E244" s="10">
        <f>C244*D244</f>
        <v>0</v>
      </c>
    </row>
    <row r="245" spans="1:5" ht="15" hidden="1">
      <c r="A245" s="7">
        <v>4</v>
      </c>
      <c r="B245" s="11"/>
      <c r="C245" s="65"/>
      <c r="D245" s="10"/>
      <c r="E245" s="10">
        <f>C245*D245</f>
        <v>0</v>
      </c>
    </row>
    <row r="246" spans="1:5" ht="15">
      <c r="A246" s="11" t="s">
        <v>211</v>
      </c>
      <c r="B246" s="11"/>
      <c r="C246" s="65" t="s">
        <v>217</v>
      </c>
      <c r="D246" s="12" t="s">
        <v>217</v>
      </c>
      <c r="E246" s="12">
        <f>SUM(E242:E245)</f>
        <v>0</v>
      </c>
    </row>
    <row r="247" ht="12.75" customHeight="1"/>
    <row r="248" ht="15">
      <c r="A248" s="4" t="s">
        <v>62</v>
      </c>
    </row>
    <row r="250" spans="1:4" ht="30">
      <c r="A250" s="78" t="s">
        <v>151</v>
      </c>
      <c r="B250" s="79"/>
      <c r="C250" s="8" t="s">
        <v>63</v>
      </c>
      <c r="D250" s="8" t="s">
        <v>213</v>
      </c>
    </row>
    <row r="251" spans="1:4" ht="15">
      <c r="A251" s="85">
        <v>1</v>
      </c>
      <c r="B251" s="86"/>
      <c r="C251" s="69">
        <v>2</v>
      </c>
      <c r="D251" s="69" t="s">
        <v>64</v>
      </c>
    </row>
    <row r="252" spans="1:4" ht="15">
      <c r="A252" s="89"/>
      <c r="B252" s="89"/>
      <c r="C252" s="23"/>
      <c r="D252" s="24">
        <f>A252*C252</f>
        <v>0</v>
      </c>
    </row>
    <row r="254" ht="15">
      <c r="A254" s="4" t="s">
        <v>66</v>
      </c>
    </row>
    <row r="256" spans="1:5" ht="105" customHeight="1">
      <c r="A256" s="7" t="s">
        <v>212</v>
      </c>
      <c r="B256" s="8" t="s">
        <v>65</v>
      </c>
      <c r="C256" s="67" t="s">
        <v>152</v>
      </c>
      <c r="D256" s="67" t="s">
        <v>154</v>
      </c>
      <c r="E256" s="8" t="s">
        <v>213</v>
      </c>
    </row>
    <row r="257" spans="1:5" ht="15">
      <c r="A257" s="9">
        <v>1</v>
      </c>
      <c r="B257" s="68">
        <v>2</v>
      </c>
      <c r="C257" s="70">
        <v>3</v>
      </c>
      <c r="D257" s="69">
        <v>4</v>
      </c>
      <c r="E257" s="69" t="s">
        <v>57</v>
      </c>
    </row>
    <row r="258" spans="1:5" ht="15">
      <c r="A258" s="7">
        <v>1</v>
      </c>
      <c r="B258" s="11"/>
      <c r="C258" s="65"/>
      <c r="D258" s="10"/>
      <c r="E258" s="10">
        <f>C258*D258</f>
        <v>0</v>
      </c>
    </row>
    <row r="259" spans="1:5" ht="15" hidden="1">
      <c r="A259" s="7">
        <v>2</v>
      </c>
      <c r="B259" s="11"/>
      <c r="C259" s="65"/>
      <c r="D259" s="10"/>
      <c r="E259" s="10">
        <f>C259*D259</f>
        <v>0</v>
      </c>
    </row>
    <row r="260" spans="1:5" ht="15" hidden="1">
      <c r="A260" s="7">
        <v>3</v>
      </c>
      <c r="B260" s="13"/>
      <c r="C260" s="65"/>
      <c r="D260" s="10"/>
      <c r="E260" s="10">
        <f>C260*D260</f>
        <v>0</v>
      </c>
    </row>
    <row r="261" spans="1:5" ht="15" hidden="1">
      <c r="A261" s="7">
        <v>4</v>
      </c>
      <c r="B261" s="11"/>
      <c r="C261" s="65"/>
      <c r="D261" s="10"/>
      <c r="E261" s="10">
        <f>C261*D261</f>
        <v>0</v>
      </c>
    </row>
    <row r="262" spans="1:5" ht="15">
      <c r="A262" s="11" t="s">
        <v>211</v>
      </c>
      <c r="B262" s="11"/>
      <c r="C262" s="65" t="s">
        <v>217</v>
      </c>
      <c r="D262" s="12" t="s">
        <v>217</v>
      </c>
      <c r="E262" s="12">
        <f>SUM(E258:E261)</f>
        <v>0</v>
      </c>
    </row>
    <row r="264" ht="15">
      <c r="A264" s="4" t="s">
        <v>153</v>
      </c>
    </row>
    <row r="266" spans="1:5" ht="33" customHeight="1">
      <c r="A266" s="73" t="s">
        <v>159</v>
      </c>
      <c r="B266" s="73"/>
      <c r="C266" s="73"/>
      <c r="D266" s="73"/>
      <c r="E266" s="73"/>
    </row>
    <row r="268" spans="1:4" ht="15">
      <c r="A268" s="19" t="s">
        <v>67</v>
      </c>
      <c r="B268" s="19"/>
      <c r="C268" s="20"/>
      <c r="D268" s="16">
        <f>F282+E292</f>
        <v>0</v>
      </c>
    </row>
    <row r="270" spans="1:5" ht="32.25" customHeight="1">
      <c r="A270" s="73" t="s">
        <v>155</v>
      </c>
      <c r="B270" s="73"/>
      <c r="C270" s="73"/>
      <c r="D270" s="73"/>
      <c r="E270" s="73"/>
    </row>
    <row r="272" spans="1:6" ht="210">
      <c r="A272" s="7" t="s">
        <v>212</v>
      </c>
      <c r="B272" s="8" t="s">
        <v>113</v>
      </c>
      <c r="C272" s="67" t="s">
        <v>156</v>
      </c>
      <c r="D272" s="67" t="s">
        <v>157</v>
      </c>
      <c r="E272" s="8" t="s">
        <v>158</v>
      </c>
      <c r="F272" s="8" t="s">
        <v>213</v>
      </c>
    </row>
    <row r="273" spans="1:6" s="28" customFormat="1" ht="15">
      <c r="A273" s="25">
        <v>1</v>
      </c>
      <c r="B273" s="25">
        <v>2</v>
      </c>
      <c r="C273" s="26">
        <v>3</v>
      </c>
      <c r="D273" s="27">
        <v>4</v>
      </c>
      <c r="E273" s="27">
        <v>5</v>
      </c>
      <c r="F273" s="27" t="s">
        <v>68</v>
      </c>
    </row>
    <row r="274" spans="1:6" ht="15">
      <c r="A274" s="7">
        <v>1</v>
      </c>
      <c r="B274" s="11"/>
      <c r="C274" s="10"/>
      <c r="D274" s="10"/>
      <c r="E274" s="10"/>
      <c r="F274" s="10">
        <f>C274*D274*E274</f>
        <v>0</v>
      </c>
    </row>
    <row r="275" spans="1:6" ht="15" hidden="1">
      <c r="A275" s="7">
        <v>2</v>
      </c>
      <c r="B275" s="13"/>
      <c r="C275" s="10"/>
      <c r="D275" s="10"/>
      <c r="E275" s="10"/>
      <c r="F275" s="10">
        <f>C275*D275*E275</f>
        <v>0</v>
      </c>
    </row>
    <row r="276" spans="1:6" ht="15" hidden="1">
      <c r="A276" s="7">
        <v>3</v>
      </c>
      <c r="C276" s="10"/>
      <c r="D276" s="10"/>
      <c r="E276" s="10"/>
      <c r="F276" s="10">
        <f aca="true" t="shared" si="2" ref="F276:F281">C276*D276*E276</f>
        <v>0</v>
      </c>
    </row>
    <row r="277" spans="1:6" ht="15" hidden="1">
      <c r="A277" s="7">
        <v>4</v>
      </c>
      <c r="B277" s="18"/>
      <c r="C277" s="65"/>
      <c r="D277" s="10"/>
      <c r="E277" s="10"/>
      <c r="F277" s="10">
        <f t="shared" si="2"/>
        <v>0</v>
      </c>
    </row>
    <row r="278" spans="1:6" ht="15" hidden="1">
      <c r="A278" s="7">
        <v>5</v>
      </c>
      <c r="B278" s="18"/>
      <c r="C278" s="65"/>
      <c r="D278" s="10"/>
      <c r="E278" s="10"/>
      <c r="F278" s="10">
        <f t="shared" si="2"/>
        <v>0</v>
      </c>
    </row>
    <row r="279" spans="1:6" ht="15" hidden="1">
      <c r="A279" s="7">
        <v>6</v>
      </c>
      <c r="B279" s="18"/>
      <c r="C279" s="65"/>
      <c r="D279" s="10"/>
      <c r="E279" s="10"/>
      <c r="F279" s="10">
        <f t="shared" si="2"/>
        <v>0</v>
      </c>
    </row>
    <row r="280" spans="1:6" ht="15" hidden="1">
      <c r="A280" s="7">
        <v>7</v>
      </c>
      <c r="B280" s="18"/>
      <c r="C280" s="65"/>
      <c r="D280" s="10"/>
      <c r="E280" s="10"/>
      <c r="F280" s="10">
        <f t="shared" si="2"/>
        <v>0</v>
      </c>
    </row>
    <row r="281" spans="1:6" ht="15" hidden="1">
      <c r="A281" s="7"/>
      <c r="B281" s="18"/>
      <c r="C281" s="65"/>
      <c r="D281" s="10"/>
      <c r="E281" s="10"/>
      <c r="F281" s="10">
        <f t="shared" si="2"/>
        <v>0</v>
      </c>
    </row>
    <row r="282" spans="1:7" ht="15">
      <c r="A282" s="11" t="s">
        <v>211</v>
      </c>
      <c r="B282" s="11"/>
      <c r="C282" s="65" t="s">
        <v>217</v>
      </c>
      <c r="D282" s="12" t="s">
        <v>217</v>
      </c>
      <c r="E282" s="12" t="s">
        <v>217</v>
      </c>
      <c r="F282" s="12">
        <f>SUM(F274:F281)</f>
        <v>0</v>
      </c>
      <c r="G282" s="14"/>
    </row>
    <row r="284" spans="1:5" ht="34.5" customHeight="1">
      <c r="A284" s="73" t="s">
        <v>160</v>
      </c>
      <c r="B284" s="73"/>
      <c r="C284" s="73"/>
      <c r="D284" s="73"/>
      <c r="E284" s="73"/>
    </row>
    <row r="286" spans="1:5" ht="135">
      <c r="A286" s="7" t="s">
        <v>212</v>
      </c>
      <c r="B286" s="8" t="s">
        <v>65</v>
      </c>
      <c r="C286" s="67" t="s">
        <v>161</v>
      </c>
      <c r="D286" s="67" t="s">
        <v>162</v>
      </c>
      <c r="E286" s="8" t="s">
        <v>213</v>
      </c>
    </row>
    <row r="287" spans="1:5" ht="15">
      <c r="A287" s="9">
        <v>1</v>
      </c>
      <c r="B287" s="68">
        <v>2</v>
      </c>
      <c r="C287" s="70">
        <v>3</v>
      </c>
      <c r="D287" s="69">
        <v>4</v>
      </c>
      <c r="E287" s="69" t="s">
        <v>57</v>
      </c>
    </row>
    <row r="288" spans="1:5" ht="15">
      <c r="A288" s="7">
        <v>1</v>
      </c>
      <c r="B288" s="11" t="s">
        <v>138</v>
      </c>
      <c r="C288" s="65"/>
      <c r="D288" s="10"/>
      <c r="E288" s="10">
        <f>C288*D288</f>
        <v>0</v>
      </c>
    </row>
    <row r="289" spans="1:5" ht="15" hidden="1">
      <c r="A289" s="7">
        <v>2</v>
      </c>
      <c r="B289" s="11"/>
      <c r="C289" s="65"/>
      <c r="D289" s="10"/>
      <c r="E289" s="10">
        <f>C289*D289</f>
        <v>0</v>
      </c>
    </row>
    <row r="290" spans="1:5" ht="15" hidden="1">
      <c r="A290" s="7">
        <v>3</v>
      </c>
      <c r="B290" s="11"/>
      <c r="C290" s="65"/>
      <c r="D290" s="10"/>
      <c r="E290" s="10">
        <f>C290*D290</f>
        <v>0</v>
      </c>
    </row>
    <row r="291" spans="1:5" ht="15" hidden="1">
      <c r="A291" s="7">
        <v>4</v>
      </c>
      <c r="B291" s="11"/>
      <c r="C291" s="65"/>
      <c r="D291" s="10"/>
      <c r="E291" s="10">
        <f>C291*D291</f>
        <v>0</v>
      </c>
    </row>
    <row r="292" spans="1:5" ht="15">
      <c r="A292" s="11" t="s">
        <v>211</v>
      </c>
      <c r="B292" s="11"/>
      <c r="C292" s="65" t="s">
        <v>217</v>
      </c>
      <c r="D292" s="12" t="s">
        <v>217</v>
      </c>
      <c r="E292" s="12">
        <f>SUM(E288:E291)</f>
        <v>0</v>
      </c>
    </row>
    <row r="294" spans="1:4" ht="15">
      <c r="A294" s="4" t="s">
        <v>69</v>
      </c>
      <c r="D294" s="16">
        <f>D268+E262+D252+E246</f>
        <v>0</v>
      </c>
    </row>
    <row r="296" spans="1:4" ht="36" customHeight="1">
      <c r="A296" s="81" t="s">
        <v>209</v>
      </c>
      <c r="B296" s="81"/>
      <c r="C296" s="81"/>
      <c r="D296" s="29">
        <f>D294+D234+D200+D142+D64</f>
        <v>41879.62</v>
      </c>
    </row>
    <row r="298" ht="15">
      <c r="A298" s="5" t="s">
        <v>125</v>
      </c>
    </row>
    <row r="300" ht="15">
      <c r="A300" s="4" t="s">
        <v>70</v>
      </c>
    </row>
    <row r="302" spans="1:5" ht="60">
      <c r="A302" s="7" t="s">
        <v>212</v>
      </c>
      <c r="B302" s="8" t="s">
        <v>71</v>
      </c>
      <c r="C302" s="67" t="s">
        <v>163</v>
      </c>
      <c r="D302" s="67" t="s">
        <v>99</v>
      </c>
      <c r="E302" s="8" t="s">
        <v>213</v>
      </c>
    </row>
    <row r="303" spans="1:5" ht="15">
      <c r="A303" s="9">
        <v>1</v>
      </c>
      <c r="B303" s="68">
        <v>2</v>
      </c>
      <c r="C303" s="70">
        <v>3</v>
      </c>
      <c r="D303" s="69">
        <v>4</v>
      </c>
      <c r="E303" s="69" t="s">
        <v>57</v>
      </c>
    </row>
    <row r="304" spans="1:6" ht="15">
      <c r="A304" s="7">
        <v>1</v>
      </c>
      <c r="B304" s="11" t="s">
        <v>72</v>
      </c>
      <c r="C304" s="65"/>
      <c r="D304" s="10"/>
      <c r="E304" s="10">
        <f>C304*D304</f>
        <v>0</v>
      </c>
      <c r="F304" s="30"/>
    </row>
    <row r="305" spans="1:5" ht="15">
      <c r="A305" s="7">
        <v>2</v>
      </c>
      <c r="B305" s="11" t="s">
        <v>278</v>
      </c>
      <c r="C305" s="30"/>
      <c r="D305" s="10"/>
      <c r="E305" s="10">
        <f>C305*D305</f>
        <v>0</v>
      </c>
    </row>
    <row r="306" spans="1:5" ht="15">
      <c r="A306" s="7">
        <v>3</v>
      </c>
      <c r="B306" s="11" t="s">
        <v>4</v>
      </c>
      <c r="C306" s="65"/>
      <c r="D306" s="10"/>
      <c r="E306" s="10">
        <f>C306*D306</f>
        <v>0</v>
      </c>
    </row>
    <row r="307" spans="1:5" ht="15">
      <c r="A307" s="7">
        <v>4</v>
      </c>
      <c r="B307" s="11" t="s">
        <v>73</v>
      </c>
      <c r="C307" s="65"/>
      <c r="D307" s="10"/>
      <c r="E307" s="10">
        <f>C307*D307</f>
        <v>0</v>
      </c>
    </row>
    <row r="308" spans="1:5" ht="15">
      <c r="A308" s="7">
        <v>5</v>
      </c>
      <c r="B308" s="11" t="s">
        <v>74</v>
      </c>
      <c r="C308" s="65"/>
      <c r="D308" s="10"/>
      <c r="E308" s="10">
        <f>C308*D308</f>
        <v>0</v>
      </c>
    </row>
    <row r="309" spans="1:5" ht="15" hidden="1">
      <c r="A309" s="7"/>
      <c r="B309" s="11"/>
      <c r="C309" s="65"/>
      <c r="D309" s="10"/>
      <c r="E309" s="10"/>
    </row>
    <row r="310" spans="1:5" ht="15">
      <c r="A310" s="11" t="s">
        <v>211</v>
      </c>
      <c r="B310" s="11" t="s">
        <v>217</v>
      </c>
      <c r="C310" s="65" t="s">
        <v>217</v>
      </c>
      <c r="D310" s="12" t="s">
        <v>217</v>
      </c>
      <c r="E310" s="12">
        <f>SUM(E304:E309)</f>
        <v>0</v>
      </c>
    </row>
    <row r="312" spans="1:8" ht="32.25" customHeight="1">
      <c r="A312" s="73" t="s">
        <v>114</v>
      </c>
      <c r="B312" s="73"/>
      <c r="C312" s="73"/>
      <c r="D312" s="73"/>
      <c r="E312" s="73"/>
      <c r="F312" s="73"/>
      <c r="H312" s="14"/>
    </row>
    <row r="313" ht="15">
      <c r="H313" s="14"/>
    </row>
    <row r="314" spans="1:8" ht="15">
      <c r="A314" s="4" t="s">
        <v>75</v>
      </c>
      <c r="H314" s="14"/>
    </row>
    <row r="316" spans="1:6" ht="33" customHeight="1">
      <c r="A316" s="73" t="s">
        <v>76</v>
      </c>
      <c r="B316" s="73"/>
      <c r="C316" s="73"/>
      <c r="D316" s="73"/>
      <c r="E316" s="73"/>
      <c r="F316" s="73"/>
    </row>
    <row r="318" spans="1:5" ht="45">
      <c r="A318" s="7" t="s">
        <v>212</v>
      </c>
      <c r="B318" s="8" t="s">
        <v>77</v>
      </c>
      <c r="C318" s="67" t="s">
        <v>78</v>
      </c>
      <c r="D318" s="67" t="s">
        <v>79</v>
      </c>
      <c r="E318" s="8" t="s">
        <v>213</v>
      </c>
    </row>
    <row r="319" spans="1:5" ht="15">
      <c r="A319" s="9">
        <v>1</v>
      </c>
      <c r="B319" s="68">
        <v>2</v>
      </c>
      <c r="C319" s="70">
        <v>3</v>
      </c>
      <c r="D319" s="69">
        <v>4</v>
      </c>
      <c r="E319" s="69" t="s">
        <v>57</v>
      </c>
    </row>
    <row r="320" spans="1:5" ht="15">
      <c r="A320" s="7">
        <v>1</v>
      </c>
      <c r="B320" s="13"/>
      <c r="C320" s="65"/>
      <c r="D320" s="10"/>
      <c r="E320" s="10">
        <f>C320*D320</f>
        <v>0</v>
      </c>
    </row>
    <row r="321" spans="1:5" ht="15" hidden="1">
      <c r="A321" s="7">
        <v>2</v>
      </c>
      <c r="B321" s="11"/>
      <c r="C321" s="65"/>
      <c r="D321" s="10"/>
      <c r="E321" s="10">
        <f>C321*D321</f>
        <v>0</v>
      </c>
    </row>
    <row r="322" spans="1:5" ht="15" hidden="1">
      <c r="A322" s="7">
        <v>3</v>
      </c>
      <c r="B322" s="11"/>
      <c r="C322" s="65"/>
      <c r="D322" s="10"/>
      <c r="E322" s="10">
        <f>C322*D322</f>
        <v>0</v>
      </c>
    </row>
    <row r="323" spans="1:5" ht="15" hidden="1">
      <c r="A323" s="7">
        <v>4</v>
      </c>
      <c r="B323" s="11"/>
      <c r="C323" s="65"/>
      <c r="D323" s="10"/>
      <c r="E323" s="10">
        <f>C323*D323</f>
        <v>0</v>
      </c>
    </row>
    <row r="324" spans="1:5" ht="15" hidden="1">
      <c r="A324" s="7">
        <v>5</v>
      </c>
      <c r="B324" s="11"/>
      <c r="C324" s="65"/>
      <c r="D324" s="10"/>
      <c r="E324" s="10">
        <f>C324*D324</f>
        <v>0</v>
      </c>
    </row>
    <row r="325" spans="1:5" ht="15">
      <c r="A325" s="11" t="s">
        <v>211</v>
      </c>
      <c r="B325" s="11"/>
      <c r="C325" s="65" t="s">
        <v>217</v>
      </c>
      <c r="D325" s="12" t="s">
        <v>217</v>
      </c>
      <c r="E325" s="12">
        <f>SUM(E320:E324)</f>
        <v>0</v>
      </c>
    </row>
    <row r="327" ht="15">
      <c r="A327" s="4" t="s">
        <v>80</v>
      </c>
    </row>
    <row r="328" spans="1:6" ht="63" customHeight="1">
      <c r="A328" s="73" t="s">
        <v>81</v>
      </c>
      <c r="B328" s="73"/>
      <c r="C328" s="73"/>
      <c r="D328" s="73"/>
      <c r="E328" s="73"/>
      <c r="F328" s="73"/>
    </row>
    <row r="330" spans="1:4" ht="75" customHeight="1">
      <c r="A330" s="78" t="s">
        <v>82</v>
      </c>
      <c r="B330" s="79"/>
      <c r="C330" s="67" t="s">
        <v>83</v>
      </c>
      <c r="D330" s="8" t="s">
        <v>213</v>
      </c>
    </row>
    <row r="331" spans="1:4" ht="15">
      <c r="A331" s="95">
        <v>1</v>
      </c>
      <c r="B331" s="96"/>
      <c r="C331" s="70">
        <v>2</v>
      </c>
      <c r="D331" s="69" t="s">
        <v>64</v>
      </c>
    </row>
    <row r="332" spans="1:4" ht="15">
      <c r="A332" s="95"/>
      <c r="B332" s="96"/>
      <c r="C332" s="65"/>
      <c r="D332" s="10">
        <f>A332*C332</f>
        <v>0</v>
      </c>
    </row>
    <row r="334" ht="15">
      <c r="A334" s="4" t="s">
        <v>84</v>
      </c>
    </row>
    <row r="336" spans="1:4" ht="60">
      <c r="A336" s="78" t="s">
        <v>85</v>
      </c>
      <c r="B336" s="79"/>
      <c r="C336" s="67" t="s">
        <v>164</v>
      </c>
      <c r="D336" s="8" t="s">
        <v>213</v>
      </c>
    </row>
    <row r="337" spans="1:4" ht="15">
      <c r="A337" s="95">
        <v>1</v>
      </c>
      <c r="B337" s="96"/>
      <c r="C337" s="70">
        <v>2</v>
      </c>
      <c r="D337" s="69" t="s">
        <v>64</v>
      </c>
    </row>
    <row r="338" spans="1:4" ht="15">
      <c r="A338" s="100">
        <v>12.1</v>
      </c>
      <c r="B338" s="101"/>
      <c r="C338" s="65">
        <f>552*1.04</f>
        <v>574.08</v>
      </c>
      <c r="D338" s="10">
        <f>A338*C338</f>
        <v>6946.37</v>
      </c>
    </row>
    <row r="340" spans="1:6" ht="45" customHeight="1">
      <c r="A340" s="73" t="s">
        <v>86</v>
      </c>
      <c r="B340" s="73"/>
      <c r="C340" s="73"/>
      <c r="D340" s="73"/>
      <c r="E340" s="73"/>
      <c r="F340" s="73"/>
    </row>
    <row r="342" spans="1:5" ht="123" customHeight="1">
      <c r="A342" s="7" t="s">
        <v>212</v>
      </c>
      <c r="B342" s="8" t="s">
        <v>88</v>
      </c>
      <c r="C342" s="67" t="s">
        <v>87</v>
      </c>
      <c r="D342" s="67" t="s">
        <v>89</v>
      </c>
      <c r="E342" s="8" t="s">
        <v>213</v>
      </c>
    </row>
    <row r="343" spans="1:5" ht="15">
      <c r="A343" s="9">
        <v>1</v>
      </c>
      <c r="B343" s="68">
        <v>2</v>
      </c>
      <c r="C343" s="70">
        <v>3</v>
      </c>
      <c r="D343" s="69">
        <v>4</v>
      </c>
      <c r="E343" s="69" t="s">
        <v>57</v>
      </c>
    </row>
    <row r="344" spans="1:5" s="113" customFormat="1" ht="30">
      <c r="A344" s="109">
        <v>1</v>
      </c>
      <c r="B344" s="110" t="s">
        <v>315</v>
      </c>
      <c r="C344" s="111">
        <v>1</v>
      </c>
      <c r="D344" s="112">
        <v>5666.67</v>
      </c>
      <c r="E344" s="112">
        <f>C344*D344</f>
        <v>5666.67</v>
      </c>
    </row>
    <row r="345" spans="1:5" s="113" customFormat="1" ht="30">
      <c r="A345" s="109">
        <v>2</v>
      </c>
      <c r="B345" s="110" t="s">
        <v>316</v>
      </c>
      <c r="C345" s="111">
        <v>1</v>
      </c>
      <c r="D345" s="112">
        <f>2583.33*12</f>
        <v>30999.96</v>
      </c>
      <c r="E345" s="112">
        <f>C345*D345</f>
        <v>30999.96</v>
      </c>
    </row>
    <row r="346" spans="1:5" ht="15" customHeight="1" hidden="1">
      <c r="A346" s="7">
        <v>1</v>
      </c>
      <c r="B346" s="11"/>
      <c r="C346" s="65"/>
      <c r="D346" s="10"/>
      <c r="E346" s="10">
        <f>C346*D346</f>
        <v>0</v>
      </c>
    </row>
    <row r="347" spans="1:5" ht="15" hidden="1">
      <c r="A347" s="1"/>
      <c r="B347" s="2"/>
      <c r="C347" s="54"/>
      <c r="D347" s="3"/>
      <c r="E347" s="10"/>
    </row>
    <row r="348" spans="1:5" ht="26.25" customHeight="1" hidden="1">
      <c r="A348" s="7">
        <v>3</v>
      </c>
      <c r="B348" s="11"/>
      <c r="C348" s="65"/>
      <c r="D348" s="10"/>
      <c r="E348" s="10">
        <f>C348*D348</f>
        <v>0</v>
      </c>
    </row>
    <row r="349" spans="1:5" ht="13.5" customHeight="1" hidden="1">
      <c r="A349" s="7">
        <v>4</v>
      </c>
      <c r="B349" s="11"/>
      <c r="C349" s="65"/>
      <c r="D349" s="10"/>
      <c r="E349" s="10">
        <f>C349*D349</f>
        <v>0</v>
      </c>
    </row>
    <row r="350" spans="1:5" ht="13.5" customHeight="1" hidden="1">
      <c r="A350" s="7">
        <v>5</v>
      </c>
      <c r="B350" s="11"/>
      <c r="C350" s="65"/>
      <c r="D350" s="10"/>
      <c r="E350" s="10">
        <f>C350*D350</f>
        <v>0</v>
      </c>
    </row>
    <row r="351" spans="1:5" ht="15">
      <c r="A351" s="11" t="s">
        <v>211</v>
      </c>
      <c r="B351" s="11"/>
      <c r="C351" s="65"/>
      <c r="D351" s="12"/>
      <c r="E351" s="12">
        <f>SUM(E346:E350)</f>
        <v>0</v>
      </c>
    </row>
    <row r="352" spans="3:5" ht="15">
      <c r="C352" s="21"/>
      <c r="D352" s="14"/>
      <c r="E352" s="14"/>
    </row>
    <row r="353" ht="15">
      <c r="A353" s="4" t="s">
        <v>231</v>
      </c>
    </row>
    <row r="354" ht="15">
      <c r="A354" s="4" t="s">
        <v>252</v>
      </c>
    </row>
    <row r="355" spans="1:4" ht="30">
      <c r="A355" s="78" t="s">
        <v>262</v>
      </c>
      <c r="B355" s="79"/>
      <c r="C355" s="67" t="s">
        <v>263</v>
      </c>
      <c r="D355" s="8" t="s">
        <v>213</v>
      </c>
    </row>
    <row r="356" spans="1:4" ht="15">
      <c r="A356" s="95">
        <v>1</v>
      </c>
      <c r="B356" s="96"/>
      <c r="C356" s="9">
        <v>2</v>
      </c>
      <c r="D356" s="69" t="s">
        <v>64</v>
      </c>
    </row>
    <row r="357" spans="1:4" ht="15">
      <c r="A357" s="95">
        <v>3024</v>
      </c>
      <c r="B357" s="96"/>
      <c r="C357" s="9">
        <v>0.51</v>
      </c>
      <c r="D357" s="10">
        <f>A357*C357</f>
        <v>1542.24</v>
      </c>
    </row>
    <row r="358" spans="1:4" ht="15" hidden="1">
      <c r="A358" s="95"/>
      <c r="B358" s="96"/>
      <c r="C358" s="9"/>
      <c r="D358" s="10">
        <f>A358*C358</f>
        <v>0</v>
      </c>
    </row>
    <row r="359" spans="1:4" ht="15" hidden="1">
      <c r="A359" s="95"/>
      <c r="B359" s="96"/>
      <c r="C359" s="9"/>
      <c r="D359" s="10">
        <f>A359*C359</f>
        <v>0</v>
      </c>
    </row>
    <row r="360" spans="1:4" ht="15" hidden="1">
      <c r="A360" s="95"/>
      <c r="B360" s="96"/>
      <c r="C360" s="9"/>
      <c r="D360" s="10">
        <f>A360*C360</f>
        <v>0</v>
      </c>
    </row>
    <row r="361" spans="1:4" ht="15">
      <c r="A361" s="95" t="s">
        <v>232</v>
      </c>
      <c r="B361" s="96"/>
      <c r="C361" s="31" t="s">
        <v>217</v>
      </c>
      <c r="D361" s="10">
        <f>SUM(D357:D360)</f>
        <v>1542.24</v>
      </c>
    </row>
    <row r="363" spans="1:5" ht="43.5" customHeight="1">
      <c r="A363" s="71" t="s">
        <v>245</v>
      </c>
      <c r="B363" s="97"/>
      <c r="C363" s="97"/>
      <c r="D363" s="97"/>
      <c r="E363" s="97"/>
    </row>
    <row r="365" spans="1:3" ht="131.25" customHeight="1">
      <c r="A365" s="78" t="s">
        <v>90</v>
      </c>
      <c r="B365" s="79"/>
      <c r="C365" s="67" t="s">
        <v>246</v>
      </c>
    </row>
    <row r="366" spans="1:3" ht="15">
      <c r="A366" s="95">
        <v>1</v>
      </c>
      <c r="B366" s="96"/>
      <c r="C366" s="69">
        <v>2</v>
      </c>
    </row>
    <row r="367" spans="1:3" ht="18" customHeight="1">
      <c r="A367" s="98"/>
      <c r="B367" s="99"/>
      <c r="C367" s="10"/>
    </row>
    <row r="368" spans="1:3" ht="18" customHeight="1" hidden="1">
      <c r="A368" s="93"/>
      <c r="B368" s="94"/>
      <c r="C368" s="10"/>
    </row>
    <row r="369" spans="1:3" ht="15" hidden="1">
      <c r="A369" s="93"/>
      <c r="B369" s="94"/>
      <c r="C369" s="10"/>
    </row>
    <row r="370" spans="1:3" ht="15" hidden="1">
      <c r="A370" s="95"/>
      <c r="B370" s="96"/>
      <c r="C370" s="10">
        <v>0</v>
      </c>
    </row>
    <row r="371" spans="1:3" ht="15">
      <c r="A371" s="95" t="s">
        <v>232</v>
      </c>
      <c r="B371" s="96"/>
      <c r="C371" s="10">
        <f>SUM(C367:C370)</f>
        <v>0</v>
      </c>
    </row>
    <row r="372" spans="3:5" ht="15">
      <c r="C372" s="21"/>
      <c r="D372" s="14"/>
      <c r="E372" s="14"/>
    </row>
    <row r="373" spans="1:5" ht="54" customHeight="1">
      <c r="A373" s="71" t="s">
        <v>247</v>
      </c>
      <c r="B373" s="97"/>
      <c r="C373" s="97"/>
      <c r="D373" s="97"/>
      <c r="E373" s="97"/>
    </row>
    <row r="375" spans="1:3" ht="126" customHeight="1">
      <c r="A375" s="78" t="s">
        <v>90</v>
      </c>
      <c r="B375" s="79"/>
      <c r="C375" s="67" t="s">
        <v>246</v>
      </c>
    </row>
    <row r="376" spans="1:3" ht="15">
      <c r="A376" s="95">
        <v>1</v>
      </c>
      <c r="B376" s="96"/>
      <c r="C376" s="69" t="s">
        <v>37</v>
      </c>
    </row>
    <row r="377" spans="1:3" ht="15">
      <c r="A377" s="95"/>
      <c r="B377" s="96"/>
      <c r="C377" s="10">
        <v>0</v>
      </c>
    </row>
    <row r="378" spans="1:3" ht="15" hidden="1">
      <c r="A378" s="95"/>
      <c r="B378" s="96"/>
      <c r="C378" s="10">
        <v>0</v>
      </c>
    </row>
    <row r="379" spans="1:3" ht="15" hidden="1">
      <c r="A379" s="95"/>
      <c r="B379" s="96"/>
      <c r="C379" s="10">
        <v>0</v>
      </c>
    </row>
    <row r="380" spans="1:3" ht="15" hidden="1">
      <c r="A380" s="95"/>
      <c r="B380" s="96"/>
      <c r="C380" s="10">
        <v>0</v>
      </c>
    </row>
    <row r="381" spans="1:3" ht="15">
      <c r="A381" s="95" t="s">
        <v>232</v>
      </c>
      <c r="B381" s="96"/>
      <c r="C381" s="10">
        <f>SUM(C377:C380)</f>
        <v>0</v>
      </c>
    </row>
    <row r="382" spans="1:5" ht="32.25" customHeight="1">
      <c r="A382" s="90" t="s">
        <v>91</v>
      </c>
      <c r="B382" s="90"/>
      <c r="C382" s="90"/>
      <c r="D382" s="22">
        <f>E351+D338+D332+E325+D361+C371</f>
        <v>8488.61</v>
      </c>
      <c r="E382" s="14"/>
    </row>
    <row r="383" spans="3:5" ht="15">
      <c r="C383" s="21"/>
      <c r="D383" s="14"/>
      <c r="E383" s="14"/>
    </row>
    <row r="384" spans="3:5" ht="15">
      <c r="C384" s="21"/>
      <c r="D384" s="14"/>
      <c r="E384" s="14"/>
    </row>
    <row r="385" spans="3:5" ht="15">
      <c r="C385" s="21"/>
      <c r="D385" s="14"/>
      <c r="E385" s="14"/>
    </row>
    <row r="386" spans="1:8" ht="19.5" customHeight="1">
      <c r="A386" s="73" t="s">
        <v>92</v>
      </c>
      <c r="B386" s="73"/>
      <c r="C386" s="73"/>
      <c r="D386" s="73"/>
      <c r="E386" s="73"/>
      <c r="F386" s="73"/>
      <c r="H386" s="14"/>
    </row>
    <row r="387" spans="1:6" ht="19.5" customHeight="1">
      <c r="A387" s="59"/>
      <c r="B387" s="59"/>
      <c r="C387" s="62"/>
      <c r="D387" s="59"/>
      <c r="E387" s="59"/>
      <c r="F387" s="59"/>
    </row>
    <row r="388" spans="1:5" ht="195">
      <c r="A388" s="7" t="s">
        <v>212</v>
      </c>
      <c r="B388" s="8" t="s">
        <v>90</v>
      </c>
      <c r="C388" s="67" t="s">
        <v>165</v>
      </c>
      <c r="D388" s="67" t="s">
        <v>166</v>
      </c>
      <c r="E388" s="8" t="s">
        <v>213</v>
      </c>
    </row>
    <row r="389" spans="1:5" ht="15">
      <c r="A389" s="9">
        <v>1</v>
      </c>
      <c r="B389" s="68">
        <v>2</v>
      </c>
      <c r="C389" s="69">
        <v>3</v>
      </c>
      <c r="D389" s="69">
        <v>4</v>
      </c>
      <c r="E389" s="69" t="s">
        <v>57</v>
      </c>
    </row>
    <row r="390" spans="1:5" ht="15">
      <c r="A390" s="7">
        <v>1</v>
      </c>
      <c r="B390" s="13"/>
      <c r="C390" s="10"/>
      <c r="D390" s="10"/>
      <c r="E390" s="10">
        <f>C390*D390</f>
        <v>0</v>
      </c>
    </row>
    <row r="391" spans="1:6" ht="15" hidden="1">
      <c r="A391" s="7">
        <v>2</v>
      </c>
      <c r="B391" s="13"/>
      <c r="C391" s="10"/>
      <c r="D391" s="10"/>
      <c r="E391" s="10">
        <f>D391</f>
        <v>0</v>
      </c>
      <c r="F391" s="14"/>
    </row>
    <row r="392" spans="1:5" ht="15" hidden="1">
      <c r="A392" s="7">
        <v>3</v>
      </c>
      <c r="B392" s="13"/>
      <c r="C392" s="10"/>
      <c r="D392" s="10"/>
      <c r="E392" s="10">
        <f>D392</f>
        <v>0</v>
      </c>
    </row>
    <row r="393" spans="1:5" ht="15" hidden="1">
      <c r="A393" s="7">
        <v>4</v>
      </c>
      <c r="B393" s="13"/>
      <c r="C393" s="10"/>
      <c r="D393" s="10"/>
      <c r="E393" s="10">
        <f>D393</f>
        <v>0</v>
      </c>
    </row>
    <row r="394" spans="1:5" ht="15" hidden="1">
      <c r="A394" s="7">
        <v>5</v>
      </c>
      <c r="B394" s="13"/>
      <c r="C394" s="10"/>
      <c r="D394" s="10"/>
      <c r="E394" s="10">
        <f>D394</f>
        <v>0</v>
      </c>
    </row>
    <row r="395" spans="1:5" ht="15">
      <c r="A395" s="11" t="s">
        <v>211</v>
      </c>
      <c r="B395" s="11"/>
      <c r="C395" s="10" t="s">
        <v>217</v>
      </c>
      <c r="D395" s="12" t="s">
        <v>217</v>
      </c>
      <c r="E395" s="12">
        <f>SUM(E390:E394)</f>
        <v>0</v>
      </c>
    </row>
    <row r="398" spans="1:8" ht="35.25" customHeight="1">
      <c r="A398" s="73" t="s">
        <v>93</v>
      </c>
      <c r="B398" s="73"/>
      <c r="C398" s="73"/>
      <c r="D398" s="73"/>
      <c r="E398" s="73"/>
      <c r="F398" s="73"/>
      <c r="H398" s="14"/>
    </row>
    <row r="399" spans="1:6" ht="19.5" customHeight="1">
      <c r="A399" s="59"/>
      <c r="B399" s="59"/>
      <c r="C399" s="62"/>
      <c r="D399" s="59"/>
      <c r="E399" s="59"/>
      <c r="F399" s="59"/>
    </row>
    <row r="400" spans="1:4" ht="150">
      <c r="A400" s="7" t="s">
        <v>212</v>
      </c>
      <c r="B400" s="8" t="s">
        <v>90</v>
      </c>
      <c r="C400" s="67" t="s">
        <v>94</v>
      </c>
      <c r="D400" s="8" t="s">
        <v>213</v>
      </c>
    </row>
    <row r="401" spans="1:4" ht="15">
      <c r="A401" s="9">
        <v>1</v>
      </c>
      <c r="B401" s="68">
        <v>2</v>
      </c>
      <c r="C401" s="69">
        <v>3</v>
      </c>
      <c r="D401" s="69" t="s">
        <v>10</v>
      </c>
    </row>
    <row r="402" spans="1:4" ht="15">
      <c r="A402" s="7">
        <v>1</v>
      </c>
      <c r="B402" s="11"/>
      <c r="C402" s="10"/>
      <c r="D402" s="10">
        <f>C402</f>
        <v>0</v>
      </c>
    </row>
    <row r="403" spans="1:4" ht="15" hidden="1">
      <c r="A403" s="7">
        <v>2</v>
      </c>
      <c r="B403" s="11"/>
      <c r="C403" s="10"/>
      <c r="D403" s="10">
        <f>C403</f>
        <v>0</v>
      </c>
    </row>
    <row r="404" spans="1:4" ht="15" hidden="1">
      <c r="A404" s="7">
        <v>3</v>
      </c>
      <c r="B404" s="11"/>
      <c r="C404" s="10"/>
      <c r="D404" s="10">
        <f>C404</f>
        <v>0</v>
      </c>
    </row>
    <row r="405" spans="1:4" ht="15" hidden="1">
      <c r="A405" s="7">
        <v>4</v>
      </c>
      <c r="B405" s="11"/>
      <c r="C405" s="10"/>
      <c r="D405" s="10">
        <f>C405</f>
        <v>0</v>
      </c>
    </row>
    <row r="406" spans="1:4" ht="15" hidden="1">
      <c r="A406" s="7">
        <v>5</v>
      </c>
      <c r="B406" s="11"/>
      <c r="C406" s="10"/>
      <c r="D406" s="10">
        <f>C406</f>
        <v>0</v>
      </c>
    </row>
    <row r="407" spans="1:4" ht="15">
      <c r="A407" s="11" t="s">
        <v>211</v>
      </c>
      <c r="B407" s="11"/>
      <c r="C407" s="10" t="s">
        <v>217</v>
      </c>
      <c r="D407" s="12">
        <f>SUM(D402:D406)</f>
        <v>0</v>
      </c>
    </row>
    <row r="409" spans="1:6" ht="72" customHeight="1">
      <c r="A409" s="73" t="s">
        <v>115</v>
      </c>
      <c r="B409" s="73"/>
      <c r="C409" s="73"/>
      <c r="D409" s="73"/>
      <c r="E409" s="73"/>
      <c r="F409" s="73"/>
    </row>
    <row r="411" spans="1:6" ht="32.25" customHeight="1">
      <c r="A411" s="73" t="s">
        <v>116</v>
      </c>
      <c r="B411" s="73"/>
      <c r="C411" s="73"/>
      <c r="D411" s="73"/>
      <c r="E411" s="73"/>
      <c r="F411" s="73"/>
    </row>
    <row r="413" spans="1:4" ht="150">
      <c r="A413" s="78" t="s">
        <v>95</v>
      </c>
      <c r="B413" s="79"/>
      <c r="C413" s="67" t="s">
        <v>167</v>
      </c>
      <c r="D413" s="8" t="s">
        <v>213</v>
      </c>
    </row>
    <row r="414" spans="1:4" ht="15">
      <c r="A414" s="95">
        <v>1</v>
      </c>
      <c r="B414" s="96"/>
      <c r="C414" s="69">
        <v>2</v>
      </c>
      <c r="D414" s="69" t="s">
        <v>64</v>
      </c>
    </row>
    <row r="415" spans="1:4" ht="15">
      <c r="A415" s="95"/>
      <c r="B415" s="96"/>
      <c r="C415" s="10"/>
      <c r="D415" s="10">
        <f>A415*C415</f>
        <v>0</v>
      </c>
    </row>
    <row r="417" spans="1:6" ht="30.75" customHeight="1">
      <c r="A417" s="73" t="s">
        <v>101</v>
      </c>
      <c r="B417" s="73"/>
      <c r="C417" s="73"/>
      <c r="D417" s="73"/>
      <c r="E417" s="73"/>
      <c r="F417" s="73"/>
    </row>
    <row r="418" spans="1:6" ht="30.75" customHeight="1">
      <c r="A418" s="59"/>
      <c r="B418" s="59"/>
      <c r="C418" s="62"/>
      <c r="D418" s="59"/>
      <c r="E418" s="59"/>
      <c r="F418" s="59"/>
    </row>
    <row r="419" spans="1:5" ht="150">
      <c r="A419" s="7" t="s">
        <v>212</v>
      </c>
      <c r="B419" s="8" t="s">
        <v>210</v>
      </c>
      <c r="C419" s="67" t="s">
        <v>96</v>
      </c>
      <c r="D419" s="67" t="s">
        <v>168</v>
      </c>
      <c r="E419" s="8" t="s">
        <v>213</v>
      </c>
    </row>
    <row r="420" spans="1:5" ht="15">
      <c r="A420" s="9">
        <v>1</v>
      </c>
      <c r="B420" s="68">
        <v>2</v>
      </c>
      <c r="C420" s="70">
        <v>3</v>
      </c>
      <c r="D420" s="69">
        <v>4</v>
      </c>
      <c r="E420" s="69" t="s">
        <v>57</v>
      </c>
    </row>
    <row r="421" spans="1:5" ht="15">
      <c r="A421" s="7">
        <v>1</v>
      </c>
      <c r="B421" s="11"/>
      <c r="C421" s="65"/>
      <c r="D421" s="10"/>
      <c r="E421" s="10">
        <f>C421*D421</f>
        <v>0</v>
      </c>
    </row>
    <row r="422" spans="1:5" ht="15" hidden="1">
      <c r="A422" s="7">
        <v>2</v>
      </c>
      <c r="B422" s="11"/>
      <c r="C422" s="65"/>
      <c r="D422" s="10"/>
      <c r="E422" s="10">
        <f>C422*D422</f>
        <v>0</v>
      </c>
    </row>
    <row r="423" spans="1:5" ht="15" hidden="1">
      <c r="A423" s="7">
        <v>3</v>
      </c>
      <c r="B423" s="11"/>
      <c r="C423" s="65"/>
      <c r="D423" s="10"/>
      <c r="E423" s="10">
        <f>C423*D423</f>
        <v>0</v>
      </c>
    </row>
    <row r="424" spans="1:5" ht="15" hidden="1">
      <c r="A424" s="7">
        <v>4</v>
      </c>
      <c r="B424" s="11"/>
      <c r="C424" s="65"/>
      <c r="D424" s="10"/>
      <c r="E424" s="10">
        <f>C424*D424</f>
        <v>0</v>
      </c>
    </row>
    <row r="425" spans="1:5" ht="15" hidden="1">
      <c r="A425" s="7">
        <v>5</v>
      </c>
      <c r="B425" s="11"/>
      <c r="C425" s="65"/>
      <c r="D425" s="10"/>
      <c r="E425" s="10">
        <f>C425*D425</f>
        <v>0</v>
      </c>
    </row>
    <row r="426" spans="1:5" ht="15">
      <c r="A426" s="11" t="s">
        <v>211</v>
      </c>
      <c r="B426" s="11"/>
      <c r="C426" s="65" t="s">
        <v>217</v>
      </c>
      <c r="D426" s="12" t="s">
        <v>217</v>
      </c>
      <c r="E426" s="12">
        <f>SUM(E421:E425)</f>
        <v>0</v>
      </c>
    </row>
    <row r="428" spans="1:6" ht="31.5" customHeight="1">
      <c r="A428" s="73" t="s">
        <v>102</v>
      </c>
      <c r="B428" s="73"/>
      <c r="C428" s="73"/>
      <c r="D428" s="73"/>
      <c r="E428" s="73"/>
      <c r="F428" s="73"/>
    </row>
    <row r="429" spans="1:6" ht="150">
      <c r="A429" s="78" t="s">
        <v>97</v>
      </c>
      <c r="B429" s="79"/>
      <c r="C429" s="67" t="s">
        <v>98</v>
      </c>
      <c r="D429" s="8" t="s">
        <v>213</v>
      </c>
      <c r="E429" s="59"/>
      <c r="F429" s="59"/>
    </row>
    <row r="430" spans="1:4" ht="15">
      <c r="A430" s="95">
        <v>1</v>
      </c>
      <c r="B430" s="96"/>
      <c r="C430" s="69">
        <v>2</v>
      </c>
      <c r="D430" s="69">
        <v>3</v>
      </c>
    </row>
    <row r="431" spans="1:4" ht="15">
      <c r="A431" s="95"/>
      <c r="B431" s="96"/>
      <c r="C431" s="10"/>
      <c r="D431" s="10"/>
    </row>
    <row r="433" spans="1:4" ht="122.25" customHeight="1">
      <c r="A433" s="90" t="s">
        <v>100</v>
      </c>
      <c r="B433" s="90"/>
      <c r="C433" s="90"/>
      <c r="D433" s="22">
        <f>D431+E426+D415</f>
        <v>0</v>
      </c>
    </row>
    <row r="434" spans="1:4" ht="68.25" customHeight="1">
      <c r="A434" s="90" t="s">
        <v>130</v>
      </c>
      <c r="B434" s="90"/>
      <c r="C434" s="90"/>
      <c r="D434" s="21">
        <f>D433+D407+E395+D382</f>
        <v>8488.61</v>
      </c>
    </row>
    <row r="435" spans="1:6" ht="94.5" customHeight="1">
      <c r="A435" s="73" t="s">
        <v>117</v>
      </c>
      <c r="B435" s="73"/>
      <c r="C435" s="73"/>
      <c r="D435" s="73"/>
      <c r="E435" s="73"/>
      <c r="F435" s="73"/>
    </row>
    <row r="437" ht="15">
      <c r="A437" s="4" t="s">
        <v>103</v>
      </c>
    </row>
    <row r="439" ht="15">
      <c r="A439" s="4" t="s">
        <v>169</v>
      </c>
    </row>
    <row r="441" spans="1:5" ht="90">
      <c r="A441" s="7" t="s">
        <v>212</v>
      </c>
      <c r="B441" s="8" t="s">
        <v>210</v>
      </c>
      <c r="C441" s="67" t="s">
        <v>171</v>
      </c>
      <c r="D441" s="67" t="s">
        <v>170</v>
      </c>
      <c r="E441" s="8" t="s">
        <v>213</v>
      </c>
    </row>
    <row r="442" spans="1:5" ht="15">
      <c r="A442" s="9">
        <v>1</v>
      </c>
      <c r="B442" s="68">
        <v>2</v>
      </c>
      <c r="C442" s="70">
        <v>3</v>
      </c>
      <c r="D442" s="69">
        <v>4</v>
      </c>
      <c r="E442" s="69" t="s">
        <v>57</v>
      </c>
    </row>
    <row r="443" spans="1:5" ht="51.75" customHeight="1">
      <c r="A443" s="11">
        <v>1</v>
      </c>
      <c r="B443" s="13" t="s">
        <v>290</v>
      </c>
      <c r="C443" s="65">
        <v>40</v>
      </c>
      <c r="D443" s="10">
        <v>39.33</v>
      </c>
      <c r="E443" s="10">
        <f>C443*D443</f>
        <v>1573.2</v>
      </c>
    </row>
    <row r="444" spans="1:5" ht="51.75" customHeight="1">
      <c r="A444" s="11">
        <v>2</v>
      </c>
      <c r="B444" s="13" t="s">
        <v>291</v>
      </c>
      <c r="C444" s="65">
        <v>10</v>
      </c>
      <c r="D444" s="10">
        <v>387.33</v>
      </c>
      <c r="E444" s="10">
        <f>C444*D444</f>
        <v>3873.3</v>
      </c>
    </row>
    <row r="445" spans="1:5" ht="15" hidden="1">
      <c r="A445" s="7">
        <v>3</v>
      </c>
      <c r="B445" s="13"/>
      <c r="C445" s="65"/>
      <c r="D445" s="10"/>
      <c r="E445" s="10">
        <f>C445*D445</f>
        <v>0</v>
      </c>
    </row>
    <row r="446" spans="1:5" ht="15" hidden="1">
      <c r="A446" s="7">
        <v>4</v>
      </c>
      <c r="B446" s="32"/>
      <c r="C446" s="65"/>
      <c r="D446" s="10"/>
      <c r="E446" s="10">
        <f>C446*D446</f>
        <v>0</v>
      </c>
    </row>
    <row r="447" spans="1:5" ht="15" hidden="1">
      <c r="A447" s="7">
        <v>5</v>
      </c>
      <c r="B447" s="13"/>
      <c r="C447" s="65"/>
      <c r="D447" s="10"/>
      <c r="E447" s="10">
        <f>C447*D447</f>
        <v>0</v>
      </c>
    </row>
    <row r="448" spans="1:5" ht="15">
      <c r="A448" s="11" t="s">
        <v>211</v>
      </c>
      <c r="B448" s="11" t="s">
        <v>217</v>
      </c>
      <c r="C448" s="65" t="s">
        <v>217</v>
      </c>
      <c r="D448" s="12" t="s">
        <v>217</v>
      </c>
      <c r="E448" s="12">
        <f>SUM(E443:E447)</f>
        <v>5446.5</v>
      </c>
    </row>
    <row r="450" spans="1:6" ht="45.75" customHeight="1">
      <c r="A450" s="73" t="s">
        <v>264</v>
      </c>
      <c r="B450" s="73"/>
      <c r="C450" s="73"/>
      <c r="D450" s="73"/>
      <c r="E450" s="73"/>
      <c r="F450" s="73"/>
    </row>
    <row r="453" spans="1:4" ht="54.75" customHeight="1">
      <c r="A453" s="90" t="s">
        <v>109</v>
      </c>
      <c r="B453" s="90"/>
      <c r="C453" s="90"/>
      <c r="D453" s="22">
        <f>E448</f>
        <v>5446.5</v>
      </c>
    </row>
    <row r="455" spans="1:5" ht="34.5" customHeight="1">
      <c r="A455" s="73" t="s">
        <v>104</v>
      </c>
      <c r="B455" s="73"/>
      <c r="C455" s="73"/>
      <c r="D455" s="73"/>
      <c r="E455" s="73"/>
    </row>
    <row r="456" spans="1:6" ht="135">
      <c r="A456" s="7" t="s">
        <v>212</v>
      </c>
      <c r="B456" s="8" t="s">
        <v>105</v>
      </c>
      <c r="C456" s="33" t="s">
        <v>172</v>
      </c>
      <c r="D456" s="34" t="s">
        <v>173</v>
      </c>
      <c r="E456" s="13" t="s">
        <v>110</v>
      </c>
      <c r="F456" s="8" t="s">
        <v>213</v>
      </c>
    </row>
    <row r="457" spans="1:6" ht="30">
      <c r="A457" s="9">
        <v>1</v>
      </c>
      <c r="B457" s="68">
        <v>2</v>
      </c>
      <c r="C457" s="70">
        <v>3</v>
      </c>
      <c r="D457" s="11">
        <v>4</v>
      </c>
      <c r="E457" s="11" t="s">
        <v>107</v>
      </c>
      <c r="F457" s="69" t="s">
        <v>106</v>
      </c>
    </row>
    <row r="458" spans="1:6" ht="15">
      <c r="A458" s="7">
        <v>1</v>
      </c>
      <c r="B458" s="11"/>
      <c r="C458" s="35"/>
      <c r="D458" s="11"/>
      <c r="E458" s="11">
        <v>1.2</v>
      </c>
      <c r="F458" s="10">
        <f>B458*C458*D458/E458</f>
        <v>0</v>
      </c>
    </row>
    <row r="460" spans="1:5" ht="15">
      <c r="A460" s="73" t="s">
        <v>174</v>
      </c>
      <c r="B460" s="73"/>
      <c r="C460" s="73"/>
      <c r="D460" s="73"/>
      <c r="E460" s="73"/>
    </row>
    <row r="461" spans="1:5" ht="15">
      <c r="A461" s="59"/>
      <c r="B461" s="59"/>
      <c r="C461" s="62"/>
      <c r="D461" s="59"/>
      <c r="E461" s="59"/>
    </row>
    <row r="462" spans="1:5" ht="101.25" customHeight="1">
      <c r="A462" s="7" t="s">
        <v>212</v>
      </c>
      <c r="B462" s="8" t="s">
        <v>210</v>
      </c>
      <c r="C462" s="36" t="s">
        <v>318</v>
      </c>
      <c r="D462" s="69" t="s">
        <v>319</v>
      </c>
      <c r="E462" s="8" t="s">
        <v>213</v>
      </c>
    </row>
    <row r="463" spans="1:5" ht="15">
      <c r="A463" s="9">
        <v>1</v>
      </c>
      <c r="B463" s="68">
        <v>2</v>
      </c>
      <c r="C463" s="70">
        <v>3</v>
      </c>
      <c r="D463" s="11">
        <v>4</v>
      </c>
      <c r="E463" s="69" t="s">
        <v>108</v>
      </c>
    </row>
    <row r="464" spans="1:5" ht="29.25" customHeight="1">
      <c r="A464" s="7">
        <v>1</v>
      </c>
      <c r="B464" s="13" t="s">
        <v>5</v>
      </c>
      <c r="C464" s="65">
        <v>10</v>
      </c>
      <c r="D464" s="10">
        <f>2058+338.61</f>
        <v>2396.61</v>
      </c>
      <c r="E464" s="10">
        <f>C464*D464</f>
        <v>23966.1</v>
      </c>
    </row>
    <row r="465" spans="1:5" ht="30">
      <c r="A465" s="7">
        <v>2</v>
      </c>
      <c r="B465" s="13" t="s">
        <v>317</v>
      </c>
      <c r="C465" s="65">
        <v>452</v>
      </c>
      <c r="D465" s="10">
        <f>E465/C465</f>
        <v>7339.99</v>
      </c>
      <c r="E465" s="10">
        <v>3317677.22</v>
      </c>
    </row>
    <row r="466" spans="1:5" ht="15" hidden="1">
      <c r="A466" s="7">
        <v>3</v>
      </c>
      <c r="B466" s="11"/>
      <c r="C466" s="65"/>
      <c r="D466" s="10"/>
      <c r="E466" s="10">
        <f>C466*D466</f>
        <v>0</v>
      </c>
    </row>
    <row r="467" spans="1:5" ht="15" hidden="1">
      <c r="A467" s="7">
        <v>4</v>
      </c>
      <c r="B467" s="11"/>
      <c r="C467" s="65"/>
      <c r="D467" s="10"/>
      <c r="E467" s="10">
        <f>C467*D467</f>
        <v>0</v>
      </c>
    </row>
    <row r="468" spans="1:5" ht="15" hidden="1">
      <c r="A468" s="7">
        <v>5</v>
      </c>
      <c r="B468" s="11"/>
      <c r="C468" s="65"/>
      <c r="D468" s="10"/>
      <c r="E468" s="10">
        <f>C468*D468</f>
        <v>0</v>
      </c>
    </row>
    <row r="469" spans="1:5" ht="15">
      <c r="A469" s="11" t="s">
        <v>211</v>
      </c>
      <c r="B469" s="11" t="s">
        <v>217</v>
      </c>
      <c r="C469" s="65" t="s">
        <v>217</v>
      </c>
      <c r="D469" s="12"/>
      <c r="E469" s="12">
        <f>SUM(E464:E468)</f>
        <v>3341643.32</v>
      </c>
    </row>
    <row r="470" spans="3:5" ht="15">
      <c r="C470" s="21"/>
      <c r="D470" s="14"/>
      <c r="E470" s="14"/>
    </row>
    <row r="471" ht="15">
      <c r="A471" s="4" t="s">
        <v>175</v>
      </c>
    </row>
    <row r="473" spans="1:4" ht="105">
      <c r="A473" s="7" t="s">
        <v>212</v>
      </c>
      <c r="B473" s="8" t="s">
        <v>210</v>
      </c>
      <c r="C473" s="67" t="s">
        <v>111</v>
      </c>
      <c r="D473" s="8" t="s">
        <v>213</v>
      </c>
    </row>
    <row r="474" spans="1:4" ht="15">
      <c r="A474" s="9">
        <v>1</v>
      </c>
      <c r="B474" s="68">
        <v>2</v>
      </c>
      <c r="C474" s="70">
        <v>3</v>
      </c>
      <c r="D474" s="69" t="s">
        <v>10</v>
      </c>
    </row>
    <row r="475" spans="1:4" ht="15">
      <c r="A475" s="7">
        <v>1</v>
      </c>
      <c r="B475" s="13"/>
      <c r="C475" s="65"/>
      <c r="D475" s="10">
        <f>C475</f>
        <v>0</v>
      </c>
    </row>
    <row r="476" spans="1:4" ht="15" hidden="1">
      <c r="A476" s="7">
        <v>2</v>
      </c>
      <c r="B476" s="11"/>
      <c r="C476" s="65"/>
      <c r="D476" s="10">
        <f>C476</f>
        <v>0</v>
      </c>
    </row>
    <row r="477" spans="1:4" ht="15" hidden="1">
      <c r="A477" s="7">
        <v>3</v>
      </c>
      <c r="B477" s="11"/>
      <c r="C477" s="65"/>
      <c r="D477" s="10">
        <f>C477</f>
        <v>0</v>
      </c>
    </row>
    <row r="478" spans="1:4" ht="15" hidden="1">
      <c r="A478" s="7">
        <v>4</v>
      </c>
      <c r="B478" s="11"/>
      <c r="C478" s="65"/>
      <c r="D478" s="10">
        <f>C478</f>
        <v>0</v>
      </c>
    </row>
    <row r="479" spans="1:4" ht="15" hidden="1">
      <c r="A479" s="7">
        <v>5</v>
      </c>
      <c r="B479" s="11"/>
      <c r="C479" s="65"/>
      <c r="D479" s="10">
        <f>C479</f>
        <v>0</v>
      </c>
    </row>
    <row r="480" spans="1:4" ht="15">
      <c r="A480" s="11" t="s">
        <v>211</v>
      </c>
      <c r="B480" s="11" t="s">
        <v>217</v>
      </c>
      <c r="C480" s="65" t="s">
        <v>217</v>
      </c>
      <c r="D480" s="12">
        <f>SUM(D475:D479)</f>
        <v>0</v>
      </c>
    </row>
    <row r="482" spans="1:5" ht="36" customHeight="1">
      <c r="A482" s="73" t="s">
        <v>176</v>
      </c>
      <c r="B482" s="73"/>
      <c r="C482" s="73"/>
      <c r="D482" s="73"/>
      <c r="E482" s="73"/>
    </row>
    <row r="483" spans="1:5" ht="78" customHeight="1">
      <c r="A483" s="73" t="s">
        <v>112</v>
      </c>
      <c r="B483" s="73"/>
      <c r="C483" s="73"/>
      <c r="D483" s="73"/>
      <c r="E483" s="73"/>
    </row>
    <row r="485" ht="15.75" customHeight="1"/>
    <row r="486" spans="1:4" ht="152.25" customHeight="1">
      <c r="A486" s="90" t="s">
        <v>118</v>
      </c>
      <c r="B486" s="90"/>
      <c r="C486" s="90"/>
      <c r="D486" s="22">
        <f>D480+E469+F458+D453</f>
        <v>3347089.82</v>
      </c>
    </row>
    <row r="488" spans="1:6" ht="48" customHeight="1">
      <c r="A488" s="73" t="s">
        <v>199</v>
      </c>
      <c r="B488" s="73"/>
      <c r="C488" s="73"/>
      <c r="D488" s="73"/>
      <c r="E488" s="73"/>
      <c r="F488" s="73"/>
    </row>
    <row r="489" spans="1:6" ht="18" customHeight="1">
      <c r="A489" s="73" t="s">
        <v>226</v>
      </c>
      <c r="B489" s="73"/>
      <c r="C489" s="73"/>
      <c r="D489" s="73"/>
      <c r="E489" s="73"/>
      <c r="F489" s="73"/>
    </row>
    <row r="491" spans="1:5" ht="15" customHeight="1">
      <c r="A491" s="7" t="s">
        <v>212</v>
      </c>
      <c r="B491" s="8" t="s">
        <v>210</v>
      </c>
      <c r="C491" s="78" t="s">
        <v>227</v>
      </c>
      <c r="D491" s="79"/>
      <c r="E491" s="8" t="s">
        <v>213</v>
      </c>
    </row>
    <row r="492" spans="1:5" ht="15">
      <c r="A492" s="9">
        <v>1</v>
      </c>
      <c r="B492" s="68">
        <v>2</v>
      </c>
      <c r="C492" s="95">
        <v>3</v>
      </c>
      <c r="D492" s="96"/>
      <c r="E492" s="69" t="s">
        <v>10</v>
      </c>
    </row>
    <row r="493" spans="1:5" ht="15">
      <c r="A493" s="7">
        <v>1</v>
      </c>
      <c r="B493" s="11"/>
      <c r="C493" s="87"/>
      <c r="D493" s="88"/>
      <c r="E493" s="10">
        <f>C493</f>
        <v>0</v>
      </c>
    </row>
    <row r="494" spans="1:5" ht="15" customHeight="1" hidden="1">
      <c r="A494" s="7">
        <v>2</v>
      </c>
      <c r="B494" s="11"/>
      <c r="C494" s="65"/>
      <c r="D494" s="10"/>
      <c r="E494" s="10">
        <f>C494*D494</f>
        <v>0</v>
      </c>
    </row>
    <row r="495" spans="1:5" ht="15" customHeight="1" hidden="1">
      <c r="A495" s="7">
        <v>3</v>
      </c>
      <c r="B495" s="11"/>
      <c r="C495" s="65"/>
      <c r="D495" s="10"/>
      <c r="E495" s="10">
        <f>C495*D495</f>
        <v>0</v>
      </c>
    </row>
    <row r="496" spans="1:5" ht="15" customHeight="1" hidden="1">
      <c r="A496" s="7">
        <v>4</v>
      </c>
      <c r="B496" s="11"/>
      <c r="C496" s="65"/>
      <c r="D496" s="10"/>
      <c r="E496" s="10">
        <f>C496*D496</f>
        <v>0</v>
      </c>
    </row>
    <row r="497" spans="1:5" ht="15" customHeight="1" hidden="1">
      <c r="A497" s="7">
        <v>5</v>
      </c>
      <c r="B497" s="11"/>
      <c r="C497" s="65"/>
      <c r="D497" s="10"/>
      <c r="E497" s="10">
        <f>C497*D497</f>
        <v>0</v>
      </c>
    </row>
    <row r="498" spans="1:5" ht="15">
      <c r="A498" s="11" t="s">
        <v>211</v>
      </c>
      <c r="B498" s="11" t="s">
        <v>217</v>
      </c>
      <c r="C498" s="87" t="s">
        <v>217</v>
      </c>
      <c r="D498" s="88"/>
      <c r="E498" s="12">
        <f>SUM(E493:E497)</f>
        <v>0</v>
      </c>
    </row>
    <row r="500" spans="1:6" ht="15">
      <c r="A500" s="73" t="s">
        <v>200</v>
      </c>
      <c r="B500" s="73"/>
      <c r="C500" s="73"/>
      <c r="D500" s="73"/>
      <c r="E500" s="73"/>
      <c r="F500" s="73"/>
    </row>
    <row r="502" spans="1:5" ht="105">
      <c r="A502" s="7" t="s">
        <v>212</v>
      </c>
      <c r="B502" s="8" t="s">
        <v>210</v>
      </c>
      <c r="C502" s="36" t="s">
        <v>177</v>
      </c>
      <c r="D502" s="69" t="s">
        <v>178</v>
      </c>
      <c r="E502" s="8" t="s">
        <v>213</v>
      </c>
    </row>
    <row r="503" spans="1:5" ht="15">
      <c r="A503" s="9">
        <v>1</v>
      </c>
      <c r="B503" s="68">
        <v>2</v>
      </c>
      <c r="C503" s="70">
        <v>3</v>
      </c>
      <c r="D503" s="68">
        <v>4</v>
      </c>
      <c r="E503" s="69" t="s">
        <v>108</v>
      </c>
    </row>
    <row r="504" spans="1:5" ht="15">
      <c r="A504" s="7">
        <v>1</v>
      </c>
      <c r="B504" s="13" t="s">
        <v>292</v>
      </c>
      <c r="C504" s="65">
        <v>1</v>
      </c>
      <c r="D504" s="10">
        <v>5495.25</v>
      </c>
      <c r="E504" s="10">
        <f>C504*D504</f>
        <v>5495.25</v>
      </c>
    </row>
    <row r="505" spans="1:5" ht="15">
      <c r="A505" s="7">
        <v>2</v>
      </c>
      <c r="B505" s="13" t="s">
        <v>293</v>
      </c>
      <c r="C505" s="65">
        <v>1</v>
      </c>
      <c r="D505" s="10">
        <v>4299.83</v>
      </c>
      <c r="E505" s="10">
        <f>C505*D505</f>
        <v>4299.83</v>
      </c>
    </row>
    <row r="506" spans="1:5" ht="15" hidden="1">
      <c r="A506" s="7">
        <v>3</v>
      </c>
      <c r="B506" s="11"/>
      <c r="C506" s="65"/>
      <c r="D506" s="10"/>
      <c r="E506" s="10">
        <f>C506*D506</f>
        <v>0</v>
      </c>
    </row>
    <row r="507" spans="1:5" ht="15" hidden="1">
      <c r="A507" s="7">
        <v>4</v>
      </c>
      <c r="B507" s="11"/>
      <c r="C507" s="65"/>
      <c r="D507" s="10"/>
      <c r="E507" s="10">
        <f>C507*D507</f>
        <v>0</v>
      </c>
    </row>
    <row r="508" spans="1:5" ht="15" hidden="1">
      <c r="A508" s="7">
        <v>5</v>
      </c>
      <c r="B508" s="11"/>
      <c r="C508" s="65"/>
      <c r="D508" s="10"/>
      <c r="E508" s="10">
        <f>C508*D508</f>
        <v>0</v>
      </c>
    </row>
    <row r="509" spans="1:5" ht="15">
      <c r="A509" s="11" t="s">
        <v>211</v>
      </c>
      <c r="B509" s="11" t="s">
        <v>217</v>
      </c>
      <c r="C509" s="65" t="s">
        <v>217</v>
      </c>
      <c r="D509" s="12" t="s">
        <v>217</v>
      </c>
      <c r="E509" s="12">
        <f>SUM(E504:E508)</f>
        <v>9795.08</v>
      </c>
    </row>
    <row r="511" spans="1:6" ht="15">
      <c r="A511" s="73" t="s">
        <v>124</v>
      </c>
      <c r="B511" s="73"/>
      <c r="C511" s="73"/>
      <c r="D511" s="73"/>
      <c r="E511" s="73"/>
      <c r="F511" s="73"/>
    </row>
    <row r="513" spans="1:5" ht="75">
      <c r="A513" s="7" t="s">
        <v>212</v>
      </c>
      <c r="B513" s="8" t="s">
        <v>210</v>
      </c>
      <c r="C513" s="36" t="s">
        <v>179</v>
      </c>
      <c r="D513" s="69" t="s">
        <v>180</v>
      </c>
      <c r="E513" s="8" t="s">
        <v>213</v>
      </c>
    </row>
    <row r="514" spans="1:5" ht="15">
      <c r="A514" s="9">
        <v>1</v>
      </c>
      <c r="B514" s="68">
        <v>2</v>
      </c>
      <c r="C514" s="70">
        <v>3</v>
      </c>
      <c r="D514" s="25">
        <v>4</v>
      </c>
      <c r="E514" s="69" t="s">
        <v>108</v>
      </c>
    </row>
    <row r="515" spans="1:5" ht="15">
      <c r="A515" s="7">
        <v>1</v>
      </c>
      <c r="B515" s="11"/>
      <c r="C515" s="65"/>
      <c r="D515" s="10"/>
      <c r="E515" s="10">
        <f>C515*D515</f>
        <v>0</v>
      </c>
    </row>
    <row r="516" spans="1:5" ht="15" hidden="1">
      <c r="A516" s="7">
        <v>2</v>
      </c>
      <c r="B516" s="11"/>
      <c r="C516" s="65"/>
      <c r="D516" s="10"/>
      <c r="E516" s="10">
        <f>C516*D516</f>
        <v>0</v>
      </c>
    </row>
    <row r="517" spans="1:5" ht="15" hidden="1">
      <c r="A517" s="7">
        <v>3</v>
      </c>
      <c r="B517" s="11"/>
      <c r="C517" s="65"/>
      <c r="D517" s="10"/>
      <c r="E517" s="10">
        <f>C517*D517</f>
        <v>0</v>
      </c>
    </row>
    <row r="518" spans="1:5" ht="15" hidden="1">
      <c r="A518" s="7">
        <v>4</v>
      </c>
      <c r="B518" s="11"/>
      <c r="C518" s="65"/>
      <c r="D518" s="10"/>
      <c r="E518" s="10">
        <f>C518*D518</f>
        <v>0</v>
      </c>
    </row>
    <row r="519" spans="1:5" ht="15" hidden="1">
      <c r="A519" s="7">
        <v>5</v>
      </c>
      <c r="B519" s="11"/>
      <c r="C519" s="65"/>
      <c r="D519" s="10"/>
      <c r="E519" s="10">
        <f>C519*D519</f>
        <v>0</v>
      </c>
    </row>
    <row r="520" spans="1:5" ht="15">
      <c r="A520" s="11" t="s">
        <v>211</v>
      </c>
      <c r="B520" s="11" t="s">
        <v>217</v>
      </c>
      <c r="C520" s="65" t="s">
        <v>217</v>
      </c>
      <c r="D520" s="12" t="s">
        <v>217</v>
      </c>
      <c r="E520" s="12">
        <f>SUM(E515:E519)</f>
        <v>0</v>
      </c>
    </row>
    <row r="522" spans="1:4" ht="78.75" customHeight="1">
      <c r="A522" s="90" t="s">
        <v>201</v>
      </c>
      <c r="B522" s="90"/>
      <c r="C522" s="90"/>
      <c r="D522" s="22">
        <f>E520+E509+E498</f>
        <v>9795.08</v>
      </c>
    </row>
    <row r="524" spans="1:6" ht="30.75" customHeight="1">
      <c r="A524" s="108" t="s">
        <v>202</v>
      </c>
      <c r="B524" s="108"/>
      <c r="C524" s="108"/>
      <c r="D524" s="108"/>
      <c r="E524" s="108"/>
      <c r="F524" s="108"/>
    </row>
    <row r="526" ht="15">
      <c r="A526" s="4" t="s">
        <v>181</v>
      </c>
    </row>
    <row r="528" spans="1:7" ht="90">
      <c r="A528" s="7" t="s">
        <v>212</v>
      </c>
      <c r="B528" s="8" t="s">
        <v>210</v>
      </c>
      <c r="C528" s="36" t="s">
        <v>182</v>
      </c>
      <c r="D528" s="69" t="s">
        <v>183</v>
      </c>
      <c r="E528" s="36" t="s">
        <v>184</v>
      </c>
      <c r="F528" s="69" t="s">
        <v>185</v>
      </c>
      <c r="G528" s="8" t="s">
        <v>213</v>
      </c>
    </row>
    <row r="529" spans="1:7" ht="30">
      <c r="A529" s="9">
        <v>1</v>
      </c>
      <c r="B529" s="68">
        <v>2</v>
      </c>
      <c r="C529" s="70">
        <v>3</v>
      </c>
      <c r="D529" s="11">
        <v>4</v>
      </c>
      <c r="E529" s="17">
        <v>5</v>
      </c>
      <c r="F529" s="11">
        <v>6</v>
      </c>
      <c r="G529" s="69" t="s">
        <v>203</v>
      </c>
    </row>
    <row r="530" spans="1:7" ht="15">
      <c r="A530" s="7">
        <v>1</v>
      </c>
      <c r="B530" s="13"/>
      <c r="C530" s="65"/>
      <c r="D530" s="10"/>
      <c r="E530" s="65"/>
      <c r="F530" s="10"/>
      <c r="G530" s="10">
        <f>C530*D530+E530*F530</f>
        <v>0</v>
      </c>
    </row>
    <row r="531" spans="1:7" ht="15" hidden="1">
      <c r="A531" s="7">
        <v>2</v>
      </c>
      <c r="B531" s="13"/>
      <c r="C531" s="65"/>
      <c r="D531" s="10"/>
      <c r="E531" s="65"/>
      <c r="F531" s="10"/>
      <c r="G531" s="10">
        <f>C531*D531+E531*F531</f>
        <v>0</v>
      </c>
    </row>
    <row r="532" spans="1:7" ht="15" hidden="1">
      <c r="A532" s="7">
        <v>3</v>
      </c>
      <c r="B532" s="13"/>
      <c r="C532" s="65"/>
      <c r="D532" s="10"/>
      <c r="E532" s="65"/>
      <c r="F532" s="10"/>
      <c r="G532" s="10">
        <f>C532*D532+E532*F532</f>
        <v>0</v>
      </c>
    </row>
    <row r="533" spans="1:7" ht="15" hidden="1">
      <c r="A533" s="7">
        <v>4</v>
      </c>
      <c r="B533" s="13"/>
      <c r="C533" s="65"/>
      <c r="D533" s="10"/>
      <c r="E533" s="65"/>
      <c r="F533" s="10"/>
      <c r="G533" s="10">
        <f>C533*D533+E533*F533</f>
        <v>0</v>
      </c>
    </row>
    <row r="534" spans="1:7" ht="15" hidden="1">
      <c r="A534" s="7">
        <v>5</v>
      </c>
      <c r="B534" s="11"/>
      <c r="C534" s="65"/>
      <c r="D534" s="10"/>
      <c r="E534" s="65"/>
      <c r="F534" s="10"/>
      <c r="G534" s="10">
        <f>C534*D534+E534*F534</f>
        <v>0</v>
      </c>
    </row>
    <row r="535" spans="1:7" ht="15">
      <c r="A535" s="11" t="s">
        <v>211</v>
      </c>
      <c r="B535" s="11" t="s">
        <v>217</v>
      </c>
      <c r="C535" s="65" t="s">
        <v>217</v>
      </c>
      <c r="D535" s="12" t="s">
        <v>217</v>
      </c>
      <c r="E535" s="66" t="s">
        <v>217</v>
      </c>
      <c r="F535" s="12" t="s">
        <v>217</v>
      </c>
      <c r="G535" s="12">
        <f>SUM(G530:G534)</f>
        <v>0</v>
      </c>
    </row>
    <row r="537" ht="15">
      <c r="A537" s="4" t="s">
        <v>205</v>
      </c>
    </row>
    <row r="539" spans="1:6" ht="150">
      <c r="A539" s="7" t="s">
        <v>212</v>
      </c>
      <c r="B539" s="8" t="s">
        <v>210</v>
      </c>
      <c r="C539" s="69" t="s">
        <v>186</v>
      </c>
      <c r="D539" s="8" t="s">
        <v>228</v>
      </c>
      <c r="E539" s="69" t="s">
        <v>187</v>
      </c>
      <c r="F539" s="8" t="s">
        <v>213</v>
      </c>
    </row>
    <row r="540" spans="1:6" ht="15">
      <c r="A540" s="9">
        <v>1</v>
      </c>
      <c r="B540" s="68">
        <v>2</v>
      </c>
      <c r="C540" s="9">
        <v>3</v>
      </c>
      <c r="D540" s="68">
        <v>4</v>
      </c>
      <c r="E540" s="68">
        <v>5</v>
      </c>
      <c r="F540" s="11" t="s">
        <v>68</v>
      </c>
    </row>
    <row r="541" spans="1:13" s="26" customFormat="1" ht="37.5" customHeight="1">
      <c r="A541" s="37">
        <v>1</v>
      </c>
      <c r="B541" s="38" t="s">
        <v>119</v>
      </c>
      <c r="C541" s="27">
        <v>6</v>
      </c>
      <c r="D541" s="39">
        <v>9</v>
      </c>
      <c r="E541" s="40">
        <v>303</v>
      </c>
      <c r="F541" s="39">
        <f>C541*D541*E541</f>
        <v>16362</v>
      </c>
      <c r="H541" s="41"/>
      <c r="I541" s="41"/>
      <c r="J541" s="41"/>
      <c r="K541" s="41"/>
      <c r="L541" s="41"/>
      <c r="M541" s="41"/>
    </row>
    <row r="542" spans="1:6" ht="15" hidden="1">
      <c r="A542" s="7">
        <v>2</v>
      </c>
      <c r="B542" s="13"/>
      <c r="C542" s="65"/>
      <c r="D542" s="10"/>
      <c r="E542" s="65"/>
      <c r="F542" s="10">
        <f aca="true" t="shared" si="3" ref="F542:F550">C542*D542*E542</f>
        <v>0</v>
      </c>
    </row>
    <row r="543" spans="1:6" ht="15" hidden="1">
      <c r="A543" s="7">
        <v>3</v>
      </c>
      <c r="B543" s="13"/>
      <c r="C543" s="65"/>
      <c r="D543" s="10"/>
      <c r="E543" s="65"/>
      <c r="F543" s="10">
        <f t="shared" si="3"/>
        <v>0</v>
      </c>
    </row>
    <row r="544" spans="1:6" ht="15" hidden="1">
      <c r="A544" s="7">
        <v>4</v>
      </c>
      <c r="B544" s="13"/>
      <c r="C544" s="65"/>
      <c r="D544" s="10"/>
      <c r="E544" s="65"/>
      <c r="F544" s="10">
        <f t="shared" si="3"/>
        <v>0</v>
      </c>
    </row>
    <row r="545" spans="1:6" ht="15" hidden="1">
      <c r="A545" s="7">
        <v>5</v>
      </c>
      <c r="B545" s="13"/>
      <c r="C545" s="65"/>
      <c r="D545" s="10"/>
      <c r="E545" s="65"/>
      <c r="F545" s="10">
        <f t="shared" si="3"/>
        <v>0</v>
      </c>
    </row>
    <row r="546" spans="1:6" ht="15" hidden="1">
      <c r="A546" s="7">
        <v>6</v>
      </c>
      <c r="B546" s="13"/>
      <c r="C546" s="65"/>
      <c r="D546" s="10"/>
      <c r="E546" s="65"/>
      <c r="F546" s="10">
        <f t="shared" si="3"/>
        <v>0</v>
      </c>
    </row>
    <row r="547" spans="1:6" ht="15" hidden="1">
      <c r="A547" s="7">
        <v>7</v>
      </c>
      <c r="B547" s="11"/>
      <c r="C547" s="65"/>
      <c r="D547" s="10"/>
      <c r="E547" s="65"/>
      <c r="F547" s="10">
        <f t="shared" si="3"/>
        <v>0</v>
      </c>
    </row>
    <row r="548" spans="1:6" ht="15" hidden="1">
      <c r="A548" s="7">
        <v>8</v>
      </c>
      <c r="B548" s="13"/>
      <c r="C548" s="34"/>
      <c r="D548" s="10"/>
      <c r="E548" s="34"/>
      <c r="F548" s="10">
        <f t="shared" si="3"/>
        <v>0</v>
      </c>
    </row>
    <row r="549" spans="1:6" ht="15" hidden="1">
      <c r="A549" s="7">
        <v>9</v>
      </c>
      <c r="B549" s="13"/>
      <c r="C549" s="34"/>
      <c r="D549" s="10"/>
      <c r="E549" s="34"/>
      <c r="F549" s="10">
        <f t="shared" si="3"/>
        <v>0</v>
      </c>
    </row>
    <row r="550" spans="1:6" ht="15" hidden="1">
      <c r="A550" s="7">
        <v>10</v>
      </c>
      <c r="B550" s="13"/>
      <c r="C550" s="34"/>
      <c r="D550" s="10"/>
      <c r="E550" s="34"/>
      <c r="F550" s="10">
        <f t="shared" si="3"/>
        <v>0</v>
      </c>
    </row>
    <row r="551" spans="1:6" ht="15" hidden="1">
      <c r="A551" s="7">
        <v>11</v>
      </c>
      <c r="B551" s="13"/>
      <c r="C551" s="34"/>
      <c r="D551" s="10"/>
      <c r="E551" s="34"/>
      <c r="F551" s="10">
        <f>C551*D551*E551</f>
        <v>0</v>
      </c>
    </row>
    <row r="552" spans="1:6" ht="15" hidden="1">
      <c r="A552" s="7">
        <v>12</v>
      </c>
      <c r="B552" s="13"/>
      <c r="C552" s="69"/>
      <c r="D552" s="10"/>
      <c r="E552" s="34"/>
      <c r="F552" s="10">
        <f>C552*D552*E552</f>
        <v>0</v>
      </c>
    </row>
    <row r="553" spans="1:6" ht="15">
      <c r="A553" s="11" t="s">
        <v>211</v>
      </c>
      <c r="B553" s="11" t="s">
        <v>217</v>
      </c>
      <c r="C553" s="10" t="s">
        <v>217</v>
      </c>
      <c r="D553" s="12" t="s">
        <v>217</v>
      </c>
      <c r="E553" s="12" t="s">
        <v>217</v>
      </c>
      <c r="F553" s="12">
        <f>SUM(F541:F552)</f>
        <v>16362</v>
      </c>
    </row>
    <row r="555" ht="15">
      <c r="A555" s="4" t="s">
        <v>206</v>
      </c>
    </row>
    <row r="557" spans="1:5" ht="150">
      <c r="A557" s="7" t="s">
        <v>212</v>
      </c>
      <c r="B557" s="42" t="s">
        <v>210</v>
      </c>
      <c r="C557" s="36" t="s">
        <v>188</v>
      </c>
      <c r="D557" s="8" t="s">
        <v>189</v>
      </c>
      <c r="E557" s="27" t="s">
        <v>213</v>
      </c>
    </row>
    <row r="558" spans="1:5" ht="15">
      <c r="A558" s="9">
        <v>1</v>
      </c>
      <c r="B558" s="68">
        <v>2</v>
      </c>
      <c r="C558" s="70">
        <v>3</v>
      </c>
      <c r="D558" s="68">
        <v>4</v>
      </c>
      <c r="E558" s="68" t="s">
        <v>57</v>
      </c>
    </row>
    <row r="559" spans="1:5" s="113" customFormat="1" ht="44.25" customHeight="1">
      <c r="A559" s="109">
        <v>1</v>
      </c>
      <c r="B559" s="110" t="s">
        <v>294</v>
      </c>
      <c r="C559" s="111">
        <v>1</v>
      </c>
      <c r="D559" s="112">
        <v>4277.67</v>
      </c>
      <c r="E559" s="112">
        <f>C559*D559</f>
        <v>4277.67</v>
      </c>
    </row>
    <row r="560" spans="1:5" s="113" customFormat="1" ht="33.75" customHeight="1">
      <c r="A560" s="109">
        <v>2</v>
      </c>
      <c r="B560" s="110" t="s">
        <v>295</v>
      </c>
      <c r="C560" s="111">
        <v>3</v>
      </c>
      <c r="D560" s="112">
        <v>839.33</v>
      </c>
      <c r="E560" s="112">
        <f aca="true" t="shared" si="4" ref="E560:E565">C560*D560</f>
        <v>2517.99</v>
      </c>
    </row>
    <row r="561" spans="1:5" s="113" customFormat="1" ht="16.5" customHeight="1">
      <c r="A561" s="109">
        <v>3</v>
      </c>
      <c r="B561" s="110" t="s">
        <v>296</v>
      </c>
      <c r="C561" s="111">
        <v>2</v>
      </c>
      <c r="D561" s="112">
        <v>104.33</v>
      </c>
      <c r="E561" s="112">
        <f t="shared" si="4"/>
        <v>208.66</v>
      </c>
    </row>
    <row r="562" spans="1:5" s="113" customFormat="1" ht="31.5" customHeight="1">
      <c r="A562" s="109">
        <v>4</v>
      </c>
      <c r="B562" s="110" t="s">
        <v>297</v>
      </c>
      <c r="C562" s="111">
        <v>1</v>
      </c>
      <c r="D562" s="112">
        <v>418.67</v>
      </c>
      <c r="E562" s="112">
        <f t="shared" si="4"/>
        <v>418.67</v>
      </c>
    </row>
    <row r="563" spans="1:5" s="113" customFormat="1" ht="36" customHeight="1">
      <c r="A563" s="109">
        <v>5</v>
      </c>
      <c r="B563" s="110" t="s">
        <v>298</v>
      </c>
      <c r="C563" s="111">
        <v>100</v>
      </c>
      <c r="D563" s="112">
        <v>33.67</v>
      </c>
      <c r="E563" s="112">
        <f t="shared" si="4"/>
        <v>3367</v>
      </c>
    </row>
    <row r="564" spans="1:5" s="113" customFormat="1" ht="16.5" customHeight="1">
      <c r="A564" s="109">
        <v>6</v>
      </c>
      <c r="B564" s="110" t="s">
        <v>299</v>
      </c>
      <c r="C564" s="111">
        <v>50</v>
      </c>
      <c r="D564" s="112">
        <v>45.91</v>
      </c>
      <c r="E564" s="112">
        <f t="shared" si="4"/>
        <v>2295.5</v>
      </c>
    </row>
    <row r="565" spans="1:5" s="113" customFormat="1" ht="16.5" customHeight="1">
      <c r="A565" s="109">
        <v>7</v>
      </c>
      <c r="B565" s="110" t="s">
        <v>300</v>
      </c>
      <c r="C565" s="111">
        <v>8</v>
      </c>
      <c r="D565" s="112">
        <v>457</v>
      </c>
      <c r="E565" s="112">
        <f t="shared" si="4"/>
        <v>3656</v>
      </c>
    </row>
    <row r="566" spans="1:5" ht="15" hidden="1">
      <c r="A566" s="7">
        <v>8</v>
      </c>
      <c r="B566" s="13"/>
      <c r="C566" s="65"/>
      <c r="D566" s="10"/>
      <c r="E566" s="10">
        <f>C566*D566</f>
        <v>0</v>
      </c>
    </row>
    <row r="567" spans="1:5" ht="15" customHeight="1" hidden="1">
      <c r="A567" s="7">
        <v>9</v>
      </c>
      <c r="B567" s="13"/>
      <c r="C567" s="65"/>
      <c r="D567" s="10"/>
      <c r="E567" s="10">
        <f>C567*D567</f>
        <v>0</v>
      </c>
    </row>
    <row r="568" spans="1:5" ht="15.75" customHeight="1" hidden="1">
      <c r="A568" s="7">
        <v>10</v>
      </c>
      <c r="B568" s="11"/>
      <c r="C568" s="65"/>
      <c r="D568" s="10"/>
      <c r="E568" s="10">
        <f>C568*D568</f>
        <v>0</v>
      </c>
    </row>
    <row r="569" spans="1:5" ht="15">
      <c r="A569" s="11" t="s">
        <v>211</v>
      </c>
      <c r="B569" s="11" t="s">
        <v>217</v>
      </c>
      <c r="C569" s="65" t="s">
        <v>217</v>
      </c>
      <c r="D569" s="12" t="s">
        <v>217</v>
      </c>
      <c r="E569" s="12">
        <f>SUM(E559:E568)</f>
        <v>16741.49</v>
      </c>
    </row>
    <row r="571" ht="15">
      <c r="A571" s="4" t="s">
        <v>207</v>
      </c>
    </row>
    <row r="573" spans="1:7" ht="141.75" customHeight="1">
      <c r="A573" s="7" t="s">
        <v>212</v>
      </c>
      <c r="B573" s="8" t="s">
        <v>210</v>
      </c>
      <c r="C573" s="69" t="s">
        <v>190</v>
      </c>
      <c r="D573" s="8" t="s">
        <v>192</v>
      </c>
      <c r="E573" s="104" t="s">
        <v>193</v>
      </c>
      <c r="F573" s="105"/>
      <c r="G573" s="8" t="s">
        <v>213</v>
      </c>
    </row>
    <row r="574" spans="1:7" ht="15">
      <c r="A574" s="9">
        <v>1</v>
      </c>
      <c r="B574" s="68">
        <v>2</v>
      </c>
      <c r="C574" s="9">
        <v>3</v>
      </c>
      <c r="D574" s="68">
        <v>4</v>
      </c>
      <c r="E574" s="85">
        <v>5</v>
      </c>
      <c r="F574" s="86"/>
      <c r="G574" s="68">
        <v>6</v>
      </c>
    </row>
    <row r="575" spans="1:7" ht="15">
      <c r="A575" s="7">
        <v>1</v>
      </c>
      <c r="B575" s="11"/>
      <c r="C575" s="10"/>
      <c r="D575" s="10"/>
      <c r="E575" s="102"/>
      <c r="F575" s="103"/>
      <c r="G575" s="10"/>
    </row>
    <row r="576" spans="1:7" ht="15" hidden="1">
      <c r="A576" s="7">
        <v>2</v>
      </c>
      <c r="B576" s="11"/>
      <c r="C576" s="10"/>
      <c r="D576" s="10"/>
      <c r="E576" s="10"/>
      <c r="F576" s="11"/>
      <c r="G576" s="10">
        <f aca="true" t="shared" si="5" ref="G576:G584">C576*D576*E576*(F576/100)</f>
        <v>0</v>
      </c>
    </row>
    <row r="577" spans="1:7" ht="15" hidden="1">
      <c r="A577" s="7">
        <v>3</v>
      </c>
      <c r="B577" s="11"/>
      <c r="C577" s="10"/>
      <c r="D577" s="10"/>
      <c r="E577" s="10"/>
      <c r="F577" s="11"/>
      <c r="G577" s="10">
        <f t="shared" si="5"/>
        <v>0</v>
      </c>
    </row>
    <row r="578" spans="1:7" ht="15" hidden="1">
      <c r="A578" s="7">
        <v>4</v>
      </c>
      <c r="B578" s="11"/>
      <c r="C578" s="10"/>
      <c r="D578" s="10"/>
      <c r="E578" s="10"/>
      <c r="F578" s="11"/>
      <c r="G578" s="10">
        <f t="shared" si="5"/>
        <v>0</v>
      </c>
    </row>
    <row r="579" spans="1:7" ht="15" hidden="1">
      <c r="A579" s="7">
        <v>5</v>
      </c>
      <c r="B579" s="11"/>
      <c r="C579" s="10"/>
      <c r="D579" s="10"/>
      <c r="E579" s="10"/>
      <c r="F579" s="11"/>
      <c r="G579" s="10">
        <f t="shared" si="5"/>
        <v>0</v>
      </c>
    </row>
    <row r="580" spans="1:7" ht="15" hidden="1">
      <c r="A580" s="7">
        <v>6</v>
      </c>
      <c r="B580" s="11"/>
      <c r="C580" s="10"/>
      <c r="D580" s="10"/>
      <c r="E580" s="10"/>
      <c r="F580" s="11"/>
      <c r="G580" s="10">
        <f t="shared" si="5"/>
        <v>0</v>
      </c>
    </row>
    <row r="581" spans="1:7" ht="15" hidden="1">
      <c r="A581" s="7">
        <v>7</v>
      </c>
      <c r="B581" s="11"/>
      <c r="C581" s="10"/>
      <c r="D581" s="10"/>
      <c r="E581" s="10"/>
      <c r="F581" s="11"/>
      <c r="G581" s="10">
        <f t="shared" si="5"/>
        <v>0</v>
      </c>
    </row>
    <row r="582" spans="1:7" ht="15" hidden="1">
      <c r="A582" s="7">
        <v>8</v>
      </c>
      <c r="B582" s="11"/>
      <c r="C582" s="10"/>
      <c r="D582" s="10"/>
      <c r="E582" s="10"/>
      <c r="F582" s="11"/>
      <c r="G582" s="10">
        <f t="shared" si="5"/>
        <v>0</v>
      </c>
    </row>
    <row r="583" spans="1:7" ht="15" hidden="1">
      <c r="A583" s="7">
        <v>9</v>
      </c>
      <c r="B583" s="11"/>
      <c r="C583" s="10"/>
      <c r="D583" s="10"/>
      <c r="E583" s="10"/>
      <c r="F583" s="11"/>
      <c r="G583" s="10">
        <f t="shared" si="5"/>
        <v>0</v>
      </c>
    </row>
    <row r="584" spans="1:7" ht="15" hidden="1">
      <c r="A584" s="7">
        <v>10</v>
      </c>
      <c r="B584" s="11"/>
      <c r="C584" s="10"/>
      <c r="D584" s="10"/>
      <c r="E584" s="10"/>
      <c r="F584" s="11"/>
      <c r="G584" s="10">
        <f t="shared" si="5"/>
        <v>0</v>
      </c>
    </row>
    <row r="585" spans="1:7" ht="15">
      <c r="A585" s="11" t="s">
        <v>211</v>
      </c>
      <c r="B585" s="11" t="s">
        <v>217</v>
      </c>
      <c r="C585" s="10" t="s">
        <v>217</v>
      </c>
      <c r="D585" s="12" t="s">
        <v>217</v>
      </c>
      <c r="E585" s="83" t="s">
        <v>217</v>
      </c>
      <c r="F585" s="84"/>
      <c r="G585" s="12">
        <f>SUM(G575:G584)</f>
        <v>0</v>
      </c>
    </row>
    <row r="587" spans="1:6" ht="48.75" customHeight="1">
      <c r="A587" s="73" t="s">
        <v>191</v>
      </c>
      <c r="B587" s="73"/>
      <c r="C587" s="73"/>
      <c r="D587" s="73"/>
      <c r="E587" s="73"/>
      <c r="F587" s="73"/>
    </row>
    <row r="589" ht="15">
      <c r="A589" s="4" t="s">
        <v>240</v>
      </c>
    </row>
    <row r="591" spans="1:5" ht="30">
      <c r="A591" s="7" t="s">
        <v>212</v>
      </c>
      <c r="B591" s="42" t="s">
        <v>210</v>
      </c>
      <c r="C591" s="36" t="s">
        <v>243</v>
      </c>
      <c r="D591" s="8" t="s">
        <v>244</v>
      </c>
      <c r="E591" s="27" t="s">
        <v>213</v>
      </c>
    </row>
    <row r="592" spans="1:5" ht="15">
      <c r="A592" s="9">
        <v>1</v>
      </c>
      <c r="B592" s="68">
        <v>2</v>
      </c>
      <c r="C592" s="70">
        <v>3</v>
      </c>
      <c r="D592" s="68">
        <v>4</v>
      </c>
      <c r="E592" s="68" t="s">
        <v>57</v>
      </c>
    </row>
    <row r="593" spans="1:5" ht="17.25" customHeight="1">
      <c r="A593" s="7">
        <v>1</v>
      </c>
      <c r="B593" s="13"/>
      <c r="C593" s="65"/>
      <c r="D593" s="10"/>
      <c r="E593" s="10"/>
    </row>
    <row r="594" spans="1:5" ht="17.25" customHeight="1" hidden="1">
      <c r="A594" s="7">
        <v>2</v>
      </c>
      <c r="B594" s="43"/>
      <c r="C594" s="65"/>
      <c r="D594" s="10"/>
      <c r="E594" s="10"/>
    </row>
    <row r="595" spans="1:5" ht="17.25" customHeight="1" hidden="1">
      <c r="A595" s="7">
        <v>3</v>
      </c>
      <c r="B595" s="43"/>
      <c r="C595" s="65"/>
      <c r="D595" s="10"/>
      <c r="E595" s="10"/>
    </row>
    <row r="596" spans="1:5" ht="17.25" customHeight="1" hidden="1">
      <c r="A596" s="7">
        <v>4</v>
      </c>
      <c r="B596" s="43"/>
      <c r="C596" s="65"/>
      <c r="D596" s="10"/>
      <c r="E596" s="10"/>
    </row>
    <row r="597" spans="1:5" ht="17.25" customHeight="1" hidden="1">
      <c r="A597" s="7">
        <v>5</v>
      </c>
      <c r="B597" s="43"/>
      <c r="C597" s="65"/>
      <c r="D597" s="10"/>
      <c r="E597" s="10"/>
    </row>
    <row r="598" spans="1:5" ht="17.25" customHeight="1" hidden="1">
      <c r="A598" s="7">
        <v>6</v>
      </c>
      <c r="B598" s="43"/>
      <c r="C598" s="65"/>
      <c r="D598" s="10"/>
      <c r="E598" s="10"/>
    </row>
    <row r="599" spans="1:5" ht="17.25" customHeight="1" hidden="1">
      <c r="A599" s="7">
        <v>7</v>
      </c>
      <c r="B599" s="43"/>
      <c r="C599" s="65"/>
      <c r="D599" s="10"/>
      <c r="E599" s="10"/>
    </row>
    <row r="600" spans="1:5" ht="15" hidden="1">
      <c r="A600" s="7">
        <v>8</v>
      </c>
      <c r="B600" s="43"/>
      <c r="C600" s="65"/>
      <c r="D600" s="10"/>
      <c r="E600" s="10"/>
    </row>
    <row r="601" spans="1:5" ht="15" customHeight="1" hidden="1">
      <c r="A601" s="7">
        <v>9</v>
      </c>
      <c r="B601" s="43"/>
      <c r="C601" s="65"/>
      <c r="D601" s="10"/>
      <c r="E601" s="10"/>
    </row>
    <row r="602" spans="1:5" ht="15.75" customHeight="1" hidden="1">
      <c r="A602" s="7">
        <v>10</v>
      </c>
      <c r="B602" s="43"/>
      <c r="C602" s="65"/>
      <c r="D602" s="10"/>
      <c r="E602" s="10"/>
    </row>
    <row r="603" spans="1:5" ht="15.75" customHeight="1" hidden="1">
      <c r="A603" s="7">
        <v>11</v>
      </c>
      <c r="B603" s="43"/>
      <c r="C603" s="65"/>
      <c r="D603" s="10"/>
      <c r="E603" s="10"/>
    </row>
    <row r="604" spans="1:5" ht="15.75" customHeight="1" hidden="1">
      <c r="A604" s="7">
        <v>12</v>
      </c>
      <c r="B604" s="43"/>
      <c r="C604" s="65"/>
      <c r="D604" s="10"/>
      <c r="E604" s="10"/>
    </row>
    <row r="605" spans="1:5" ht="15.75" customHeight="1" hidden="1">
      <c r="A605" s="7">
        <v>13</v>
      </c>
      <c r="B605" s="43"/>
      <c r="C605" s="65"/>
      <c r="D605" s="10"/>
      <c r="E605" s="10"/>
    </row>
    <row r="606" spans="1:5" ht="15.75" customHeight="1" hidden="1">
      <c r="A606" s="7">
        <v>14</v>
      </c>
      <c r="B606" s="43"/>
      <c r="C606" s="65"/>
      <c r="D606" s="10"/>
      <c r="E606" s="10"/>
    </row>
    <row r="607" spans="1:5" ht="33" customHeight="1" hidden="1">
      <c r="A607" s="7">
        <v>15</v>
      </c>
      <c r="B607" s="43"/>
      <c r="C607" s="65"/>
      <c r="D607" s="10"/>
      <c r="E607" s="10"/>
    </row>
    <row r="608" spans="1:5" ht="24.75" customHeight="1" hidden="1">
      <c r="A608" s="7">
        <v>16</v>
      </c>
      <c r="B608" s="43"/>
      <c r="C608" s="65"/>
      <c r="D608" s="10"/>
      <c r="E608" s="10">
        <f>C608*D608</f>
        <v>0</v>
      </c>
    </row>
    <row r="609" spans="1:5" ht="15.75" customHeight="1" hidden="1">
      <c r="A609" s="7">
        <v>17</v>
      </c>
      <c r="B609" s="43"/>
      <c r="C609" s="65"/>
      <c r="D609" s="10"/>
      <c r="E609" s="10">
        <f aca="true" t="shared" si="6" ref="E609:E625">C609*D609</f>
        <v>0</v>
      </c>
    </row>
    <row r="610" spans="1:5" ht="15.75" customHeight="1" hidden="1">
      <c r="A610" s="7">
        <v>18</v>
      </c>
      <c r="B610" s="43"/>
      <c r="C610" s="65"/>
      <c r="D610" s="10"/>
      <c r="E610" s="10">
        <f t="shared" si="6"/>
        <v>0</v>
      </c>
    </row>
    <row r="611" spans="1:5" ht="15.75" customHeight="1" hidden="1">
      <c r="A611" s="7">
        <v>19</v>
      </c>
      <c r="B611" s="43"/>
      <c r="C611" s="65"/>
      <c r="D611" s="10"/>
      <c r="E611" s="10">
        <f t="shared" si="6"/>
        <v>0</v>
      </c>
    </row>
    <row r="612" spans="1:5" ht="15.75" customHeight="1" hidden="1">
      <c r="A612" s="7">
        <v>20</v>
      </c>
      <c r="B612" s="43"/>
      <c r="C612" s="65"/>
      <c r="D612" s="10"/>
      <c r="E612" s="10">
        <f t="shared" si="6"/>
        <v>0</v>
      </c>
    </row>
    <row r="613" spans="1:5" ht="15.75" customHeight="1" hidden="1">
      <c r="A613" s="7">
        <v>21</v>
      </c>
      <c r="B613" s="43"/>
      <c r="C613" s="65"/>
      <c r="D613" s="10"/>
      <c r="E613" s="10">
        <f t="shared" si="6"/>
        <v>0</v>
      </c>
    </row>
    <row r="614" spans="1:5" ht="15.75" customHeight="1" hidden="1">
      <c r="A614" s="7">
        <v>22</v>
      </c>
      <c r="B614" s="43"/>
      <c r="C614" s="65"/>
      <c r="D614" s="10"/>
      <c r="E614" s="10">
        <f t="shared" si="6"/>
        <v>0</v>
      </c>
    </row>
    <row r="615" spans="1:5" ht="15.75" customHeight="1" hidden="1">
      <c r="A615" s="7">
        <v>23</v>
      </c>
      <c r="B615" s="43"/>
      <c r="C615" s="65"/>
      <c r="D615" s="10"/>
      <c r="E615" s="10">
        <f t="shared" si="6"/>
        <v>0</v>
      </c>
    </row>
    <row r="616" spans="1:5" ht="15.75" customHeight="1" hidden="1">
      <c r="A616" s="7">
        <v>24</v>
      </c>
      <c r="B616" s="43"/>
      <c r="C616" s="65"/>
      <c r="D616" s="10"/>
      <c r="E616" s="10">
        <f t="shared" si="6"/>
        <v>0</v>
      </c>
    </row>
    <row r="617" spans="1:5" ht="15.75" customHeight="1" hidden="1">
      <c r="A617" s="7">
        <v>25</v>
      </c>
      <c r="B617" s="43"/>
      <c r="C617" s="65"/>
      <c r="D617" s="10"/>
      <c r="E617" s="10">
        <f t="shared" si="6"/>
        <v>0</v>
      </c>
    </row>
    <row r="618" spans="1:5" ht="15.75" customHeight="1" hidden="1">
      <c r="A618" s="7">
        <v>26</v>
      </c>
      <c r="B618" s="43"/>
      <c r="C618" s="65"/>
      <c r="D618" s="10"/>
      <c r="E618" s="10">
        <f t="shared" si="6"/>
        <v>0</v>
      </c>
    </row>
    <row r="619" spans="1:5" ht="15.75" customHeight="1" hidden="1">
      <c r="A619" s="7">
        <v>27</v>
      </c>
      <c r="B619" s="43"/>
      <c r="C619" s="65"/>
      <c r="D619" s="10"/>
      <c r="E619" s="10">
        <f t="shared" si="6"/>
        <v>0</v>
      </c>
    </row>
    <row r="620" spans="1:5" ht="15.75" customHeight="1" hidden="1">
      <c r="A620" s="7">
        <v>28</v>
      </c>
      <c r="B620" s="43"/>
      <c r="C620" s="65"/>
      <c r="D620" s="10"/>
      <c r="E620" s="10">
        <f t="shared" si="6"/>
        <v>0</v>
      </c>
    </row>
    <row r="621" spans="1:5" ht="15.75" customHeight="1" hidden="1">
      <c r="A621" s="7">
        <v>29</v>
      </c>
      <c r="B621" s="43"/>
      <c r="C621" s="65"/>
      <c r="D621" s="10"/>
      <c r="E621" s="10">
        <f t="shared" si="6"/>
        <v>0</v>
      </c>
    </row>
    <row r="622" spans="1:5" ht="15.75" customHeight="1" hidden="1">
      <c r="A622" s="7">
        <v>30</v>
      </c>
      <c r="B622" s="43"/>
      <c r="C622" s="65"/>
      <c r="D622" s="10"/>
      <c r="E622" s="10">
        <f t="shared" si="6"/>
        <v>0</v>
      </c>
    </row>
    <row r="623" spans="1:5" ht="15.75" customHeight="1" hidden="1">
      <c r="A623" s="7">
        <v>31</v>
      </c>
      <c r="B623" s="43"/>
      <c r="C623" s="65"/>
      <c r="D623" s="10"/>
      <c r="E623" s="10">
        <f t="shared" si="6"/>
        <v>0</v>
      </c>
    </row>
    <row r="624" spans="1:5" ht="15.75" customHeight="1" hidden="1">
      <c r="A624" s="7">
        <v>32</v>
      </c>
      <c r="B624" s="11"/>
      <c r="C624" s="65"/>
      <c r="D624" s="10"/>
      <c r="E624" s="10">
        <f t="shared" si="6"/>
        <v>0</v>
      </c>
    </row>
    <row r="625" spans="1:5" ht="15.75" customHeight="1" hidden="1">
      <c r="A625" s="7">
        <v>33</v>
      </c>
      <c r="B625" s="11"/>
      <c r="C625" s="65"/>
      <c r="D625" s="10"/>
      <c r="E625" s="10">
        <f t="shared" si="6"/>
        <v>0</v>
      </c>
    </row>
    <row r="626" spans="1:7" ht="15">
      <c r="A626" s="11" t="s">
        <v>211</v>
      </c>
      <c r="B626" s="11" t="s">
        <v>217</v>
      </c>
      <c r="C626" s="65" t="s">
        <v>217</v>
      </c>
      <c r="D626" s="12" t="s">
        <v>217</v>
      </c>
      <c r="E626" s="12">
        <f>SUM(E593:E625)</f>
        <v>0</v>
      </c>
      <c r="F626" s="14"/>
      <c r="G626" s="14"/>
    </row>
    <row r="627" spans="3:5" ht="15">
      <c r="C627" s="21"/>
      <c r="D627" s="14"/>
      <c r="E627" s="14"/>
    </row>
    <row r="628" ht="15">
      <c r="A628" s="4" t="s">
        <v>241</v>
      </c>
    </row>
    <row r="630" spans="1:4" ht="120">
      <c r="A630" s="7" t="s">
        <v>212</v>
      </c>
      <c r="B630" s="8" t="s">
        <v>210</v>
      </c>
      <c r="C630" s="67" t="s">
        <v>194</v>
      </c>
      <c r="D630" s="8" t="s">
        <v>213</v>
      </c>
    </row>
    <row r="631" spans="1:4" ht="15">
      <c r="A631" s="9">
        <v>1</v>
      </c>
      <c r="B631" s="68">
        <v>2</v>
      </c>
      <c r="C631" s="70">
        <v>3</v>
      </c>
      <c r="D631" s="69" t="s">
        <v>10</v>
      </c>
    </row>
    <row r="632" spans="1:4" ht="15">
      <c r="A632" s="7">
        <v>1</v>
      </c>
      <c r="B632" s="11" t="s">
        <v>279</v>
      </c>
      <c r="C632" s="65"/>
      <c r="D632" s="10">
        <f>C632</f>
        <v>0</v>
      </c>
    </row>
    <row r="633" spans="1:4" ht="15" hidden="1">
      <c r="A633" s="7">
        <v>2</v>
      </c>
      <c r="B633" s="11"/>
      <c r="C633" s="65"/>
      <c r="D633" s="10">
        <f>C633</f>
        <v>0</v>
      </c>
    </row>
    <row r="634" spans="1:4" ht="15" hidden="1">
      <c r="A634" s="7">
        <v>3</v>
      </c>
      <c r="B634" s="11"/>
      <c r="C634" s="65"/>
      <c r="D634" s="10">
        <f>C634</f>
        <v>0</v>
      </c>
    </row>
    <row r="635" spans="1:4" ht="15" hidden="1">
      <c r="A635" s="7">
        <v>4</v>
      </c>
      <c r="B635" s="11"/>
      <c r="C635" s="65"/>
      <c r="D635" s="10">
        <f>C635</f>
        <v>0</v>
      </c>
    </row>
    <row r="636" spans="1:4" ht="15" hidden="1">
      <c r="A636" s="7">
        <v>5</v>
      </c>
      <c r="B636" s="11"/>
      <c r="C636" s="65"/>
      <c r="D636" s="10">
        <f>C636</f>
        <v>0</v>
      </c>
    </row>
    <row r="637" spans="1:4" ht="15">
      <c r="A637" s="11" t="s">
        <v>211</v>
      </c>
      <c r="B637" s="11" t="s">
        <v>217</v>
      </c>
      <c r="C637" s="65" t="s">
        <v>217</v>
      </c>
      <c r="D637" s="12">
        <f>SUM(D632:D636)</f>
        <v>0</v>
      </c>
    </row>
    <row r="639" spans="1:5" ht="33.75" customHeight="1">
      <c r="A639" s="73" t="s">
        <v>204</v>
      </c>
      <c r="B639" s="73"/>
      <c r="C639" s="73"/>
      <c r="D639" s="73"/>
      <c r="E639" s="73"/>
    </row>
    <row r="641" ht="15">
      <c r="A641" s="4" t="s">
        <v>242</v>
      </c>
    </row>
    <row r="643" spans="1:5" ht="141.75" customHeight="1">
      <c r="A643" s="7" t="s">
        <v>212</v>
      </c>
      <c r="B643" s="8" t="s">
        <v>210</v>
      </c>
      <c r="C643" s="69" t="s">
        <v>233</v>
      </c>
      <c r="D643" s="8" t="s">
        <v>234</v>
      </c>
      <c r="E643" s="8" t="s">
        <v>213</v>
      </c>
    </row>
    <row r="644" spans="1:5" ht="15">
      <c r="A644" s="9">
        <v>1</v>
      </c>
      <c r="B644" s="68">
        <v>2</v>
      </c>
      <c r="C644" s="9">
        <v>3</v>
      </c>
      <c r="D644" s="68">
        <v>4</v>
      </c>
      <c r="E644" s="68">
        <v>5</v>
      </c>
    </row>
    <row r="645" spans="1:6" ht="15">
      <c r="A645" s="7">
        <v>1</v>
      </c>
      <c r="B645" s="11"/>
      <c r="C645" s="10"/>
      <c r="D645" s="10"/>
      <c r="E645" s="10"/>
      <c r="F645" s="14"/>
    </row>
    <row r="646" spans="1:5" ht="15" hidden="1">
      <c r="A646" s="7">
        <v>2</v>
      </c>
      <c r="B646" s="11"/>
      <c r="C646" s="10"/>
      <c r="D646" s="10"/>
      <c r="E646" s="10">
        <f>C646*D646</f>
        <v>0</v>
      </c>
    </row>
    <row r="647" spans="1:5" ht="15" hidden="1">
      <c r="A647" s="7">
        <v>3</v>
      </c>
      <c r="B647" s="11"/>
      <c r="C647" s="10"/>
      <c r="D647" s="10"/>
      <c r="E647" s="10">
        <f>C647*D647</f>
        <v>0</v>
      </c>
    </row>
    <row r="648" spans="1:5" ht="15" hidden="1">
      <c r="A648" s="7">
        <v>4</v>
      </c>
      <c r="B648" s="11"/>
      <c r="C648" s="10"/>
      <c r="D648" s="10"/>
      <c r="E648" s="10">
        <f>C648*D648</f>
        <v>0</v>
      </c>
    </row>
    <row r="649" spans="1:5" ht="15">
      <c r="A649" s="11" t="s">
        <v>211</v>
      </c>
      <c r="B649" s="11" t="s">
        <v>217</v>
      </c>
      <c r="C649" s="10" t="s">
        <v>217</v>
      </c>
      <c r="D649" s="12" t="s">
        <v>217</v>
      </c>
      <c r="E649" s="12">
        <f>SUM(E645:E648)</f>
        <v>0</v>
      </c>
    </row>
    <row r="651" spans="1:6" ht="18" customHeight="1">
      <c r="A651" s="73" t="s">
        <v>254</v>
      </c>
      <c r="B651" s="73"/>
      <c r="C651" s="73"/>
      <c r="D651" s="73"/>
      <c r="E651" s="73"/>
      <c r="F651" s="73"/>
    </row>
    <row r="653" spans="1:5" ht="39" customHeight="1">
      <c r="A653" s="7" t="s">
        <v>212</v>
      </c>
      <c r="B653" s="8" t="s">
        <v>210</v>
      </c>
      <c r="C653" s="78" t="s">
        <v>227</v>
      </c>
      <c r="D653" s="79"/>
      <c r="E653" s="8" t="s">
        <v>213</v>
      </c>
    </row>
    <row r="654" spans="1:5" ht="15">
      <c r="A654" s="9">
        <v>1</v>
      </c>
      <c r="B654" s="68">
        <v>2</v>
      </c>
      <c r="C654" s="95">
        <v>3</v>
      </c>
      <c r="D654" s="96"/>
      <c r="E654" s="69" t="s">
        <v>10</v>
      </c>
    </row>
    <row r="655" spans="1:5" ht="15">
      <c r="A655" s="7">
        <v>1</v>
      </c>
      <c r="B655" s="11"/>
      <c r="C655" s="87"/>
      <c r="D655" s="88"/>
      <c r="E655" s="10">
        <f>C655</f>
        <v>0</v>
      </c>
    </row>
    <row r="656" spans="1:5" ht="15" customHeight="1" hidden="1">
      <c r="A656" s="7">
        <v>2</v>
      </c>
      <c r="B656" s="11"/>
      <c r="C656" s="65"/>
      <c r="D656" s="10"/>
      <c r="E656" s="10">
        <f>C656*D656</f>
        <v>0</v>
      </c>
    </row>
    <row r="657" spans="1:5" ht="15" customHeight="1" hidden="1">
      <c r="A657" s="7">
        <v>3</v>
      </c>
      <c r="B657" s="11"/>
      <c r="C657" s="65"/>
      <c r="D657" s="10"/>
      <c r="E657" s="10">
        <f>C657*D657</f>
        <v>0</v>
      </c>
    </row>
    <row r="658" spans="1:5" ht="15" customHeight="1" hidden="1">
      <c r="A658" s="7">
        <v>4</v>
      </c>
      <c r="B658" s="11"/>
      <c r="C658" s="65"/>
      <c r="D658" s="10"/>
      <c r="E658" s="10">
        <f>C658*D658</f>
        <v>0</v>
      </c>
    </row>
    <row r="659" spans="1:5" ht="15" customHeight="1" hidden="1">
      <c r="A659" s="7">
        <v>5</v>
      </c>
      <c r="B659" s="11"/>
      <c r="C659" s="65"/>
      <c r="D659" s="10"/>
      <c r="E659" s="10">
        <f>C659*D659</f>
        <v>0</v>
      </c>
    </row>
    <row r="660" spans="1:6" ht="15">
      <c r="A660" s="11" t="s">
        <v>211</v>
      </c>
      <c r="B660" s="11" t="s">
        <v>217</v>
      </c>
      <c r="C660" s="87" t="s">
        <v>217</v>
      </c>
      <c r="D660" s="88"/>
      <c r="E660" s="12">
        <f>SUM(E655:E659)</f>
        <v>0</v>
      </c>
      <c r="F660" s="4" t="s">
        <v>253</v>
      </c>
    </row>
    <row r="661" spans="1:4" ht="72" customHeight="1">
      <c r="A661" s="90" t="s">
        <v>208</v>
      </c>
      <c r="B661" s="90"/>
      <c r="C661" s="90"/>
      <c r="D661" s="22">
        <f>D637+G585+E569+F553+G535+E649+E626+E660</f>
        <v>33103.49</v>
      </c>
    </row>
    <row r="662" spans="1:7" ht="144" customHeight="1">
      <c r="A662" s="71" t="s">
        <v>235</v>
      </c>
      <c r="B662" s="71"/>
      <c r="C662" s="71"/>
      <c r="D662" s="71"/>
      <c r="E662" s="71"/>
      <c r="F662" s="71"/>
      <c r="G662" s="71"/>
    </row>
    <row r="663" spans="1:7" ht="104.25" customHeight="1">
      <c r="A663" s="71" t="s">
        <v>236</v>
      </c>
      <c r="B663" s="71"/>
      <c r="C663" s="71"/>
      <c r="D663" s="71"/>
      <c r="E663" s="71"/>
      <c r="F663" s="71"/>
      <c r="G663" s="71"/>
    </row>
    <row r="664" spans="1:7" ht="105" customHeight="1">
      <c r="A664" s="71" t="s">
        <v>280</v>
      </c>
      <c r="B664" s="71"/>
      <c r="C664" s="71"/>
      <c r="D664" s="71"/>
      <c r="E664" s="71"/>
      <c r="F664" s="71"/>
      <c r="G664" s="71"/>
    </row>
    <row r="665" spans="1:7" ht="105" customHeight="1">
      <c r="A665" s="71" t="s">
        <v>237</v>
      </c>
      <c r="B665" s="71"/>
      <c r="C665" s="71"/>
      <c r="D665" s="71"/>
      <c r="E665" s="71"/>
      <c r="F665" s="71"/>
      <c r="G665" s="71"/>
    </row>
    <row r="666" spans="1:6" ht="30.75" customHeight="1">
      <c r="A666" s="71" t="s">
        <v>229</v>
      </c>
      <c r="B666" s="97"/>
      <c r="C666" s="97"/>
      <c r="D666" s="97"/>
      <c r="E666" s="97"/>
      <c r="F666" s="97"/>
    </row>
    <row r="667" spans="1:5" ht="265.5" customHeight="1">
      <c r="A667" s="7" t="s">
        <v>212</v>
      </c>
      <c r="B667" s="8" t="s">
        <v>210</v>
      </c>
      <c r="C667" s="8" t="s">
        <v>196</v>
      </c>
      <c r="D667" s="67" t="s">
        <v>195</v>
      </c>
      <c r="E667" s="8" t="s">
        <v>213</v>
      </c>
    </row>
    <row r="668" spans="1:5" ht="18" customHeight="1">
      <c r="A668" s="25">
        <v>1</v>
      </c>
      <c r="B668" s="25">
        <v>2</v>
      </c>
      <c r="C668" s="9">
        <v>3</v>
      </c>
      <c r="D668" s="26">
        <v>4</v>
      </c>
      <c r="E668" s="27" t="s">
        <v>57</v>
      </c>
    </row>
    <row r="669" spans="1:6" ht="153" customHeight="1">
      <c r="A669" s="7">
        <v>1</v>
      </c>
      <c r="B669" s="13" t="s">
        <v>311</v>
      </c>
      <c r="C669" s="44">
        <v>1</v>
      </c>
      <c r="D669" s="65">
        <v>14925</v>
      </c>
      <c r="E669" s="10">
        <f>C669*D669</f>
        <v>14925</v>
      </c>
      <c r="F669" s="14"/>
    </row>
    <row r="670" spans="1:5" s="5" customFormat="1" ht="21" customHeight="1">
      <c r="A670" s="7">
        <v>2</v>
      </c>
      <c r="B670" s="13"/>
      <c r="C670" s="10"/>
      <c r="D670" s="10"/>
      <c r="E670" s="10">
        <f>C670*D670</f>
        <v>0</v>
      </c>
    </row>
    <row r="671" spans="1:5" s="5" customFormat="1" ht="15.75" customHeight="1" hidden="1">
      <c r="A671" s="45"/>
      <c r="B671" s="13"/>
      <c r="C671" s="44"/>
      <c r="D671" s="10"/>
      <c r="E671" s="10">
        <f aca="true" t="shared" si="7" ref="E671:E685">C671*D671</f>
        <v>0</v>
      </c>
    </row>
    <row r="672" spans="1:5" s="5" customFormat="1" ht="15.75" customHeight="1" hidden="1">
      <c r="A672" s="45"/>
      <c r="B672" s="13"/>
      <c r="C672" s="44"/>
      <c r="D672" s="10"/>
      <c r="E672" s="10">
        <f t="shared" si="7"/>
        <v>0</v>
      </c>
    </row>
    <row r="673" spans="1:5" s="5" customFormat="1" ht="66" customHeight="1" hidden="1">
      <c r="A673" s="45"/>
      <c r="B673" s="13"/>
      <c r="C673" s="44"/>
      <c r="D673" s="10"/>
      <c r="E673" s="10">
        <f t="shared" si="7"/>
        <v>0</v>
      </c>
    </row>
    <row r="674" spans="1:5" s="5" customFormat="1" ht="42" customHeight="1" hidden="1">
      <c r="A674" s="45"/>
      <c r="B674" s="13"/>
      <c r="C674" s="44"/>
      <c r="D674" s="10"/>
      <c r="E674" s="10">
        <f t="shared" si="7"/>
        <v>0</v>
      </c>
    </row>
    <row r="675" spans="1:5" s="5" customFormat="1" ht="15.75" customHeight="1" hidden="1">
      <c r="A675" s="45"/>
      <c r="B675" s="13"/>
      <c r="C675" s="44"/>
      <c r="D675" s="10"/>
      <c r="E675" s="10">
        <f t="shared" si="7"/>
        <v>0</v>
      </c>
    </row>
    <row r="676" spans="1:5" s="5" customFormat="1" ht="15.75" customHeight="1" hidden="1">
      <c r="A676" s="45"/>
      <c r="B676" s="13"/>
      <c r="C676" s="44"/>
      <c r="D676" s="10"/>
      <c r="E676" s="10">
        <f t="shared" si="7"/>
        <v>0</v>
      </c>
    </row>
    <row r="677" spans="1:5" s="5" customFormat="1" ht="15.75" customHeight="1" hidden="1">
      <c r="A677" s="45"/>
      <c r="B677" s="13"/>
      <c r="C677" s="44"/>
      <c r="D677" s="10"/>
      <c r="E677" s="10">
        <f t="shared" si="7"/>
        <v>0</v>
      </c>
    </row>
    <row r="678" spans="1:5" s="5" customFormat="1" ht="15.75" customHeight="1" hidden="1">
      <c r="A678" s="7">
        <v>17</v>
      </c>
      <c r="B678" s="13"/>
      <c r="C678" s="10"/>
      <c r="D678" s="10"/>
      <c r="E678" s="10">
        <f t="shared" si="7"/>
        <v>0</v>
      </c>
    </row>
    <row r="679" spans="1:5" s="5" customFormat="1" ht="15.75" customHeight="1" hidden="1">
      <c r="A679" s="7">
        <v>18</v>
      </c>
      <c r="B679" s="13"/>
      <c r="C679" s="65"/>
      <c r="D679" s="10"/>
      <c r="E679" s="10">
        <f t="shared" si="7"/>
        <v>0</v>
      </c>
    </row>
    <row r="680" spans="1:5" s="5" customFormat="1" ht="15.75" customHeight="1" hidden="1">
      <c r="A680" s="7">
        <v>19</v>
      </c>
      <c r="B680" s="13"/>
      <c r="C680" s="65"/>
      <c r="D680" s="10"/>
      <c r="E680" s="10">
        <f t="shared" si="7"/>
        <v>0</v>
      </c>
    </row>
    <row r="681" spans="1:5" s="5" customFormat="1" ht="15.75" customHeight="1" hidden="1">
      <c r="A681" s="7">
        <v>20</v>
      </c>
      <c r="B681" s="13"/>
      <c r="C681" s="65"/>
      <c r="D681" s="10"/>
      <c r="E681" s="10">
        <f t="shared" si="7"/>
        <v>0</v>
      </c>
    </row>
    <row r="682" spans="1:5" s="5" customFormat="1" ht="15.75" customHeight="1" hidden="1">
      <c r="A682" s="7">
        <v>21</v>
      </c>
      <c r="B682" s="13"/>
      <c r="C682" s="65"/>
      <c r="D682" s="10"/>
      <c r="E682" s="10">
        <f t="shared" si="7"/>
        <v>0</v>
      </c>
    </row>
    <row r="683" spans="1:5" s="5" customFormat="1" ht="15.75" customHeight="1" hidden="1">
      <c r="A683" s="7">
        <v>22</v>
      </c>
      <c r="B683" s="13"/>
      <c r="C683" s="65"/>
      <c r="D683" s="10"/>
      <c r="E683" s="10">
        <f t="shared" si="7"/>
        <v>0</v>
      </c>
    </row>
    <row r="684" spans="1:5" s="5" customFormat="1" ht="15.75" customHeight="1" hidden="1">
      <c r="A684" s="7">
        <v>23</v>
      </c>
      <c r="B684" s="13"/>
      <c r="C684" s="65"/>
      <c r="D684" s="10"/>
      <c r="E684" s="10">
        <f t="shared" si="7"/>
        <v>0</v>
      </c>
    </row>
    <row r="685" spans="1:5" s="5" customFormat="1" ht="15.75" customHeight="1" hidden="1">
      <c r="A685" s="7">
        <v>24</v>
      </c>
      <c r="B685" s="13"/>
      <c r="C685" s="65"/>
      <c r="D685" s="10"/>
      <c r="E685" s="10">
        <f t="shared" si="7"/>
        <v>0</v>
      </c>
    </row>
    <row r="686" spans="1:5" s="5" customFormat="1" ht="15">
      <c r="A686" s="11" t="s">
        <v>211</v>
      </c>
      <c r="B686" s="11" t="s">
        <v>217</v>
      </c>
      <c r="C686" s="7" t="s">
        <v>217</v>
      </c>
      <c r="D686" s="12" t="s">
        <v>217</v>
      </c>
      <c r="E686" s="10">
        <f>SUM(E669:E670)</f>
        <v>14925</v>
      </c>
    </row>
    <row r="687" spans="1:5" s="5" customFormat="1" ht="15">
      <c r="A687" s="4"/>
      <c r="B687" s="4"/>
      <c r="C687" s="6"/>
      <c r="D687" s="14"/>
      <c r="E687" s="21"/>
    </row>
    <row r="688" spans="1:6" ht="27" customHeight="1">
      <c r="A688" s="71" t="s">
        <v>238</v>
      </c>
      <c r="B688" s="97"/>
      <c r="C688" s="97"/>
      <c r="D688" s="97"/>
      <c r="E688" s="97"/>
      <c r="F688" s="97"/>
    </row>
    <row r="689" spans="1:3" ht="97.5" customHeight="1">
      <c r="A689" s="7" t="s">
        <v>212</v>
      </c>
      <c r="B689" s="8" t="s">
        <v>210</v>
      </c>
      <c r="C689" s="67" t="s">
        <v>239</v>
      </c>
    </row>
    <row r="690" spans="1:3" ht="18" customHeight="1">
      <c r="A690" s="25">
        <v>1</v>
      </c>
      <c r="B690" s="25">
        <v>2</v>
      </c>
      <c r="C690" s="27">
        <v>3</v>
      </c>
    </row>
    <row r="691" spans="1:3" ht="37.5" customHeight="1">
      <c r="A691" s="11">
        <v>1</v>
      </c>
      <c r="B691" s="56" t="s">
        <v>301</v>
      </c>
      <c r="C691" s="57">
        <f>1700*5</f>
        <v>8500</v>
      </c>
    </row>
    <row r="692" spans="1:4" ht="35.25" customHeight="1">
      <c r="A692" s="11">
        <v>2</v>
      </c>
      <c r="B692" s="55" t="s">
        <v>302</v>
      </c>
      <c r="C692" s="10">
        <f>438*210</f>
        <v>91980</v>
      </c>
      <c r="D692" s="14"/>
    </row>
    <row r="693" spans="1:3" s="5" customFormat="1" ht="66" customHeight="1">
      <c r="A693" s="7">
        <v>3</v>
      </c>
      <c r="B693" s="13" t="s">
        <v>303</v>
      </c>
      <c r="C693" s="10">
        <v>25566.67</v>
      </c>
    </row>
    <row r="694" spans="1:3" s="5" customFormat="1" ht="36" customHeight="1">
      <c r="A694" s="7">
        <v>4</v>
      </c>
      <c r="B694" s="13" t="s">
        <v>305</v>
      </c>
      <c r="C694" s="10">
        <f>843*12</f>
        <v>10116</v>
      </c>
    </row>
    <row r="695" spans="1:3" s="5" customFormat="1" ht="40.5" customHeight="1">
      <c r="A695" s="7">
        <v>5</v>
      </c>
      <c r="B695" s="13" t="s">
        <v>306</v>
      </c>
      <c r="C695" s="10">
        <f>2393.76*12</f>
        <v>28725.12</v>
      </c>
    </row>
    <row r="696" spans="1:3" s="5" customFormat="1" ht="33" customHeight="1">
      <c r="A696" s="7">
        <v>6</v>
      </c>
      <c r="B696" s="13" t="s">
        <v>304</v>
      </c>
      <c r="C696" s="10">
        <f>2274.07*12</f>
        <v>27288.84</v>
      </c>
    </row>
    <row r="697" spans="1:3" s="5" customFormat="1" ht="14.25" customHeight="1">
      <c r="A697" s="7">
        <v>7</v>
      </c>
      <c r="B697" s="13" t="s">
        <v>307</v>
      </c>
      <c r="C697" s="10">
        <f>4544.16*12</f>
        <v>54529.92</v>
      </c>
    </row>
    <row r="698" spans="1:4" ht="31.5" customHeight="1">
      <c r="A698" s="7">
        <v>8</v>
      </c>
      <c r="B698" s="8" t="s">
        <v>308</v>
      </c>
      <c r="C698" s="10">
        <v>16000</v>
      </c>
      <c r="D698" s="14"/>
    </row>
    <row r="699" spans="1:4" ht="18" customHeight="1">
      <c r="A699" s="7">
        <v>9</v>
      </c>
      <c r="B699" s="8" t="s">
        <v>309</v>
      </c>
      <c r="C699" s="10">
        <v>2266.67</v>
      </c>
      <c r="D699" s="14"/>
    </row>
    <row r="700" spans="1:4" ht="48" customHeight="1">
      <c r="A700" s="7">
        <v>10</v>
      </c>
      <c r="B700" s="8" t="s">
        <v>310</v>
      </c>
      <c r="C700" s="10">
        <v>6666.67</v>
      </c>
      <c r="D700" s="14"/>
    </row>
    <row r="701" spans="1:4" ht="31.5" customHeight="1">
      <c r="A701" s="7">
        <v>11</v>
      </c>
      <c r="B701" s="8" t="s">
        <v>312</v>
      </c>
      <c r="C701" s="10">
        <f>716.67*9</f>
        <v>6450.03</v>
      </c>
      <c r="D701" s="14"/>
    </row>
    <row r="702" spans="1:3" s="5" customFormat="1" ht="15">
      <c r="A702" s="11" t="s">
        <v>211</v>
      </c>
      <c r="B702" s="11" t="s">
        <v>217</v>
      </c>
      <c r="C702" s="10">
        <f>SUM(C691:C692)</f>
        <v>100480</v>
      </c>
    </row>
    <row r="703" spans="1:6" ht="30.75" customHeight="1">
      <c r="A703" s="71" t="s">
        <v>274</v>
      </c>
      <c r="B703" s="97"/>
      <c r="C703" s="97"/>
      <c r="D703" s="97"/>
      <c r="E703" s="97"/>
      <c r="F703" s="97"/>
    </row>
    <row r="704" spans="1:3" ht="68.25" customHeight="1">
      <c r="A704" s="7" t="s">
        <v>212</v>
      </c>
      <c r="B704" s="8" t="s">
        <v>210</v>
      </c>
      <c r="C704" s="8" t="s">
        <v>213</v>
      </c>
    </row>
    <row r="705" spans="1:3" ht="18" customHeight="1">
      <c r="A705" s="25">
        <v>1</v>
      </c>
      <c r="B705" s="25">
        <v>2</v>
      </c>
      <c r="C705" s="27">
        <v>3</v>
      </c>
    </row>
    <row r="706" spans="1:3" s="5" customFormat="1" ht="21" customHeight="1">
      <c r="A706" s="7">
        <v>1</v>
      </c>
      <c r="B706" s="13" t="s">
        <v>275</v>
      </c>
      <c r="C706" s="10"/>
    </row>
    <row r="707" spans="1:3" s="5" customFormat="1" ht="21" customHeight="1">
      <c r="A707" s="45" t="s">
        <v>265</v>
      </c>
      <c r="B707" s="13"/>
      <c r="C707" s="10"/>
    </row>
    <row r="708" spans="1:3" s="5" customFormat="1" ht="21" customHeight="1" hidden="1">
      <c r="A708" s="45" t="s">
        <v>266</v>
      </c>
      <c r="B708" s="13"/>
      <c r="C708" s="10"/>
    </row>
    <row r="709" spans="1:3" s="5" customFormat="1" ht="74.25" customHeight="1" hidden="1">
      <c r="A709" s="45" t="s">
        <v>267</v>
      </c>
      <c r="B709" s="13"/>
      <c r="C709" s="10"/>
    </row>
    <row r="710" spans="1:3" s="5" customFormat="1" ht="31.5" customHeight="1" hidden="1">
      <c r="A710" s="45" t="s">
        <v>268</v>
      </c>
      <c r="B710" s="13"/>
      <c r="C710" s="10"/>
    </row>
    <row r="711" spans="1:3" s="5" customFormat="1" ht="16.5" customHeight="1" hidden="1">
      <c r="A711" s="45" t="s">
        <v>269</v>
      </c>
      <c r="B711" s="13"/>
      <c r="C711" s="10"/>
    </row>
    <row r="712" spans="1:3" s="5" customFormat="1" ht="15.75" customHeight="1" hidden="1">
      <c r="A712" s="45" t="s">
        <v>270</v>
      </c>
      <c r="B712" s="13"/>
      <c r="C712" s="10"/>
    </row>
    <row r="713" spans="1:3" ht="15.75" customHeight="1" hidden="1">
      <c r="A713" s="45" t="s">
        <v>271</v>
      </c>
      <c r="B713" s="13"/>
      <c r="C713" s="10"/>
    </row>
    <row r="714" spans="1:3" s="5" customFormat="1" ht="15.75" customHeight="1" hidden="1">
      <c r="A714" s="45" t="s">
        <v>265</v>
      </c>
      <c r="B714" s="13"/>
      <c r="C714" s="10" t="e">
        <f>#REF!*#REF!</f>
        <v>#REF!</v>
      </c>
    </row>
    <row r="715" spans="1:3" s="5" customFormat="1" ht="15.75" customHeight="1" hidden="1">
      <c r="A715" s="45" t="s">
        <v>265</v>
      </c>
      <c r="B715" s="13"/>
      <c r="C715" s="10" t="e">
        <f>#REF!*#REF!</f>
        <v>#REF!</v>
      </c>
    </row>
    <row r="716" spans="1:3" s="5" customFormat="1" ht="66" customHeight="1" hidden="1">
      <c r="A716" s="45" t="s">
        <v>265</v>
      </c>
      <c r="B716" s="13"/>
      <c r="C716" s="10" t="e">
        <f>#REF!*#REF!</f>
        <v>#REF!</v>
      </c>
    </row>
    <row r="717" spans="1:3" s="5" customFormat="1" ht="42" customHeight="1" hidden="1">
      <c r="A717" s="45" t="s">
        <v>265</v>
      </c>
      <c r="B717" s="13"/>
      <c r="C717" s="10" t="e">
        <f>#REF!*#REF!</f>
        <v>#REF!</v>
      </c>
    </row>
    <row r="718" spans="1:3" s="5" customFormat="1" ht="15.75" customHeight="1" hidden="1">
      <c r="A718" s="45" t="s">
        <v>265</v>
      </c>
      <c r="B718" s="13"/>
      <c r="C718" s="10" t="e">
        <f>#REF!*#REF!</f>
        <v>#REF!</v>
      </c>
    </row>
    <row r="719" spans="1:3" s="5" customFormat="1" ht="15.75" customHeight="1" hidden="1">
      <c r="A719" s="45" t="s">
        <v>265</v>
      </c>
      <c r="B719" s="13"/>
      <c r="C719" s="10" t="e">
        <f>#REF!*#REF!</f>
        <v>#REF!</v>
      </c>
    </row>
    <row r="720" spans="1:3" s="5" customFormat="1" ht="15.75" customHeight="1" hidden="1">
      <c r="A720" s="45" t="s">
        <v>265</v>
      </c>
      <c r="B720" s="13"/>
      <c r="C720" s="10" t="e">
        <f>#REF!*#REF!</f>
        <v>#REF!</v>
      </c>
    </row>
    <row r="721" spans="1:3" s="5" customFormat="1" ht="15.75" customHeight="1" hidden="1">
      <c r="A721" s="45" t="s">
        <v>265</v>
      </c>
      <c r="B721" s="13"/>
      <c r="C721" s="10" t="e">
        <f>#REF!*#REF!</f>
        <v>#REF!</v>
      </c>
    </row>
    <row r="722" spans="1:3" s="5" customFormat="1" ht="15.75" customHeight="1" hidden="1">
      <c r="A722" s="45" t="s">
        <v>265</v>
      </c>
      <c r="B722" s="13"/>
      <c r="C722" s="10" t="e">
        <f>#REF!*#REF!</f>
        <v>#REF!</v>
      </c>
    </row>
    <row r="723" spans="1:3" s="5" customFormat="1" ht="15.75" customHeight="1" hidden="1">
      <c r="A723" s="45" t="s">
        <v>265</v>
      </c>
      <c r="B723" s="13"/>
      <c r="C723" s="10" t="e">
        <f>#REF!*#REF!</f>
        <v>#REF!</v>
      </c>
    </row>
    <row r="724" spans="1:3" s="5" customFormat="1" ht="15.75" customHeight="1" hidden="1">
      <c r="A724" s="45" t="s">
        <v>265</v>
      </c>
      <c r="B724" s="13"/>
      <c r="C724" s="10" t="e">
        <f>#REF!*#REF!</f>
        <v>#REF!</v>
      </c>
    </row>
    <row r="725" spans="1:3" s="5" customFormat="1" ht="15.75" customHeight="1" hidden="1">
      <c r="A725" s="45" t="s">
        <v>265</v>
      </c>
      <c r="B725" s="13"/>
      <c r="C725" s="10" t="e">
        <f>#REF!*#REF!</f>
        <v>#REF!</v>
      </c>
    </row>
    <row r="726" spans="1:3" s="5" customFormat="1" ht="15.75" customHeight="1" hidden="1">
      <c r="A726" s="45" t="s">
        <v>265</v>
      </c>
      <c r="B726" s="13"/>
      <c r="C726" s="10" t="e">
        <f>#REF!*#REF!</f>
        <v>#REF!</v>
      </c>
    </row>
    <row r="727" spans="1:3" s="5" customFormat="1" ht="15.75" customHeight="1" hidden="1">
      <c r="A727" s="45" t="s">
        <v>265</v>
      </c>
      <c r="B727" s="13"/>
      <c r="C727" s="10" t="e">
        <f>#REF!*#REF!</f>
        <v>#REF!</v>
      </c>
    </row>
    <row r="728" spans="1:3" s="5" customFormat="1" ht="15.75" customHeight="1" hidden="1">
      <c r="A728" s="45" t="s">
        <v>265</v>
      </c>
      <c r="B728" s="13"/>
      <c r="C728" s="10" t="e">
        <f>#REF!*#REF!</f>
        <v>#REF!</v>
      </c>
    </row>
    <row r="729" spans="1:3" s="5" customFormat="1" ht="15">
      <c r="A729" s="11" t="s">
        <v>211</v>
      </c>
      <c r="B729" s="11" t="s">
        <v>217</v>
      </c>
      <c r="C729" s="10">
        <f>SUM(C707:C713)</f>
        <v>0</v>
      </c>
    </row>
    <row r="730" spans="1:3" s="5" customFormat="1" ht="15">
      <c r="A730" s="4"/>
      <c r="B730" s="4"/>
      <c r="C730" s="21"/>
    </row>
    <row r="731" spans="1:6" ht="48" customHeight="1">
      <c r="A731" s="73" t="s">
        <v>272</v>
      </c>
      <c r="B731" s="73"/>
      <c r="C731" s="73"/>
      <c r="D731" s="73"/>
      <c r="E731" s="73"/>
      <c r="F731" s="73"/>
    </row>
    <row r="733" spans="1:5" ht="88.5" customHeight="1">
      <c r="A733" s="7" t="s">
        <v>212</v>
      </c>
      <c r="B733" s="8" t="s">
        <v>210</v>
      </c>
      <c r="C733" s="36" t="s">
        <v>248</v>
      </c>
      <c r="D733" s="69" t="s">
        <v>249</v>
      </c>
      <c r="E733" s="8" t="s">
        <v>213</v>
      </c>
    </row>
    <row r="734" spans="1:5" ht="15">
      <c r="A734" s="9">
        <v>1</v>
      </c>
      <c r="B734" s="68">
        <v>2</v>
      </c>
      <c r="C734" s="70">
        <v>3</v>
      </c>
      <c r="D734" s="68">
        <v>4</v>
      </c>
      <c r="E734" s="69" t="s">
        <v>108</v>
      </c>
    </row>
    <row r="735" spans="1:5" s="113" customFormat="1" ht="30">
      <c r="A735" s="109">
        <v>1</v>
      </c>
      <c r="B735" s="110" t="s">
        <v>313</v>
      </c>
      <c r="C735" s="111">
        <v>1</v>
      </c>
      <c r="D735" s="112">
        <v>49432</v>
      </c>
      <c r="E735" s="112">
        <f>C735*D735</f>
        <v>49432</v>
      </c>
    </row>
    <row r="736" spans="1:5" s="113" customFormat="1" ht="15">
      <c r="A736" s="109">
        <v>2</v>
      </c>
      <c r="B736" s="110" t="s">
        <v>314</v>
      </c>
      <c r="C736" s="111">
        <v>1</v>
      </c>
      <c r="D736" s="112">
        <v>5417</v>
      </c>
      <c r="E736" s="112">
        <f>C736*D736</f>
        <v>5417</v>
      </c>
    </row>
    <row r="737" spans="1:5" ht="15" hidden="1">
      <c r="A737" s="7"/>
      <c r="B737" s="13"/>
      <c r="C737" s="65"/>
      <c r="D737" s="10"/>
      <c r="E737" s="10">
        <f>C737*D737</f>
        <v>0</v>
      </c>
    </row>
    <row r="738" spans="1:5" ht="15" hidden="1">
      <c r="A738" s="7">
        <v>4</v>
      </c>
      <c r="B738" s="11"/>
      <c r="C738" s="65"/>
      <c r="D738" s="10"/>
      <c r="E738" s="10">
        <f>C738*D738</f>
        <v>0</v>
      </c>
    </row>
    <row r="739" spans="1:5" ht="15" hidden="1">
      <c r="A739" s="7">
        <v>5</v>
      </c>
      <c r="B739" s="11"/>
      <c r="C739" s="65"/>
      <c r="D739" s="10"/>
      <c r="E739" s="10">
        <f>C739*D739</f>
        <v>0</v>
      </c>
    </row>
    <row r="740" spans="1:5" ht="15">
      <c r="A740" s="11" t="s">
        <v>211</v>
      </c>
      <c r="B740" s="11" t="s">
        <v>217</v>
      </c>
      <c r="C740" s="65" t="s">
        <v>217</v>
      </c>
      <c r="D740" s="12" t="s">
        <v>217</v>
      </c>
      <c r="E740" s="12">
        <f>SUM(E735:E739)</f>
        <v>54849</v>
      </c>
    </row>
    <row r="741" spans="3:5" ht="15">
      <c r="C741" s="21"/>
      <c r="D741" s="14"/>
      <c r="E741" s="14"/>
    </row>
    <row r="742" spans="1:6" ht="30.75" customHeight="1">
      <c r="A742" s="73" t="s">
        <v>273</v>
      </c>
      <c r="B742" s="73"/>
      <c r="C742" s="73"/>
      <c r="D742" s="73"/>
      <c r="E742" s="73"/>
      <c r="F742" s="73"/>
    </row>
    <row r="743" spans="1:6" ht="30.75" customHeight="1">
      <c r="A743" s="60"/>
      <c r="B743" s="60"/>
      <c r="C743" s="60"/>
      <c r="D743" s="60"/>
      <c r="E743" s="60"/>
      <c r="F743" s="60"/>
    </row>
    <row r="744" spans="1:5" ht="129.75" customHeight="1">
      <c r="A744" s="7" t="s">
        <v>212</v>
      </c>
      <c r="B744" s="8" t="s">
        <v>210</v>
      </c>
      <c r="C744" s="36" t="s">
        <v>250</v>
      </c>
      <c r="D744" s="69" t="s">
        <v>251</v>
      </c>
      <c r="E744" s="8" t="s">
        <v>213</v>
      </c>
    </row>
    <row r="745" spans="1:5" ht="15">
      <c r="A745" s="9">
        <v>1</v>
      </c>
      <c r="B745" s="68">
        <v>2</v>
      </c>
      <c r="C745" s="70">
        <v>3</v>
      </c>
      <c r="D745" s="68">
        <v>4</v>
      </c>
      <c r="E745" s="69" t="s">
        <v>108</v>
      </c>
    </row>
    <row r="746" spans="1:5" ht="15">
      <c r="A746" s="7">
        <v>1</v>
      </c>
      <c r="B746" s="13"/>
      <c r="C746" s="65"/>
      <c r="D746" s="10"/>
      <c r="E746" s="10">
        <f>C746*D746</f>
        <v>0</v>
      </c>
    </row>
    <row r="747" spans="1:5" ht="15" hidden="1">
      <c r="A747" s="7">
        <v>2</v>
      </c>
      <c r="B747" s="13"/>
      <c r="C747" s="65"/>
      <c r="D747" s="10"/>
      <c r="E747" s="10">
        <f aca="true" t="shared" si="8" ref="E747:E757">C747*D747</f>
        <v>0</v>
      </c>
    </row>
    <row r="748" spans="1:5" ht="15" hidden="1">
      <c r="A748" s="7">
        <v>3</v>
      </c>
      <c r="B748" s="13"/>
      <c r="C748" s="65"/>
      <c r="D748" s="10"/>
      <c r="E748" s="10">
        <f t="shared" si="8"/>
        <v>0</v>
      </c>
    </row>
    <row r="749" spans="1:5" ht="15" hidden="1">
      <c r="A749" s="7">
        <v>4</v>
      </c>
      <c r="B749" s="13"/>
      <c r="C749" s="65"/>
      <c r="D749" s="10"/>
      <c r="E749" s="10">
        <f t="shared" si="8"/>
        <v>0</v>
      </c>
    </row>
    <row r="750" spans="1:5" ht="15" hidden="1">
      <c r="A750" s="7">
        <v>5</v>
      </c>
      <c r="B750" s="13"/>
      <c r="C750" s="65"/>
      <c r="D750" s="10"/>
      <c r="E750" s="10">
        <f t="shared" si="8"/>
        <v>0</v>
      </c>
    </row>
    <row r="751" spans="1:5" ht="15" hidden="1">
      <c r="A751" s="7">
        <v>6</v>
      </c>
      <c r="B751" s="13"/>
      <c r="C751" s="65"/>
      <c r="D751" s="10"/>
      <c r="E751" s="10">
        <f t="shared" si="8"/>
        <v>0</v>
      </c>
    </row>
    <row r="752" spans="1:5" ht="15" hidden="1">
      <c r="A752" s="7">
        <v>7</v>
      </c>
      <c r="B752" s="13"/>
      <c r="C752" s="65"/>
      <c r="D752" s="10"/>
      <c r="E752" s="10">
        <f t="shared" si="8"/>
        <v>0</v>
      </c>
    </row>
    <row r="753" spans="1:5" ht="15" hidden="1">
      <c r="A753" s="7">
        <v>8</v>
      </c>
      <c r="B753" s="13"/>
      <c r="C753" s="65"/>
      <c r="D753" s="10"/>
      <c r="E753" s="10">
        <f t="shared" si="8"/>
        <v>0</v>
      </c>
    </row>
    <row r="754" spans="1:5" ht="15" hidden="1">
      <c r="A754" s="7">
        <v>9</v>
      </c>
      <c r="B754" s="13"/>
      <c r="C754" s="65"/>
      <c r="D754" s="10"/>
      <c r="E754" s="10">
        <f t="shared" si="8"/>
        <v>0</v>
      </c>
    </row>
    <row r="755" spans="1:5" ht="15" hidden="1">
      <c r="A755" s="7">
        <v>10</v>
      </c>
      <c r="B755" s="13"/>
      <c r="C755" s="65"/>
      <c r="D755" s="10"/>
      <c r="E755" s="10">
        <f t="shared" si="8"/>
        <v>0</v>
      </c>
    </row>
    <row r="756" spans="1:5" ht="15" hidden="1">
      <c r="A756" s="7">
        <v>11</v>
      </c>
      <c r="B756" s="13"/>
      <c r="C756" s="65"/>
      <c r="D756" s="10"/>
      <c r="E756" s="10">
        <f t="shared" si="8"/>
        <v>0</v>
      </c>
    </row>
    <row r="757" spans="1:5" ht="15" hidden="1">
      <c r="A757" s="7">
        <v>12</v>
      </c>
      <c r="B757" s="13"/>
      <c r="C757" s="65"/>
      <c r="D757" s="10"/>
      <c r="E757" s="10">
        <f t="shared" si="8"/>
        <v>0</v>
      </c>
    </row>
    <row r="758" spans="1:5" ht="15" hidden="1">
      <c r="A758" s="7">
        <v>23</v>
      </c>
      <c r="B758" s="13"/>
      <c r="C758" s="65"/>
      <c r="D758" s="10"/>
      <c r="E758" s="10">
        <f aca="true" t="shared" si="9" ref="E758:E765">C758*D758</f>
        <v>0</v>
      </c>
    </row>
    <row r="759" spans="1:5" ht="15" hidden="1">
      <c r="A759" s="7">
        <v>24</v>
      </c>
      <c r="B759" s="13"/>
      <c r="C759" s="65"/>
      <c r="D759" s="10"/>
      <c r="E759" s="10">
        <f t="shared" si="9"/>
        <v>0</v>
      </c>
    </row>
    <row r="760" spans="1:5" ht="15" hidden="1">
      <c r="A760" s="7">
        <v>25</v>
      </c>
      <c r="B760" s="13"/>
      <c r="C760" s="65"/>
      <c r="D760" s="10"/>
      <c r="E760" s="10">
        <f t="shared" si="9"/>
        <v>0</v>
      </c>
    </row>
    <row r="761" spans="1:5" ht="15" hidden="1">
      <c r="A761" s="7">
        <v>26</v>
      </c>
      <c r="B761" s="13"/>
      <c r="C761" s="65"/>
      <c r="D761" s="10"/>
      <c r="E761" s="10">
        <f t="shared" si="9"/>
        <v>0</v>
      </c>
    </row>
    <row r="762" spans="1:5" ht="15" hidden="1">
      <c r="A762" s="7">
        <v>27</v>
      </c>
      <c r="B762" s="13"/>
      <c r="C762" s="65"/>
      <c r="D762" s="10"/>
      <c r="E762" s="10">
        <f t="shared" si="9"/>
        <v>0</v>
      </c>
    </row>
    <row r="763" spans="1:5" ht="15" hidden="1">
      <c r="A763" s="7">
        <v>28</v>
      </c>
      <c r="B763" s="13"/>
      <c r="C763" s="65"/>
      <c r="D763" s="10"/>
      <c r="E763" s="10">
        <f t="shared" si="9"/>
        <v>0</v>
      </c>
    </row>
    <row r="764" spans="1:5" ht="15" hidden="1">
      <c r="A764" s="7">
        <v>29</v>
      </c>
      <c r="B764" s="13"/>
      <c r="C764" s="65"/>
      <c r="D764" s="10"/>
      <c r="E764" s="10">
        <f t="shared" si="9"/>
        <v>0</v>
      </c>
    </row>
    <row r="765" spans="1:5" ht="29.25" customHeight="1" hidden="1">
      <c r="A765" s="7">
        <v>30</v>
      </c>
      <c r="B765" s="13"/>
      <c r="C765" s="65"/>
      <c r="D765" s="10"/>
      <c r="E765" s="10">
        <f t="shared" si="9"/>
        <v>0</v>
      </c>
    </row>
    <row r="766" spans="1:5" ht="17.25" customHeight="1">
      <c r="A766" s="7" t="s">
        <v>211</v>
      </c>
      <c r="B766" s="13"/>
      <c r="C766" s="65"/>
      <c r="D766" s="10"/>
      <c r="E766" s="10">
        <f>SUM(E746:E757)</f>
        <v>0</v>
      </c>
    </row>
    <row r="767" spans="1:6" ht="24.75" customHeight="1">
      <c r="A767" s="71" t="s">
        <v>276</v>
      </c>
      <c r="B767" s="71"/>
      <c r="C767" s="71"/>
      <c r="D767" s="71"/>
      <c r="E767" s="71"/>
      <c r="F767" s="71"/>
    </row>
    <row r="768" spans="1:5" ht="94.5" customHeight="1">
      <c r="A768" s="46" t="s">
        <v>212</v>
      </c>
      <c r="B768" s="42" t="s">
        <v>210</v>
      </c>
      <c r="C768" s="42" t="s">
        <v>255</v>
      </c>
      <c r="D768" s="47"/>
      <c r="E768" s="47"/>
    </row>
    <row r="769" spans="1:5" ht="24" customHeight="1">
      <c r="A769" s="7">
        <v>1</v>
      </c>
      <c r="B769" s="8"/>
      <c r="C769" s="48"/>
      <c r="D769" s="47"/>
      <c r="E769" s="47"/>
    </row>
    <row r="770" spans="1:5" ht="54.75" customHeight="1" hidden="1">
      <c r="A770" s="7">
        <v>2</v>
      </c>
      <c r="B770" s="8"/>
      <c r="C770" s="48"/>
      <c r="D770" s="47"/>
      <c r="E770" s="47"/>
    </row>
    <row r="771" spans="1:5" ht="49.5" customHeight="1" hidden="1">
      <c r="A771" s="7">
        <v>3</v>
      </c>
      <c r="B771" s="8"/>
      <c r="C771" s="48"/>
      <c r="D771" s="47"/>
      <c r="E771" s="47"/>
    </row>
    <row r="772" spans="1:5" ht="22.5" customHeight="1">
      <c r="A772" s="7"/>
      <c r="B772" s="8" t="s">
        <v>232</v>
      </c>
      <c r="C772" s="48">
        <f>SUM(C769:C771)</f>
        <v>0</v>
      </c>
      <c r="D772" s="47"/>
      <c r="E772" s="47"/>
    </row>
    <row r="773" spans="1:4" s="5" customFormat="1" ht="15">
      <c r="A773" s="4"/>
      <c r="B773" s="4"/>
      <c r="C773" s="21"/>
      <c r="D773" s="14"/>
    </row>
    <row r="774" spans="1:6" s="5" customFormat="1" ht="14.25" customHeight="1">
      <c r="A774" s="107" t="s">
        <v>129</v>
      </c>
      <c r="B774" s="107"/>
      <c r="C774" s="107"/>
      <c r="D774" s="49">
        <f>C702+D661+D522+D486+D434+E686+E310+E740+C729+C772+E766</f>
        <v>3568731</v>
      </c>
      <c r="F774" s="50"/>
    </row>
    <row r="775" ht="15">
      <c r="F775" s="50"/>
    </row>
    <row r="776" spans="1:6" s="53" customFormat="1" ht="15" customHeight="1">
      <c r="A776" s="106" t="s">
        <v>128</v>
      </c>
      <c r="B776" s="106"/>
      <c r="C776" s="106"/>
      <c r="D776" s="51">
        <f>D774+D296</f>
        <v>3610610.62</v>
      </c>
      <c r="E776" s="52"/>
      <c r="F776" s="50"/>
    </row>
    <row r="777" spans="1:6" ht="81" customHeight="1">
      <c r="A777" s="71" t="s">
        <v>230</v>
      </c>
      <c r="B777" s="71"/>
      <c r="C777" s="71"/>
      <c r="D777" s="71"/>
      <c r="E777" s="71"/>
      <c r="F777" s="71"/>
    </row>
    <row r="778" spans="1:6" ht="87" customHeight="1">
      <c r="A778" s="71" t="s">
        <v>285</v>
      </c>
      <c r="B778" s="71"/>
      <c r="C778" s="71"/>
      <c r="D778" s="71"/>
      <c r="E778" s="71"/>
      <c r="F778" s="71"/>
    </row>
    <row r="779" spans="4:5" ht="15.75" customHeight="1">
      <c r="D779" s="14"/>
      <c r="E779" s="14"/>
    </row>
    <row r="780" spans="1:7" ht="63" customHeight="1">
      <c r="A780" s="72" t="s">
        <v>320</v>
      </c>
      <c r="B780" s="72"/>
      <c r="C780" s="72"/>
      <c r="D780" s="72"/>
      <c r="E780" s="72"/>
      <c r="F780" s="72"/>
      <c r="G780" s="72"/>
    </row>
  </sheetData>
  <sheetProtection/>
  <mergeCells count="147">
    <mergeCell ref="A663:G663"/>
    <mergeCell ref="A664:G664"/>
    <mergeCell ref="A731:F731"/>
    <mergeCell ref="A742:F742"/>
    <mergeCell ref="F1:G1"/>
    <mergeCell ref="F2:G2"/>
    <mergeCell ref="A524:F524"/>
    <mergeCell ref="A661:C661"/>
    <mergeCell ref="A662:G662"/>
    <mergeCell ref="C653:D653"/>
    <mergeCell ref="A776:C776"/>
    <mergeCell ref="A777:F777"/>
    <mergeCell ref="A665:G665"/>
    <mergeCell ref="A666:F666"/>
    <mergeCell ref="A688:F688"/>
    <mergeCell ref="A703:F703"/>
    <mergeCell ref="A767:F767"/>
    <mergeCell ref="A774:C774"/>
    <mergeCell ref="C654:D654"/>
    <mergeCell ref="A639:E639"/>
    <mergeCell ref="A651:F651"/>
    <mergeCell ref="C655:D655"/>
    <mergeCell ref="C660:D660"/>
    <mergeCell ref="E585:F585"/>
    <mergeCell ref="A587:F587"/>
    <mergeCell ref="A489:F489"/>
    <mergeCell ref="C491:D491"/>
    <mergeCell ref="C492:D492"/>
    <mergeCell ref="A500:F500"/>
    <mergeCell ref="A511:F511"/>
    <mergeCell ref="A522:C522"/>
    <mergeCell ref="A460:E460"/>
    <mergeCell ref="A482:E482"/>
    <mergeCell ref="E574:F574"/>
    <mergeCell ref="E575:F575"/>
    <mergeCell ref="C493:D493"/>
    <mergeCell ref="C498:D498"/>
    <mergeCell ref="E573:F573"/>
    <mergeCell ref="A488:F488"/>
    <mergeCell ref="A483:E483"/>
    <mergeCell ref="A486:C486"/>
    <mergeCell ref="A430:B430"/>
    <mergeCell ref="A431:B431"/>
    <mergeCell ref="A433:C433"/>
    <mergeCell ref="A434:C434"/>
    <mergeCell ref="A435:F435"/>
    <mergeCell ref="A450:F450"/>
    <mergeCell ref="A375:B375"/>
    <mergeCell ref="A376:B376"/>
    <mergeCell ref="A453:C453"/>
    <mergeCell ref="A455:E455"/>
    <mergeCell ref="A413:B413"/>
    <mergeCell ref="A414:B414"/>
    <mergeCell ref="A415:B415"/>
    <mergeCell ref="A417:F417"/>
    <mergeCell ref="A377:B377"/>
    <mergeCell ref="A378:B378"/>
    <mergeCell ref="A371:B371"/>
    <mergeCell ref="A373:E373"/>
    <mergeCell ref="A428:F428"/>
    <mergeCell ref="A429:B429"/>
    <mergeCell ref="A386:F386"/>
    <mergeCell ref="A398:F398"/>
    <mergeCell ref="A409:F409"/>
    <mergeCell ref="A411:F411"/>
    <mergeCell ref="A381:B381"/>
    <mergeCell ref="A382:C382"/>
    <mergeCell ref="A379:B379"/>
    <mergeCell ref="A380:B380"/>
    <mergeCell ref="A331:B331"/>
    <mergeCell ref="A332:B332"/>
    <mergeCell ref="A365:B365"/>
    <mergeCell ref="A366:B366"/>
    <mergeCell ref="A338:B338"/>
    <mergeCell ref="A340:F340"/>
    <mergeCell ref="A355:B355"/>
    <mergeCell ref="A356:B356"/>
    <mergeCell ref="A359:B359"/>
    <mergeCell ref="A360:B360"/>
    <mergeCell ref="A357:B357"/>
    <mergeCell ref="A358:B358"/>
    <mergeCell ref="A336:B336"/>
    <mergeCell ref="A337:B337"/>
    <mergeCell ref="A369:B369"/>
    <mergeCell ref="A370:B370"/>
    <mergeCell ref="A361:B361"/>
    <mergeCell ref="A363:E363"/>
    <mergeCell ref="A367:B367"/>
    <mergeCell ref="A368:B368"/>
    <mergeCell ref="A330:B330"/>
    <mergeCell ref="A252:B252"/>
    <mergeCell ref="A183:F183"/>
    <mergeCell ref="A200:C200"/>
    <mergeCell ref="D216:E216"/>
    <mergeCell ref="D217:E217"/>
    <mergeCell ref="D218:E218"/>
    <mergeCell ref="D219:E219"/>
    <mergeCell ref="D220:E220"/>
    <mergeCell ref="A266:E266"/>
    <mergeCell ref="C167:D167"/>
    <mergeCell ref="E167:F167"/>
    <mergeCell ref="A192:F192"/>
    <mergeCell ref="A328:F328"/>
    <mergeCell ref="A270:E270"/>
    <mergeCell ref="A284:E284"/>
    <mergeCell ref="A296:C296"/>
    <mergeCell ref="A312:F312"/>
    <mergeCell ref="A316:F316"/>
    <mergeCell ref="D221:E221"/>
    <mergeCell ref="D222:E222"/>
    <mergeCell ref="A251:B251"/>
    <mergeCell ref="A250:B250"/>
    <mergeCell ref="E163:F163"/>
    <mergeCell ref="E165:F165"/>
    <mergeCell ref="C166:D166"/>
    <mergeCell ref="E166:F166"/>
    <mergeCell ref="C164:D164"/>
    <mergeCell ref="E164:F164"/>
    <mergeCell ref="C165:D165"/>
    <mergeCell ref="E161:F161"/>
    <mergeCell ref="C162:D162"/>
    <mergeCell ref="E162:F162"/>
    <mergeCell ref="C163:D163"/>
    <mergeCell ref="C151:D151"/>
    <mergeCell ref="C152:D152"/>
    <mergeCell ref="C153:D153"/>
    <mergeCell ref="C154:D154"/>
    <mergeCell ref="A34:F34"/>
    <mergeCell ref="A68:F68"/>
    <mergeCell ref="C155:D155"/>
    <mergeCell ref="C161:D161"/>
    <mergeCell ref="A90:F90"/>
    <mergeCell ref="A100:F100"/>
    <mergeCell ref="A110:F110"/>
    <mergeCell ref="A120:F120"/>
    <mergeCell ref="A144:F144"/>
    <mergeCell ref="A146:F146"/>
    <mergeCell ref="A778:F778"/>
    <mergeCell ref="A780:G780"/>
    <mergeCell ref="A78:F78"/>
    <mergeCell ref="A80:F80"/>
    <mergeCell ref="F3:H3"/>
    <mergeCell ref="G4:J4"/>
    <mergeCell ref="A5:F5"/>
    <mergeCell ref="A6:F6"/>
    <mergeCell ref="A7:F7"/>
    <mergeCell ref="A8:F8"/>
  </mergeCells>
  <printOptions/>
  <pageMargins left="0.1968503937007874" right="0.1968503937007874" top="0.5905511811023623" bottom="0.1968503937007874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КоломеецОВ</cp:lastModifiedBy>
  <cp:lastPrinted>2020-11-19T09:38:50Z</cp:lastPrinted>
  <dcterms:created xsi:type="dcterms:W3CDTF">2002-06-03T08:45:15Z</dcterms:created>
  <dcterms:modified xsi:type="dcterms:W3CDTF">2020-11-19T09:41:58Z</dcterms:modified>
  <cp:category/>
  <cp:version/>
  <cp:contentType/>
  <cp:contentStatus/>
</cp:coreProperties>
</file>