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8205"/>
  </bookViews>
  <sheets>
    <sheet name="ЦИКЛИЧНОЕ МЕНЮ" sheetId="1" r:id="rId1"/>
    <sheet name="ЗАВТРАКИ" sheetId="2" r:id="rId2"/>
    <sheet name="ОБЕДЫ" sheetId="3" r:id="rId3"/>
    <sheet name="ПОЛДНИКИ" sheetId="4" r:id="rId4"/>
    <sheet name="ИТОГО" sheetId="5" r:id="rId5"/>
  </sheets>
  <definedNames>
    <definedName name="_xlnm.Print_Area" localSheetId="0">'ЦИКЛИЧНОЕ МЕНЮ'!$A$1:$V$322</definedName>
  </definedNames>
  <calcPr calcId="124519" refMode="R1C1"/>
</workbook>
</file>

<file path=xl/calcChain.xml><?xml version="1.0" encoding="utf-8"?>
<calcChain xmlns="http://schemas.openxmlformats.org/spreadsheetml/2006/main">
  <c r="F126" i="2"/>
  <c r="E126"/>
  <c r="D126"/>
  <c r="C126"/>
  <c r="C302" i="1"/>
  <c r="D302"/>
  <c r="E302"/>
  <c r="F302"/>
  <c r="C117"/>
  <c r="D117"/>
  <c r="E117"/>
  <c r="F117"/>
  <c r="T28" i="3" l="1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C49" i="1"/>
  <c r="D49"/>
  <c r="E49"/>
  <c r="F49"/>
  <c r="G49"/>
  <c r="H49"/>
  <c r="I49"/>
  <c r="J49"/>
  <c r="K49"/>
  <c r="L49"/>
  <c r="M49"/>
  <c r="N49"/>
  <c r="O49"/>
  <c r="P49"/>
  <c r="Q49"/>
  <c r="R49"/>
  <c r="S49"/>
  <c r="T49"/>
  <c r="B22" l="1"/>
  <c r="C22"/>
  <c r="D22"/>
  <c r="E22"/>
  <c r="G22"/>
  <c r="H22"/>
  <c r="I22"/>
  <c r="J22"/>
  <c r="K22"/>
  <c r="L22"/>
  <c r="M22"/>
  <c r="N22"/>
  <c r="O22"/>
  <c r="P22"/>
  <c r="Q22"/>
  <c r="R22"/>
  <c r="S22"/>
  <c r="T22"/>
  <c r="F171" l="1"/>
  <c r="E171"/>
  <c r="C171"/>
  <c r="F90" i="3"/>
  <c r="E90"/>
  <c r="C90"/>
  <c r="C80" l="1"/>
  <c r="D80"/>
  <c r="E80"/>
  <c r="F80"/>
  <c r="G80"/>
  <c r="H80"/>
  <c r="I80"/>
  <c r="J80"/>
  <c r="K80"/>
  <c r="L80"/>
  <c r="M80"/>
  <c r="N80"/>
  <c r="O80"/>
  <c r="P80"/>
  <c r="Q80"/>
  <c r="R80"/>
  <c r="S80"/>
  <c r="T80"/>
  <c r="B80"/>
  <c r="C153" i="1"/>
  <c r="D153"/>
  <c r="G153"/>
  <c r="H153"/>
  <c r="I153"/>
  <c r="J153"/>
  <c r="K153"/>
  <c r="L153"/>
  <c r="M153"/>
  <c r="N153"/>
  <c r="O153"/>
  <c r="P153"/>
  <c r="Q153"/>
  <c r="R153"/>
  <c r="S153"/>
  <c r="T153"/>
  <c r="B153"/>
  <c r="F284"/>
  <c r="E284"/>
  <c r="C284"/>
  <c r="F146" i="3"/>
  <c r="E146"/>
  <c r="C146"/>
  <c r="F72" i="1"/>
  <c r="E72"/>
  <c r="C72"/>
  <c r="F39" i="3"/>
  <c r="E39"/>
  <c r="C39"/>
  <c r="T86" i="4" l="1"/>
  <c r="T92" s="1"/>
  <c r="T93" s="1"/>
  <c r="S86"/>
  <c r="S92" s="1"/>
  <c r="S93" s="1"/>
  <c r="R86"/>
  <c r="R92" s="1"/>
  <c r="R93" s="1"/>
  <c r="Q86"/>
  <c r="Q92" s="1"/>
  <c r="Q93" s="1"/>
  <c r="P86"/>
  <c r="P92" s="1"/>
  <c r="P93" s="1"/>
  <c r="O86"/>
  <c r="O92" s="1"/>
  <c r="O93" s="1"/>
  <c r="N86"/>
  <c r="N92" s="1"/>
  <c r="N93" s="1"/>
  <c r="M86"/>
  <c r="M92" s="1"/>
  <c r="M93" s="1"/>
  <c r="L86"/>
  <c r="L92" s="1"/>
  <c r="L93" s="1"/>
  <c r="K86"/>
  <c r="K92" s="1"/>
  <c r="K93" s="1"/>
  <c r="J86"/>
  <c r="J92" s="1"/>
  <c r="J93" s="1"/>
  <c r="I86"/>
  <c r="I92" s="1"/>
  <c r="I93" s="1"/>
  <c r="H86"/>
  <c r="H92" s="1"/>
  <c r="H93" s="1"/>
  <c r="G86"/>
  <c r="G92" s="1"/>
  <c r="G93" s="1"/>
  <c r="F86"/>
  <c r="F92" s="1"/>
  <c r="E86"/>
  <c r="E92" s="1"/>
  <c r="D86"/>
  <c r="D92" s="1"/>
  <c r="C86"/>
  <c r="C92" s="1"/>
  <c r="B86"/>
  <c r="B92" s="1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B78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T158" i="3"/>
  <c r="S158"/>
  <c r="R158"/>
  <c r="Q158"/>
  <c r="P158"/>
  <c r="O158"/>
  <c r="N158"/>
  <c r="M158"/>
  <c r="L158"/>
  <c r="K158"/>
  <c r="J158"/>
  <c r="I158"/>
  <c r="H158"/>
  <c r="G158"/>
  <c r="F158"/>
  <c r="E158"/>
  <c r="D158"/>
  <c r="C158"/>
  <c r="B158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C147"/>
  <c r="B147"/>
  <c r="T134"/>
  <c r="S134"/>
  <c r="R134"/>
  <c r="Q134"/>
  <c r="P134"/>
  <c r="O134"/>
  <c r="N134"/>
  <c r="M134"/>
  <c r="L134"/>
  <c r="K134"/>
  <c r="J134"/>
  <c r="I134"/>
  <c r="H134"/>
  <c r="G134"/>
  <c r="F134"/>
  <c r="E134"/>
  <c r="D134"/>
  <c r="C134"/>
  <c r="B134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C121"/>
  <c r="B121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C107"/>
  <c r="B107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B93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C26" i="5" l="1"/>
  <c r="C27" s="1"/>
  <c r="C29" s="1"/>
  <c r="C93" i="4"/>
  <c r="E26" i="5"/>
  <c r="E93" i="4"/>
  <c r="B26" i="5"/>
  <c r="B27" s="1"/>
  <c r="B93" i="4"/>
  <c r="D26" i="5"/>
  <c r="D93" i="4"/>
  <c r="F26" i="5"/>
  <c r="F93" i="4"/>
  <c r="B164" i="3"/>
  <c r="B19" i="5" s="1"/>
  <c r="B20" s="1"/>
  <c r="H164" i="3"/>
  <c r="H165" s="1"/>
  <c r="L164"/>
  <c r="L165" s="1"/>
  <c r="P164"/>
  <c r="P165" s="1"/>
  <c r="R164"/>
  <c r="R165" s="1"/>
  <c r="T164"/>
  <c r="T165" s="1"/>
  <c r="S164"/>
  <c r="S165" s="1"/>
  <c r="Q164"/>
  <c r="Q165" s="1"/>
  <c r="O164"/>
  <c r="O165" s="1"/>
  <c r="N164"/>
  <c r="N165" s="1"/>
  <c r="M164"/>
  <c r="M165" s="1"/>
  <c r="K164"/>
  <c r="K165" s="1"/>
  <c r="J164"/>
  <c r="J165" s="1"/>
  <c r="I164"/>
  <c r="I165" s="1"/>
  <c r="G164"/>
  <c r="G165" s="1"/>
  <c r="F164"/>
  <c r="F165" s="1"/>
  <c r="E164"/>
  <c r="E165" s="1"/>
  <c r="D164"/>
  <c r="D165" s="1"/>
  <c r="C164"/>
  <c r="C19" i="5" s="1"/>
  <c r="C20" s="1"/>
  <c r="D19"/>
  <c r="B165" i="3"/>
  <c r="T126" i="2"/>
  <c r="S126"/>
  <c r="R126"/>
  <c r="Q126"/>
  <c r="P126"/>
  <c r="O126"/>
  <c r="N126"/>
  <c r="M126"/>
  <c r="L126"/>
  <c r="K126"/>
  <c r="J126"/>
  <c r="I126"/>
  <c r="H126"/>
  <c r="G126"/>
  <c r="B126"/>
  <c r="T116"/>
  <c r="S116"/>
  <c r="R116"/>
  <c r="Q116"/>
  <c r="P116"/>
  <c r="O116"/>
  <c r="N116"/>
  <c r="M116"/>
  <c r="L116"/>
  <c r="K116"/>
  <c r="J116"/>
  <c r="I116"/>
  <c r="H116"/>
  <c r="G116"/>
  <c r="F116"/>
  <c r="E116"/>
  <c r="D116"/>
  <c r="C116"/>
  <c r="B11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B106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B97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B86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B75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C310" i="1"/>
  <c r="E310"/>
  <c r="F310"/>
  <c r="G310"/>
  <c r="H310"/>
  <c r="I310"/>
  <c r="J310"/>
  <c r="K310"/>
  <c r="L310"/>
  <c r="M310"/>
  <c r="N310"/>
  <c r="O310"/>
  <c r="P310"/>
  <c r="Q310"/>
  <c r="R310"/>
  <c r="S310"/>
  <c r="T310"/>
  <c r="B310"/>
  <c r="G302"/>
  <c r="H302"/>
  <c r="I302"/>
  <c r="J302"/>
  <c r="K302"/>
  <c r="L302"/>
  <c r="M302"/>
  <c r="N302"/>
  <c r="O302"/>
  <c r="P302"/>
  <c r="Q302"/>
  <c r="R302"/>
  <c r="S302"/>
  <c r="T302"/>
  <c r="B302"/>
  <c r="E290"/>
  <c r="F290"/>
  <c r="G290"/>
  <c r="H290"/>
  <c r="I290"/>
  <c r="J290"/>
  <c r="K290"/>
  <c r="L290"/>
  <c r="M290"/>
  <c r="N290"/>
  <c r="O290"/>
  <c r="P290"/>
  <c r="Q290"/>
  <c r="R290"/>
  <c r="S290"/>
  <c r="T290"/>
  <c r="B290"/>
  <c r="C291"/>
  <c r="D291"/>
  <c r="E285"/>
  <c r="E291" s="1"/>
  <c r="F291"/>
  <c r="G285"/>
  <c r="G291" s="1"/>
  <c r="H285"/>
  <c r="H291" s="1"/>
  <c r="I285"/>
  <c r="I291" s="1"/>
  <c r="J285"/>
  <c r="J291" s="1"/>
  <c r="K285"/>
  <c r="K291" s="1"/>
  <c r="L285"/>
  <c r="L291" s="1"/>
  <c r="M285"/>
  <c r="M291" s="1"/>
  <c r="N285"/>
  <c r="N291" s="1"/>
  <c r="O285"/>
  <c r="O291" s="1"/>
  <c r="P285"/>
  <c r="P291" s="1"/>
  <c r="Q285"/>
  <c r="Q291" s="1"/>
  <c r="R285"/>
  <c r="R291" s="1"/>
  <c r="S285"/>
  <c r="S291" s="1"/>
  <c r="T285"/>
  <c r="T291" s="1"/>
  <c r="B285"/>
  <c r="C275"/>
  <c r="D275"/>
  <c r="E275"/>
  <c r="F275"/>
  <c r="G275"/>
  <c r="H275"/>
  <c r="I275"/>
  <c r="J275"/>
  <c r="K275"/>
  <c r="L275"/>
  <c r="M275"/>
  <c r="N275"/>
  <c r="O275"/>
  <c r="P275"/>
  <c r="Q275"/>
  <c r="R275"/>
  <c r="S275"/>
  <c r="T275"/>
  <c r="B275"/>
  <c r="C263"/>
  <c r="D263"/>
  <c r="E263"/>
  <c r="F263"/>
  <c r="G263"/>
  <c r="H263"/>
  <c r="I263"/>
  <c r="J263"/>
  <c r="K263"/>
  <c r="L263"/>
  <c r="M263"/>
  <c r="N263"/>
  <c r="O263"/>
  <c r="P263"/>
  <c r="Q263"/>
  <c r="R263"/>
  <c r="S263"/>
  <c r="T263"/>
  <c r="B263"/>
  <c r="G257"/>
  <c r="H257"/>
  <c r="I257"/>
  <c r="J257"/>
  <c r="K257"/>
  <c r="L257"/>
  <c r="M257"/>
  <c r="N257"/>
  <c r="O257"/>
  <c r="P257"/>
  <c r="Q257"/>
  <c r="R257"/>
  <c r="S257"/>
  <c r="T257"/>
  <c r="B257"/>
  <c r="C247"/>
  <c r="D247"/>
  <c r="F247"/>
  <c r="G247"/>
  <c r="H247"/>
  <c r="I247"/>
  <c r="J247"/>
  <c r="K247"/>
  <c r="L247"/>
  <c r="M247"/>
  <c r="N247"/>
  <c r="O247"/>
  <c r="P247"/>
  <c r="Q247"/>
  <c r="R247"/>
  <c r="S247"/>
  <c r="T247"/>
  <c r="B247"/>
  <c r="C236"/>
  <c r="D236"/>
  <c r="E236"/>
  <c r="G236"/>
  <c r="H236"/>
  <c r="I236"/>
  <c r="J236"/>
  <c r="K236"/>
  <c r="L236"/>
  <c r="M236"/>
  <c r="N236"/>
  <c r="O236"/>
  <c r="P236"/>
  <c r="Q236"/>
  <c r="R236"/>
  <c r="S236"/>
  <c r="T236"/>
  <c r="B236"/>
  <c r="D231"/>
  <c r="G231"/>
  <c r="H231"/>
  <c r="I231"/>
  <c r="J231"/>
  <c r="K231"/>
  <c r="L231"/>
  <c r="M231"/>
  <c r="N231"/>
  <c r="O231"/>
  <c r="P231"/>
  <c r="Q231"/>
  <c r="R231"/>
  <c r="S231"/>
  <c r="T231"/>
  <c r="B231"/>
  <c r="C221"/>
  <c r="D221"/>
  <c r="E221"/>
  <c r="F221"/>
  <c r="G221"/>
  <c r="H221"/>
  <c r="I221"/>
  <c r="J221"/>
  <c r="K221"/>
  <c r="L221"/>
  <c r="M221"/>
  <c r="N221"/>
  <c r="O221"/>
  <c r="P221"/>
  <c r="Q221"/>
  <c r="R221"/>
  <c r="S221"/>
  <c r="T221"/>
  <c r="B221"/>
  <c r="D208"/>
  <c r="F208"/>
  <c r="G208"/>
  <c r="H208"/>
  <c r="I208"/>
  <c r="J208"/>
  <c r="K208"/>
  <c r="L208"/>
  <c r="M208"/>
  <c r="N208"/>
  <c r="O208"/>
  <c r="P208"/>
  <c r="Q208"/>
  <c r="R208"/>
  <c r="S208"/>
  <c r="T208"/>
  <c r="D203"/>
  <c r="E203"/>
  <c r="G203"/>
  <c r="H203"/>
  <c r="I203"/>
  <c r="J203"/>
  <c r="K203"/>
  <c r="L203"/>
  <c r="M203"/>
  <c r="N203"/>
  <c r="O203"/>
  <c r="P203"/>
  <c r="Q203"/>
  <c r="R203"/>
  <c r="S203"/>
  <c r="T203"/>
  <c r="D194"/>
  <c r="E194"/>
  <c r="G194"/>
  <c r="H194"/>
  <c r="I194"/>
  <c r="J194"/>
  <c r="K194"/>
  <c r="L194"/>
  <c r="M194"/>
  <c r="N194"/>
  <c r="O194"/>
  <c r="P194"/>
  <c r="Q194"/>
  <c r="R194"/>
  <c r="S194"/>
  <c r="T194"/>
  <c r="B208"/>
  <c r="B203"/>
  <c r="C194"/>
  <c r="B194"/>
  <c r="C181"/>
  <c r="D181"/>
  <c r="E181"/>
  <c r="F181"/>
  <c r="G181"/>
  <c r="H181"/>
  <c r="I181"/>
  <c r="J181"/>
  <c r="K181"/>
  <c r="L181"/>
  <c r="M181"/>
  <c r="N181"/>
  <c r="O181"/>
  <c r="P181"/>
  <c r="Q181"/>
  <c r="R181"/>
  <c r="S181"/>
  <c r="T181"/>
  <c r="B181"/>
  <c r="F174"/>
  <c r="G174"/>
  <c r="H174"/>
  <c r="I174"/>
  <c r="J174"/>
  <c r="K174"/>
  <c r="L174"/>
  <c r="M174"/>
  <c r="N174"/>
  <c r="O174"/>
  <c r="P174"/>
  <c r="Q174"/>
  <c r="R174"/>
  <c r="S174"/>
  <c r="T174"/>
  <c r="B174"/>
  <c r="F164"/>
  <c r="G164"/>
  <c r="H164"/>
  <c r="I164"/>
  <c r="J164"/>
  <c r="K164"/>
  <c r="L164"/>
  <c r="M164"/>
  <c r="N164"/>
  <c r="O164"/>
  <c r="P164"/>
  <c r="Q164"/>
  <c r="R164"/>
  <c r="S164"/>
  <c r="T164"/>
  <c r="B164"/>
  <c r="C143"/>
  <c r="E143"/>
  <c r="F143"/>
  <c r="G143"/>
  <c r="H143"/>
  <c r="I143"/>
  <c r="J143"/>
  <c r="K143"/>
  <c r="L143"/>
  <c r="M143"/>
  <c r="N143"/>
  <c r="O143"/>
  <c r="P143"/>
  <c r="Q143"/>
  <c r="R143"/>
  <c r="S143"/>
  <c r="T143"/>
  <c r="B143"/>
  <c r="C131"/>
  <c r="D131"/>
  <c r="E131"/>
  <c r="G131"/>
  <c r="H131"/>
  <c r="I131"/>
  <c r="J131"/>
  <c r="K131"/>
  <c r="L131"/>
  <c r="M131"/>
  <c r="N131"/>
  <c r="O131"/>
  <c r="P131"/>
  <c r="Q131"/>
  <c r="R131"/>
  <c r="S131"/>
  <c r="T131"/>
  <c r="B131"/>
  <c r="D126"/>
  <c r="F126"/>
  <c r="G126"/>
  <c r="H126"/>
  <c r="I126"/>
  <c r="J126"/>
  <c r="K126"/>
  <c r="L126"/>
  <c r="M126"/>
  <c r="N126"/>
  <c r="O126"/>
  <c r="P126"/>
  <c r="Q126"/>
  <c r="R126"/>
  <c r="S126"/>
  <c r="T126"/>
  <c r="B126"/>
  <c r="G117"/>
  <c r="H117"/>
  <c r="I117"/>
  <c r="J117"/>
  <c r="K117"/>
  <c r="L117"/>
  <c r="M117"/>
  <c r="N117"/>
  <c r="O117"/>
  <c r="P117"/>
  <c r="Q117"/>
  <c r="R117"/>
  <c r="S117"/>
  <c r="T117"/>
  <c r="B117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B91"/>
  <c r="C100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B100"/>
  <c r="F105"/>
  <c r="G105"/>
  <c r="H105"/>
  <c r="H106" s="1"/>
  <c r="I105"/>
  <c r="J105"/>
  <c r="J106" s="1"/>
  <c r="K105"/>
  <c r="L105"/>
  <c r="L106" s="1"/>
  <c r="M105"/>
  <c r="N105"/>
  <c r="N106" s="1"/>
  <c r="O105"/>
  <c r="P105"/>
  <c r="P106" s="1"/>
  <c r="Q105"/>
  <c r="R105"/>
  <c r="R106" s="1"/>
  <c r="S105"/>
  <c r="T105"/>
  <c r="T106" s="1"/>
  <c r="B105"/>
  <c r="D79"/>
  <c r="F79"/>
  <c r="G79"/>
  <c r="H79"/>
  <c r="I79"/>
  <c r="J79"/>
  <c r="K79"/>
  <c r="L79"/>
  <c r="M79"/>
  <c r="N79"/>
  <c r="O79"/>
  <c r="P79"/>
  <c r="Q79"/>
  <c r="R79"/>
  <c r="S79"/>
  <c r="T79"/>
  <c r="C79"/>
  <c r="F74"/>
  <c r="G74"/>
  <c r="H74"/>
  <c r="I74"/>
  <c r="J74"/>
  <c r="K74"/>
  <c r="L74"/>
  <c r="M74"/>
  <c r="N74"/>
  <c r="O74"/>
  <c r="P74"/>
  <c r="Q74"/>
  <c r="R74"/>
  <c r="S74"/>
  <c r="T74"/>
  <c r="B74"/>
  <c r="E65"/>
  <c r="F65"/>
  <c r="G65"/>
  <c r="H65"/>
  <c r="I65"/>
  <c r="J65"/>
  <c r="K65"/>
  <c r="L65"/>
  <c r="M65"/>
  <c r="N65"/>
  <c r="O65"/>
  <c r="P65"/>
  <c r="Q65"/>
  <c r="R65"/>
  <c r="S65"/>
  <c r="T65"/>
  <c r="B65"/>
  <c r="C54"/>
  <c r="E54"/>
  <c r="F54"/>
  <c r="G54"/>
  <c r="H54"/>
  <c r="I54"/>
  <c r="J54"/>
  <c r="K54"/>
  <c r="L54"/>
  <c r="M54"/>
  <c r="N54"/>
  <c r="O54"/>
  <c r="P54"/>
  <c r="Q54"/>
  <c r="R54"/>
  <c r="S54"/>
  <c r="T54"/>
  <c r="B54"/>
  <c r="B49"/>
  <c r="C40"/>
  <c r="E40"/>
  <c r="F40"/>
  <c r="G40"/>
  <c r="H40"/>
  <c r="I40"/>
  <c r="J40"/>
  <c r="K40"/>
  <c r="L40"/>
  <c r="M40"/>
  <c r="N40"/>
  <c r="O40"/>
  <c r="P40"/>
  <c r="Q40"/>
  <c r="R40"/>
  <c r="S40"/>
  <c r="T40"/>
  <c r="B40"/>
  <c r="C27"/>
  <c r="E27"/>
  <c r="G27"/>
  <c r="H27"/>
  <c r="I27"/>
  <c r="J27"/>
  <c r="K27"/>
  <c r="L27"/>
  <c r="M27"/>
  <c r="N27"/>
  <c r="O27"/>
  <c r="P27"/>
  <c r="Q27"/>
  <c r="R27"/>
  <c r="S27"/>
  <c r="T27"/>
  <c r="B27"/>
  <c r="E13"/>
  <c r="F13"/>
  <c r="G13"/>
  <c r="H13"/>
  <c r="I13"/>
  <c r="J13"/>
  <c r="K13"/>
  <c r="L13"/>
  <c r="M13"/>
  <c r="N13"/>
  <c r="O13"/>
  <c r="P13"/>
  <c r="Q13"/>
  <c r="R13"/>
  <c r="S13"/>
  <c r="T13"/>
  <c r="B13"/>
  <c r="D132" i="2" l="1"/>
  <c r="F132"/>
  <c r="F133" s="1"/>
  <c r="H132"/>
  <c r="H133" s="1"/>
  <c r="J132"/>
  <c r="J133" s="1"/>
  <c r="L132"/>
  <c r="L133" s="1"/>
  <c r="N132"/>
  <c r="N133" s="1"/>
  <c r="P132"/>
  <c r="P133" s="1"/>
  <c r="R132"/>
  <c r="R133" s="1"/>
  <c r="T132"/>
  <c r="T133" s="1"/>
  <c r="C132"/>
  <c r="C11" i="5" s="1"/>
  <c r="C12" s="1"/>
  <c r="E132" i="2"/>
  <c r="G132"/>
  <c r="G133" s="1"/>
  <c r="I132"/>
  <c r="I133" s="1"/>
  <c r="K132"/>
  <c r="K133" s="1"/>
  <c r="M132"/>
  <c r="M133" s="1"/>
  <c r="O132"/>
  <c r="O133" s="1"/>
  <c r="Q132"/>
  <c r="Q133" s="1"/>
  <c r="S132"/>
  <c r="S133" s="1"/>
  <c r="F27" i="5"/>
  <c r="F29" s="1"/>
  <c r="D27"/>
  <c r="D29" s="1"/>
  <c r="E27"/>
  <c r="E29" s="1"/>
  <c r="E28"/>
  <c r="C322" i="1"/>
  <c r="D11" i="5"/>
  <c r="D133" i="2"/>
  <c r="F11" i="5"/>
  <c r="F12" s="1"/>
  <c r="F14" s="1"/>
  <c r="B132" i="2"/>
  <c r="B133" s="1"/>
  <c r="C133"/>
  <c r="E11" i="5"/>
  <c r="E12" s="1"/>
  <c r="E14" s="1"/>
  <c r="E133" i="2"/>
  <c r="F106" i="1"/>
  <c r="E322"/>
  <c r="T311"/>
  <c r="R311"/>
  <c r="P311"/>
  <c r="N311"/>
  <c r="L311"/>
  <c r="J311"/>
  <c r="H311"/>
  <c r="F311"/>
  <c r="D311"/>
  <c r="F19" i="5"/>
  <c r="F20" s="1"/>
  <c r="F4" s="1"/>
  <c r="F6" s="1"/>
  <c r="D322" i="1"/>
  <c r="E19" i="5"/>
  <c r="E20" s="1"/>
  <c r="E22" s="1"/>
  <c r="C165" i="3"/>
  <c r="F22" i="5"/>
  <c r="D20"/>
  <c r="C22"/>
  <c r="B11"/>
  <c r="B12" s="1"/>
  <c r="D106" i="1"/>
  <c r="S209"/>
  <c r="Q209"/>
  <c r="O209"/>
  <c r="M209"/>
  <c r="K209"/>
  <c r="I209"/>
  <c r="G209"/>
  <c r="E209"/>
  <c r="C209"/>
  <c r="T237"/>
  <c r="R237"/>
  <c r="P237"/>
  <c r="N237"/>
  <c r="L237"/>
  <c r="J237"/>
  <c r="H237"/>
  <c r="F237"/>
  <c r="D237"/>
  <c r="S264"/>
  <c r="Q264"/>
  <c r="O264"/>
  <c r="M264"/>
  <c r="K264"/>
  <c r="I264"/>
  <c r="G264"/>
  <c r="E264"/>
  <c r="C264"/>
  <c r="T209"/>
  <c r="R209"/>
  <c r="P209"/>
  <c r="N209"/>
  <c r="L209"/>
  <c r="J209"/>
  <c r="H209"/>
  <c r="F209"/>
  <c r="D209"/>
  <c r="S237"/>
  <c r="Q237"/>
  <c r="O237"/>
  <c r="M237"/>
  <c r="K237"/>
  <c r="I237"/>
  <c r="G237"/>
  <c r="E237"/>
  <c r="C237"/>
  <c r="T264"/>
  <c r="R264"/>
  <c r="P264"/>
  <c r="N264"/>
  <c r="L264"/>
  <c r="J264"/>
  <c r="H264"/>
  <c r="F264"/>
  <c r="D264"/>
  <c r="S311"/>
  <c r="Q311"/>
  <c r="O311"/>
  <c r="M311"/>
  <c r="K311"/>
  <c r="I311"/>
  <c r="G311"/>
  <c r="E311"/>
  <c r="C311"/>
  <c r="T182"/>
  <c r="R182"/>
  <c r="P182"/>
  <c r="N182"/>
  <c r="L182"/>
  <c r="J182"/>
  <c r="H182"/>
  <c r="F182"/>
  <c r="D182"/>
  <c r="S182"/>
  <c r="Q182"/>
  <c r="O182"/>
  <c r="M182"/>
  <c r="K182"/>
  <c r="I182"/>
  <c r="G182"/>
  <c r="E182"/>
  <c r="C182"/>
  <c r="S132"/>
  <c r="Q132"/>
  <c r="O132"/>
  <c r="M132"/>
  <c r="K132"/>
  <c r="I132"/>
  <c r="G132"/>
  <c r="E132"/>
  <c r="C132"/>
  <c r="T132"/>
  <c r="R132"/>
  <c r="P132"/>
  <c r="N132"/>
  <c r="L132"/>
  <c r="J132"/>
  <c r="H132"/>
  <c r="F132"/>
  <c r="D132"/>
  <c r="S106"/>
  <c r="Q106"/>
  <c r="O106"/>
  <c r="M106"/>
  <c r="K106"/>
  <c r="I106"/>
  <c r="G106"/>
  <c r="E106"/>
  <c r="C106"/>
  <c r="O80"/>
  <c r="S55"/>
  <c r="Q55"/>
  <c r="O55"/>
  <c r="M55"/>
  <c r="K55"/>
  <c r="I55"/>
  <c r="G55"/>
  <c r="E55"/>
  <c r="C80"/>
  <c r="S80"/>
  <c r="Q80"/>
  <c r="M80"/>
  <c r="K80"/>
  <c r="G80"/>
  <c r="I80"/>
  <c r="E80"/>
  <c r="T80"/>
  <c r="R80"/>
  <c r="P80"/>
  <c r="N80"/>
  <c r="L80"/>
  <c r="J80"/>
  <c r="H80"/>
  <c r="F80"/>
  <c r="D80"/>
  <c r="D28"/>
  <c r="C55"/>
  <c r="T55"/>
  <c r="R55"/>
  <c r="P55"/>
  <c r="N55"/>
  <c r="L55"/>
  <c r="J55"/>
  <c r="H55"/>
  <c r="F55"/>
  <c r="D55"/>
  <c r="T28"/>
  <c r="R28"/>
  <c r="P28"/>
  <c r="N28"/>
  <c r="L28"/>
  <c r="J28"/>
  <c r="H28"/>
  <c r="F28"/>
  <c r="S28"/>
  <c r="Q28"/>
  <c r="O28"/>
  <c r="M28"/>
  <c r="K28"/>
  <c r="I28"/>
  <c r="G28"/>
  <c r="E28"/>
  <c r="C28"/>
  <c r="C14" i="5" l="1"/>
  <c r="C4"/>
  <c r="C6" s="1"/>
  <c r="E13"/>
  <c r="D12"/>
  <c r="D14" s="1"/>
  <c r="E4"/>
  <c r="E21"/>
  <c r="D317" i="1"/>
  <c r="D318" s="1"/>
  <c r="I317"/>
  <c r="I318" s="1"/>
  <c r="Q317"/>
  <c r="Q318" s="1"/>
  <c r="H317"/>
  <c r="H318" s="1"/>
  <c r="L317"/>
  <c r="L318" s="1"/>
  <c r="P317"/>
  <c r="P318" s="1"/>
  <c r="T317"/>
  <c r="T318" s="1"/>
  <c r="F317"/>
  <c r="F318" s="1"/>
  <c r="J317"/>
  <c r="J318" s="1"/>
  <c r="N317"/>
  <c r="N318" s="1"/>
  <c r="R317"/>
  <c r="R318" s="1"/>
  <c r="G317"/>
  <c r="G318" s="1"/>
  <c r="S317"/>
  <c r="S318" s="1"/>
  <c r="O317"/>
  <c r="O318" s="1"/>
  <c r="K317"/>
  <c r="K318" s="1"/>
  <c r="C317"/>
  <c r="C318" s="1"/>
  <c r="E317"/>
  <c r="E318" s="1"/>
  <c r="M317"/>
  <c r="M318" s="1"/>
  <c r="D22" i="5"/>
  <c r="D4"/>
  <c r="D6" s="1"/>
  <c r="E6"/>
  <c r="E5" l="1"/>
</calcChain>
</file>

<file path=xl/sharedStrings.xml><?xml version="1.0" encoding="utf-8"?>
<sst xmlns="http://schemas.openxmlformats.org/spreadsheetml/2006/main" count="2491" uniqueCount="300">
  <si>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</si>
  <si>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</si>
  <si>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</si>
  <si>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</si>
  <si>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</si>
  <si>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Минеральные вещества</t>
  </si>
  <si>
    <t>№ рецеп-туры</t>
  </si>
  <si>
    <t>Сборник рецептур</t>
  </si>
  <si>
    <t>Белки, г</t>
  </si>
  <si>
    <t>Жиры, г</t>
  </si>
  <si>
    <t>Углеводы, г</t>
  </si>
  <si>
    <t>В1, мг</t>
  </si>
  <si>
    <t>С, мг</t>
  </si>
  <si>
    <t>А, мг</t>
  </si>
  <si>
    <t>E, мг</t>
  </si>
  <si>
    <t>Д, мкг</t>
  </si>
  <si>
    <t>В2, мг</t>
  </si>
  <si>
    <t>Са, мг</t>
  </si>
  <si>
    <t>Mg, мг</t>
  </si>
  <si>
    <t>Р, мг</t>
  </si>
  <si>
    <t>Fе, мг</t>
  </si>
  <si>
    <t>К, мг</t>
  </si>
  <si>
    <t>I, мкг</t>
  </si>
  <si>
    <t>F, мг</t>
  </si>
  <si>
    <t>Se, мг</t>
  </si>
  <si>
    <t>Завтрак</t>
  </si>
  <si>
    <t>338</t>
  </si>
  <si>
    <t>2017</t>
  </si>
  <si>
    <t>КАША ВЯЗКАЯ МОЛОЧНАЯ ИЗ РИСА И ПШЕНА</t>
  </si>
  <si>
    <t>175</t>
  </si>
  <si>
    <t>БУТЕРБРОД С СЫРОМ И МАСЛОМ</t>
  </si>
  <si>
    <t>3</t>
  </si>
  <si>
    <t>2008</t>
  </si>
  <si>
    <t xml:space="preserve">ЧАЙ С МОЛОКОМ </t>
  </si>
  <si>
    <t>378</t>
  </si>
  <si>
    <t>2011</t>
  </si>
  <si>
    <t>ХЛЕБ РЖАНОЙ</t>
  </si>
  <si>
    <t>40</t>
  </si>
  <si>
    <t>2020</t>
  </si>
  <si>
    <t>Итого за прием пищи:</t>
  </si>
  <si>
    <t>Обед</t>
  </si>
  <si>
    <t>ИКРА КАБАЧКОВАЯ КОНСЕРВИРОВАННАЯ</t>
  </si>
  <si>
    <t>2022</t>
  </si>
  <si>
    <t>103</t>
  </si>
  <si>
    <t>РЫБА, ЗАПЕЧЕННАЯ С КАРТОФЕЛЕМ ПО-РУССКИ</t>
  </si>
  <si>
    <t>235</t>
  </si>
  <si>
    <t>КИСЕЛЬ ИЗ ЯБЛОК СУШЕНЫХ</t>
  </si>
  <si>
    <t>354</t>
  </si>
  <si>
    <t>ХЛЕБ ПШЕНИЧНЫЙ</t>
  </si>
  <si>
    <t>Полдник</t>
  </si>
  <si>
    <t>ЗАПЕКАНКА ИЗ ПЕЧЕНИ С РИСОМ/ СОУС ТОМАТНЫЙ С ОВОЩАМИ 200/20</t>
  </si>
  <si>
    <t>2023</t>
  </si>
  <si>
    <t>ЧАЙ С ЛИМОНОМ</t>
  </si>
  <si>
    <t>Всего за день:</t>
  </si>
  <si>
    <t>ОВОЩИ НАТУРАЛЬНЫЕ СОЛЕНЫЕ/ОГУРЦЫ/</t>
  </si>
  <si>
    <t>70</t>
  </si>
  <si>
    <t>КАПУСТА ТУШЕНАЯ</t>
  </si>
  <si>
    <t>321</t>
  </si>
  <si>
    <t>КОТЛЕТЫ ДОМАШНИЕ С МАСЛОМ 100/5</t>
  </si>
  <si>
    <t>271</t>
  </si>
  <si>
    <t>389</t>
  </si>
  <si>
    <t>САЛАТ ИЗ СВЕКЛЫ ОТВАРНОЙ</t>
  </si>
  <si>
    <t>52</t>
  </si>
  <si>
    <t xml:space="preserve">СУП ВЕГЕТАРИАНСКИЙ ПАУТИНКА СО СМЕТАНОЙ </t>
  </si>
  <si>
    <t>ПЛОВ ИЗ ЦЫПЛЕНКА</t>
  </si>
  <si>
    <t>291</t>
  </si>
  <si>
    <t>386</t>
  </si>
  <si>
    <t xml:space="preserve">ТЫКВА, ПРИПУЩЕННАЯ С ЯБЛОКАМИ </t>
  </si>
  <si>
    <t>КОМПОТ ИЗ СВЕЖИХ ПЛОДОВ (1-ЫЙ ВАРИАНТ) ЯБЛОЧНЫЙ</t>
  </si>
  <si>
    <t>342.1</t>
  </si>
  <si>
    <t>2</t>
  </si>
  <si>
    <t>САЛАТ ИЗ КВАШЕНОЙ КАПУСТЫ</t>
  </si>
  <si>
    <t>47</t>
  </si>
  <si>
    <t>ГРАТЕН ИЗ ПЕЧЕНИ С КАРТОФЕЛЕМ</t>
  </si>
  <si>
    <t>КОМПОТ ИЗ СМЕСИ СУХОФРУКТОВ</t>
  </si>
  <si>
    <t>349</t>
  </si>
  <si>
    <t>ОВОЩИ НАТУРАЛЬНЫЕ СОЛЕНЫЕ/ТОМАТЫ/</t>
  </si>
  <si>
    <t>СУП КРЕСТЬЯНСКИЙ С КРУПОЙ</t>
  </si>
  <si>
    <t>98</t>
  </si>
  <si>
    <t>РАГУ ИЗ ОВОЩЕЙ</t>
  </si>
  <si>
    <t>143</t>
  </si>
  <si>
    <t>БИТОЧКИ РЫБНЫЕ С МАСЛОМ 100/5</t>
  </si>
  <si>
    <t>234</t>
  </si>
  <si>
    <t>120</t>
  </si>
  <si>
    <t>ЗАПЕКАНКА  ОВОЩНАЯ С КУРИЦЕЙ</t>
  </si>
  <si>
    <t>Завтрак</t>
  </si>
  <si>
    <t>2017</t>
  </si>
  <si>
    <t>ЗАПЕКАНКА ИЗ ТВОРОГА/ПОВИДЛО 200/20</t>
  </si>
  <si>
    <t>223</t>
  </si>
  <si>
    <t>Итого за прием пищи:</t>
  </si>
  <si>
    <t>Обед</t>
  </si>
  <si>
    <t>САЛАТ ИЗ МОРКОВИ С ЧЕСНОКОМ</t>
  </si>
  <si>
    <t>БОРЩ С ФАСОЛЬЮ И КАРТОФЕЛЕМ</t>
  </si>
  <si>
    <t>84</t>
  </si>
  <si>
    <t>ЖАРКОЕ ПО-ДОМАШНЕМУ</t>
  </si>
  <si>
    <t>259</t>
  </si>
  <si>
    <t>КАКАО С МОЛОКОМ</t>
  </si>
  <si>
    <t>382</t>
  </si>
  <si>
    <t>Полдник</t>
  </si>
  <si>
    <t>КАША  "ЯНТАРНАЯ "ИЗ ПШЕННОЙ КРУПЫ С ЯБЛОКАМИ</t>
  </si>
  <si>
    <t>305</t>
  </si>
  <si>
    <t>2004</t>
  </si>
  <si>
    <t>Всего за день:</t>
  </si>
  <si>
    <t>4</t>
  </si>
  <si>
    <t>ОВОЩИ НАТУРАЛЬНЫЕ СОЛЕНЫЕ/ОГУРЦЫ/</t>
  </si>
  <si>
    <t>70</t>
  </si>
  <si>
    <t>ПЮРЕ КАРТОФЕЛЬНОЕ</t>
  </si>
  <si>
    <t>312</t>
  </si>
  <si>
    <t>РЫБА, ТУШЕННАЯ В ТОМАТЕ С ОВОЩАМИ</t>
  </si>
  <si>
    <t>229</t>
  </si>
  <si>
    <t xml:space="preserve">САЛАТ ВИТАМИННЫЙ </t>
  </si>
  <si>
    <t>СУП ИЗ ОВОЩЕЙ С ФРИКАДЕЛЬКАМИ 180/70</t>
  </si>
  <si>
    <t>99</t>
  </si>
  <si>
    <t xml:space="preserve">МАКАРОНЫ, ЗАПЕЧЕННЫЕ С ЯЙЦОМ И СЫРОМ </t>
  </si>
  <si>
    <t>206</t>
  </si>
  <si>
    <t>75</t>
  </si>
  <si>
    <t>5</t>
  </si>
  <si>
    <t xml:space="preserve">ЯБЛОКИ ПЕЧЕНЫЕ </t>
  </si>
  <si>
    <t>372</t>
  </si>
  <si>
    <t>ОВОЩИ НАТУРАЛЬНЫЕ СОЛЕНЫЕ/ТОМАТЫ/</t>
  </si>
  <si>
    <t>СУП С МАКАРОННЫМИ ИЗДЕЛИЯМИ</t>
  </si>
  <si>
    <t>111</t>
  </si>
  <si>
    <t>Завтрак</t>
  </si>
  <si>
    <t>ХЛОПЬЯ КУКУРУЗНЫЕ ИЛИ ПШЕНИЧНЫЕ С МОЛОКОМ</t>
  </si>
  <si>
    <t>172</t>
  </si>
  <si>
    <t>2017</t>
  </si>
  <si>
    <t>БУТЕРБРОДЫ С ПОВИДЛОМ И МАСЛОМ</t>
  </si>
  <si>
    <t>ЯЙЦА ВАРЕНЫЕ</t>
  </si>
  <si>
    <t>209</t>
  </si>
  <si>
    <t>КОФЕЙНЫЙ НАПИТОК С МОЛОКОМ</t>
  </si>
  <si>
    <t>379</t>
  </si>
  <si>
    <t>Итого за прием пищи:</t>
  </si>
  <si>
    <t>Обед</t>
  </si>
  <si>
    <t xml:space="preserve">СУП КАРТОФЕЛЬНЫЙ С БОБОВЫМИ </t>
  </si>
  <si>
    <t>102</t>
  </si>
  <si>
    <t>321</t>
  </si>
  <si>
    <t>РИС ОТВАРНОЙ</t>
  </si>
  <si>
    <t>ТЕФТЕЛИ МЯСНЫЕ  110/20</t>
  </si>
  <si>
    <t>278</t>
  </si>
  <si>
    <t>Полдник</t>
  </si>
  <si>
    <t>КАРТОФЕЛЬ ОТВАРНОЙ</t>
  </si>
  <si>
    <t>125</t>
  </si>
  <si>
    <t>КОТЛЕТЫ РЫБНЫЕ С МАСЛОМ  110/5</t>
  </si>
  <si>
    <t>Всего за день:</t>
  </si>
  <si>
    <t>7</t>
  </si>
  <si>
    <t>САЛАТ ИЗ СОЛЕНЫХ  ПОМИДОРОВ С ЛУКОМ</t>
  </si>
  <si>
    <t>КАРТОФЕЛЬ ТУШЕНЫЙ</t>
  </si>
  <si>
    <t>133</t>
  </si>
  <si>
    <t>2008</t>
  </si>
  <si>
    <t>КОТЛЕТЫ РУБЛЕННЫЕ ИЗ ЦЫПЛЕНКА</t>
  </si>
  <si>
    <t>РАССОЛЬНИК ЛЕНИНГРАДСКИЙ</t>
  </si>
  <si>
    <t>96</t>
  </si>
  <si>
    <t>ЗАПЕКАНКА ИЗ ТВОРОГА / МОЛОКО СГУЩ 200/20</t>
  </si>
  <si>
    <t>МЯСО ТУШЕНОЕ С ОВОЩАМИ В СОУСЕ</t>
  </si>
  <si>
    <t>2012</t>
  </si>
  <si>
    <t>8</t>
  </si>
  <si>
    <t>Завтрак</t>
  </si>
  <si>
    <t>САЛАТ ИЗ КВАШЕНОЙ КАПУСТЫ</t>
  </si>
  <si>
    <t>47</t>
  </si>
  <si>
    <t>МАКАРОННИК</t>
  </si>
  <si>
    <t>207</t>
  </si>
  <si>
    <t>2017</t>
  </si>
  <si>
    <t>ЯЙЦА ВАРЕНЫЕ</t>
  </si>
  <si>
    <t>209</t>
  </si>
  <si>
    <t>Итого за прием пищи:</t>
  </si>
  <si>
    <t>Обед</t>
  </si>
  <si>
    <t xml:space="preserve">ИКРА СВЕКОЛЬНАЯ </t>
  </si>
  <si>
    <t>СУП-ЛАПША ДОМАШНЯЯ</t>
  </si>
  <si>
    <t>113</t>
  </si>
  <si>
    <t>КАША РАССЫПЧАТАЯ  ПШЕНИЧНАЯ</t>
  </si>
  <si>
    <t>171.4</t>
  </si>
  <si>
    <t>КОТЛЕТЫ  РЫБНЫЕ /СОУС МОЛОЧНЫЙ   100/25</t>
  </si>
  <si>
    <t>40</t>
  </si>
  <si>
    <t>ЗАПЕКАНКА ИЗ ТВОРОГА С  ТЫКВОЙ / ПОВИДЛО 180/20</t>
  </si>
  <si>
    <t>9</t>
  </si>
  <si>
    <t>ЯБЛОКИ, ЗАПЕЧЕННЫЕ  ПО-КУБАНСКИ</t>
  </si>
  <si>
    <t xml:space="preserve">КАКАО С МОЛОКОМ </t>
  </si>
  <si>
    <t>САЛАТ "КУБАНОЧКА"</t>
  </si>
  <si>
    <t>БОРЩ ПО-КУБАНСКИ</t>
  </si>
  <si>
    <t>КАРТОФЕЛЬ  ПО-ХУТОРСКИ</t>
  </si>
  <si>
    <t>КОТЛЕТЫ  КУРИНЫЕ "КАЗАЧОК"</t>
  </si>
  <si>
    <t xml:space="preserve">УЗВАР ИЗ СУХОФРУКТОВ И   ПЛОДОВ ШИПОВНИКА </t>
  </si>
  <si>
    <t>Полдник</t>
  </si>
  <si>
    <t>СЫР (ПОРЦИЯМИ)</t>
  </si>
  <si>
    <t>15</t>
  </si>
  <si>
    <t>СОК ФРУКТОВЫЙ /ЯБЛОЧНЫЙ/</t>
  </si>
  <si>
    <t>Всего за день:</t>
  </si>
  <si>
    <t>10</t>
  </si>
  <si>
    <t>САЛАТ ИЗ МОРКОВИ И ЗЕЛЕНОГО ГОРОШКА</t>
  </si>
  <si>
    <t>2012</t>
  </si>
  <si>
    <t>КАША ГРЕЧНЕВАЯ РАССЫПЧАТАЯ</t>
  </si>
  <si>
    <t>181</t>
  </si>
  <si>
    <t>2008</t>
  </si>
  <si>
    <t>КОТЛЕТЫ РЫБНЫЕ ЛЮБИТЕЛЬСКИЕ</t>
  </si>
  <si>
    <t>241</t>
  </si>
  <si>
    <t xml:space="preserve">СУП ИЗ ОВОЩЕЙ </t>
  </si>
  <si>
    <t>ЗАПЕКАНКА ИЗ ПЕЧЕНИ  ПО-ЦАРСКИ</t>
  </si>
  <si>
    <t xml:space="preserve">СОУС ТОМАТНЫЙ С ОВОЩАМИ </t>
  </si>
  <si>
    <t>МАКАРОНЫ, ЗАПЕЧЕННЫЕ С ЯЙЦОМ</t>
  </si>
  <si>
    <t>11</t>
  </si>
  <si>
    <t>Завтрак</t>
  </si>
  <si>
    <t>МАКАРОНЫ В МОЛОКЕ</t>
  </si>
  <si>
    <t>2017</t>
  </si>
  <si>
    <t>Итого за прием пищи:</t>
  </si>
  <si>
    <t>Обед</t>
  </si>
  <si>
    <t>ОВОЩИ НАТУРАЛЬНЫЕ СОЛЕНЫЕ/ТОМАТЫ/</t>
  </si>
  <si>
    <t>70</t>
  </si>
  <si>
    <t>СУП С КЛЕЦКАМИ</t>
  </si>
  <si>
    <t>118.2</t>
  </si>
  <si>
    <t>СТОЖКИ КУРИНЫЕ С ОВОЩАМИ</t>
  </si>
  <si>
    <t>35</t>
  </si>
  <si>
    <t>13</t>
  </si>
  <si>
    <t>1 день 1 неделя</t>
  </si>
  <si>
    <t xml:space="preserve"> ОСНОВНОЕ  ЦИКЛИЧНОЕ МЕНЮ ПРИГОТАВЛИВАЕМЫХ БЛЮД НА ЗИМНЕ-ВЕСЕННИЙ  ПЕРИОД ДЛЯ ВОЗРАСТНОЙ КАТЕГОРИИ ДЕТЕЙ 12-18 ЛЕТ </t>
  </si>
  <si>
    <t>ФРУКТЫ СВЕЖИЕ ПО СЕЗОНУ  /ЯБЛОКО/</t>
  </si>
  <si>
    <t>ПП</t>
  </si>
  <si>
    <t>СОК ФРУКТОВЫЙ /ВИНОГРАДНЫЙ/</t>
  </si>
  <si>
    <t>ТТК 1</t>
  </si>
  <si>
    <t>ТТК 6</t>
  </si>
  <si>
    <t>КИСЛОМОЛОЧНЫЙ НАПИТОК/ КЕФИР/</t>
  </si>
  <si>
    <t>ТТК 5</t>
  </si>
  <si>
    <t>ТТК 25</t>
  </si>
  <si>
    <t>ТТК 21</t>
  </si>
  <si>
    <t>КИСЛОМОЛОЧНЫЙ НАПИТОК /КЕФИР/</t>
  </si>
  <si>
    <t>КОНДИТЕРСКИЕ ИЗДЕЛИЯ /ПЕЧЕНЬЕ САХАРНОЕ/</t>
  </si>
  <si>
    <t>ТТК24</t>
  </si>
  <si>
    <t>ПИРОЖОК ПЕЧЕНЫЙ С КАПУСТОЙ</t>
  </si>
  <si>
    <t>424</t>
  </si>
  <si>
    <t>КИСЛОМОЛОЧНЫЙ НАПИТОК/  СНЕЖОК/</t>
  </si>
  <si>
    <t>ФРУКТЫ СВЕЖИЕ ПО СЕЗОНУ /ЯБЛОКО/</t>
  </si>
  <si>
    <t>ТТК 23</t>
  </si>
  <si>
    <t>КИСЕЛЬ ИЗ СОКА ПЛОДОВОГО  С САХАРОМ</t>
  </si>
  <si>
    <t>КАПУСТА ТУШЕНАЯ/РИС ОТВАРНОЙ 120/60</t>
  </si>
  <si>
    <t>КИСЛОМОЛОЧНЫЙ НАПИТОК /СНЕЖОК/</t>
  </si>
  <si>
    <t>ТТК 9</t>
  </si>
  <si>
    <t>СОК ФРУКТОВЫЙ/ВИНОГРАДНЫЙ/</t>
  </si>
  <si>
    <t>ТТК 11</t>
  </si>
  <si>
    <t>ТТК 4</t>
  </si>
  <si>
    <t>ТТК 12</t>
  </si>
  <si>
    <t>АЗУ С МЯСОМ И ОВОЩАМИ</t>
  </si>
  <si>
    <t>ТТК 13</t>
  </si>
  <si>
    <t>ТТК 14</t>
  </si>
  <si>
    <t>ТТК 15</t>
  </si>
  <si>
    <t>ТТК 16</t>
  </si>
  <si>
    <t>ТТК 17</t>
  </si>
  <si>
    <t>БУЛОЧКА ДОМАШНЯЯ ПП</t>
  </si>
  <si>
    <t>ТТК 19</t>
  </si>
  <si>
    <t>ТТК 20</t>
  </si>
  <si>
    <t>КИСЛОМОЛОЧНЫЙ НАПИТОК /  СНЕЖОК/</t>
  </si>
  <si>
    <t>АЗУ ИЗ КУРИЦЫ С КРУПОЙ ПШЕНИЧНОЙ</t>
  </si>
  <si>
    <t>ТТК 85</t>
  </si>
  <si>
    <t>СОК ФРУКТОВЫЙ/ЯБЛОЧНЫЙ/</t>
  </si>
  <si>
    <t>ЗАВТРАКИ</t>
  </si>
  <si>
    <t>2 день 1 неделя</t>
  </si>
  <si>
    <t>3 день 1 неделя</t>
  </si>
  <si>
    <t>4 день 1 неделя</t>
  </si>
  <si>
    <t>5 день 1 неделя</t>
  </si>
  <si>
    <t>6 день 1 неделя</t>
  </si>
  <si>
    <t>1 день 2 неделя</t>
  </si>
  <si>
    <t>2 день 2 неделя</t>
  </si>
  <si>
    <t>3 день 2 неделя</t>
  </si>
  <si>
    <t>4 день 2 неделя</t>
  </si>
  <si>
    <t>5 день 2 неделя</t>
  </si>
  <si>
    <t>6 день 2 еделя</t>
  </si>
  <si>
    <t>ОБЕДЫ</t>
  </si>
  <si>
    <t>ПОЛДНИКИ</t>
  </si>
  <si>
    <t>ИТОГО ПО ОСНОВНОМУ  МЕНЮ</t>
  </si>
  <si>
    <t>ИТОГО</t>
  </si>
  <si>
    <t>ИТОГО ЗА ВЕСЬ ПЕРИОД</t>
  </si>
  <si>
    <t>СРЕДНЕЕ ЗНАЧЕНИЕ ЗА ПЕРИОД</t>
  </si>
  <si>
    <t xml:space="preserve">                                                                                     СУММАРНЫЕ ОБЪЕМЫ БЛЮД ПО ПРИЕМАМ ПИЩИ (В ГРАММАХ)</t>
  </si>
  <si>
    <t>ВОЗРАСТ ДЕТЕЙ</t>
  </si>
  <si>
    <t>ЗАВТРАК</t>
  </si>
  <si>
    <t>ОБЕД</t>
  </si>
  <si>
    <t>ПОЛДНИК</t>
  </si>
  <si>
    <t>7-11 ЛЕТ</t>
  </si>
  <si>
    <t>ИТОГО ЗАВТРАКИ</t>
  </si>
  <si>
    <t>ИТОГО ОБЕДЫ</t>
  </si>
  <si>
    <t>ИТОГО ПОЛДНИКИ</t>
  </si>
  <si>
    <t>СУТОЧНАЯ ПОТРЕБНОСТЬ</t>
  </si>
  <si>
    <t>ВЫПОЛНЕНИЕ ЗА ПЕРИОД    (среднее значение за 10 дней)</t>
  </si>
  <si>
    <t>Соотношение за период:</t>
  </si>
  <si>
    <t>Выполнение от суточной нормы за период, %</t>
  </si>
  <si>
    <t>ОБЪЕМЫ БЛЮД</t>
  </si>
  <si>
    <t>ТТК67</t>
  </si>
  <si>
    <t>КОТЛЕТЫ РЫБНЫЕ ЛЮБИТЕЛЬСКИЕ С МАСЛОМ</t>
  </si>
  <si>
    <t>САЛАТ ИЗ БЕЛОКОЧАННОЙ КАПУСТЫ С МОРКОВЬЮ</t>
  </si>
  <si>
    <t>СОК ФРУКТОВЫЙ / ВИШНЕВЫЙ/</t>
  </si>
  <si>
    <t>ФРУКТЫ СУХИЕ /ИЗЮМ/</t>
  </si>
  <si>
    <t>МОЛОКО Т/П 2,5%</t>
  </si>
  <si>
    <t>ТТК 95</t>
  </si>
  <si>
    <t>ТТК 70</t>
  </si>
  <si>
    <t>СУП  С МАКАРОННЫМИ ИЗДЕЛИЯМИ</t>
  </si>
  <si>
    <t>"УТВЕРЖДАЮ"
Директор
 ООО "ВИТАЛАЙН"
____________Н.Н.Клоков
"____"______________ 2023 г.</t>
  </si>
  <si>
    <t>ФРУКТЫ СВЕЖИЕ ПО СЕЗОНУ / МАНДАРИНЫ/</t>
  </si>
  <si>
    <t>ФРУКТЫ СВЕЖИЕ ПО СЕЗОНУ /МАНДАРИНЫ/</t>
  </si>
  <si>
    <t>6 день 2 неделя</t>
  </si>
  <si>
    <t>УТВЕРЖДЕНО
Директор ООО "Вита Лайн"
______Н.Н.Клоков
"____"______________ 2023 г.</t>
  </si>
  <si>
    <t>СОГЛАСОВАНО
Директор _________________
_________________________
"____"______________ 2023 г.</t>
  </si>
  <si>
    <t xml:space="preserve">ЦИКЛИЧНОЕ МЕНЮ ПРИГОТАВЛИВАЕМЫХ БЛЮД НА ЗИМНЕ-ВЕСЕННИЙ  ПЕРИОД ДЛЯ ВОЗРАСТНОЙ КАТЕГОРИИ ДЕТЕЙ 12-18 ЛЕТ </t>
  </si>
</sst>
</file>

<file path=xl/styles.xml><?xml version="1.0" encoding="utf-8"?>
<styleSheet xmlns="http://schemas.openxmlformats.org/spreadsheetml/2006/main">
  <numFmts count="1">
    <numFmt numFmtId="164" formatCode="#,##0.0"/>
  </numFmts>
  <fonts count="25">
    <font>
      <sz val="8"/>
      <color rgb="FF000000"/>
      <name val="Tahoma"/>
    </font>
    <font>
      <sz val="8"/>
      <color rgb="FF000000"/>
      <name val="Tahoma"/>
      <family val="2"/>
      <charset val="204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ahoma"/>
      <family val="2"/>
      <charset val="204"/>
    </font>
    <font>
      <b/>
      <i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8" borderId="12"/>
  </cellStyleXfs>
  <cellXfs count="207">
    <xf numFmtId="0" fontId="0" fillId="0" borderId="0" xfId="0"/>
    <xf numFmtId="0" fontId="4" fillId="0" borderId="20" xfId="0" applyFont="1" applyBorder="1" applyAlignment="1">
      <alignment horizontal="center" vertical="center" wrapText="1"/>
    </xf>
    <xf numFmtId="4" fontId="6" fillId="0" borderId="12" xfId="0" applyNumberFormat="1" applyFont="1" applyBorder="1" applyAlignment="1"/>
    <xf numFmtId="0" fontId="6" fillId="0" borderId="12" xfId="0" applyFont="1" applyBorder="1" applyAlignment="1"/>
    <xf numFmtId="0" fontId="0" fillId="0" borderId="0" xfId="0" applyAlignment="1"/>
    <xf numFmtId="0" fontId="7" fillId="0" borderId="20" xfId="0" applyFont="1" applyBorder="1" applyAlignment="1">
      <alignment horizontal="center" vertical="center"/>
    </xf>
    <xf numFmtId="4" fontId="5" fillId="8" borderId="20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shrinkToFit="1"/>
    </xf>
    <xf numFmtId="4" fontId="7" fillId="0" borderId="20" xfId="0" applyNumberFormat="1" applyFont="1" applyBorder="1" applyAlignment="1">
      <alignment horizontal="center" vertical="center" shrinkToFit="1"/>
    </xf>
    <xf numFmtId="0" fontId="9" fillId="0" borderId="0" xfId="0" applyFont="1" applyAlignment="1"/>
    <xf numFmtId="0" fontId="10" fillId="0" borderId="20" xfId="0" applyFont="1" applyBorder="1" applyAlignment="1">
      <alignment horizontal="left" vertical="distributed" wrapText="1"/>
    </xf>
    <xf numFmtId="4" fontId="7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/>
    <xf numFmtId="0" fontId="3" fillId="0" borderId="0" xfId="0" applyFont="1" applyAlignment="1"/>
    <xf numFmtId="0" fontId="11" fillId="0" borderId="20" xfId="0" applyFont="1" applyBorder="1" applyAlignment="1">
      <alignment horizontal="left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4" fontId="5" fillId="8" borderId="15" xfId="0" applyNumberFormat="1" applyFont="1" applyFill="1" applyBorder="1" applyAlignment="1">
      <alignment horizontal="center" vertical="center" wrapText="1"/>
    </xf>
    <xf numFmtId="0" fontId="14" fillId="8" borderId="20" xfId="0" applyFont="1" applyFill="1" applyBorder="1" applyAlignment="1">
      <alignment horizontal="left" vertical="top" wrapText="1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/>
    <xf numFmtId="0" fontId="15" fillId="0" borderId="0" xfId="0" applyFont="1"/>
    <xf numFmtId="4" fontId="14" fillId="8" borderId="20" xfId="0" applyNumberFormat="1" applyFont="1" applyFill="1" applyBorder="1" applyAlignment="1">
      <alignment horizontal="center" vertical="center" wrapText="1"/>
    </xf>
    <xf numFmtId="0" fontId="6" fillId="0" borderId="12" xfId="0" applyFont="1" applyBorder="1"/>
    <xf numFmtId="4" fontId="11" fillId="0" borderId="25" xfId="0" applyNumberFormat="1" applyFont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4" fontId="5" fillId="8" borderId="13" xfId="0" applyNumberFormat="1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4" fontId="10" fillId="0" borderId="20" xfId="0" applyNumberFormat="1" applyFont="1" applyBorder="1" applyAlignment="1">
      <alignment horizontal="center" vertical="center" wrapText="1"/>
    </xf>
    <xf numFmtId="4" fontId="10" fillId="0" borderId="20" xfId="0" applyNumberFormat="1" applyFont="1" applyBorder="1" applyAlignment="1">
      <alignment horizontal="center" vertical="center"/>
    </xf>
    <xf numFmtId="4" fontId="11" fillId="0" borderId="12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" fontId="4" fillId="0" borderId="20" xfId="0" applyNumberFormat="1" applyFont="1" applyBorder="1" applyAlignment="1">
      <alignment horizontal="center" vertical="center" wrapText="1"/>
    </xf>
    <xf numFmtId="1" fontId="8" fillId="0" borderId="20" xfId="0" applyNumberFormat="1" applyFont="1" applyBorder="1" applyAlignment="1">
      <alignment horizontal="center" vertical="center"/>
    </xf>
    <xf numFmtId="1" fontId="7" fillId="0" borderId="20" xfId="0" applyNumberFormat="1" applyFont="1" applyBorder="1" applyAlignment="1">
      <alignment horizontal="center" vertical="center" shrinkToFit="1"/>
    </xf>
    <xf numFmtId="1" fontId="10" fillId="0" borderId="20" xfId="0" applyNumberFormat="1" applyFont="1" applyBorder="1" applyAlignment="1">
      <alignment horizontal="center" vertical="center" wrapText="1"/>
    </xf>
    <xf numFmtId="1" fontId="11" fillId="0" borderId="20" xfId="0" applyNumberFormat="1" applyFont="1" applyBorder="1" applyAlignment="1">
      <alignment horizontal="center" vertical="center" wrapText="1"/>
    </xf>
    <xf numFmtId="1" fontId="11" fillId="0" borderId="12" xfId="0" applyNumberFormat="1" applyFont="1" applyBorder="1" applyAlignment="1">
      <alignment horizontal="center" vertical="center" wrapText="1"/>
    </xf>
    <xf numFmtId="1" fontId="14" fillId="8" borderId="20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Border="1" applyAlignment="1">
      <alignment horizontal="center" vertical="center" wrapText="1"/>
    </xf>
    <xf numFmtId="1" fontId="5" fillId="8" borderId="13" xfId="0" applyNumberFormat="1" applyFont="1" applyFill="1" applyBorder="1" applyAlignment="1">
      <alignment horizontal="center" vertical="center" wrapText="1"/>
    </xf>
    <xf numFmtId="1" fontId="5" fillId="8" borderId="15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4" fontId="2" fillId="9" borderId="13" xfId="1" applyNumberFormat="1" applyFont="1" applyFill="1" applyBorder="1" applyAlignment="1">
      <alignment horizontal="center" vertical="center" wrapText="1"/>
    </xf>
    <xf numFmtId="4" fontId="2" fillId="9" borderId="14" xfId="1" applyNumberFormat="1" applyFont="1" applyFill="1" applyBorder="1" applyAlignment="1">
      <alignment horizontal="center" vertical="center" wrapText="1"/>
    </xf>
    <xf numFmtId="0" fontId="16" fillId="9" borderId="12" xfId="1" applyFont="1" applyFill="1"/>
    <xf numFmtId="0" fontId="16" fillId="9" borderId="0" xfId="0" applyFont="1" applyFill="1" applyAlignment="1"/>
    <xf numFmtId="0" fontId="16" fillId="9" borderId="12" xfId="1" applyFont="1" applyFill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4" fontId="17" fillId="9" borderId="2" xfId="0" applyNumberFormat="1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top" wrapText="1"/>
    </xf>
    <xf numFmtId="164" fontId="17" fillId="9" borderId="3" xfId="0" applyNumberFormat="1" applyFont="1" applyFill="1" applyBorder="1" applyAlignment="1">
      <alignment horizontal="center" vertical="top" wrapText="1"/>
    </xf>
    <xf numFmtId="4" fontId="17" fillId="9" borderId="3" xfId="0" applyNumberFormat="1" applyFont="1" applyFill="1" applyBorder="1" applyAlignment="1">
      <alignment horizontal="center" vertical="top" wrapText="1"/>
    </xf>
    <xf numFmtId="0" fontId="16" fillId="9" borderId="14" xfId="1" applyFont="1" applyFill="1" applyBorder="1" applyAlignment="1">
      <alignment horizontal="left" vertical="center" wrapText="1"/>
    </xf>
    <xf numFmtId="164" fontId="16" fillId="9" borderId="13" xfId="1" applyNumberFormat="1" applyFont="1" applyFill="1" applyBorder="1" applyAlignment="1">
      <alignment horizontal="center" vertical="center" wrapText="1"/>
    </xf>
    <xf numFmtId="4" fontId="16" fillId="9" borderId="13" xfId="1" applyNumberFormat="1" applyFont="1" applyFill="1" applyBorder="1" applyAlignment="1">
      <alignment horizontal="center" vertical="center" wrapText="1"/>
    </xf>
    <xf numFmtId="0" fontId="16" fillId="9" borderId="13" xfId="1" applyFont="1" applyFill="1" applyBorder="1" applyAlignment="1">
      <alignment horizontal="center" vertical="center" wrapText="1"/>
    </xf>
    <xf numFmtId="0" fontId="18" fillId="9" borderId="12" xfId="1" applyFont="1" applyFill="1"/>
    <xf numFmtId="0" fontId="16" fillId="9" borderId="13" xfId="1" applyFont="1" applyFill="1" applyBorder="1" applyAlignment="1">
      <alignment horizontal="left" vertical="center" wrapText="1"/>
    </xf>
    <xf numFmtId="0" fontId="17" fillId="9" borderId="8" xfId="0" applyFont="1" applyFill="1" applyBorder="1" applyAlignment="1">
      <alignment horizontal="left" vertical="center" wrapText="1"/>
    </xf>
    <xf numFmtId="164" fontId="17" fillId="9" borderId="2" xfId="0" applyNumberFormat="1" applyFont="1" applyFill="1" applyBorder="1" applyAlignment="1">
      <alignment horizontal="center" vertical="center" wrapText="1"/>
    </xf>
    <xf numFmtId="0" fontId="16" fillId="9" borderId="10" xfId="0" applyFont="1" applyFill="1" applyBorder="1" applyAlignment="1">
      <alignment horizontal="left" vertical="top" wrapText="1"/>
    </xf>
    <xf numFmtId="0" fontId="16" fillId="9" borderId="4" xfId="0" applyFont="1" applyFill="1" applyBorder="1" applyAlignment="1">
      <alignment horizontal="left" vertical="center" wrapText="1"/>
    </xf>
    <xf numFmtId="164" fontId="16" fillId="9" borderId="5" xfId="0" applyNumberFormat="1" applyFont="1" applyFill="1" applyBorder="1" applyAlignment="1">
      <alignment horizontal="center" vertical="center" wrapText="1"/>
    </xf>
    <xf numFmtId="4" fontId="16" fillId="9" borderId="6" xfId="0" applyNumberFormat="1" applyFont="1" applyFill="1" applyBorder="1" applyAlignment="1">
      <alignment horizontal="right" vertical="center" wrapText="1"/>
    </xf>
    <xf numFmtId="4" fontId="16" fillId="9" borderId="7" xfId="0" applyNumberFormat="1" applyFont="1" applyFill="1" applyBorder="1" applyAlignment="1">
      <alignment horizontal="right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16" fillId="9" borderId="0" xfId="0" applyFont="1" applyFill="1"/>
    <xf numFmtId="0" fontId="16" fillId="9" borderId="11" xfId="0" applyFont="1" applyFill="1" applyBorder="1" applyAlignment="1">
      <alignment horizontal="center" vertical="center" wrapText="1"/>
    </xf>
    <xf numFmtId="164" fontId="16" fillId="9" borderId="11" xfId="0" applyNumberFormat="1" applyFont="1" applyFill="1" applyBorder="1" applyAlignment="1">
      <alignment horizontal="center" vertical="center" wrapText="1"/>
    </xf>
    <xf numFmtId="4" fontId="16" fillId="9" borderId="11" xfId="0" applyNumberFormat="1" applyFont="1" applyFill="1" applyBorder="1" applyAlignment="1">
      <alignment horizontal="center" vertical="center" wrapText="1"/>
    </xf>
    <xf numFmtId="0" fontId="16" fillId="9" borderId="13" xfId="1" applyNumberFormat="1" applyFont="1" applyFill="1" applyBorder="1" applyAlignment="1">
      <alignment horizontal="center" vertical="center" wrapText="1"/>
    </xf>
    <xf numFmtId="4" fontId="16" fillId="9" borderId="0" xfId="0" applyNumberFormat="1" applyFont="1" applyFill="1" applyAlignment="1"/>
    <xf numFmtId="4" fontId="17" fillId="9" borderId="15" xfId="0" applyNumberFormat="1" applyFont="1" applyFill="1" applyBorder="1" applyAlignment="1">
      <alignment horizontal="center" vertical="center" wrapText="1"/>
    </xf>
    <xf numFmtId="4" fontId="17" fillId="9" borderId="21" xfId="0" applyNumberFormat="1" applyFont="1" applyFill="1" applyBorder="1" applyAlignment="1">
      <alignment horizontal="center" vertical="center" wrapText="1"/>
    </xf>
    <xf numFmtId="4" fontId="17" fillId="9" borderId="20" xfId="0" applyNumberFormat="1" applyFont="1" applyFill="1" applyBorder="1" applyAlignment="1">
      <alignment horizontal="center" vertical="center" wrapText="1"/>
    </xf>
    <xf numFmtId="0" fontId="19" fillId="9" borderId="20" xfId="0" applyFont="1" applyFill="1" applyBorder="1" applyAlignment="1">
      <alignment horizontal="left" vertical="top" wrapText="1"/>
    </xf>
    <xf numFmtId="4" fontId="19" fillId="9" borderId="20" xfId="0" applyNumberFormat="1" applyFont="1" applyFill="1" applyBorder="1" applyAlignment="1">
      <alignment horizontal="center" vertical="center" wrapText="1"/>
    </xf>
    <xf numFmtId="0" fontId="17" fillId="9" borderId="0" xfId="0" applyFont="1" applyFill="1"/>
    <xf numFmtId="0" fontId="20" fillId="9" borderId="12" xfId="0" applyFont="1" applyFill="1" applyBorder="1" applyAlignment="1">
      <alignment horizontal="left" vertical="top" wrapText="1"/>
    </xf>
    <xf numFmtId="4" fontId="20" fillId="9" borderId="12" xfId="0" applyNumberFormat="1" applyFont="1" applyFill="1" applyBorder="1" applyAlignment="1">
      <alignment horizontal="center" vertical="center" wrapText="1"/>
    </xf>
    <xf numFmtId="4" fontId="16" fillId="9" borderId="0" xfId="0" applyNumberFormat="1" applyFont="1" applyFill="1" applyAlignment="1">
      <alignment horizontal="center" vertical="center"/>
    </xf>
    <xf numFmtId="0" fontId="16" fillId="9" borderId="0" xfId="0" applyFont="1" applyFill="1" applyAlignment="1">
      <alignment horizontal="left"/>
    </xf>
    <xf numFmtId="4" fontId="19" fillId="9" borderId="12" xfId="0" applyNumberFormat="1" applyFont="1" applyFill="1" applyBorder="1" applyAlignment="1">
      <alignment horizontal="center" vertical="center" wrapText="1"/>
    </xf>
    <xf numFmtId="4" fontId="17" fillId="9" borderId="0" xfId="0" applyNumberFormat="1" applyFont="1" applyFill="1" applyAlignment="1">
      <alignment horizontal="center" vertical="center"/>
    </xf>
    <xf numFmtId="164" fontId="16" fillId="9" borderId="0" xfId="0" applyNumberFormat="1" applyFont="1" applyFill="1" applyAlignment="1"/>
    <xf numFmtId="0" fontId="16" fillId="8" borderId="12" xfId="1" applyFont="1"/>
    <xf numFmtId="0" fontId="16" fillId="0" borderId="0" xfId="0" applyFont="1" applyAlignment="1"/>
    <xf numFmtId="0" fontId="17" fillId="2" borderId="1" xfId="0" applyFont="1" applyFill="1" applyBorder="1" applyAlignment="1">
      <alignment horizontal="center" vertical="center" wrapText="1"/>
    </xf>
    <xf numFmtId="4" fontId="17" fillId="3" borderId="2" xfId="0" applyNumberFormat="1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top" wrapText="1"/>
    </xf>
    <xf numFmtId="164" fontId="17" fillId="4" borderId="3" xfId="0" applyNumberFormat="1" applyFont="1" applyFill="1" applyBorder="1" applyAlignment="1">
      <alignment horizontal="center" vertical="top" wrapText="1"/>
    </xf>
    <xf numFmtId="4" fontId="17" fillId="4" borderId="3" xfId="0" applyNumberFormat="1" applyFont="1" applyFill="1" applyBorder="1" applyAlignment="1">
      <alignment horizontal="center" vertical="top" wrapText="1"/>
    </xf>
    <xf numFmtId="0" fontId="16" fillId="8" borderId="14" xfId="1" applyFont="1" applyFill="1" applyBorder="1" applyAlignment="1">
      <alignment horizontal="left" vertical="center" wrapText="1"/>
    </xf>
    <xf numFmtId="164" fontId="16" fillId="8" borderId="13" xfId="1" applyNumberFormat="1" applyFont="1" applyFill="1" applyBorder="1" applyAlignment="1">
      <alignment horizontal="center" vertical="center" wrapText="1"/>
    </xf>
    <xf numFmtId="4" fontId="16" fillId="8" borderId="13" xfId="1" applyNumberFormat="1" applyFont="1" applyFill="1" applyBorder="1" applyAlignment="1">
      <alignment horizontal="center" vertical="center" wrapText="1"/>
    </xf>
    <xf numFmtId="0" fontId="18" fillId="8" borderId="12" xfId="1" applyFont="1"/>
    <xf numFmtId="0" fontId="17" fillId="5" borderId="8" xfId="0" applyFont="1" applyFill="1" applyBorder="1" applyAlignment="1">
      <alignment horizontal="left" vertical="center" wrapText="1"/>
    </xf>
    <xf numFmtId="164" fontId="17" fillId="3" borderId="2" xfId="0" applyNumberFormat="1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left" vertical="top" wrapText="1"/>
    </xf>
    <xf numFmtId="0" fontId="16" fillId="0" borderId="0" xfId="0" applyFont="1"/>
    <xf numFmtId="0" fontId="16" fillId="8" borderId="13" xfId="1" applyFont="1" applyFill="1" applyBorder="1" applyAlignment="1">
      <alignment horizontal="center" vertical="center" wrapText="1"/>
    </xf>
    <xf numFmtId="0" fontId="16" fillId="8" borderId="13" xfId="1" applyFont="1" applyFill="1" applyBorder="1" applyAlignment="1">
      <alignment horizontal="left" vertical="center" wrapText="1"/>
    </xf>
    <xf numFmtId="4" fontId="19" fillId="9" borderId="20" xfId="0" applyNumberFormat="1" applyFont="1" applyFill="1" applyBorder="1" applyAlignment="1">
      <alignment horizontal="left" vertical="top" wrapText="1"/>
    </xf>
    <xf numFmtId="4" fontId="19" fillId="9" borderId="22" xfId="0" applyNumberFormat="1" applyFont="1" applyFill="1" applyBorder="1" applyAlignment="1">
      <alignment horizontal="left" vertical="top" wrapText="1"/>
    </xf>
    <xf numFmtId="4" fontId="17" fillId="9" borderId="0" xfId="0" applyNumberFormat="1" applyFont="1" applyFill="1"/>
    <xf numFmtId="4" fontId="17" fillId="0" borderId="0" xfId="0" applyNumberFormat="1" applyFont="1"/>
    <xf numFmtId="4" fontId="16" fillId="0" borderId="0" xfId="0" applyNumberFormat="1" applyFont="1" applyAlignment="1"/>
    <xf numFmtId="164" fontId="16" fillId="0" borderId="0" xfId="0" applyNumberFormat="1" applyFont="1" applyAlignment="1"/>
    <xf numFmtId="4" fontId="16" fillId="9" borderId="0" xfId="0" applyNumberFormat="1" applyFont="1" applyFill="1"/>
    <xf numFmtId="164" fontId="17" fillId="9" borderId="3" xfId="0" applyNumberFormat="1" applyFont="1" applyFill="1" applyBorder="1" applyAlignment="1">
      <alignment horizontal="center" vertical="center" wrapText="1"/>
    </xf>
    <xf numFmtId="4" fontId="17" fillId="9" borderId="3" xfId="0" applyNumberFormat="1" applyFont="1" applyFill="1" applyBorder="1" applyAlignment="1">
      <alignment horizontal="center" vertical="center" wrapText="1"/>
    </xf>
    <xf numFmtId="4" fontId="16" fillId="9" borderId="6" xfId="0" applyNumberFormat="1" applyFont="1" applyFill="1" applyBorder="1" applyAlignment="1">
      <alignment horizontal="center" vertical="center" wrapText="1"/>
    </xf>
    <xf numFmtId="4" fontId="16" fillId="9" borderId="7" xfId="0" applyNumberFormat="1" applyFont="1" applyFill="1" applyBorder="1" applyAlignment="1">
      <alignment horizontal="center" vertical="center" wrapText="1"/>
    </xf>
    <xf numFmtId="164" fontId="17" fillId="9" borderId="8" xfId="0" applyNumberFormat="1" applyFont="1" applyFill="1" applyBorder="1" applyAlignment="1">
      <alignment horizontal="center" vertical="center" wrapText="1"/>
    </xf>
    <xf numFmtId="164" fontId="16" fillId="9" borderId="0" xfId="0" applyNumberFormat="1" applyFont="1" applyFill="1" applyAlignment="1">
      <alignment horizontal="center" vertical="center"/>
    </xf>
    <xf numFmtId="4" fontId="17" fillId="6" borderId="9" xfId="0" applyNumberFormat="1" applyFont="1" applyFill="1" applyBorder="1" applyAlignment="1">
      <alignment horizontal="right" vertical="center" wrapText="1"/>
    </xf>
    <xf numFmtId="0" fontId="16" fillId="9" borderId="10" xfId="0" applyFont="1" applyFill="1" applyBorder="1" applyAlignment="1">
      <alignment horizontal="center" vertical="top" wrapText="1"/>
    </xf>
    <xf numFmtId="4" fontId="16" fillId="9" borderId="0" xfId="0" applyNumberFormat="1" applyFont="1" applyFill="1" applyAlignment="1">
      <alignment horizontal="center"/>
    </xf>
    <xf numFmtId="0" fontId="16" fillId="9" borderId="0" xfId="0" applyFont="1" applyFill="1" applyAlignment="1">
      <alignment horizontal="center"/>
    </xf>
    <xf numFmtId="0" fontId="19" fillId="9" borderId="20" xfId="0" applyFont="1" applyFill="1" applyBorder="1" applyAlignment="1">
      <alignment horizontal="center" vertical="top" wrapText="1"/>
    </xf>
    <xf numFmtId="0" fontId="17" fillId="9" borderId="0" xfId="0" applyFont="1" applyFill="1" applyAlignment="1">
      <alignment horizontal="center"/>
    </xf>
    <xf numFmtId="0" fontId="20" fillId="9" borderId="12" xfId="0" applyFont="1" applyFill="1" applyBorder="1" applyAlignment="1">
      <alignment horizontal="center" vertical="top" wrapText="1"/>
    </xf>
    <xf numFmtId="164" fontId="16" fillId="9" borderId="0" xfId="0" applyNumberFormat="1" applyFont="1" applyFill="1" applyAlignment="1">
      <alignment horizontal="center"/>
    </xf>
    <xf numFmtId="0" fontId="21" fillId="9" borderId="13" xfId="0" applyFont="1" applyFill="1" applyBorder="1" applyAlignment="1">
      <alignment horizontal="left" vertical="center" wrapText="1"/>
    </xf>
    <xf numFmtId="0" fontId="21" fillId="9" borderId="13" xfId="0" applyNumberFormat="1" applyFont="1" applyFill="1" applyBorder="1" applyAlignment="1">
      <alignment horizontal="center" vertical="center" wrapText="1"/>
    </xf>
    <xf numFmtId="164" fontId="21" fillId="9" borderId="13" xfId="0" applyNumberFormat="1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0" xfId="0" applyFont="1" applyFill="1" applyAlignment="1">
      <alignment horizontal="center" vertical="center"/>
    </xf>
    <xf numFmtId="164" fontId="16" fillId="9" borderId="6" xfId="0" applyNumberFormat="1" applyFont="1" applyFill="1" applyBorder="1" applyAlignment="1">
      <alignment horizontal="center" vertical="center" wrapText="1"/>
    </xf>
    <xf numFmtId="164" fontId="16" fillId="9" borderId="7" xfId="0" applyNumberFormat="1" applyFont="1" applyFill="1" applyBorder="1" applyAlignment="1">
      <alignment horizontal="center" vertical="center" wrapText="1"/>
    </xf>
    <xf numFmtId="164" fontId="17" fillId="9" borderId="9" xfId="0" applyNumberFormat="1" applyFont="1" applyFill="1" applyBorder="1" applyAlignment="1">
      <alignment horizontal="center" vertical="center" wrapText="1"/>
    </xf>
    <xf numFmtId="3" fontId="16" fillId="9" borderId="13" xfId="1" applyNumberFormat="1" applyFont="1" applyFill="1" applyBorder="1" applyAlignment="1">
      <alignment horizontal="center" vertical="center" wrapText="1"/>
    </xf>
    <xf numFmtId="3" fontId="17" fillId="9" borderId="2" xfId="0" applyNumberFormat="1" applyFont="1" applyFill="1" applyBorder="1" applyAlignment="1">
      <alignment horizontal="center" vertical="center" wrapText="1"/>
    </xf>
    <xf numFmtId="3" fontId="16" fillId="9" borderId="5" xfId="0" applyNumberFormat="1" applyFont="1" applyFill="1" applyBorder="1" applyAlignment="1">
      <alignment horizontal="center" vertical="center" wrapText="1"/>
    </xf>
    <xf numFmtId="3" fontId="17" fillId="9" borderId="8" xfId="0" applyNumberFormat="1" applyFont="1" applyFill="1" applyBorder="1" applyAlignment="1">
      <alignment horizontal="center" vertical="center" wrapText="1"/>
    </xf>
    <xf numFmtId="164" fontId="2" fillId="9" borderId="13" xfId="1" applyNumberFormat="1" applyFont="1" applyFill="1" applyBorder="1" applyAlignment="1">
      <alignment horizontal="center" vertical="center" wrapText="1"/>
    </xf>
    <xf numFmtId="164" fontId="2" fillId="9" borderId="14" xfId="1" applyNumberFormat="1" applyFont="1" applyFill="1" applyBorder="1" applyAlignment="1">
      <alignment horizontal="center" vertical="center" wrapText="1"/>
    </xf>
    <xf numFmtId="3" fontId="17" fillId="9" borderId="3" xfId="0" applyNumberFormat="1" applyFont="1" applyFill="1" applyBorder="1" applyAlignment="1">
      <alignment horizontal="center" vertical="top" wrapText="1"/>
    </xf>
    <xf numFmtId="164" fontId="19" fillId="9" borderId="20" xfId="0" applyNumberFormat="1" applyFont="1" applyFill="1" applyBorder="1" applyAlignment="1">
      <alignment horizontal="center" vertical="center" wrapText="1"/>
    </xf>
    <xf numFmtId="164" fontId="19" fillId="9" borderId="22" xfId="0" applyNumberFormat="1" applyFont="1" applyFill="1" applyBorder="1" applyAlignment="1">
      <alignment horizontal="center" vertical="center" wrapText="1"/>
    </xf>
    <xf numFmtId="4" fontId="22" fillId="0" borderId="12" xfId="0" applyNumberFormat="1" applyFont="1" applyBorder="1" applyAlignment="1">
      <alignment horizontal="center" vertical="center"/>
    </xf>
    <xf numFmtId="0" fontId="22" fillId="0" borderId="12" xfId="0" applyFont="1" applyBorder="1"/>
    <xf numFmtId="0" fontId="22" fillId="0" borderId="12" xfId="0" applyFont="1" applyBorder="1" applyAlignment="1"/>
    <xf numFmtId="164" fontId="23" fillId="9" borderId="2" xfId="0" applyNumberFormat="1" applyFont="1" applyFill="1" applyBorder="1" applyAlignment="1">
      <alignment horizontal="center" vertical="center" wrapText="1"/>
    </xf>
    <xf numFmtId="0" fontId="17" fillId="9" borderId="15" xfId="0" applyFont="1" applyFill="1" applyBorder="1" applyAlignment="1">
      <alignment horizontal="center" vertical="center" wrapText="1"/>
    </xf>
    <xf numFmtId="0" fontId="18" fillId="9" borderId="16" xfId="0" applyFont="1" applyFill="1" applyBorder="1" applyAlignment="1">
      <alignment horizontal="center" vertical="center" wrapText="1"/>
    </xf>
    <xf numFmtId="164" fontId="17" fillId="9" borderId="15" xfId="0" applyNumberFormat="1" applyFont="1" applyFill="1" applyBorder="1" applyAlignment="1">
      <alignment horizontal="center" vertical="center" wrapText="1"/>
    </xf>
    <xf numFmtId="4" fontId="17" fillId="9" borderId="15" xfId="0" applyNumberFormat="1" applyFont="1" applyFill="1" applyBorder="1" applyAlignment="1">
      <alignment horizontal="center" vertical="center" wrapText="1"/>
    </xf>
    <xf numFmtId="4" fontId="17" fillId="9" borderId="14" xfId="0" applyNumberFormat="1" applyFont="1" applyFill="1" applyBorder="1" applyAlignment="1">
      <alignment horizontal="center" vertical="center" wrapText="1"/>
    </xf>
    <xf numFmtId="0" fontId="18" fillId="9" borderId="17" xfId="0" applyFont="1" applyFill="1" applyBorder="1" applyAlignment="1">
      <alignment horizontal="center" vertical="center" wrapText="1"/>
    </xf>
    <xf numFmtId="0" fontId="18" fillId="9" borderId="18" xfId="0" applyFont="1" applyFill="1" applyBorder="1" applyAlignment="1">
      <alignment horizontal="center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12" xfId="1" applyFont="1" applyFill="1" applyBorder="1" applyAlignment="1">
      <alignment horizontal="center" vertical="top" wrapText="1"/>
    </xf>
    <xf numFmtId="0" fontId="17" fillId="9" borderId="12" xfId="1" applyFont="1" applyFill="1" applyBorder="1" applyAlignment="1">
      <alignment horizontal="center" vertical="center" wrapText="1"/>
    </xf>
    <xf numFmtId="0" fontId="22" fillId="8" borderId="12" xfId="0" applyFont="1" applyFill="1" applyBorder="1" applyAlignment="1">
      <alignment horizontal="left" vertical="top" wrapText="1"/>
    </xf>
    <xf numFmtId="0" fontId="22" fillId="9" borderId="12" xfId="0" applyFont="1" applyFill="1" applyBorder="1" applyAlignment="1">
      <alignment horizontal="right" vertical="top" wrapText="1"/>
    </xf>
    <xf numFmtId="4" fontId="17" fillId="9" borderId="13" xfId="0" applyNumberFormat="1" applyFont="1" applyFill="1" applyBorder="1" applyAlignment="1">
      <alignment horizontal="center" vertical="center" wrapText="1"/>
    </xf>
    <xf numFmtId="4" fontId="17" fillId="9" borderId="20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7" fillId="9" borderId="12" xfId="0" applyFont="1" applyFill="1" applyBorder="1" applyAlignment="1">
      <alignment horizontal="left" vertical="center" wrapText="1"/>
    </xf>
    <xf numFmtId="0" fontId="17" fillId="9" borderId="19" xfId="0" applyFont="1" applyFill="1" applyBorder="1" applyAlignment="1">
      <alignment horizontal="center" vertical="center" wrapText="1"/>
    </xf>
    <xf numFmtId="0" fontId="16" fillId="9" borderId="19" xfId="0" applyFont="1" applyFill="1" applyBorder="1" applyAlignment="1"/>
    <xf numFmtId="0" fontId="16" fillId="9" borderId="12" xfId="0" applyFont="1" applyFill="1" applyBorder="1" applyAlignment="1"/>
    <xf numFmtId="0" fontId="17" fillId="9" borderId="13" xfId="0" applyFont="1" applyFill="1" applyBorder="1" applyAlignment="1">
      <alignment horizontal="center" vertical="center" wrapText="1"/>
    </xf>
    <xf numFmtId="0" fontId="16" fillId="9" borderId="12" xfId="1" applyFont="1" applyFill="1" applyBorder="1" applyAlignment="1">
      <alignment horizontal="right" vertical="top" wrapText="1"/>
    </xf>
    <xf numFmtId="0" fontId="16" fillId="9" borderId="12" xfId="1" applyFont="1" applyFill="1" applyAlignment="1">
      <alignment horizontal="right"/>
    </xf>
    <xf numFmtId="0" fontId="18" fillId="9" borderId="0" xfId="0" applyFont="1" applyFill="1" applyAlignment="1">
      <alignment horizontal="center" vertical="top" wrapText="1"/>
    </xf>
    <xf numFmtId="4" fontId="17" fillId="9" borderId="19" xfId="0" applyNumberFormat="1" applyFont="1" applyFill="1" applyBorder="1" applyAlignment="1">
      <alignment horizontal="center" vertical="center" wrapText="1"/>
    </xf>
    <xf numFmtId="4" fontId="16" fillId="9" borderId="19" xfId="0" applyNumberFormat="1" applyFont="1" applyFill="1" applyBorder="1" applyAlignment="1"/>
    <xf numFmtId="4" fontId="16" fillId="9" borderId="12" xfId="0" applyNumberFormat="1" applyFont="1" applyFill="1" applyBorder="1" applyAlignment="1"/>
    <xf numFmtId="4" fontId="17" fillId="9" borderId="12" xfId="0" applyNumberFormat="1" applyFont="1" applyFill="1" applyBorder="1" applyAlignment="1">
      <alignment horizontal="center" vertical="center" wrapText="1"/>
    </xf>
    <xf numFmtId="0" fontId="17" fillId="8" borderId="12" xfId="1" applyFont="1" applyFill="1" applyBorder="1" applyAlignment="1">
      <alignment horizontal="center" vertical="top" wrapText="1"/>
    </xf>
    <xf numFmtId="0" fontId="17" fillId="8" borderId="12" xfId="1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164" fontId="17" fillId="2" borderId="15" xfId="0" applyNumberFormat="1" applyFont="1" applyFill="1" applyBorder="1" applyAlignment="1">
      <alignment horizontal="center" vertical="center" wrapText="1"/>
    </xf>
    <xf numFmtId="4" fontId="17" fillId="2" borderId="14" xfId="0" applyNumberFormat="1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4" fontId="17" fillId="3" borderId="15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17" fillId="8" borderId="12" xfId="0" applyFont="1" applyFill="1" applyBorder="1" applyAlignment="1">
      <alignment horizontal="center" vertical="center" wrapText="1"/>
    </xf>
    <xf numFmtId="0" fontId="16" fillId="0" borderId="19" xfId="0" applyFont="1" applyBorder="1" applyAlignment="1"/>
    <xf numFmtId="0" fontId="16" fillId="0" borderId="12" xfId="0" applyFont="1" applyBorder="1" applyAlignment="1"/>
    <xf numFmtId="4" fontId="5" fillId="8" borderId="20" xfId="0" applyNumberFormat="1" applyFont="1" applyFill="1" applyBorder="1" applyAlignment="1">
      <alignment horizontal="center" vertical="center" wrapText="1"/>
    </xf>
    <xf numFmtId="4" fontId="5" fillId="8" borderId="23" xfId="0" applyNumberFormat="1" applyFont="1" applyFill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1" fontId="5" fillId="8" borderId="13" xfId="0" applyNumberFormat="1" applyFont="1" applyFill="1" applyBorder="1" applyAlignment="1">
      <alignment horizontal="center" vertical="center" wrapText="1"/>
    </xf>
    <xf numFmtId="1" fontId="5" fillId="8" borderId="15" xfId="0" applyNumberFormat="1" applyFont="1" applyFill="1" applyBorder="1" applyAlignment="1">
      <alignment horizontal="center" vertical="center" wrapText="1"/>
    </xf>
    <xf numFmtId="4" fontId="5" fillId="8" borderId="13" xfId="0" applyNumberFormat="1" applyFont="1" applyFill="1" applyBorder="1" applyAlignment="1">
      <alignment horizontal="center" vertical="center" wrapText="1"/>
    </xf>
    <xf numFmtId="4" fontId="5" fillId="8" borderId="15" xfId="0" applyNumberFormat="1" applyFont="1" applyFill="1" applyBorder="1" applyAlignment="1">
      <alignment horizontal="center" vertical="center" wrapText="1"/>
    </xf>
    <xf numFmtId="4" fontId="5" fillId="8" borderId="14" xfId="0" applyNumberFormat="1" applyFont="1" applyFill="1" applyBorder="1" applyAlignment="1">
      <alignment horizontal="center" vertical="center" wrapText="1"/>
    </xf>
    <xf numFmtId="4" fontId="0" fillId="0" borderId="17" xfId="0" applyNumberFormat="1" applyBorder="1" applyAlignment="1">
      <alignment horizontal="center" vertical="center" wrapText="1"/>
    </xf>
    <xf numFmtId="4" fontId="0" fillId="0" borderId="18" xfId="0" applyNumberFormat="1" applyBorder="1" applyAlignment="1">
      <alignment horizontal="center" vertical="center" wrapText="1"/>
    </xf>
    <xf numFmtId="0" fontId="24" fillId="8" borderId="12" xfId="0" applyFont="1" applyFill="1" applyBorder="1" applyAlignment="1">
      <alignment horizontal="left" vertical="top" wrapText="1"/>
    </xf>
    <xf numFmtId="0" fontId="24" fillId="9" borderId="12" xfId="0" applyFont="1" applyFill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322"/>
  <sheetViews>
    <sheetView tabSelected="1" view="pageBreakPreview" topLeftCell="A290" zoomScale="60" workbookViewId="0">
      <selection activeCell="A300" sqref="A300"/>
    </sheetView>
  </sheetViews>
  <sheetFormatPr defaultColWidth="9.1640625" defaultRowHeight="12"/>
  <cols>
    <col min="1" max="1" width="60.1640625" style="54" customWidth="1"/>
    <col min="2" max="2" width="9.83203125" style="131" customWidth="1"/>
    <col min="3" max="3" width="13" style="126" customWidth="1"/>
    <col min="4" max="4" width="7.6640625" style="126" customWidth="1"/>
    <col min="5" max="5" width="13.5" style="126" customWidth="1"/>
    <col min="6" max="6" width="10.83203125" style="126" customWidth="1"/>
    <col min="7" max="7" width="9" style="126" customWidth="1"/>
    <col min="8" max="8" width="9.33203125" style="126" customWidth="1"/>
    <col min="9" max="12" width="7.6640625" style="126" customWidth="1"/>
    <col min="13" max="13" width="9.83203125" style="126" customWidth="1"/>
    <col min="14" max="14" width="9.5" style="126" customWidth="1"/>
    <col min="15" max="15" width="11.33203125" style="126" customWidth="1"/>
    <col min="16" max="16" width="7.6640625" style="126" customWidth="1"/>
    <col min="17" max="17" width="11.5" style="126" customWidth="1"/>
    <col min="18" max="18" width="10.1640625" style="126" customWidth="1"/>
    <col min="19" max="20" width="7.6640625" style="126" customWidth="1"/>
    <col min="21" max="21" width="20.5" style="127" customWidth="1"/>
    <col min="22" max="22" width="9.6640625" style="127" customWidth="1"/>
    <col min="23" max="16384" width="9.1640625" style="54"/>
  </cols>
  <sheetData>
    <row r="1" spans="1:23" ht="16.5" customHeight="1">
      <c r="A1" s="205" t="s">
        <v>297</v>
      </c>
      <c r="B1" s="205"/>
      <c r="C1" s="205"/>
      <c r="D1" s="149"/>
      <c r="E1" s="149"/>
      <c r="F1" s="149"/>
      <c r="G1" s="149"/>
      <c r="H1" s="149"/>
      <c r="I1" s="149"/>
      <c r="J1" s="149"/>
      <c r="K1" s="150"/>
      <c r="L1" s="151"/>
      <c r="M1" s="151"/>
      <c r="N1" s="151"/>
      <c r="O1" s="151"/>
      <c r="P1" s="151"/>
      <c r="Q1" s="151"/>
      <c r="R1" s="206" t="s">
        <v>298</v>
      </c>
      <c r="S1" s="206"/>
      <c r="T1" s="206"/>
      <c r="U1" s="206"/>
      <c r="V1" s="206"/>
      <c r="W1" s="53"/>
    </row>
    <row r="2" spans="1:23" ht="22.9" customHeight="1">
      <c r="A2" s="163"/>
      <c r="B2" s="163"/>
      <c r="C2" s="163"/>
      <c r="D2" s="149"/>
      <c r="E2" s="149"/>
      <c r="F2" s="149"/>
      <c r="G2" s="149"/>
      <c r="H2" s="149"/>
      <c r="I2" s="149"/>
      <c r="J2" s="149"/>
      <c r="K2" s="150"/>
      <c r="L2" s="151"/>
      <c r="M2" s="151"/>
      <c r="N2" s="151"/>
      <c r="O2" s="151"/>
      <c r="P2" s="151"/>
      <c r="Q2" s="151"/>
      <c r="R2" s="164"/>
      <c r="S2" s="164"/>
      <c r="T2" s="164"/>
      <c r="U2" s="164"/>
      <c r="V2" s="164"/>
      <c r="W2" s="53"/>
    </row>
    <row r="3" spans="1:23" ht="13.5" customHeight="1">
      <c r="A3" s="161" t="s">
        <v>299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55"/>
    </row>
    <row r="4" spans="1:23" ht="28.35" customHeight="1">
      <c r="A4" s="162" t="s">
        <v>212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53"/>
    </row>
    <row r="5" spans="1:23" ht="13.35" customHeight="1">
      <c r="A5" s="153" t="s">
        <v>0</v>
      </c>
      <c r="B5" s="155" t="s">
        <v>1</v>
      </c>
      <c r="C5" s="157" t="s">
        <v>2</v>
      </c>
      <c r="D5" s="158"/>
      <c r="E5" s="159"/>
      <c r="F5" s="156" t="s">
        <v>3</v>
      </c>
      <c r="G5" s="157" t="s">
        <v>4</v>
      </c>
      <c r="H5" s="158"/>
      <c r="I5" s="158"/>
      <c r="J5" s="158"/>
      <c r="K5" s="158"/>
      <c r="L5" s="159"/>
      <c r="M5" s="157" t="s">
        <v>5</v>
      </c>
      <c r="N5" s="158"/>
      <c r="O5" s="158"/>
      <c r="P5" s="158"/>
      <c r="Q5" s="158"/>
      <c r="R5" s="158"/>
      <c r="S5" s="158"/>
      <c r="T5" s="159"/>
      <c r="U5" s="153" t="s">
        <v>6</v>
      </c>
      <c r="V5" s="153" t="s">
        <v>7</v>
      </c>
    </row>
    <row r="6" spans="1:23" ht="26.65" customHeight="1">
      <c r="A6" s="154"/>
      <c r="B6" s="154"/>
      <c r="C6" s="57" t="s">
        <v>8</v>
      </c>
      <c r="D6" s="57" t="s">
        <v>9</v>
      </c>
      <c r="E6" s="57" t="s">
        <v>10</v>
      </c>
      <c r="F6" s="154"/>
      <c r="G6" s="57" t="s">
        <v>11</v>
      </c>
      <c r="H6" s="57" t="s">
        <v>12</v>
      </c>
      <c r="I6" s="57" t="s">
        <v>13</v>
      </c>
      <c r="J6" s="57" t="s">
        <v>14</v>
      </c>
      <c r="K6" s="57" t="s">
        <v>15</v>
      </c>
      <c r="L6" s="57" t="s">
        <v>16</v>
      </c>
      <c r="M6" s="57" t="s">
        <v>17</v>
      </c>
      <c r="N6" s="57" t="s">
        <v>18</v>
      </c>
      <c r="O6" s="57" t="s">
        <v>19</v>
      </c>
      <c r="P6" s="57" t="s">
        <v>20</v>
      </c>
      <c r="Q6" s="57" t="s">
        <v>21</v>
      </c>
      <c r="R6" s="57" t="s">
        <v>22</v>
      </c>
      <c r="S6" s="57" t="s">
        <v>23</v>
      </c>
      <c r="T6" s="57" t="s">
        <v>24</v>
      </c>
      <c r="U6" s="167"/>
      <c r="V6" s="167"/>
    </row>
    <row r="7" spans="1:23" ht="14.65" customHeight="1">
      <c r="A7" s="58" t="s">
        <v>25</v>
      </c>
      <c r="B7" s="59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58"/>
      <c r="V7" s="58"/>
    </row>
    <row r="8" spans="1:23" ht="15" customHeight="1">
      <c r="A8" s="61" t="s">
        <v>28</v>
      </c>
      <c r="B8" s="140">
        <v>200</v>
      </c>
      <c r="C8" s="62">
        <v>8.11</v>
      </c>
      <c r="D8" s="62">
        <v>10.65</v>
      </c>
      <c r="E8" s="62">
        <v>31.88</v>
      </c>
      <c r="F8" s="62">
        <v>247.61</v>
      </c>
      <c r="G8" s="62">
        <v>0.09</v>
      </c>
      <c r="H8" s="62">
        <v>0.5</v>
      </c>
      <c r="I8" s="62">
        <v>0.06</v>
      </c>
      <c r="J8" s="62">
        <v>0.74</v>
      </c>
      <c r="K8" s="62">
        <v>0.14000000000000001</v>
      </c>
      <c r="L8" s="62">
        <v>0.12</v>
      </c>
      <c r="M8" s="62">
        <v>106.04</v>
      </c>
      <c r="N8" s="62">
        <v>30.73</v>
      </c>
      <c r="O8" s="62">
        <v>125.9</v>
      </c>
      <c r="P8" s="62">
        <v>0.7</v>
      </c>
      <c r="Q8" s="62">
        <v>192.26</v>
      </c>
      <c r="R8" s="62">
        <v>9.57</v>
      </c>
      <c r="S8" s="62">
        <v>0.01</v>
      </c>
      <c r="T8" s="62">
        <v>0</v>
      </c>
      <c r="U8" s="64" t="s">
        <v>29</v>
      </c>
      <c r="V8" s="64" t="s">
        <v>27</v>
      </c>
      <c r="W8" s="65"/>
    </row>
    <row r="9" spans="1:23" ht="18" customHeight="1">
      <c r="A9" s="61" t="s">
        <v>30</v>
      </c>
      <c r="B9" s="140">
        <v>60</v>
      </c>
      <c r="C9" s="62">
        <v>6.27</v>
      </c>
      <c r="D9" s="62">
        <v>7.86</v>
      </c>
      <c r="E9" s="62">
        <v>14.83</v>
      </c>
      <c r="F9" s="62">
        <v>180</v>
      </c>
      <c r="G9" s="62">
        <v>0.05</v>
      </c>
      <c r="H9" s="62">
        <v>7.0000000000000007E-2</v>
      </c>
      <c r="I9" s="62">
        <v>0.08</v>
      </c>
      <c r="J9" s="62">
        <v>0.84</v>
      </c>
      <c r="K9" s="62">
        <v>0.15</v>
      </c>
      <c r="L9" s="62">
        <v>0.05</v>
      </c>
      <c r="M9" s="62">
        <v>95.92</v>
      </c>
      <c r="N9" s="62">
        <v>13.4</v>
      </c>
      <c r="O9" s="62">
        <v>76.72</v>
      </c>
      <c r="P9" s="62">
        <v>0.72</v>
      </c>
      <c r="Q9" s="62">
        <v>49</v>
      </c>
      <c r="R9" s="62">
        <v>0</v>
      </c>
      <c r="S9" s="62">
        <v>0.01</v>
      </c>
      <c r="T9" s="62">
        <v>0</v>
      </c>
      <c r="U9" s="64" t="s">
        <v>31</v>
      </c>
      <c r="V9" s="64">
        <v>2017</v>
      </c>
      <c r="W9" s="65"/>
    </row>
    <row r="10" spans="1:23" ht="15.75" customHeight="1">
      <c r="A10" s="61" t="s">
        <v>33</v>
      </c>
      <c r="B10" s="140">
        <v>180</v>
      </c>
      <c r="C10" s="62">
        <v>1.3680000000000001</v>
      </c>
      <c r="D10" s="62">
        <v>1.2150000000000001</v>
      </c>
      <c r="E10" s="62">
        <v>14.31</v>
      </c>
      <c r="F10" s="62">
        <v>72.900000000000006</v>
      </c>
      <c r="G10" s="62">
        <v>0.04</v>
      </c>
      <c r="H10" s="62">
        <v>1.33</v>
      </c>
      <c r="I10" s="62">
        <v>0.41</v>
      </c>
      <c r="J10" s="62">
        <v>0</v>
      </c>
      <c r="K10" s="62">
        <v>0</v>
      </c>
      <c r="L10" s="62">
        <v>0.16</v>
      </c>
      <c r="M10" s="62">
        <v>126.6</v>
      </c>
      <c r="N10" s="62">
        <v>15.4</v>
      </c>
      <c r="O10" s="62">
        <v>92.8</v>
      </c>
      <c r="P10" s="62">
        <v>0.41</v>
      </c>
      <c r="Q10" s="62">
        <v>154.6</v>
      </c>
      <c r="R10" s="62">
        <v>4.5</v>
      </c>
      <c r="S10" s="62">
        <v>0</v>
      </c>
      <c r="T10" s="62">
        <v>0</v>
      </c>
      <c r="U10" s="64" t="s">
        <v>34</v>
      </c>
      <c r="V10" s="64">
        <v>2017</v>
      </c>
      <c r="W10" s="65"/>
    </row>
    <row r="11" spans="1:23" ht="15.75" customHeight="1">
      <c r="A11" s="61" t="s">
        <v>214</v>
      </c>
      <c r="B11" s="140">
        <v>100</v>
      </c>
      <c r="C11" s="62">
        <v>0.4</v>
      </c>
      <c r="D11" s="62">
        <v>0.4</v>
      </c>
      <c r="E11" s="62">
        <v>9.8000000000000007</v>
      </c>
      <c r="F11" s="62">
        <v>47</v>
      </c>
      <c r="G11" s="62">
        <v>0.03</v>
      </c>
      <c r="H11" s="62">
        <v>10</v>
      </c>
      <c r="I11" s="62">
        <v>0.01</v>
      </c>
      <c r="J11" s="62">
        <v>0.63</v>
      </c>
      <c r="K11" s="62">
        <v>0</v>
      </c>
      <c r="L11" s="62">
        <v>0.02</v>
      </c>
      <c r="M11" s="62">
        <v>16</v>
      </c>
      <c r="N11" s="62">
        <v>8</v>
      </c>
      <c r="O11" s="62">
        <v>11</v>
      </c>
      <c r="P11" s="62">
        <v>2.2000000000000002</v>
      </c>
      <c r="Q11" s="62">
        <v>278</v>
      </c>
      <c r="R11" s="62">
        <v>2</v>
      </c>
      <c r="S11" s="62">
        <v>0.01</v>
      </c>
      <c r="T11" s="62">
        <v>0</v>
      </c>
      <c r="U11" s="64" t="s">
        <v>26</v>
      </c>
      <c r="V11" s="64" t="s">
        <v>27</v>
      </c>
      <c r="W11" s="65"/>
    </row>
    <row r="12" spans="1:23" ht="15.75" customHeight="1">
      <c r="A12" s="66" t="s">
        <v>36</v>
      </c>
      <c r="B12" s="140">
        <v>40</v>
      </c>
      <c r="C12" s="62">
        <v>2.65</v>
      </c>
      <c r="D12" s="62">
        <v>0.35</v>
      </c>
      <c r="E12" s="62">
        <v>16.96</v>
      </c>
      <c r="F12" s="62">
        <v>81.58</v>
      </c>
      <c r="G12" s="62">
        <v>7.0000000000000007E-2</v>
      </c>
      <c r="H12" s="62">
        <v>0</v>
      </c>
      <c r="I12" s="62">
        <v>0</v>
      </c>
      <c r="J12" s="62">
        <v>0.88</v>
      </c>
      <c r="K12" s="62">
        <v>0</v>
      </c>
      <c r="L12" s="62">
        <v>0.03</v>
      </c>
      <c r="M12" s="62">
        <v>7.2</v>
      </c>
      <c r="N12" s="62">
        <v>7.6</v>
      </c>
      <c r="O12" s="62">
        <v>34.799999999999997</v>
      </c>
      <c r="P12" s="62">
        <v>1.6</v>
      </c>
      <c r="Q12" s="62">
        <v>54.4</v>
      </c>
      <c r="R12" s="62">
        <v>2.2400000000000002</v>
      </c>
      <c r="S12" s="62">
        <v>0</v>
      </c>
      <c r="T12" s="62">
        <v>0</v>
      </c>
      <c r="U12" s="64" t="s">
        <v>215</v>
      </c>
      <c r="V12" s="64" t="s">
        <v>38</v>
      </c>
      <c r="W12" s="55"/>
    </row>
    <row r="13" spans="1:23" ht="14.25" customHeight="1">
      <c r="A13" s="67" t="s">
        <v>39</v>
      </c>
      <c r="B13" s="141">
        <f>SUM(B8:B12)</f>
        <v>580</v>
      </c>
      <c r="C13" s="152">
        <v>18.899999999999999</v>
      </c>
      <c r="D13" s="152">
        <v>20.6</v>
      </c>
      <c r="E13" s="152">
        <f t="shared" ref="E13:T13" si="0">SUM(E8:E12)</f>
        <v>87.78</v>
      </c>
      <c r="F13" s="152">
        <f t="shared" si="0"/>
        <v>629.09</v>
      </c>
      <c r="G13" s="68">
        <f t="shared" si="0"/>
        <v>0.28000000000000003</v>
      </c>
      <c r="H13" s="68">
        <f t="shared" si="0"/>
        <v>11.9</v>
      </c>
      <c r="I13" s="68">
        <f t="shared" si="0"/>
        <v>0.56000000000000005</v>
      </c>
      <c r="J13" s="68">
        <f t="shared" si="0"/>
        <v>3.09</v>
      </c>
      <c r="K13" s="68">
        <f t="shared" si="0"/>
        <v>0.29000000000000004</v>
      </c>
      <c r="L13" s="68">
        <f t="shared" si="0"/>
        <v>0.38</v>
      </c>
      <c r="M13" s="68">
        <f t="shared" si="0"/>
        <v>351.76</v>
      </c>
      <c r="N13" s="68">
        <f t="shared" si="0"/>
        <v>75.13</v>
      </c>
      <c r="O13" s="68">
        <f t="shared" si="0"/>
        <v>341.22</v>
      </c>
      <c r="P13" s="68">
        <f t="shared" si="0"/>
        <v>5.6300000000000008</v>
      </c>
      <c r="Q13" s="68">
        <f t="shared" si="0"/>
        <v>728.26</v>
      </c>
      <c r="R13" s="68">
        <f t="shared" si="0"/>
        <v>18.310000000000002</v>
      </c>
      <c r="S13" s="68">
        <f t="shared" si="0"/>
        <v>0.03</v>
      </c>
      <c r="T13" s="68">
        <f t="shared" si="0"/>
        <v>0</v>
      </c>
      <c r="U13" s="125"/>
      <c r="V13" s="125"/>
    </row>
    <row r="14" spans="1:23" ht="19.5" customHeight="1">
      <c r="A14" s="58" t="s">
        <v>40</v>
      </c>
      <c r="B14" s="59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58"/>
      <c r="V14" s="58"/>
    </row>
    <row r="15" spans="1:23" ht="16.5" customHeight="1">
      <c r="A15" s="61" t="s">
        <v>41</v>
      </c>
      <c r="B15" s="140">
        <v>100</v>
      </c>
      <c r="C15" s="62">
        <v>2.5</v>
      </c>
      <c r="D15" s="62">
        <v>12.17</v>
      </c>
      <c r="E15" s="62">
        <v>7.67</v>
      </c>
      <c r="F15" s="62">
        <v>11.9</v>
      </c>
      <c r="G15" s="62">
        <v>0.02</v>
      </c>
      <c r="H15" s="62">
        <v>7</v>
      </c>
      <c r="I15" s="62">
        <v>0.19</v>
      </c>
      <c r="J15" s="62">
        <v>0</v>
      </c>
      <c r="K15" s="62">
        <v>0</v>
      </c>
      <c r="L15" s="62">
        <v>0.05</v>
      </c>
      <c r="M15" s="62">
        <v>41</v>
      </c>
      <c r="N15" s="62">
        <v>15</v>
      </c>
      <c r="O15" s="62">
        <v>37</v>
      </c>
      <c r="P15" s="62">
        <v>0.7</v>
      </c>
      <c r="Q15" s="62">
        <v>315</v>
      </c>
      <c r="R15" s="62">
        <v>0</v>
      </c>
      <c r="S15" s="62">
        <v>0</v>
      </c>
      <c r="T15" s="62">
        <v>0</v>
      </c>
      <c r="U15" s="64" t="s">
        <v>215</v>
      </c>
      <c r="V15" s="64" t="s">
        <v>42</v>
      </c>
      <c r="W15" s="65"/>
    </row>
    <row r="16" spans="1:23" ht="16.5" customHeight="1">
      <c r="A16" s="61" t="s">
        <v>292</v>
      </c>
      <c r="B16" s="140">
        <v>250</v>
      </c>
      <c r="C16" s="62">
        <v>2.69</v>
      </c>
      <c r="D16" s="62">
        <v>2.84</v>
      </c>
      <c r="E16" s="62">
        <v>17.45</v>
      </c>
      <c r="F16" s="62">
        <v>118.25</v>
      </c>
      <c r="G16" s="62">
        <v>0.08</v>
      </c>
      <c r="H16" s="62">
        <v>6.83</v>
      </c>
      <c r="I16" s="62">
        <v>0.21</v>
      </c>
      <c r="J16" s="62">
        <v>1.23</v>
      </c>
      <c r="K16" s="62">
        <v>0</v>
      </c>
      <c r="L16" s="62">
        <v>0.05</v>
      </c>
      <c r="M16" s="62">
        <v>35.32</v>
      </c>
      <c r="N16" s="62">
        <v>22.24</v>
      </c>
      <c r="O16" s="62">
        <v>54.23</v>
      </c>
      <c r="P16" s="62">
        <v>0.99</v>
      </c>
      <c r="Q16" s="62">
        <v>410.38</v>
      </c>
      <c r="R16" s="62">
        <v>4.2</v>
      </c>
      <c r="S16" s="62">
        <v>0.03</v>
      </c>
      <c r="T16" s="62">
        <v>0</v>
      </c>
      <c r="U16" s="64" t="s">
        <v>43</v>
      </c>
      <c r="V16" s="64" t="s">
        <v>27</v>
      </c>
      <c r="W16" s="65"/>
    </row>
    <row r="17" spans="1:25" ht="15" customHeight="1">
      <c r="A17" s="70" t="s">
        <v>44</v>
      </c>
      <c r="B17" s="142">
        <v>200</v>
      </c>
      <c r="C17" s="137">
        <v>10.8</v>
      </c>
      <c r="D17" s="137">
        <v>10.7</v>
      </c>
      <c r="E17" s="137">
        <v>19.399999999999999</v>
      </c>
      <c r="F17" s="137">
        <v>236.6</v>
      </c>
      <c r="G17" s="138">
        <v>0.15</v>
      </c>
      <c r="H17" s="138">
        <v>7.24</v>
      </c>
      <c r="I17" s="138">
        <v>0.06</v>
      </c>
      <c r="J17" s="138">
        <v>0.39</v>
      </c>
      <c r="K17" s="138">
        <v>0.08</v>
      </c>
      <c r="L17" s="138">
        <v>0.13</v>
      </c>
      <c r="M17" s="138">
        <v>67.14</v>
      </c>
      <c r="N17" s="138">
        <v>53.6</v>
      </c>
      <c r="O17" s="138">
        <v>210.53</v>
      </c>
      <c r="P17" s="138">
        <v>1.52</v>
      </c>
      <c r="Q17" s="138">
        <v>760.65</v>
      </c>
      <c r="R17" s="138">
        <v>99.99</v>
      </c>
      <c r="S17" s="138">
        <v>0.42</v>
      </c>
      <c r="T17" s="138">
        <v>0.01</v>
      </c>
      <c r="U17" s="74" t="s">
        <v>45</v>
      </c>
      <c r="V17" s="74" t="s">
        <v>32</v>
      </c>
    </row>
    <row r="18" spans="1:25" ht="13.5" customHeight="1">
      <c r="A18" s="66" t="s">
        <v>216</v>
      </c>
      <c r="B18" s="140">
        <v>180</v>
      </c>
      <c r="C18" s="62">
        <v>0.54</v>
      </c>
      <c r="D18" s="62">
        <v>0.36</v>
      </c>
      <c r="E18" s="62">
        <v>29.34</v>
      </c>
      <c r="F18" s="62">
        <v>122.76</v>
      </c>
      <c r="G18" s="62">
        <v>1.9799999999999998E-2</v>
      </c>
      <c r="H18" s="62">
        <v>4</v>
      </c>
      <c r="I18" s="62">
        <v>0</v>
      </c>
      <c r="J18" s="62">
        <v>0</v>
      </c>
      <c r="K18" s="62">
        <v>0</v>
      </c>
      <c r="L18" s="62">
        <v>0.02</v>
      </c>
      <c r="M18" s="62">
        <v>12.6</v>
      </c>
      <c r="N18" s="62">
        <v>7.1999999999999993</v>
      </c>
      <c r="O18" s="62">
        <v>12.6</v>
      </c>
      <c r="P18" s="62">
        <v>2.52</v>
      </c>
      <c r="Q18" s="62">
        <v>216</v>
      </c>
      <c r="R18" s="62">
        <v>1.8</v>
      </c>
      <c r="S18" s="62">
        <v>0</v>
      </c>
      <c r="T18" s="62">
        <v>0</v>
      </c>
      <c r="U18" s="64" t="s">
        <v>60</v>
      </c>
      <c r="V18" s="64">
        <v>2017</v>
      </c>
      <c r="W18" s="55"/>
    </row>
    <row r="19" spans="1:25" ht="16.5" customHeight="1">
      <c r="A19" s="66" t="s">
        <v>289</v>
      </c>
      <c r="B19" s="140">
        <v>200</v>
      </c>
      <c r="C19" s="62">
        <v>5.8</v>
      </c>
      <c r="D19" s="62">
        <v>5</v>
      </c>
      <c r="E19" s="62">
        <v>9.6</v>
      </c>
      <c r="F19" s="62">
        <v>107</v>
      </c>
      <c r="G19" s="62">
        <v>0.08</v>
      </c>
      <c r="H19" s="62">
        <v>2.6</v>
      </c>
      <c r="I19" s="62">
        <v>40</v>
      </c>
      <c r="J19" s="62">
        <v>0</v>
      </c>
      <c r="K19" s="62">
        <v>0</v>
      </c>
      <c r="L19" s="62">
        <v>0.03</v>
      </c>
      <c r="M19" s="62">
        <v>240</v>
      </c>
      <c r="N19" s="62">
        <v>28</v>
      </c>
      <c r="O19" s="62">
        <v>180</v>
      </c>
      <c r="P19" s="62">
        <v>0.2</v>
      </c>
      <c r="Q19" s="62">
        <v>292</v>
      </c>
      <c r="R19" s="62">
        <v>0</v>
      </c>
      <c r="S19" s="62">
        <v>0</v>
      </c>
      <c r="T19" s="62">
        <v>0</v>
      </c>
      <c r="U19" s="64" t="s">
        <v>215</v>
      </c>
      <c r="V19" s="64"/>
      <c r="W19" s="55"/>
    </row>
    <row r="20" spans="1:25" ht="18" customHeight="1">
      <c r="A20" s="61" t="s">
        <v>48</v>
      </c>
      <c r="B20" s="140">
        <v>50</v>
      </c>
      <c r="C20" s="62">
        <v>3.8</v>
      </c>
      <c r="D20" s="62">
        <v>0.3</v>
      </c>
      <c r="E20" s="62">
        <v>25.1</v>
      </c>
      <c r="F20" s="62">
        <v>118.4</v>
      </c>
      <c r="G20" s="62">
        <v>0.08</v>
      </c>
      <c r="H20" s="62">
        <v>0</v>
      </c>
      <c r="I20" s="62">
        <v>0</v>
      </c>
      <c r="J20" s="62">
        <v>0.98</v>
      </c>
      <c r="K20" s="62">
        <v>0</v>
      </c>
      <c r="L20" s="62">
        <v>0.03</v>
      </c>
      <c r="M20" s="62">
        <v>11.5</v>
      </c>
      <c r="N20" s="62">
        <v>16.5</v>
      </c>
      <c r="O20" s="62">
        <v>42</v>
      </c>
      <c r="P20" s="62">
        <v>1</v>
      </c>
      <c r="Q20" s="62">
        <v>64.5</v>
      </c>
      <c r="R20" s="62">
        <v>0</v>
      </c>
      <c r="S20" s="62">
        <v>0.01</v>
      </c>
      <c r="T20" s="62">
        <v>0</v>
      </c>
      <c r="U20" s="64" t="s">
        <v>215</v>
      </c>
      <c r="V20" s="64" t="s">
        <v>38</v>
      </c>
      <c r="W20" s="65"/>
    </row>
    <row r="21" spans="1:25" ht="15" customHeight="1">
      <c r="A21" s="66" t="s">
        <v>36</v>
      </c>
      <c r="B21" s="140">
        <v>50</v>
      </c>
      <c r="C21" s="62">
        <v>3.3125</v>
      </c>
      <c r="D21" s="62">
        <v>0.4375</v>
      </c>
      <c r="E21" s="62">
        <v>21.2</v>
      </c>
      <c r="F21" s="62">
        <v>101.97499999999999</v>
      </c>
      <c r="G21" s="62">
        <v>7.0000000000000007E-2</v>
      </c>
      <c r="H21" s="62">
        <v>0</v>
      </c>
      <c r="I21" s="62">
        <v>0</v>
      </c>
      <c r="J21" s="62">
        <v>0.88</v>
      </c>
      <c r="K21" s="62">
        <v>0</v>
      </c>
      <c r="L21" s="62">
        <v>0.03</v>
      </c>
      <c r="M21" s="62">
        <v>7.2</v>
      </c>
      <c r="N21" s="62">
        <v>7.6</v>
      </c>
      <c r="O21" s="62">
        <v>34.799999999999997</v>
      </c>
      <c r="P21" s="62">
        <v>1.6</v>
      </c>
      <c r="Q21" s="62">
        <v>54.4</v>
      </c>
      <c r="R21" s="62">
        <v>2.2400000000000002</v>
      </c>
      <c r="S21" s="62">
        <v>0</v>
      </c>
      <c r="T21" s="62">
        <v>0</v>
      </c>
      <c r="U21" s="64" t="s">
        <v>215</v>
      </c>
      <c r="V21" s="64" t="s">
        <v>38</v>
      </c>
      <c r="W21" s="55"/>
    </row>
    <row r="22" spans="1:25" ht="21.6" customHeight="1">
      <c r="A22" s="67" t="s">
        <v>39</v>
      </c>
      <c r="B22" s="141">
        <f>SUM(B15:B21)</f>
        <v>1030</v>
      </c>
      <c r="C22" s="68">
        <f t="shared" ref="C22:T22" si="1">SUM(C15:C21)</f>
        <v>29.442500000000003</v>
      </c>
      <c r="D22" s="68">
        <f t="shared" si="1"/>
        <v>31.807500000000001</v>
      </c>
      <c r="E22" s="68">
        <f t="shared" si="1"/>
        <v>129.76</v>
      </c>
      <c r="F22" s="152">
        <v>816.9</v>
      </c>
      <c r="G22" s="68">
        <f t="shared" si="1"/>
        <v>0.49980000000000002</v>
      </c>
      <c r="H22" s="68">
        <f t="shared" si="1"/>
        <v>27.67</v>
      </c>
      <c r="I22" s="68">
        <f t="shared" si="1"/>
        <v>40.46</v>
      </c>
      <c r="J22" s="68">
        <f t="shared" si="1"/>
        <v>3.48</v>
      </c>
      <c r="K22" s="68">
        <f t="shared" si="1"/>
        <v>0.08</v>
      </c>
      <c r="L22" s="68">
        <f t="shared" si="1"/>
        <v>0.34000000000000008</v>
      </c>
      <c r="M22" s="68">
        <f t="shared" si="1"/>
        <v>414.75999999999993</v>
      </c>
      <c r="N22" s="68">
        <f t="shared" si="1"/>
        <v>150.14000000000001</v>
      </c>
      <c r="O22" s="68">
        <f t="shared" si="1"/>
        <v>571.16</v>
      </c>
      <c r="P22" s="68">
        <f t="shared" si="1"/>
        <v>8.5300000000000011</v>
      </c>
      <c r="Q22" s="68">
        <f t="shared" si="1"/>
        <v>2112.9299999999998</v>
      </c>
      <c r="R22" s="68">
        <f t="shared" si="1"/>
        <v>108.22999999999999</v>
      </c>
      <c r="S22" s="68">
        <f t="shared" si="1"/>
        <v>0.45999999999999996</v>
      </c>
      <c r="T22" s="68">
        <f t="shared" si="1"/>
        <v>0.01</v>
      </c>
      <c r="U22" s="125"/>
      <c r="V22" s="125"/>
    </row>
    <row r="23" spans="1:25" ht="14.65" customHeight="1">
      <c r="A23" s="58" t="s">
        <v>49</v>
      </c>
      <c r="B23" s="59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58"/>
      <c r="V23" s="58"/>
    </row>
    <row r="24" spans="1:25" ht="15" customHeight="1">
      <c r="A24" s="61" t="s">
        <v>50</v>
      </c>
      <c r="B24" s="140">
        <v>220</v>
      </c>
      <c r="C24" s="62">
        <v>10.71</v>
      </c>
      <c r="D24" s="62">
        <v>10.119999999999999</v>
      </c>
      <c r="E24" s="62">
        <v>30.51</v>
      </c>
      <c r="F24" s="62">
        <v>292.89</v>
      </c>
      <c r="G24" s="62">
        <v>0.18</v>
      </c>
      <c r="H24" s="62">
        <v>11.5</v>
      </c>
      <c r="I24" s="62">
        <v>4.38</v>
      </c>
      <c r="J24" s="62">
        <v>2.88</v>
      </c>
      <c r="K24" s="62">
        <v>0.42</v>
      </c>
      <c r="L24" s="62">
        <v>1.1299999999999999</v>
      </c>
      <c r="M24" s="62">
        <v>34.979999999999997</v>
      </c>
      <c r="N24" s="62">
        <v>38.15</v>
      </c>
      <c r="O24" s="62">
        <v>282.33</v>
      </c>
      <c r="P24" s="62">
        <v>5.09</v>
      </c>
      <c r="Q24" s="62">
        <v>366.43</v>
      </c>
      <c r="R24" s="62">
        <v>9.82</v>
      </c>
      <c r="S24" s="62">
        <v>0.16</v>
      </c>
      <c r="T24" s="62">
        <v>0.03</v>
      </c>
      <c r="U24" s="64" t="s">
        <v>217</v>
      </c>
      <c r="V24" s="64" t="s">
        <v>51</v>
      </c>
      <c r="W24" s="65"/>
    </row>
    <row r="25" spans="1:25" ht="15.75" customHeight="1">
      <c r="A25" s="66" t="s">
        <v>52</v>
      </c>
      <c r="B25" s="140">
        <v>180</v>
      </c>
      <c r="C25" s="62">
        <v>0.16</v>
      </c>
      <c r="D25" s="62">
        <v>0.01</v>
      </c>
      <c r="E25" s="62">
        <v>7.35</v>
      </c>
      <c r="F25" s="62">
        <v>31.15</v>
      </c>
      <c r="G25" s="62">
        <v>0</v>
      </c>
      <c r="H25" s="62">
        <v>2.83</v>
      </c>
      <c r="I25" s="62">
        <v>0</v>
      </c>
      <c r="J25" s="62">
        <v>0</v>
      </c>
      <c r="K25" s="62">
        <v>0</v>
      </c>
      <c r="L25" s="62">
        <v>0</v>
      </c>
      <c r="M25" s="62">
        <v>14.2</v>
      </c>
      <c r="N25" s="62">
        <v>2.4</v>
      </c>
      <c r="O25" s="62">
        <v>4.4000000000000004</v>
      </c>
      <c r="P25" s="62">
        <v>0.36</v>
      </c>
      <c r="Q25" s="62">
        <v>21.3</v>
      </c>
      <c r="R25" s="62">
        <v>12</v>
      </c>
      <c r="S25" s="62">
        <v>0</v>
      </c>
      <c r="T25" s="62">
        <v>0</v>
      </c>
      <c r="U25" s="64" t="s">
        <v>60</v>
      </c>
      <c r="V25" s="64" t="s">
        <v>27</v>
      </c>
      <c r="W25" s="55"/>
    </row>
    <row r="26" spans="1:25" ht="16.5" customHeight="1">
      <c r="A26" s="61" t="s">
        <v>48</v>
      </c>
      <c r="B26" s="140">
        <v>20</v>
      </c>
      <c r="C26" s="62">
        <v>1.53</v>
      </c>
      <c r="D26" s="62">
        <v>0.12</v>
      </c>
      <c r="E26" s="62">
        <v>10.039999999999999</v>
      </c>
      <c r="F26" s="62">
        <v>47.36</v>
      </c>
      <c r="G26" s="62">
        <v>0.03</v>
      </c>
      <c r="H26" s="62">
        <v>0</v>
      </c>
      <c r="I26" s="62">
        <v>0</v>
      </c>
      <c r="J26" s="62">
        <v>0.39</v>
      </c>
      <c r="K26" s="62">
        <v>0</v>
      </c>
      <c r="L26" s="62">
        <v>0.01</v>
      </c>
      <c r="M26" s="62">
        <v>4.5999999999999996</v>
      </c>
      <c r="N26" s="62">
        <v>6.6</v>
      </c>
      <c r="O26" s="62">
        <v>16.8</v>
      </c>
      <c r="P26" s="62">
        <v>0.4</v>
      </c>
      <c r="Q26" s="62">
        <v>25.8</v>
      </c>
      <c r="R26" s="62">
        <v>0</v>
      </c>
      <c r="S26" s="62">
        <v>0</v>
      </c>
      <c r="T26" s="62">
        <v>0</v>
      </c>
      <c r="U26" s="64" t="s">
        <v>215</v>
      </c>
      <c r="V26" s="64" t="s">
        <v>38</v>
      </c>
      <c r="W26" s="65"/>
    </row>
    <row r="27" spans="1:25" ht="15.75" customHeight="1">
      <c r="A27" s="67" t="s">
        <v>39</v>
      </c>
      <c r="B27" s="141">
        <f>SUM(B24:B26)</f>
        <v>420</v>
      </c>
      <c r="C27" s="68">
        <f t="shared" ref="C27:T27" si="2">SUM(C24:C26)</f>
        <v>12.4</v>
      </c>
      <c r="D27" s="68">
        <v>10.199999999999999</v>
      </c>
      <c r="E27" s="68">
        <f t="shared" si="2"/>
        <v>47.9</v>
      </c>
      <c r="F27" s="68">
        <v>371.5</v>
      </c>
      <c r="G27" s="68">
        <f t="shared" si="2"/>
        <v>0.21</v>
      </c>
      <c r="H27" s="68">
        <f t="shared" si="2"/>
        <v>14.33</v>
      </c>
      <c r="I27" s="68">
        <f t="shared" si="2"/>
        <v>4.38</v>
      </c>
      <c r="J27" s="68">
        <f t="shared" si="2"/>
        <v>3.27</v>
      </c>
      <c r="K27" s="68">
        <f t="shared" si="2"/>
        <v>0.42</v>
      </c>
      <c r="L27" s="68">
        <f t="shared" si="2"/>
        <v>1.1399999999999999</v>
      </c>
      <c r="M27" s="68">
        <f t="shared" si="2"/>
        <v>53.779999999999994</v>
      </c>
      <c r="N27" s="68">
        <f t="shared" si="2"/>
        <v>47.15</v>
      </c>
      <c r="O27" s="68">
        <f t="shared" si="2"/>
        <v>303.52999999999997</v>
      </c>
      <c r="P27" s="68">
        <f t="shared" si="2"/>
        <v>5.8500000000000005</v>
      </c>
      <c r="Q27" s="68">
        <f t="shared" si="2"/>
        <v>413.53000000000003</v>
      </c>
      <c r="R27" s="68">
        <f t="shared" si="2"/>
        <v>21.82</v>
      </c>
      <c r="S27" s="68">
        <f t="shared" si="2"/>
        <v>0.16</v>
      </c>
      <c r="T27" s="68">
        <f t="shared" si="2"/>
        <v>0.03</v>
      </c>
      <c r="U27" s="125"/>
      <c r="V27" s="125"/>
    </row>
    <row r="28" spans="1:25" ht="21.6" customHeight="1">
      <c r="A28" s="67" t="s">
        <v>53</v>
      </c>
      <c r="B28" s="143"/>
      <c r="C28" s="139">
        <f>C27+C22+C13</f>
        <v>60.7425</v>
      </c>
      <c r="D28" s="139">
        <f t="shared" ref="D28:T28" si="3">D27+D22+D13</f>
        <v>62.607500000000002</v>
      </c>
      <c r="E28" s="139">
        <f t="shared" si="3"/>
        <v>265.44</v>
      </c>
      <c r="F28" s="139">
        <f t="shared" si="3"/>
        <v>1817.4900000000002</v>
      </c>
      <c r="G28" s="139">
        <f t="shared" si="3"/>
        <v>0.98980000000000001</v>
      </c>
      <c r="H28" s="139">
        <f t="shared" si="3"/>
        <v>53.9</v>
      </c>
      <c r="I28" s="139">
        <f t="shared" si="3"/>
        <v>45.400000000000006</v>
      </c>
      <c r="J28" s="139">
        <f t="shared" si="3"/>
        <v>9.84</v>
      </c>
      <c r="K28" s="139">
        <f t="shared" si="3"/>
        <v>0.79</v>
      </c>
      <c r="L28" s="139">
        <f t="shared" si="3"/>
        <v>1.8599999999999999</v>
      </c>
      <c r="M28" s="139">
        <f t="shared" si="3"/>
        <v>820.3</v>
      </c>
      <c r="N28" s="139">
        <f t="shared" si="3"/>
        <v>272.42</v>
      </c>
      <c r="O28" s="139">
        <f t="shared" si="3"/>
        <v>1215.9099999999999</v>
      </c>
      <c r="P28" s="139">
        <f t="shared" si="3"/>
        <v>20.010000000000005</v>
      </c>
      <c r="Q28" s="139">
        <f t="shared" si="3"/>
        <v>3254.7200000000003</v>
      </c>
      <c r="R28" s="139">
        <f t="shared" si="3"/>
        <v>148.35999999999999</v>
      </c>
      <c r="S28" s="139">
        <f t="shared" si="3"/>
        <v>0.65</v>
      </c>
      <c r="T28" s="139">
        <f t="shared" si="3"/>
        <v>0.04</v>
      </c>
      <c r="U28" s="125"/>
      <c r="V28" s="125"/>
    </row>
    <row r="29" spans="1:25" s="75" customFormat="1" ht="28.35" customHeight="1">
      <c r="A29" s="160" t="s">
        <v>253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</row>
    <row r="30" spans="1:25" ht="13.35" customHeight="1">
      <c r="A30" s="153" t="s">
        <v>0</v>
      </c>
      <c r="B30" s="155" t="s">
        <v>1</v>
      </c>
      <c r="C30" s="157" t="s">
        <v>2</v>
      </c>
      <c r="D30" s="158"/>
      <c r="E30" s="159"/>
      <c r="F30" s="156" t="s">
        <v>3</v>
      </c>
      <c r="G30" s="157" t="s">
        <v>4</v>
      </c>
      <c r="H30" s="158"/>
      <c r="I30" s="158"/>
      <c r="J30" s="158"/>
      <c r="K30" s="158"/>
      <c r="L30" s="159"/>
      <c r="M30" s="157" t="s">
        <v>5</v>
      </c>
      <c r="N30" s="158"/>
      <c r="O30" s="158"/>
      <c r="P30" s="158"/>
      <c r="Q30" s="158"/>
      <c r="R30" s="158"/>
      <c r="S30" s="158"/>
      <c r="T30" s="159"/>
      <c r="U30" s="153" t="s">
        <v>6</v>
      </c>
      <c r="V30" s="153" t="s">
        <v>7</v>
      </c>
    </row>
    <row r="31" spans="1:25" ht="26.65" customHeight="1">
      <c r="A31" s="154"/>
      <c r="B31" s="154"/>
      <c r="C31" s="57" t="s">
        <v>8</v>
      </c>
      <c r="D31" s="57" t="s">
        <v>9</v>
      </c>
      <c r="E31" s="57" t="s">
        <v>10</v>
      </c>
      <c r="F31" s="154"/>
      <c r="G31" s="57" t="s">
        <v>11</v>
      </c>
      <c r="H31" s="57" t="s">
        <v>12</v>
      </c>
      <c r="I31" s="57" t="s">
        <v>13</v>
      </c>
      <c r="J31" s="57" t="s">
        <v>14</v>
      </c>
      <c r="K31" s="57" t="s">
        <v>15</v>
      </c>
      <c r="L31" s="57" t="s">
        <v>16</v>
      </c>
      <c r="M31" s="57" t="s">
        <v>17</v>
      </c>
      <c r="N31" s="57" t="s">
        <v>18</v>
      </c>
      <c r="O31" s="57" t="s">
        <v>19</v>
      </c>
      <c r="P31" s="57" t="s">
        <v>20</v>
      </c>
      <c r="Q31" s="57" t="s">
        <v>21</v>
      </c>
      <c r="R31" s="57" t="s">
        <v>22</v>
      </c>
      <c r="S31" s="57" t="s">
        <v>23</v>
      </c>
      <c r="T31" s="57" t="s">
        <v>24</v>
      </c>
      <c r="U31" s="167"/>
      <c r="V31" s="167"/>
      <c r="Y31" s="54">
        <v>1</v>
      </c>
    </row>
    <row r="32" spans="1:25" ht="14.65" customHeight="1">
      <c r="A32" s="58" t="s">
        <v>25</v>
      </c>
      <c r="B32" s="59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58"/>
      <c r="V32" s="58"/>
    </row>
    <row r="33" spans="1:23" ht="17.25" customHeight="1">
      <c r="A33" s="70" t="s">
        <v>54</v>
      </c>
      <c r="B33" s="142">
        <v>100</v>
      </c>
      <c r="C33" s="137">
        <v>0.8</v>
      </c>
      <c r="D33" s="137">
        <v>0.1</v>
      </c>
      <c r="E33" s="137">
        <v>1.7</v>
      </c>
      <c r="F33" s="137">
        <v>13</v>
      </c>
      <c r="G33" s="138">
        <v>0.02</v>
      </c>
      <c r="H33" s="138">
        <v>5</v>
      </c>
      <c r="I33" s="138">
        <v>0</v>
      </c>
      <c r="J33" s="138">
        <v>0</v>
      </c>
      <c r="K33" s="138">
        <v>0</v>
      </c>
      <c r="L33" s="138">
        <v>0.02</v>
      </c>
      <c r="M33" s="138">
        <v>23</v>
      </c>
      <c r="N33" s="138">
        <v>14</v>
      </c>
      <c r="O33" s="138">
        <v>24</v>
      </c>
      <c r="P33" s="138">
        <v>0.6</v>
      </c>
      <c r="Q33" s="138">
        <v>141</v>
      </c>
      <c r="R33" s="138">
        <v>0</v>
      </c>
      <c r="S33" s="138">
        <v>0</v>
      </c>
      <c r="T33" s="138">
        <v>0</v>
      </c>
      <c r="U33" s="74" t="s">
        <v>55</v>
      </c>
      <c r="V33" s="74">
        <v>2017</v>
      </c>
    </row>
    <row r="34" spans="1:23" ht="15.75" customHeight="1">
      <c r="A34" s="61" t="s">
        <v>56</v>
      </c>
      <c r="B34" s="140">
        <v>180</v>
      </c>
      <c r="C34" s="62">
        <v>3.72</v>
      </c>
      <c r="D34" s="62">
        <v>9.43</v>
      </c>
      <c r="E34" s="62">
        <v>16.87</v>
      </c>
      <c r="F34" s="62">
        <v>153.18</v>
      </c>
      <c r="G34" s="62">
        <v>0.06</v>
      </c>
      <c r="H34" s="62">
        <v>38.619999999999997</v>
      </c>
      <c r="I34" s="62">
        <v>0.13</v>
      </c>
      <c r="J34" s="62">
        <v>0.3</v>
      </c>
      <c r="K34" s="62">
        <v>0.09</v>
      </c>
      <c r="L34" s="62">
        <v>0.08</v>
      </c>
      <c r="M34" s="62">
        <v>102</v>
      </c>
      <c r="N34" s="62">
        <v>37.04</v>
      </c>
      <c r="O34" s="62">
        <v>73.78</v>
      </c>
      <c r="P34" s="62">
        <v>2.23</v>
      </c>
      <c r="Q34" s="62">
        <v>477.78</v>
      </c>
      <c r="R34" s="62">
        <v>6.62</v>
      </c>
      <c r="S34" s="62">
        <v>0.02</v>
      </c>
      <c r="T34" s="62">
        <v>0</v>
      </c>
      <c r="U34" s="64" t="s">
        <v>57</v>
      </c>
      <c r="V34" s="64" t="s">
        <v>27</v>
      </c>
      <c r="W34" s="65"/>
    </row>
    <row r="35" spans="1:23" ht="15" customHeight="1">
      <c r="A35" s="61" t="s">
        <v>58</v>
      </c>
      <c r="B35" s="140">
        <v>105</v>
      </c>
      <c r="C35" s="62">
        <v>10.48</v>
      </c>
      <c r="D35" s="62">
        <v>17.53</v>
      </c>
      <c r="E35" s="62">
        <v>9.6</v>
      </c>
      <c r="F35" s="62">
        <v>279.5</v>
      </c>
      <c r="G35" s="62">
        <v>0.24</v>
      </c>
      <c r="H35" s="62">
        <v>0.1</v>
      </c>
      <c r="I35" s="62">
        <v>0</v>
      </c>
      <c r="J35" s="62">
        <v>2.6</v>
      </c>
      <c r="K35" s="62">
        <v>0.02</v>
      </c>
      <c r="L35" s="62">
        <v>0.1</v>
      </c>
      <c r="M35" s="62">
        <v>18.45</v>
      </c>
      <c r="N35" s="62">
        <v>26.24</v>
      </c>
      <c r="O35" s="62">
        <v>150.18</v>
      </c>
      <c r="P35" s="62">
        <v>2.12</v>
      </c>
      <c r="Q35" s="62">
        <v>299.69</v>
      </c>
      <c r="R35" s="62">
        <v>6.11</v>
      </c>
      <c r="S35" s="62">
        <v>0.05</v>
      </c>
      <c r="T35" s="62">
        <v>0</v>
      </c>
      <c r="U35" s="64" t="s">
        <v>59</v>
      </c>
      <c r="V35" s="64" t="s">
        <v>27</v>
      </c>
      <c r="W35" s="65"/>
    </row>
    <row r="36" spans="1:23" ht="15.75" customHeight="1">
      <c r="A36" s="61" t="s">
        <v>185</v>
      </c>
      <c r="B36" s="140">
        <v>200</v>
      </c>
      <c r="C36" s="62">
        <v>1</v>
      </c>
      <c r="D36" s="62">
        <v>0.2</v>
      </c>
      <c r="E36" s="62">
        <v>19.600000000000001</v>
      </c>
      <c r="F36" s="62">
        <v>83.4</v>
      </c>
      <c r="G36" s="62">
        <v>0.02</v>
      </c>
      <c r="H36" s="62">
        <v>1.6</v>
      </c>
      <c r="I36" s="62">
        <v>0</v>
      </c>
      <c r="J36" s="62">
        <v>0</v>
      </c>
      <c r="K36" s="62">
        <v>0</v>
      </c>
      <c r="L36" s="62">
        <v>0.02</v>
      </c>
      <c r="M36" s="62">
        <v>12.6</v>
      </c>
      <c r="N36" s="62">
        <v>7.2</v>
      </c>
      <c r="O36" s="62">
        <v>12.6</v>
      </c>
      <c r="P36" s="62">
        <v>2.52</v>
      </c>
      <c r="Q36" s="62">
        <v>240</v>
      </c>
      <c r="R36" s="62">
        <v>2</v>
      </c>
      <c r="S36" s="62">
        <v>0</v>
      </c>
      <c r="T36" s="62">
        <v>0</v>
      </c>
      <c r="U36" s="64" t="s">
        <v>60</v>
      </c>
      <c r="V36" s="64">
        <v>2017</v>
      </c>
      <c r="W36" s="65"/>
    </row>
    <row r="37" spans="1:23" ht="15" customHeight="1">
      <c r="A37" s="61" t="s">
        <v>48</v>
      </c>
      <c r="B37" s="140">
        <v>50</v>
      </c>
      <c r="C37" s="62">
        <v>3.8</v>
      </c>
      <c r="D37" s="62">
        <v>0.3</v>
      </c>
      <c r="E37" s="62">
        <v>25.1</v>
      </c>
      <c r="F37" s="62">
        <v>118.4</v>
      </c>
      <c r="G37" s="62">
        <v>0.08</v>
      </c>
      <c r="H37" s="62">
        <v>0</v>
      </c>
      <c r="I37" s="62">
        <v>0</v>
      </c>
      <c r="J37" s="62">
        <v>0.98</v>
      </c>
      <c r="K37" s="62">
        <v>0</v>
      </c>
      <c r="L37" s="62">
        <v>0.03</v>
      </c>
      <c r="M37" s="62">
        <v>11.5</v>
      </c>
      <c r="N37" s="62">
        <v>16.5</v>
      </c>
      <c r="O37" s="62">
        <v>42</v>
      </c>
      <c r="P37" s="62">
        <v>1</v>
      </c>
      <c r="Q37" s="62">
        <v>64.5</v>
      </c>
      <c r="R37" s="62">
        <v>0</v>
      </c>
      <c r="S37" s="62">
        <v>0.01</v>
      </c>
      <c r="T37" s="62">
        <v>0</v>
      </c>
      <c r="U37" s="64" t="s">
        <v>215</v>
      </c>
      <c r="V37" s="64" t="s">
        <v>38</v>
      </c>
      <c r="W37" s="65"/>
    </row>
    <row r="38" spans="1:23" ht="15" customHeight="1">
      <c r="A38" s="61" t="s">
        <v>36</v>
      </c>
      <c r="B38" s="140">
        <v>30</v>
      </c>
      <c r="C38" s="62">
        <v>1.99</v>
      </c>
      <c r="D38" s="62">
        <v>0.26</v>
      </c>
      <c r="E38" s="62">
        <v>12.72</v>
      </c>
      <c r="F38" s="62">
        <v>61.19</v>
      </c>
      <c r="G38" s="62">
        <v>0.05</v>
      </c>
      <c r="H38" s="62">
        <v>0</v>
      </c>
      <c r="I38" s="62">
        <v>0</v>
      </c>
      <c r="J38" s="62">
        <v>0.66</v>
      </c>
      <c r="K38" s="62">
        <v>0</v>
      </c>
      <c r="L38" s="62">
        <v>0.02</v>
      </c>
      <c r="M38" s="62">
        <v>5.4</v>
      </c>
      <c r="N38" s="62">
        <v>5.7</v>
      </c>
      <c r="O38" s="62">
        <v>26.1</v>
      </c>
      <c r="P38" s="62">
        <v>1.2</v>
      </c>
      <c r="Q38" s="62">
        <v>40.799999999999997</v>
      </c>
      <c r="R38" s="62">
        <v>1.68</v>
      </c>
      <c r="S38" s="62">
        <v>0</v>
      </c>
      <c r="T38" s="62">
        <v>0</v>
      </c>
      <c r="U38" s="64" t="s">
        <v>215</v>
      </c>
      <c r="V38" s="64" t="s">
        <v>38</v>
      </c>
      <c r="W38" s="65"/>
    </row>
    <row r="39" spans="1:23" ht="12.2" hidden="1" customHeight="1">
      <c r="A39" s="66"/>
      <c r="B39" s="140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4"/>
      <c r="V39" s="64"/>
      <c r="W39" s="55"/>
    </row>
    <row r="40" spans="1:23" ht="21.6" customHeight="1">
      <c r="A40" s="67" t="s">
        <v>39</v>
      </c>
      <c r="B40" s="141">
        <f>SUM(B33:B39)</f>
        <v>665</v>
      </c>
      <c r="C40" s="152">
        <f t="shared" ref="C40:T40" si="4">SUM(C33:C39)</f>
        <v>21.79</v>
      </c>
      <c r="D40" s="68">
        <v>27.6</v>
      </c>
      <c r="E40" s="68">
        <f t="shared" si="4"/>
        <v>85.59</v>
      </c>
      <c r="F40" s="152">
        <f t="shared" si="4"/>
        <v>708.67000000000007</v>
      </c>
      <c r="G40" s="68">
        <f t="shared" si="4"/>
        <v>0.47000000000000003</v>
      </c>
      <c r="H40" s="68">
        <f t="shared" si="4"/>
        <v>45.32</v>
      </c>
      <c r="I40" s="68">
        <f t="shared" si="4"/>
        <v>0.13</v>
      </c>
      <c r="J40" s="68">
        <f t="shared" si="4"/>
        <v>4.54</v>
      </c>
      <c r="K40" s="68">
        <f t="shared" si="4"/>
        <v>0.11</v>
      </c>
      <c r="L40" s="68">
        <f t="shared" si="4"/>
        <v>0.27</v>
      </c>
      <c r="M40" s="68">
        <f t="shared" si="4"/>
        <v>172.95</v>
      </c>
      <c r="N40" s="68">
        <f t="shared" si="4"/>
        <v>106.68</v>
      </c>
      <c r="O40" s="68">
        <f t="shared" si="4"/>
        <v>328.66</v>
      </c>
      <c r="P40" s="68">
        <f t="shared" si="4"/>
        <v>9.67</v>
      </c>
      <c r="Q40" s="68">
        <f t="shared" si="4"/>
        <v>1263.77</v>
      </c>
      <c r="R40" s="68">
        <f t="shared" si="4"/>
        <v>16.41</v>
      </c>
      <c r="S40" s="68">
        <f t="shared" si="4"/>
        <v>0.08</v>
      </c>
      <c r="T40" s="68">
        <f t="shared" si="4"/>
        <v>0</v>
      </c>
      <c r="U40" s="125"/>
      <c r="V40" s="125"/>
    </row>
    <row r="41" spans="1:23" ht="14.65" customHeight="1">
      <c r="A41" s="58" t="s">
        <v>40</v>
      </c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58"/>
      <c r="V41" s="58"/>
    </row>
    <row r="42" spans="1:23" ht="18" customHeight="1">
      <c r="A42" s="70" t="s">
        <v>61</v>
      </c>
      <c r="B42" s="142">
        <v>100</v>
      </c>
      <c r="C42" s="137">
        <v>1.5</v>
      </c>
      <c r="D42" s="137">
        <v>6.1</v>
      </c>
      <c r="E42" s="137">
        <v>8.5</v>
      </c>
      <c r="F42" s="137">
        <v>94.5</v>
      </c>
      <c r="G42" s="138">
        <v>0.01</v>
      </c>
      <c r="H42" s="138">
        <v>3.91</v>
      </c>
      <c r="I42" s="138">
        <v>0</v>
      </c>
      <c r="J42" s="138">
        <v>2.66</v>
      </c>
      <c r="K42" s="138">
        <v>0</v>
      </c>
      <c r="L42" s="138">
        <v>0.03</v>
      </c>
      <c r="M42" s="138">
        <v>33.44</v>
      </c>
      <c r="N42" s="138">
        <v>19.399999999999999</v>
      </c>
      <c r="O42" s="138">
        <v>38.29</v>
      </c>
      <c r="P42" s="138">
        <v>1.23</v>
      </c>
      <c r="Q42" s="138">
        <v>281.18</v>
      </c>
      <c r="R42" s="138">
        <v>6.79</v>
      </c>
      <c r="S42" s="138">
        <v>0.02</v>
      </c>
      <c r="T42" s="138">
        <v>0</v>
      </c>
      <c r="U42" s="74" t="s">
        <v>62</v>
      </c>
      <c r="V42" s="74" t="s">
        <v>35</v>
      </c>
    </row>
    <row r="43" spans="1:23" ht="14.25" customHeight="1">
      <c r="A43" s="70" t="s">
        <v>63</v>
      </c>
      <c r="B43" s="142">
        <v>250</v>
      </c>
      <c r="C43" s="137">
        <v>1.9</v>
      </c>
      <c r="D43" s="137">
        <v>4.0999999999999996</v>
      </c>
      <c r="E43" s="137">
        <v>18.3</v>
      </c>
      <c r="F43" s="137">
        <v>131.5</v>
      </c>
      <c r="G43" s="138">
        <v>0.11</v>
      </c>
      <c r="H43" s="138">
        <v>8.9499999999999993</v>
      </c>
      <c r="I43" s="138">
        <v>0.35</v>
      </c>
      <c r="J43" s="138">
        <v>0.51</v>
      </c>
      <c r="K43" s="138">
        <v>0.28999999999999998</v>
      </c>
      <c r="L43" s="138">
        <v>0.12</v>
      </c>
      <c r="M43" s="138">
        <v>41.16</v>
      </c>
      <c r="N43" s="138">
        <v>31.93</v>
      </c>
      <c r="O43" s="138">
        <v>90.02</v>
      </c>
      <c r="P43" s="138">
        <v>1.44</v>
      </c>
      <c r="Q43" s="138">
        <v>649.59</v>
      </c>
      <c r="R43" s="138">
        <v>8.94</v>
      </c>
      <c r="S43" s="138">
        <v>0.05</v>
      </c>
      <c r="T43" s="138">
        <v>0</v>
      </c>
      <c r="U43" s="74" t="s">
        <v>290</v>
      </c>
      <c r="V43" s="74" t="s">
        <v>51</v>
      </c>
    </row>
    <row r="44" spans="1:23" ht="15.75" customHeight="1">
      <c r="A44" s="61" t="s">
        <v>64</v>
      </c>
      <c r="B44" s="140">
        <v>200</v>
      </c>
      <c r="C44" s="62">
        <v>11.6</v>
      </c>
      <c r="D44" s="62">
        <v>10.9</v>
      </c>
      <c r="E44" s="62">
        <v>36.450000000000003</v>
      </c>
      <c r="F44" s="62">
        <v>216</v>
      </c>
      <c r="G44" s="62">
        <v>0.09</v>
      </c>
      <c r="H44" s="62">
        <v>2.39</v>
      </c>
      <c r="I44" s="62">
        <v>0.3</v>
      </c>
      <c r="J44" s="62">
        <v>2.84</v>
      </c>
      <c r="K44" s="62">
        <v>0.06</v>
      </c>
      <c r="L44" s="62">
        <v>0.15</v>
      </c>
      <c r="M44" s="62">
        <v>24.57</v>
      </c>
      <c r="N44" s="62">
        <v>42.45</v>
      </c>
      <c r="O44" s="62">
        <v>206.02</v>
      </c>
      <c r="P44" s="62">
        <v>1.98</v>
      </c>
      <c r="Q44" s="62">
        <v>309.95999999999998</v>
      </c>
      <c r="R44" s="62">
        <v>7.24</v>
      </c>
      <c r="S44" s="62">
        <v>0.13</v>
      </c>
      <c r="T44" s="62">
        <v>0.02</v>
      </c>
      <c r="U44" s="64" t="s">
        <v>65</v>
      </c>
      <c r="V44" s="64" t="s">
        <v>27</v>
      </c>
      <c r="W44" s="65"/>
    </row>
    <row r="45" spans="1:23" ht="14.25" customHeight="1">
      <c r="A45" s="61" t="s">
        <v>219</v>
      </c>
      <c r="B45" s="140">
        <v>220</v>
      </c>
      <c r="C45" s="62">
        <v>6.38</v>
      </c>
      <c r="D45" s="62">
        <v>5.5</v>
      </c>
      <c r="E45" s="62">
        <v>8.8000000000000007</v>
      </c>
      <c r="F45" s="62">
        <v>116.6</v>
      </c>
      <c r="G45" s="62">
        <v>0.08</v>
      </c>
      <c r="H45" s="62">
        <v>1.4</v>
      </c>
      <c r="I45" s="62">
        <v>0.05</v>
      </c>
      <c r="J45" s="62">
        <v>0.14000000000000001</v>
      </c>
      <c r="K45" s="62">
        <v>0</v>
      </c>
      <c r="L45" s="62">
        <v>0.34</v>
      </c>
      <c r="M45" s="62">
        <v>240</v>
      </c>
      <c r="N45" s="62">
        <v>28</v>
      </c>
      <c r="O45" s="62">
        <v>190</v>
      </c>
      <c r="P45" s="62">
        <v>0.2</v>
      </c>
      <c r="Q45" s="62">
        <v>292</v>
      </c>
      <c r="R45" s="62">
        <v>18</v>
      </c>
      <c r="S45" s="62">
        <v>0.04</v>
      </c>
      <c r="T45" s="62">
        <v>0</v>
      </c>
      <c r="U45" s="64" t="s">
        <v>215</v>
      </c>
      <c r="V45" s="64">
        <v>2017</v>
      </c>
      <c r="W45" s="65"/>
    </row>
    <row r="46" spans="1:23" ht="13.5" customHeight="1">
      <c r="A46" s="61" t="s">
        <v>48</v>
      </c>
      <c r="B46" s="140">
        <v>50</v>
      </c>
      <c r="C46" s="62">
        <v>3.8</v>
      </c>
      <c r="D46" s="62">
        <v>0.3</v>
      </c>
      <c r="E46" s="62">
        <v>25.1</v>
      </c>
      <c r="F46" s="62">
        <v>118.4</v>
      </c>
      <c r="G46" s="62">
        <v>0.08</v>
      </c>
      <c r="H46" s="62">
        <v>0</v>
      </c>
      <c r="I46" s="62">
        <v>0</v>
      </c>
      <c r="J46" s="62">
        <v>0.98</v>
      </c>
      <c r="K46" s="62">
        <v>0</v>
      </c>
      <c r="L46" s="62">
        <v>0.03</v>
      </c>
      <c r="M46" s="62">
        <v>11.5</v>
      </c>
      <c r="N46" s="62">
        <v>16.5</v>
      </c>
      <c r="O46" s="62">
        <v>42</v>
      </c>
      <c r="P46" s="62">
        <v>1</v>
      </c>
      <c r="Q46" s="62">
        <v>64.5</v>
      </c>
      <c r="R46" s="62">
        <v>0</v>
      </c>
      <c r="S46" s="62">
        <v>0.01</v>
      </c>
      <c r="T46" s="62">
        <v>0</v>
      </c>
      <c r="U46" s="64" t="s">
        <v>215</v>
      </c>
      <c r="V46" s="64" t="s">
        <v>38</v>
      </c>
      <c r="W46" s="65"/>
    </row>
    <row r="47" spans="1:23" ht="13.5" customHeight="1">
      <c r="A47" s="66" t="s">
        <v>36</v>
      </c>
      <c r="B47" s="140">
        <v>50</v>
      </c>
      <c r="C47" s="62">
        <v>3.3125</v>
      </c>
      <c r="D47" s="62">
        <v>0.4375</v>
      </c>
      <c r="E47" s="62">
        <v>21.2</v>
      </c>
      <c r="F47" s="62">
        <v>101.97499999999999</v>
      </c>
      <c r="G47" s="62">
        <v>7.0000000000000007E-2</v>
      </c>
      <c r="H47" s="62">
        <v>0</v>
      </c>
      <c r="I47" s="62">
        <v>0</v>
      </c>
      <c r="J47" s="62">
        <v>0.88</v>
      </c>
      <c r="K47" s="62">
        <v>0</v>
      </c>
      <c r="L47" s="62">
        <v>0.03</v>
      </c>
      <c r="M47" s="62">
        <v>7.2</v>
      </c>
      <c r="N47" s="62">
        <v>7.6</v>
      </c>
      <c r="O47" s="62">
        <v>34.799999999999997</v>
      </c>
      <c r="P47" s="62">
        <v>1.6</v>
      </c>
      <c r="Q47" s="62">
        <v>54.4</v>
      </c>
      <c r="R47" s="62">
        <v>2.2400000000000002</v>
      </c>
      <c r="S47" s="62">
        <v>0</v>
      </c>
      <c r="T47" s="62">
        <v>0</v>
      </c>
      <c r="U47" s="64" t="s">
        <v>215</v>
      </c>
      <c r="V47" s="64" t="s">
        <v>38</v>
      </c>
      <c r="W47" s="55"/>
    </row>
    <row r="48" spans="1:23" ht="15.75" customHeight="1">
      <c r="A48" s="66" t="s">
        <v>294</v>
      </c>
      <c r="B48" s="140">
        <v>150</v>
      </c>
      <c r="C48" s="62">
        <v>1.35</v>
      </c>
      <c r="D48" s="62">
        <v>0.3</v>
      </c>
      <c r="E48" s="62">
        <v>12.15</v>
      </c>
      <c r="F48" s="62">
        <v>64.5</v>
      </c>
      <c r="G48" s="62">
        <v>0.06</v>
      </c>
      <c r="H48" s="62">
        <v>90</v>
      </c>
      <c r="I48" s="62">
        <v>0.02</v>
      </c>
      <c r="J48" s="62">
        <v>0.33</v>
      </c>
      <c r="K48" s="62">
        <v>0</v>
      </c>
      <c r="L48" s="62">
        <v>0.05</v>
      </c>
      <c r="M48" s="62">
        <v>51</v>
      </c>
      <c r="N48" s="62">
        <v>19.5</v>
      </c>
      <c r="O48" s="62">
        <v>34.5</v>
      </c>
      <c r="P48" s="62">
        <v>0.45</v>
      </c>
      <c r="Q48" s="62">
        <v>295.5</v>
      </c>
      <c r="R48" s="62">
        <v>3</v>
      </c>
      <c r="S48" s="62">
        <v>0.03</v>
      </c>
      <c r="T48" s="62">
        <v>0</v>
      </c>
      <c r="U48" s="64" t="s">
        <v>230</v>
      </c>
      <c r="V48" s="64" t="s">
        <v>27</v>
      </c>
      <c r="W48" s="55"/>
    </row>
    <row r="49" spans="1:23" ht="21.6" customHeight="1">
      <c r="A49" s="67" t="s">
        <v>39</v>
      </c>
      <c r="B49" s="141">
        <f>SUM(B42:B48)</f>
        <v>1020</v>
      </c>
      <c r="C49" s="68">
        <f t="shared" ref="C49:T49" si="5">SUM(C42:C48)</f>
        <v>29.842500000000001</v>
      </c>
      <c r="D49" s="68">
        <f t="shared" si="5"/>
        <v>27.637500000000003</v>
      </c>
      <c r="E49" s="68">
        <f t="shared" si="5"/>
        <v>130.5</v>
      </c>
      <c r="F49" s="68">
        <f t="shared" si="5"/>
        <v>843.47500000000002</v>
      </c>
      <c r="G49" s="68">
        <f t="shared" si="5"/>
        <v>0.5</v>
      </c>
      <c r="H49" s="68">
        <f t="shared" si="5"/>
        <v>106.65</v>
      </c>
      <c r="I49" s="68">
        <f t="shared" si="5"/>
        <v>0.72</v>
      </c>
      <c r="J49" s="68">
        <f t="shared" si="5"/>
        <v>8.34</v>
      </c>
      <c r="K49" s="68">
        <f t="shared" si="5"/>
        <v>0.35</v>
      </c>
      <c r="L49" s="68">
        <f t="shared" si="5"/>
        <v>0.75000000000000011</v>
      </c>
      <c r="M49" s="68">
        <f t="shared" si="5"/>
        <v>408.86999999999995</v>
      </c>
      <c r="N49" s="68">
        <f t="shared" si="5"/>
        <v>165.38</v>
      </c>
      <c r="O49" s="68">
        <f t="shared" si="5"/>
        <v>635.63</v>
      </c>
      <c r="P49" s="68">
        <f t="shared" si="5"/>
        <v>7.9000000000000012</v>
      </c>
      <c r="Q49" s="68">
        <f t="shared" si="5"/>
        <v>1947.13</v>
      </c>
      <c r="R49" s="68">
        <f t="shared" si="5"/>
        <v>46.21</v>
      </c>
      <c r="S49" s="68">
        <f t="shared" si="5"/>
        <v>0.28000000000000003</v>
      </c>
      <c r="T49" s="68">
        <f t="shared" si="5"/>
        <v>0.02</v>
      </c>
      <c r="U49" s="125"/>
      <c r="V49" s="125"/>
    </row>
    <row r="50" spans="1:23" ht="14.65" customHeight="1">
      <c r="A50" s="58" t="s">
        <v>49</v>
      </c>
      <c r="B50" s="59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58"/>
      <c r="V50" s="58"/>
    </row>
    <row r="51" spans="1:23" ht="13.5" customHeight="1">
      <c r="A51" s="61" t="s">
        <v>67</v>
      </c>
      <c r="B51" s="140">
        <v>200</v>
      </c>
      <c r="C51" s="62">
        <v>7.47</v>
      </c>
      <c r="D51" s="62">
        <v>13.06</v>
      </c>
      <c r="E51" s="62">
        <v>21.72</v>
      </c>
      <c r="F51" s="62">
        <v>204.71</v>
      </c>
      <c r="G51" s="62">
        <v>0.08</v>
      </c>
      <c r="H51" s="62">
        <v>7.08</v>
      </c>
      <c r="I51" s="62">
        <v>0.04</v>
      </c>
      <c r="J51" s="62">
        <v>0.51</v>
      </c>
      <c r="K51" s="62">
        <v>0.12</v>
      </c>
      <c r="L51" s="62">
        <v>0.05</v>
      </c>
      <c r="M51" s="62">
        <v>41.94</v>
      </c>
      <c r="N51" s="62">
        <v>23.27</v>
      </c>
      <c r="O51" s="62">
        <v>28.68</v>
      </c>
      <c r="P51" s="62">
        <v>4.54</v>
      </c>
      <c r="Q51" s="62">
        <v>492.9</v>
      </c>
      <c r="R51" s="62">
        <v>1.08</v>
      </c>
      <c r="S51" s="62">
        <v>0</v>
      </c>
      <c r="T51" s="62">
        <v>0</v>
      </c>
      <c r="U51" s="64" t="s">
        <v>218</v>
      </c>
      <c r="V51" s="64">
        <v>2023</v>
      </c>
      <c r="W51" s="65"/>
    </row>
    <row r="52" spans="1:23" ht="15.75" customHeight="1">
      <c r="A52" s="66" t="s">
        <v>74</v>
      </c>
      <c r="B52" s="140">
        <v>180</v>
      </c>
      <c r="C52" s="62">
        <v>0.59</v>
      </c>
      <c r="D52" s="62">
        <v>8.1000000000000003E-2</v>
      </c>
      <c r="E52" s="62">
        <v>24.92</v>
      </c>
      <c r="F52" s="62">
        <v>119.52</v>
      </c>
      <c r="G52" s="62">
        <v>3.5999999999999999E-3</v>
      </c>
      <c r="H52" s="62">
        <v>0.65339999999999998</v>
      </c>
      <c r="I52" s="62">
        <v>0</v>
      </c>
      <c r="J52" s="62">
        <v>0</v>
      </c>
      <c r="K52" s="62">
        <v>0</v>
      </c>
      <c r="L52" s="62">
        <v>0</v>
      </c>
      <c r="M52" s="62">
        <v>29.231999999999999</v>
      </c>
      <c r="N52" s="62">
        <v>15.713999999999999</v>
      </c>
      <c r="O52" s="62">
        <v>21.096</v>
      </c>
      <c r="P52" s="62">
        <v>0.62819999999999998</v>
      </c>
      <c r="Q52" s="62">
        <v>206.82</v>
      </c>
      <c r="R52" s="62">
        <v>0</v>
      </c>
      <c r="S52" s="62">
        <v>0</v>
      </c>
      <c r="T52" s="62">
        <v>0</v>
      </c>
      <c r="U52" s="64" t="s">
        <v>75</v>
      </c>
      <c r="V52" s="64" t="s">
        <v>27</v>
      </c>
      <c r="W52" s="55"/>
    </row>
    <row r="53" spans="1:23" ht="13.5" customHeight="1">
      <c r="A53" s="61" t="s">
        <v>48</v>
      </c>
      <c r="B53" s="140">
        <v>20</v>
      </c>
      <c r="C53" s="62">
        <v>1.5</v>
      </c>
      <c r="D53" s="62">
        <v>0.1</v>
      </c>
      <c r="E53" s="62">
        <v>10</v>
      </c>
      <c r="F53" s="62">
        <v>47.4</v>
      </c>
      <c r="G53" s="62">
        <v>0.03</v>
      </c>
      <c r="H53" s="62">
        <v>0</v>
      </c>
      <c r="I53" s="62">
        <v>0</v>
      </c>
      <c r="J53" s="62">
        <v>0.39</v>
      </c>
      <c r="K53" s="62">
        <v>0</v>
      </c>
      <c r="L53" s="62">
        <v>0.01</v>
      </c>
      <c r="M53" s="62">
        <v>4.5999999999999996</v>
      </c>
      <c r="N53" s="62">
        <v>6.6</v>
      </c>
      <c r="O53" s="62">
        <v>16.8</v>
      </c>
      <c r="P53" s="62">
        <v>0.4</v>
      </c>
      <c r="Q53" s="62">
        <v>25.8</v>
      </c>
      <c r="R53" s="62">
        <v>0</v>
      </c>
      <c r="S53" s="62">
        <v>0</v>
      </c>
      <c r="T53" s="62">
        <v>0</v>
      </c>
      <c r="U53" s="64" t="s">
        <v>215</v>
      </c>
      <c r="V53" s="64" t="s">
        <v>38</v>
      </c>
      <c r="W53" s="65"/>
    </row>
    <row r="54" spans="1:23" ht="15" customHeight="1">
      <c r="A54" s="67" t="s">
        <v>39</v>
      </c>
      <c r="B54" s="141">
        <f>SUM(B51:B53)</f>
        <v>400</v>
      </c>
      <c r="C54" s="68">
        <f t="shared" ref="C54:T54" si="6">SUM(C51:C53)</f>
        <v>9.56</v>
      </c>
      <c r="D54" s="68">
        <v>13.3</v>
      </c>
      <c r="E54" s="68">
        <f t="shared" si="6"/>
        <v>56.64</v>
      </c>
      <c r="F54" s="68">
        <f t="shared" si="6"/>
        <v>371.63</v>
      </c>
      <c r="G54" s="68">
        <f t="shared" si="6"/>
        <v>0.11360000000000001</v>
      </c>
      <c r="H54" s="68">
        <f t="shared" si="6"/>
        <v>7.7333999999999996</v>
      </c>
      <c r="I54" s="68">
        <f t="shared" si="6"/>
        <v>0.04</v>
      </c>
      <c r="J54" s="68">
        <f t="shared" si="6"/>
        <v>0.9</v>
      </c>
      <c r="K54" s="68">
        <f t="shared" si="6"/>
        <v>0.12</v>
      </c>
      <c r="L54" s="68">
        <f t="shared" si="6"/>
        <v>6.0000000000000005E-2</v>
      </c>
      <c r="M54" s="68">
        <f t="shared" si="6"/>
        <v>75.771999999999991</v>
      </c>
      <c r="N54" s="68">
        <f t="shared" si="6"/>
        <v>45.583999999999996</v>
      </c>
      <c r="O54" s="68">
        <f t="shared" si="6"/>
        <v>66.575999999999993</v>
      </c>
      <c r="P54" s="68">
        <f t="shared" si="6"/>
        <v>5.5682</v>
      </c>
      <c r="Q54" s="68">
        <f t="shared" si="6"/>
        <v>725.52</v>
      </c>
      <c r="R54" s="68">
        <f t="shared" si="6"/>
        <v>1.08</v>
      </c>
      <c r="S54" s="68">
        <f t="shared" si="6"/>
        <v>0</v>
      </c>
      <c r="T54" s="68">
        <f t="shared" si="6"/>
        <v>0</v>
      </c>
      <c r="U54" s="125"/>
      <c r="V54" s="125"/>
    </row>
    <row r="55" spans="1:23" ht="21.6" customHeight="1">
      <c r="A55" s="67" t="s">
        <v>53</v>
      </c>
      <c r="B55" s="143"/>
      <c r="C55" s="139">
        <f>C54+C49+C40</f>
        <v>61.192500000000003</v>
      </c>
      <c r="D55" s="139">
        <f t="shared" ref="D55:T55" si="7">D54+D49+D40</f>
        <v>68.537499999999994</v>
      </c>
      <c r="E55" s="139">
        <f t="shared" si="7"/>
        <v>272.73</v>
      </c>
      <c r="F55" s="139">
        <f t="shared" si="7"/>
        <v>1923.7750000000001</v>
      </c>
      <c r="G55" s="139">
        <f t="shared" si="7"/>
        <v>1.0836000000000001</v>
      </c>
      <c r="H55" s="139">
        <f t="shared" si="7"/>
        <v>159.70340000000002</v>
      </c>
      <c r="I55" s="139">
        <f t="shared" si="7"/>
        <v>0.89</v>
      </c>
      <c r="J55" s="139">
        <f t="shared" si="7"/>
        <v>13.780000000000001</v>
      </c>
      <c r="K55" s="139">
        <f t="shared" si="7"/>
        <v>0.57999999999999996</v>
      </c>
      <c r="L55" s="139">
        <f t="shared" si="7"/>
        <v>1.08</v>
      </c>
      <c r="M55" s="139">
        <f t="shared" si="7"/>
        <v>657.59199999999987</v>
      </c>
      <c r="N55" s="139">
        <f t="shared" si="7"/>
        <v>317.64400000000001</v>
      </c>
      <c r="O55" s="139">
        <f t="shared" si="7"/>
        <v>1030.866</v>
      </c>
      <c r="P55" s="139">
        <f t="shared" si="7"/>
        <v>23.138200000000001</v>
      </c>
      <c r="Q55" s="139">
        <f t="shared" si="7"/>
        <v>3936.42</v>
      </c>
      <c r="R55" s="139">
        <f t="shared" si="7"/>
        <v>63.7</v>
      </c>
      <c r="S55" s="139">
        <f t="shared" si="7"/>
        <v>0.36000000000000004</v>
      </c>
      <c r="T55" s="139">
        <f t="shared" si="7"/>
        <v>0.02</v>
      </c>
      <c r="U55" s="125"/>
      <c r="V55" s="125"/>
    </row>
    <row r="56" spans="1:23" s="75" customFormat="1" ht="28.35" customHeight="1">
      <c r="A56" s="160" t="s">
        <v>254</v>
      </c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</row>
    <row r="57" spans="1:23" ht="13.35" customHeight="1">
      <c r="A57" s="153" t="s">
        <v>0</v>
      </c>
      <c r="B57" s="155" t="s">
        <v>1</v>
      </c>
      <c r="C57" s="157" t="s">
        <v>2</v>
      </c>
      <c r="D57" s="158"/>
      <c r="E57" s="159"/>
      <c r="F57" s="156" t="s">
        <v>3</v>
      </c>
      <c r="G57" s="157" t="s">
        <v>4</v>
      </c>
      <c r="H57" s="158"/>
      <c r="I57" s="158"/>
      <c r="J57" s="158"/>
      <c r="K57" s="158"/>
      <c r="L57" s="159"/>
      <c r="M57" s="157" t="s">
        <v>5</v>
      </c>
      <c r="N57" s="158"/>
      <c r="O57" s="158"/>
      <c r="P57" s="158"/>
      <c r="Q57" s="158"/>
      <c r="R57" s="158"/>
      <c r="S57" s="158"/>
      <c r="T57" s="159"/>
      <c r="U57" s="153" t="s">
        <v>6</v>
      </c>
      <c r="V57" s="153" t="s">
        <v>7</v>
      </c>
    </row>
    <row r="58" spans="1:23" ht="26.65" customHeight="1">
      <c r="A58" s="154"/>
      <c r="B58" s="154"/>
      <c r="C58" s="57" t="s">
        <v>8</v>
      </c>
      <c r="D58" s="57" t="s">
        <v>9</v>
      </c>
      <c r="E58" s="57" t="s">
        <v>10</v>
      </c>
      <c r="F58" s="154"/>
      <c r="G58" s="57" t="s">
        <v>11</v>
      </c>
      <c r="H58" s="57" t="s">
        <v>12</v>
      </c>
      <c r="I58" s="57" t="s">
        <v>13</v>
      </c>
      <c r="J58" s="57" t="s">
        <v>14</v>
      </c>
      <c r="K58" s="57" t="s">
        <v>15</v>
      </c>
      <c r="L58" s="57" t="s">
        <v>16</v>
      </c>
      <c r="M58" s="57" t="s">
        <v>17</v>
      </c>
      <c r="N58" s="57" t="s">
        <v>18</v>
      </c>
      <c r="O58" s="57" t="s">
        <v>19</v>
      </c>
      <c r="P58" s="57" t="s">
        <v>20</v>
      </c>
      <c r="Q58" s="57" t="s">
        <v>21</v>
      </c>
      <c r="R58" s="57" t="s">
        <v>22</v>
      </c>
      <c r="S58" s="57" t="s">
        <v>23</v>
      </c>
      <c r="T58" s="57" t="s">
        <v>24</v>
      </c>
      <c r="U58" s="167"/>
      <c r="V58" s="167"/>
    </row>
    <row r="59" spans="1:23" ht="14.65" customHeight="1">
      <c r="A59" s="58" t="s">
        <v>25</v>
      </c>
      <c r="B59" s="59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58"/>
      <c r="V59" s="58"/>
    </row>
    <row r="60" spans="1:23" ht="15" customHeight="1">
      <c r="A60" s="70" t="s">
        <v>71</v>
      </c>
      <c r="B60" s="142">
        <v>100</v>
      </c>
      <c r="C60" s="137">
        <v>1.6</v>
      </c>
      <c r="D60" s="137">
        <v>5.0999999999999996</v>
      </c>
      <c r="E60" s="137">
        <v>8.1999999999999993</v>
      </c>
      <c r="F60" s="137">
        <v>87.6</v>
      </c>
      <c r="G60" s="138">
        <v>0.02</v>
      </c>
      <c r="H60" s="138">
        <v>25.3</v>
      </c>
      <c r="I60" s="138">
        <v>0</v>
      </c>
      <c r="J60" s="138">
        <v>2.12</v>
      </c>
      <c r="K60" s="138">
        <v>0</v>
      </c>
      <c r="L60" s="138">
        <v>0.02</v>
      </c>
      <c r="M60" s="138">
        <v>42.08</v>
      </c>
      <c r="N60" s="138">
        <v>14.36</v>
      </c>
      <c r="O60" s="138">
        <v>31.01</v>
      </c>
      <c r="P60" s="138">
        <v>0.59</v>
      </c>
      <c r="Q60" s="138">
        <v>260.64999999999998</v>
      </c>
      <c r="R60" s="138">
        <v>2.73</v>
      </c>
      <c r="S60" s="138">
        <v>0.01</v>
      </c>
      <c r="T60" s="138">
        <v>0</v>
      </c>
      <c r="U60" s="74" t="s">
        <v>72</v>
      </c>
      <c r="V60" s="74">
        <v>2017</v>
      </c>
    </row>
    <row r="61" spans="1:23" ht="15.75" customHeight="1">
      <c r="A61" s="61" t="s">
        <v>73</v>
      </c>
      <c r="B61" s="140">
        <v>200</v>
      </c>
      <c r="C61" s="62">
        <v>15.2</v>
      </c>
      <c r="D61" s="62">
        <v>16.100000000000001</v>
      </c>
      <c r="E61" s="62">
        <v>23.3</v>
      </c>
      <c r="F61" s="62">
        <v>307.39999999999998</v>
      </c>
      <c r="G61" s="62">
        <v>0.23</v>
      </c>
      <c r="H61" s="62">
        <v>16.96</v>
      </c>
      <c r="I61" s="62">
        <v>4.32</v>
      </c>
      <c r="J61" s="62">
        <v>6.32</v>
      </c>
      <c r="K61" s="62">
        <v>0</v>
      </c>
      <c r="L61" s="62">
        <v>1.04</v>
      </c>
      <c r="M61" s="62">
        <v>135.96</v>
      </c>
      <c r="N61" s="62">
        <v>46.64</v>
      </c>
      <c r="O61" s="62">
        <v>287.91000000000003</v>
      </c>
      <c r="P61" s="62">
        <v>4.88</v>
      </c>
      <c r="Q61" s="62">
        <v>815.11</v>
      </c>
      <c r="R61" s="62">
        <v>12.11</v>
      </c>
      <c r="S61" s="62">
        <v>0.16</v>
      </c>
      <c r="T61" s="62">
        <v>0.02</v>
      </c>
      <c r="U61" s="64" t="s">
        <v>220</v>
      </c>
      <c r="V61" s="64" t="s">
        <v>51</v>
      </c>
      <c r="W61" s="65"/>
    </row>
    <row r="62" spans="1:23" ht="15" customHeight="1">
      <c r="A62" s="61" t="s">
        <v>74</v>
      </c>
      <c r="B62" s="140">
        <v>180</v>
      </c>
      <c r="C62" s="62">
        <v>0.59</v>
      </c>
      <c r="D62" s="62">
        <v>8.1000000000000003E-2</v>
      </c>
      <c r="E62" s="62">
        <v>28.92</v>
      </c>
      <c r="F62" s="62">
        <v>119.52</v>
      </c>
      <c r="G62" s="62">
        <v>0</v>
      </c>
      <c r="H62" s="62">
        <v>0</v>
      </c>
      <c r="I62" s="62">
        <v>0</v>
      </c>
      <c r="J62" s="62">
        <v>0</v>
      </c>
      <c r="K62" s="62">
        <v>0</v>
      </c>
      <c r="L62" s="62">
        <v>0</v>
      </c>
      <c r="M62" s="62">
        <v>8.23</v>
      </c>
      <c r="N62" s="62">
        <v>1.8</v>
      </c>
      <c r="O62" s="62">
        <v>0</v>
      </c>
      <c r="P62" s="62">
        <v>0</v>
      </c>
      <c r="Q62" s="62">
        <v>0.82</v>
      </c>
      <c r="R62" s="62">
        <v>0</v>
      </c>
      <c r="S62" s="62">
        <v>0</v>
      </c>
      <c r="T62" s="62">
        <v>0</v>
      </c>
      <c r="U62" s="64" t="s">
        <v>75</v>
      </c>
      <c r="V62" s="64" t="s">
        <v>27</v>
      </c>
      <c r="W62" s="65"/>
    </row>
    <row r="63" spans="1:23" ht="16.5" customHeight="1">
      <c r="A63" s="61" t="s">
        <v>48</v>
      </c>
      <c r="B63" s="140">
        <v>40</v>
      </c>
      <c r="C63" s="62">
        <v>3.05</v>
      </c>
      <c r="D63" s="62">
        <v>0.25</v>
      </c>
      <c r="E63" s="62">
        <v>20.07</v>
      </c>
      <c r="F63" s="62">
        <v>94.73</v>
      </c>
      <c r="G63" s="62">
        <v>0.06</v>
      </c>
      <c r="H63" s="62">
        <v>0</v>
      </c>
      <c r="I63" s="62">
        <v>0</v>
      </c>
      <c r="J63" s="62">
        <v>0.78</v>
      </c>
      <c r="K63" s="62">
        <v>0</v>
      </c>
      <c r="L63" s="62">
        <v>0.02</v>
      </c>
      <c r="M63" s="62">
        <v>9.1999999999999993</v>
      </c>
      <c r="N63" s="62">
        <v>13.2</v>
      </c>
      <c r="O63" s="62">
        <v>33.6</v>
      </c>
      <c r="P63" s="62">
        <v>0.8</v>
      </c>
      <c r="Q63" s="62">
        <v>51.6</v>
      </c>
      <c r="R63" s="62">
        <v>0</v>
      </c>
      <c r="S63" s="62">
        <v>0.01</v>
      </c>
      <c r="T63" s="62">
        <v>0</v>
      </c>
      <c r="U63" s="64" t="s">
        <v>215</v>
      </c>
      <c r="V63" s="64" t="s">
        <v>38</v>
      </c>
      <c r="W63" s="65"/>
    </row>
    <row r="64" spans="1:23" ht="14.25" customHeight="1">
      <c r="A64" s="61" t="s">
        <v>36</v>
      </c>
      <c r="B64" s="140">
        <v>30</v>
      </c>
      <c r="C64" s="62">
        <v>1.99</v>
      </c>
      <c r="D64" s="62">
        <v>0.26</v>
      </c>
      <c r="E64" s="62">
        <v>12.72</v>
      </c>
      <c r="F64" s="62">
        <v>61.19</v>
      </c>
      <c r="G64" s="62">
        <v>0.05</v>
      </c>
      <c r="H64" s="62">
        <v>0</v>
      </c>
      <c r="I64" s="62">
        <v>0</v>
      </c>
      <c r="J64" s="62">
        <v>0.66</v>
      </c>
      <c r="K64" s="62">
        <v>0</v>
      </c>
      <c r="L64" s="62">
        <v>0.02</v>
      </c>
      <c r="M64" s="62">
        <v>5.4</v>
      </c>
      <c r="N64" s="62">
        <v>5.7</v>
      </c>
      <c r="O64" s="62">
        <v>26.1</v>
      </c>
      <c r="P64" s="62">
        <v>1.2</v>
      </c>
      <c r="Q64" s="62">
        <v>40.799999999999997</v>
      </c>
      <c r="R64" s="62">
        <v>1.68</v>
      </c>
      <c r="S64" s="62">
        <v>0</v>
      </c>
      <c r="T64" s="62">
        <v>0</v>
      </c>
      <c r="U64" s="64" t="s">
        <v>215</v>
      </c>
      <c r="V64" s="64" t="s">
        <v>38</v>
      </c>
      <c r="W64" s="65"/>
    </row>
    <row r="65" spans="1:23" ht="21.6" customHeight="1">
      <c r="A65" s="67" t="s">
        <v>39</v>
      </c>
      <c r="B65" s="141">
        <f>SUM(B60:B64)</f>
        <v>550</v>
      </c>
      <c r="C65" s="68">
        <v>22.5</v>
      </c>
      <c r="D65" s="68">
        <v>21.9</v>
      </c>
      <c r="E65" s="68">
        <f t="shared" ref="E65:T65" si="8">SUM(E60:E64)</f>
        <v>93.210000000000008</v>
      </c>
      <c r="F65" s="68">
        <f t="shared" si="8"/>
        <v>670.44</v>
      </c>
      <c r="G65" s="68">
        <f t="shared" si="8"/>
        <v>0.36</v>
      </c>
      <c r="H65" s="68">
        <f t="shared" si="8"/>
        <v>42.260000000000005</v>
      </c>
      <c r="I65" s="68">
        <f t="shared" si="8"/>
        <v>4.32</v>
      </c>
      <c r="J65" s="68">
        <f t="shared" si="8"/>
        <v>9.8800000000000008</v>
      </c>
      <c r="K65" s="68">
        <f t="shared" si="8"/>
        <v>0</v>
      </c>
      <c r="L65" s="68">
        <f t="shared" si="8"/>
        <v>1.1000000000000001</v>
      </c>
      <c r="M65" s="68">
        <f t="shared" si="8"/>
        <v>200.87</v>
      </c>
      <c r="N65" s="68">
        <f t="shared" si="8"/>
        <v>81.7</v>
      </c>
      <c r="O65" s="68">
        <f t="shared" si="8"/>
        <v>378.62000000000006</v>
      </c>
      <c r="P65" s="68">
        <f t="shared" si="8"/>
        <v>7.47</v>
      </c>
      <c r="Q65" s="68">
        <f t="shared" si="8"/>
        <v>1168.9799999999998</v>
      </c>
      <c r="R65" s="68">
        <f t="shared" si="8"/>
        <v>16.52</v>
      </c>
      <c r="S65" s="68">
        <f t="shared" si="8"/>
        <v>0.18000000000000002</v>
      </c>
      <c r="T65" s="68">
        <f t="shared" si="8"/>
        <v>0.02</v>
      </c>
      <c r="U65" s="125"/>
      <c r="V65" s="125"/>
    </row>
    <row r="66" spans="1:23" ht="14.65" customHeight="1">
      <c r="A66" s="58" t="s">
        <v>40</v>
      </c>
      <c r="B66" s="146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58"/>
      <c r="V66" s="58"/>
    </row>
    <row r="67" spans="1:23" ht="15" customHeight="1">
      <c r="A67" s="70" t="s">
        <v>76</v>
      </c>
      <c r="B67" s="142">
        <v>100</v>
      </c>
      <c r="C67" s="137">
        <v>1.1000000000000001</v>
      </c>
      <c r="D67" s="137">
        <v>0</v>
      </c>
      <c r="E67" s="137">
        <v>2.4</v>
      </c>
      <c r="F67" s="137">
        <v>14</v>
      </c>
      <c r="G67" s="138">
        <v>0.04</v>
      </c>
      <c r="H67" s="138">
        <v>10</v>
      </c>
      <c r="I67" s="138">
        <v>0</v>
      </c>
      <c r="J67" s="138">
        <v>0</v>
      </c>
      <c r="K67" s="138">
        <v>0</v>
      </c>
      <c r="L67" s="138">
        <v>0.03</v>
      </c>
      <c r="M67" s="138">
        <v>14</v>
      </c>
      <c r="N67" s="138">
        <v>20</v>
      </c>
      <c r="O67" s="138">
        <v>26</v>
      </c>
      <c r="P67" s="138">
        <v>1</v>
      </c>
      <c r="Q67" s="138">
        <v>290</v>
      </c>
      <c r="R67" s="138">
        <v>0</v>
      </c>
      <c r="S67" s="138">
        <v>0</v>
      </c>
      <c r="T67" s="138">
        <v>0</v>
      </c>
      <c r="U67" s="74" t="s">
        <v>55</v>
      </c>
      <c r="V67" s="74" t="s">
        <v>27</v>
      </c>
    </row>
    <row r="68" spans="1:23" ht="15" customHeight="1">
      <c r="A68" s="61" t="s">
        <v>77</v>
      </c>
      <c r="B68" s="140">
        <v>250</v>
      </c>
      <c r="C68" s="62">
        <v>1.49</v>
      </c>
      <c r="D68" s="62">
        <v>4.91</v>
      </c>
      <c r="E68" s="62">
        <v>14.99</v>
      </c>
      <c r="F68" s="62">
        <v>76.25</v>
      </c>
      <c r="G68" s="62">
        <v>0.05</v>
      </c>
      <c r="H68" s="62">
        <v>8.0299999999999994</v>
      </c>
      <c r="I68" s="62">
        <v>0.2</v>
      </c>
      <c r="J68" s="62">
        <v>2.23</v>
      </c>
      <c r="K68" s="62">
        <v>0</v>
      </c>
      <c r="L68" s="62">
        <v>0.04</v>
      </c>
      <c r="M68" s="62">
        <v>41.01</v>
      </c>
      <c r="N68" s="62">
        <v>18.670000000000002</v>
      </c>
      <c r="O68" s="62">
        <v>48.55</v>
      </c>
      <c r="P68" s="62">
        <v>0.82</v>
      </c>
      <c r="Q68" s="62">
        <v>246.79</v>
      </c>
      <c r="R68" s="62">
        <v>2.96</v>
      </c>
      <c r="S68" s="62">
        <v>0.02</v>
      </c>
      <c r="T68" s="62">
        <v>0</v>
      </c>
      <c r="U68" s="64" t="s">
        <v>78</v>
      </c>
      <c r="V68" s="64">
        <v>2017</v>
      </c>
      <c r="W68" s="65"/>
    </row>
    <row r="69" spans="1:23" ht="14.25" customHeight="1">
      <c r="A69" s="61" t="s">
        <v>79</v>
      </c>
      <c r="B69" s="140">
        <v>180</v>
      </c>
      <c r="C69" s="62">
        <v>7.8</v>
      </c>
      <c r="D69" s="62">
        <v>11.99</v>
      </c>
      <c r="E69" s="62">
        <v>19.88</v>
      </c>
      <c r="F69" s="62">
        <v>243.03</v>
      </c>
      <c r="G69" s="62">
        <v>0.1</v>
      </c>
      <c r="H69" s="62">
        <v>14.91</v>
      </c>
      <c r="I69" s="62">
        <v>0.47</v>
      </c>
      <c r="J69" s="62">
        <v>1.89</v>
      </c>
      <c r="K69" s="62">
        <v>0.05</v>
      </c>
      <c r="L69" s="62">
        <v>0.09</v>
      </c>
      <c r="M69" s="62">
        <v>52.25</v>
      </c>
      <c r="N69" s="62">
        <v>33.15</v>
      </c>
      <c r="O69" s="62">
        <v>77.040000000000006</v>
      </c>
      <c r="P69" s="62">
        <v>1.37</v>
      </c>
      <c r="Q69" s="62">
        <v>609.46</v>
      </c>
      <c r="R69" s="62">
        <v>7.42</v>
      </c>
      <c r="S69" s="62">
        <v>0.04</v>
      </c>
      <c r="T69" s="62">
        <v>0</v>
      </c>
      <c r="U69" s="64" t="s">
        <v>80</v>
      </c>
      <c r="V69" s="64" t="s">
        <v>27</v>
      </c>
      <c r="W69" s="65"/>
    </row>
    <row r="70" spans="1:23" ht="15" customHeight="1">
      <c r="A70" s="61" t="s">
        <v>81</v>
      </c>
      <c r="B70" s="140">
        <v>105</v>
      </c>
      <c r="C70" s="62">
        <v>12.62</v>
      </c>
      <c r="D70" s="62">
        <v>13.66</v>
      </c>
      <c r="E70" s="62">
        <v>13.48</v>
      </c>
      <c r="F70" s="62">
        <v>221.82</v>
      </c>
      <c r="G70" s="62">
        <v>0.11</v>
      </c>
      <c r="H70" s="62">
        <v>0.28000000000000003</v>
      </c>
      <c r="I70" s="62">
        <v>0.03</v>
      </c>
      <c r="J70" s="62">
        <v>2.4900000000000002</v>
      </c>
      <c r="K70" s="62">
        <v>0.08</v>
      </c>
      <c r="L70" s="62">
        <v>0.12</v>
      </c>
      <c r="M70" s="62">
        <v>67.89</v>
      </c>
      <c r="N70" s="62">
        <v>52.54</v>
      </c>
      <c r="O70" s="62">
        <v>217.87</v>
      </c>
      <c r="P70" s="62">
        <v>1.64</v>
      </c>
      <c r="Q70" s="62">
        <v>389.14</v>
      </c>
      <c r="R70" s="62">
        <v>107.34</v>
      </c>
      <c r="S70" s="62">
        <v>0.45</v>
      </c>
      <c r="T70" s="62">
        <v>0.01</v>
      </c>
      <c r="U70" s="64" t="s">
        <v>82</v>
      </c>
      <c r="V70" s="64" t="s">
        <v>27</v>
      </c>
      <c r="W70" s="65"/>
    </row>
    <row r="71" spans="1:23" ht="15" customHeight="1">
      <c r="A71" s="66" t="s">
        <v>216</v>
      </c>
      <c r="B71" s="140">
        <v>200</v>
      </c>
      <c r="C71" s="62">
        <v>0.6</v>
      </c>
      <c r="D71" s="62">
        <v>0.4</v>
      </c>
      <c r="E71" s="62">
        <v>32.6</v>
      </c>
      <c r="F71" s="62">
        <v>136.4</v>
      </c>
      <c r="G71" s="62">
        <v>1.9799999999999998E-2</v>
      </c>
      <c r="H71" s="62">
        <v>4</v>
      </c>
      <c r="I71" s="62">
        <v>0</v>
      </c>
      <c r="J71" s="62">
        <v>0</v>
      </c>
      <c r="K71" s="62">
        <v>0</v>
      </c>
      <c r="L71" s="62">
        <v>0.02</v>
      </c>
      <c r="M71" s="62">
        <v>12.6</v>
      </c>
      <c r="N71" s="62">
        <v>7.1999999999999993</v>
      </c>
      <c r="O71" s="62">
        <v>12.6</v>
      </c>
      <c r="P71" s="62">
        <v>2.52</v>
      </c>
      <c r="Q71" s="62">
        <v>216</v>
      </c>
      <c r="R71" s="62">
        <v>1.8</v>
      </c>
      <c r="S71" s="62">
        <v>0</v>
      </c>
      <c r="T71" s="62">
        <v>0</v>
      </c>
      <c r="U71" s="64" t="s">
        <v>60</v>
      </c>
      <c r="V71" s="64">
        <v>2017</v>
      </c>
      <c r="W71" s="55"/>
    </row>
    <row r="72" spans="1:23" ht="15.75" customHeight="1">
      <c r="A72" s="66" t="s">
        <v>214</v>
      </c>
      <c r="B72" s="140">
        <v>120</v>
      </c>
      <c r="C72" s="62">
        <f>0.4*120/100</f>
        <v>0.48</v>
      </c>
      <c r="D72" s="62">
        <v>0.48</v>
      </c>
      <c r="E72" s="62">
        <f>9.8*120/100</f>
        <v>11.76</v>
      </c>
      <c r="F72" s="62">
        <f>47*120/100</f>
        <v>56.4</v>
      </c>
      <c r="G72" s="62">
        <v>0.03</v>
      </c>
      <c r="H72" s="62">
        <v>10</v>
      </c>
      <c r="I72" s="62">
        <v>0.01</v>
      </c>
      <c r="J72" s="62">
        <v>0.63</v>
      </c>
      <c r="K72" s="62">
        <v>0</v>
      </c>
      <c r="L72" s="62">
        <v>0.02</v>
      </c>
      <c r="M72" s="62">
        <v>16</v>
      </c>
      <c r="N72" s="62">
        <v>8</v>
      </c>
      <c r="O72" s="62">
        <v>11</v>
      </c>
      <c r="P72" s="62">
        <v>2.2000000000000002</v>
      </c>
      <c r="Q72" s="62">
        <v>278</v>
      </c>
      <c r="R72" s="62">
        <v>2</v>
      </c>
      <c r="S72" s="62">
        <v>0.01</v>
      </c>
      <c r="T72" s="62">
        <v>0</v>
      </c>
      <c r="U72" s="64" t="s">
        <v>26</v>
      </c>
      <c r="V72" s="64" t="s">
        <v>27</v>
      </c>
      <c r="W72" s="55"/>
    </row>
    <row r="73" spans="1:23" ht="15.75" customHeight="1">
      <c r="A73" s="61" t="s">
        <v>48</v>
      </c>
      <c r="B73" s="140">
        <v>40</v>
      </c>
      <c r="C73" s="62">
        <v>3.05</v>
      </c>
      <c r="D73" s="62">
        <v>0.25</v>
      </c>
      <c r="E73" s="62">
        <v>20.07</v>
      </c>
      <c r="F73" s="62">
        <v>94.73</v>
      </c>
      <c r="G73" s="62">
        <v>0.06</v>
      </c>
      <c r="H73" s="62">
        <v>0</v>
      </c>
      <c r="I73" s="62">
        <v>0</v>
      </c>
      <c r="J73" s="62">
        <v>0.78</v>
      </c>
      <c r="K73" s="62">
        <v>0</v>
      </c>
      <c r="L73" s="62">
        <v>0.02</v>
      </c>
      <c r="M73" s="62">
        <v>9.1999999999999993</v>
      </c>
      <c r="N73" s="62">
        <v>13.2</v>
      </c>
      <c r="O73" s="62">
        <v>33.6</v>
      </c>
      <c r="P73" s="62">
        <v>0.8</v>
      </c>
      <c r="Q73" s="62">
        <v>51.6</v>
      </c>
      <c r="R73" s="62">
        <v>0</v>
      </c>
      <c r="S73" s="62">
        <v>0.01</v>
      </c>
      <c r="T73" s="62">
        <v>0</v>
      </c>
      <c r="U73" s="64" t="s">
        <v>215</v>
      </c>
      <c r="V73" s="64" t="s">
        <v>38</v>
      </c>
      <c r="W73" s="65"/>
    </row>
    <row r="74" spans="1:23" ht="21.6" customHeight="1">
      <c r="A74" s="67" t="s">
        <v>39</v>
      </c>
      <c r="B74" s="141">
        <f>SUM(B67:B73)</f>
        <v>995</v>
      </c>
      <c r="C74" s="152">
        <v>27.1</v>
      </c>
      <c r="D74" s="68">
        <v>31.8</v>
      </c>
      <c r="E74" s="152">
        <v>115.2</v>
      </c>
      <c r="F74" s="68">
        <f t="shared" ref="F74:T74" si="9">SUM(F67:F73)</f>
        <v>842.62999999999988</v>
      </c>
      <c r="G74" s="68">
        <f t="shared" si="9"/>
        <v>0.4098</v>
      </c>
      <c r="H74" s="68">
        <f t="shared" si="9"/>
        <v>47.22</v>
      </c>
      <c r="I74" s="68">
        <f t="shared" si="9"/>
        <v>0.71</v>
      </c>
      <c r="J74" s="68">
        <f t="shared" si="9"/>
        <v>8.02</v>
      </c>
      <c r="K74" s="68">
        <f t="shared" si="9"/>
        <v>0.13</v>
      </c>
      <c r="L74" s="68">
        <f t="shared" si="9"/>
        <v>0.34000000000000008</v>
      </c>
      <c r="M74" s="68">
        <f t="shared" si="9"/>
        <v>212.94999999999996</v>
      </c>
      <c r="N74" s="68">
        <f t="shared" si="9"/>
        <v>152.75999999999996</v>
      </c>
      <c r="O74" s="68">
        <f t="shared" si="9"/>
        <v>426.66000000000008</v>
      </c>
      <c r="P74" s="68">
        <f t="shared" si="9"/>
        <v>10.350000000000001</v>
      </c>
      <c r="Q74" s="68">
        <f t="shared" si="9"/>
        <v>2080.9899999999998</v>
      </c>
      <c r="R74" s="68">
        <f t="shared" si="9"/>
        <v>121.52</v>
      </c>
      <c r="S74" s="68">
        <f t="shared" si="9"/>
        <v>0.53</v>
      </c>
      <c r="T74" s="68">
        <f t="shared" si="9"/>
        <v>0.01</v>
      </c>
      <c r="U74" s="125"/>
      <c r="V74" s="125"/>
    </row>
    <row r="75" spans="1:23" ht="14.65" customHeight="1">
      <c r="A75" s="58" t="s">
        <v>49</v>
      </c>
      <c r="B75" s="146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58"/>
      <c r="V75" s="58"/>
    </row>
    <row r="76" spans="1:23" ht="14.25" customHeight="1">
      <c r="A76" s="61" t="s">
        <v>84</v>
      </c>
      <c r="B76" s="140">
        <v>200</v>
      </c>
      <c r="C76" s="62">
        <v>9.11</v>
      </c>
      <c r="D76" s="62">
        <v>12.31</v>
      </c>
      <c r="E76" s="62">
        <v>24.8</v>
      </c>
      <c r="F76" s="62">
        <v>236.79</v>
      </c>
      <c r="G76" s="62">
        <v>0.17</v>
      </c>
      <c r="H76" s="62">
        <v>16.07</v>
      </c>
      <c r="I76" s="62">
        <v>0.64</v>
      </c>
      <c r="J76" s="62">
        <v>3.17</v>
      </c>
      <c r="K76" s="62">
        <v>0.1</v>
      </c>
      <c r="L76" s="62">
        <v>0.19</v>
      </c>
      <c r="M76" s="62">
        <v>63.51</v>
      </c>
      <c r="N76" s="62">
        <v>55.56</v>
      </c>
      <c r="O76" s="62">
        <v>212.57</v>
      </c>
      <c r="P76" s="62">
        <v>3.15</v>
      </c>
      <c r="Q76" s="62">
        <v>914.18</v>
      </c>
      <c r="R76" s="62">
        <v>12.6</v>
      </c>
      <c r="S76" s="62">
        <v>0.13</v>
      </c>
      <c r="T76" s="62">
        <v>0.01</v>
      </c>
      <c r="U76" s="64" t="s">
        <v>221</v>
      </c>
      <c r="V76" s="64">
        <v>2023</v>
      </c>
      <c r="W76" s="65"/>
    </row>
    <row r="77" spans="1:23" ht="14.25" customHeight="1">
      <c r="A77" s="61" t="s">
        <v>48</v>
      </c>
      <c r="B77" s="140">
        <v>20</v>
      </c>
      <c r="C77" s="62">
        <v>1.53</v>
      </c>
      <c r="D77" s="62">
        <v>0.12</v>
      </c>
      <c r="E77" s="62">
        <v>10.039999999999999</v>
      </c>
      <c r="F77" s="62">
        <v>47.36</v>
      </c>
      <c r="G77" s="62">
        <v>0.03</v>
      </c>
      <c r="H77" s="62">
        <v>0</v>
      </c>
      <c r="I77" s="62">
        <v>0</v>
      </c>
      <c r="J77" s="62">
        <v>0.39</v>
      </c>
      <c r="K77" s="62">
        <v>0</v>
      </c>
      <c r="L77" s="62">
        <v>0.01</v>
      </c>
      <c r="M77" s="62">
        <v>4.5999999999999996</v>
      </c>
      <c r="N77" s="62">
        <v>6.6</v>
      </c>
      <c r="O77" s="62">
        <v>16.8</v>
      </c>
      <c r="P77" s="62">
        <v>0.4</v>
      </c>
      <c r="Q77" s="62">
        <v>25.8</v>
      </c>
      <c r="R77" s="62">
        <v>0</v>
      </c>
      <c r="S77" s="62">
        <v>0</v>
      </c>
      <c r="T77" s="62">
        <v>0</v>
      </c>
      <c r="U77" s="64" t="s">
        <v>34</v>
      </c>
      <c r="V77" s="64" t="s">
        <v>27</v>
      </c>
      <c r="W77" s="65"/>
    </row>
    <row r="78" spans="1:23" ht="14.25" customHeight="1">
      <c r="A78" s="66" t="s">
        <v>33</v>
      </c>
      <c r="B78" s="140">
        <v>180</v>
      </c>
      <c r="C78" s="62">
        <v>1.3680000000000001</v>
      </c>
      <c r="D78" s="62">
        <v>1.2150000000000001</v>
      </c>
      <c r="E78" s="62">
        <v>14.31</v>
      </c>
      <c r="F78" s="62">
        <v>72.900000000000006</v>
      </c>
      <c r="G78" s="62">
        <v>0.04</v>
      </c>
      <c r="H78" s="62">
        <v>1.33</v>
      </c>
      <c r="I78" s="62">
        <v>0.41</v>
      </c>
      <c r="J78" s="62">
        <v>0</v>
      </c>
      <c r="K78" s="62">
        <v>0</v>
      </c>
      <c r="L78" s="62">
        <v>0.16</v>
      </c>
      <c r="M78" s="62">
        <v>126.6</v>
      </c>
      <c r="N78" s="62">
        <v>15.4</v>
      </c>
      <c r="O78" s="62">
        <v>92.8</v>
      </c>
      <c r="P78" s="62">
        <v>0.41</v>
      </c>
      <c r="Q78" s="62">
        <v>154.6</v>
      </c>
      <c r="R78" s="62">
        <v>4.5</v>
      </c>
      <c r="S78" s="62">
        <v>0</v>
      </c>
      <c r="T78" s="62">
        <v>0</v>
      </c>
      <c r="U78" s="64" t="s">
        <v>215</v>
      </c>
      <c r="V78" s="64" t="s">
        <v>38</v>
      </c>
      <c r="W78" s="55"/>
    </row>
    <row r="79" spans="1:23" ht="21.6" customHeight="1">
      <c r="A79" s="67" t="s">
        <v>39</v>
      </c>
      <c r="B79" s="141">
        <v>400</v>
      </c>
      <c r="C79" s="139">
        <f>SUM(C76:C78)</f>
        <v>12.007999999999999</v>
      </c>
      <c r="D79" s="139">
        <f t="shared" ref="D79:T79" si="10">SUM(D76:D78)</f>
        <v>13.645</v>
      </c>
      <c r="E79" s="139">
        <v>49.1</v>
      </c>
      <c r="F79" s="139">
        <f t="shared" si="10"/>
        <v>357.04999999999995</v>
      </c>
      <c r="G79" s="139">
        <f t="shared" si="10"/>
        <v>0.24000000000000002</v>
      </c>
      <c r="H79" s="139">
        <f t="shared" si="10"/>
        <v>17.399999999999999</v>
      </c>
      <c r="I79" s="139">
        <f t="shared" si="10"/>
        <v>1.05</v>
      </c>
      <c r="J79" s="139">
        <f t="shared" si="10"/>
        <v>3.56</v>
      </c>
      <c r="K79" s="139">
        <f t="shared" si="10"/>
        <v>0.1</v>
      </c>
      <c r="L79" s="139">
        <f t="shared" si="10"/>
        <v>0.36</v>
      </c>
      <c r="M79" s="139">
        <f t="shared" si="10"/>
        <v>194.70999999999998</v>
      </c>
      <c r="N79" s="139">
        <f t="shared" si="10"/>
        <v>77.56</v>
      </c>
      <c r="O79" s="139">
        <f t="shared" si="10"/>
        <v>322.17</v>
      </c>
      <c r="P79" s="139">
        <f t="shared" si="10"/>
        <v>3.96</v>
      </c>
      <c r="Q79" s="139">
        <f t="shared" si="10"/>
        <v>1094.58</v>
      </c>
      <c r="R79" s="139">
        <f t="shared" si="10"/>
        <v>17.100000000000001</v>
      </c>
      <c r="S79" s="139">
        <f t="shared" si="10"/>
        <v>0.13</v>
      </c>
      <c r="T79" s="139">
        <f t="shared" si="10"/>
        <v>0.01</v>
      </c>
      <c r="U79" s="125"/>
      <c r="V79" s="125"/>
    </row>
    <row r="80" spans="1:23" ht="21.6" customHeight="1">
      <c r="A80" s="67" t="s">
        <v>53</v>
      </c>
      <c r="B80" s="122"/>
      <c r="C80" s="139">
        <f>C79+C74+C65</f>
        <v>61.608000000000004</v>
      </c>
      <c r="D80" s="139">
        <f t="shared" ref="D80:T80" si="11">D79+D74+D65</f>
        <v>67.344999999999999</v>
      </c>
      <c r="E80" s="139">
        <f t="shared" si="11"/>
        <v>257.51</v>
      </c>
      <c r="F80" s="139">
        <f t="shared" si="11"/>
        <v>1870.12</v>
      </c>
      <c r="G80" s="139">
        <f t="shared" si="11"/>
        <v>1.0098</v>
      </c>
      <c r="H80" s="139">
        <f t="shared" si="11"/>
        <v>106.88000000000001</v>
      </c>
      <c r="I80" s="139">
        <f t="shared" si="11"/>
        <v>6.08</v>
      </c>
      <c r="J80" s="139">
        <f t="shared" si="11"/>
        <v>21.46</v>
      </c>
      <c r="K80" s="139">
        <f t="shared" si="11"/>
        <v>0.23</v>
      </c>
      <c r="L80" s="139">
        <f t="shared" si="11"/>
        <v>1.8000000000000003</v>
      </c>
      <c r="M80" s="139">
        <f t="shared" si="11"/>
        <v>608.53</v>
      </c>
      <c r="N80" s="139">
        <f t="shared" si="11"/>
        <v>312.02</v>
      </c>
      <c r="O80" s="139">
        <f t="shared" si="11"/>
        <v>1127.4500000000003</v>
      </c>
      <c r="P80" s="139">
        <f t="shared" si="11"/>
        <v>21.78</v>
      </c>
      <c r="Q80" s="139">
        <f t="shared" si="11"/>
        <v>4344.5499999999993</v>
      </c>
      <c r="R80" s="139">
        <f t="shared" si="11"/>
        <v>155.14000000000001</v>
      </c>
      <c r="S80" s="139">
        <f t="shared" si="11"/>
        <v>0.84000000000000008</v>
      </c>
      <c r="T80" s="139">
        <f t="shared" si="11"/>
        <v>0.04</v>
      </c>
      <c r="U80" s="125"/>
      <c r="V80" s="125"/>
    </row>
    <row r="81" spans="1:23" ht="14.1" customHeight="1">
      <c r="A81" s="76" t="s">
        <v>31</v>
      </c>
      <c r="B81" s="77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6"/>
      <c r="V81" s="76"/>
    </row>
    <row r="82" spans="1:23" s="75" customFormat="1" ht="28.35" customHeight="1">
      <c r="A82" s="160" t="s">
        <v>255</v>
      </c>
      <c r="B82" s="160"/>
      <c r="C82" s="160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</row>
    <row r="83" spans="1:23" ht="13.35" customHeight="1">
      <c r="A83" s="153" t="s">
        <v>0</v>
      </c>
      <c r="B83" s="155" t="s">
        <v>1</v>
      </c>
      <c r="C83" s="157" t="s">
        <v>2</v>
      </c>
      <c r="D83" s="158"/>
      <c r="E83" s="159"/>
      <c r="F83" s="156" t="s">
        <v>3</v>
      </c>
      <c r="G83" s="157" t="s">
        <v>4</v>
      </c>
      <c r="H83" s="158"/>
      <c r="I83" s="158"/>
      <c r="J83" s="158"/>
      <c r="K83" s="158"/>
      <c r="L83" s="159"/>
      <c r="M83" s="157" t="s">
        <v>5</v>
      </c>
      <c r="N83" s="158"/>
      <c r="O83" s="158"/>
      <c r="P83" s="158"/>
      <c r="Q83" s="158"/>
      <c r="R83" s="158"/>
      <c r="S83" s="158"/>
      <c r="T83" s="159"/>
      <c r="U83" s="153" t="s">
        <v>6</v>
      </c>
      <c r="V83" s="153" t="s">
        <v>7</v>
      </c>
    </row>
    <row r="84" spans="1:23" ht="26.65" customHeight="1">
      <c r="A84" s="154"/>
      <c r="B84" s="154"/>
      <c r="C84" s="57" t="s">
        <v>8</v>
      </c>
      <c r="D84" s="57" t="s">
        <v>9</v>
      </c>
      <c r="E84" s="57" t="s">
        <v>10</v>
      </c>
      <c r="F84" s="154"/>
      <c r="G84" s="57" t="s">
        <v>11</v>
      </c>
      <c r="H84" s="57" t="s">
        <v>12</v>
      </c>
      <c r="I84" s="57" t="s">
        <v>13</v>
      </c>
      <c r="J84" s="57" t="s">
        <v>14</v>
      </c>
      <c r="K84" s="57" t="s">
        <v>15</v>
      </c>
      <c r="L84" s="57" t="s">
        <v>16</v>
      </c>
      <c r="M84" s="57" t="s">
        <v>17</v>
      </c>
      <c r="N84" s="57" t="s">
        <v>18</v>
      </c>
      <c r="O84" s="57" t="s">
        <v>19</v>
      </c>
      <c r="P84" s="57" t="s">
        <v>20</v>
      </c>
      <c r="Q84" s="57" t="s">
        <v>21</v>
      </c>
      <c r="R84" s="57" t="s">
        <v>22</v>
      </c>
      <c r="S84" s="57" t="s">
        <v>23</v>
      </c>
      <c r="T84" s="57" t="s">
        <v>24</v>
      </c>
      <c r="U84" s="167"/>
      <c r="V84" s="167"/>
    </row>
    <row r="85" spans="1:23" ht="14.65" customHeight="1">
      <c r="A85" s="58" t="s">
        <v>85</v>
      </c>
      <c r="B85" s="59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58"/>
      <c r="V85" s="58"/>
    </row>
    <row r="86" spans="1:23" ht="24" customHeight="1">
      <c r="A86" s="66" t="s">
        <v>295</v>
      </c>
      <c r="B86" s="140">
        <v>120</v>
      </c>
      <c r="C86" s="62">
        <v>1.6</v>
      </c>
      <c r="D86" s="62">
        <v>1.2</v>
      </c>
      <c r="E86" s="62">
        <v>10.6</v>
      </c>
      <c r="F86" s="62">
        <v>53</v>
      </c>
      <c r="G86" s="62">
        <v>0.03</v>
      </c>
      <c r="H86" s="62">
        <v>10</v>
      </c>
      <c r="I86" s="62">
        <v>0.01</v>
      </c>
      <c r="J86" s="62">
        <v>0.63</v>
      </c>
      <c r="K86" s="62">
        <v>0</v>
      </c>
      <c r="L86" s="62">
        <v>0.02</v>
      </c>
      <c r="M86" s="62">
        <v>16</v>
      </c>
      <c r="N86" s="62">
        <v>8</v>
      </c>
      <c r="O86" s="62">
        <v>11</v>
      </c>
      <c r="P86" s="62">
        <v>2.2000000000000002</v>
      </c>
      <c r="Q86" s="62">
        <v>278</v>
      </c>
      <c r="R86" s="62">
        <v>2</v>
      </c>
      <c r="S86" s="62">
        <v>0.01</v>
      </c>
      <c r="T86" s="62">
        <v>0</v>
      </c>
      <c r="U86" s="64" t="s">
        <v>26</v>
      </c>
      <c r="V86" s="64" t="s">
        <v>27</v>
      </c>
      <c r="W86" s="55"/>
    </row>
    <row r="87" spans="1:23" ht="13.5" customHeight="1">
      <c r="A87" s="61" t="s">
        <v>87</v>
      </c>
      <c r="B87" s="140">
        <v>220</v>
      </c>
      <c r="C87" s="62">
        <v>12.2</v>
      </c>
      <c r="D87" s="62">
        <v>13.11</v>
      </c>
      <c r="E87" s="62">
        <v>42.31</v>
      </c>
      <c r="F87" s="62">
        <v>345</v>
      </c>
      <c r="G87" s="62">
        <v>0.09</v>
      </c>
      <c r="H87" s="62">
        <v>0.43</v>
      </c>
      <c r="I87" s="62">
        <v>0.14000000000000001</v>
      </c>
      <c r="J87" s="62">
        <v>0.64</v>
      </c>
      <c r="K87" s="62">
        <v>0.3</v>
      </c>
      <c r="L87" s="62">
        <v>0.41</v>
      </c>
      <c r="M87" s="62">
        <v>284.68</v>
      </c>
      <c r="N87" s="62">
        <v>46.73</v>
      </c>
      <c r="O87" s="62">
        <v>386.86</v>
      </c>
      <c r="P87" s="62">
        <v>1.7</v>
      </c>
      <c r="Q87" s="62">
        <v>299.92</v>
      </c>
      <c r="R87" s="62">
        <v>2.3199999999999998</v>
      </c>
      <c r="S87" s="62">
        <v>0.06</v>
      </c>
      <c r="T87" s="62">
        <v>0.05</v>
      </c>
      <c r="U87" s="64" t="s">
        <v>222</v>
      </c>
      <c r="V87" s="64">
        <v>2023</v>
      </c>
      <c r="W87" s="65"/>
    </row>
    <row r="88" spans="1:23" ht="15" customHeight="1">
      <c r="A88" s="66" t="s">
        <v>223</v>
      </c>
      <c r="B88" s="140">
        <v>180</v>
      </c>
      <c r="C88" s="62">
        <v>5.8</v>
      </c>
      <c r="D88" s="62">
        <v>5</v>
      </c>
      <c r="E88" s="62">
        <v>8</v>
      </c>
      <c r="F88" s="62">
        <v>106</v>
      </c>
      <c r="G88" s="62">
        <v>0.08</v>
      </c>
      <c r="H88" s="62">
        <v>1.4</v>
      </c>
      <c r="I88" s="62">
        <v>0.05</v>
      </c>
      <c r="J88" s="62">
        <v>0.14000000000000001</v>
      </c>
      <c r="K88" s="62">
        <v>0</v>
      </c>
      <c r="L88" s="62">
        <v>0.34</v>
      </c>
      <c r="M88" s="62">
        <v>240</v>
      </c>
      <c r="N88" s="62">
        <v>28</v>
      </c>
      <c r="O88" s="62">
        <v>190</v>
      </c>
      <c r="P88" s="62">
        <v>0.2</v>
      </c>
      <c r="Q88" s="62">
        <v>292</v>
      </c>
      <c r="R88" s="62">
        <v>18</v>
      </c>
      <c r="S88" s="62">
        <v>0.04</v>
      </c>
      <c r="T88" s="62">
        <v>0</v>
      </c>
      <c r="U88" s="64" t="s">
        <v>66</v>
      </c>
      <c r="V88" s="64" t="s">
        <v>27</v>
      </c>
      <c r="W88" s="55"/>
    </row>
    <row r="89" spans="1:23" ht="15.75" customHeight="1">
      <c r="A89" s="61" t="s">
        <v>48</v>
      </c>
      <c r="B89" s="140">
        <v>30</v>
      </c>
      <c r="C89" s="62">
        <v>2.2999999999999998</v>
      </c>
      <c r="D89" s="62">
        <v>0.2</v>
      </c>
      <c r="E89" s="62">
        <v>15.1</v>
      </c>
      <c r="F89" s="62">
        <v>71.099999999999994</v>
      </c>
      <c r="G89" s="62">
        <v>0.05</v>
      </c>
      <c r="H89" s="62">
        <v>0</v>
      </c>
      <c r="I89" s="62">
        <v>0</v>
      </c>
      <c r="J89" s="62">
        <v>0.59</v>
      </c>
      <c r="K89" s="62">
        <v>0</v>
      </c>
      <c r="L89" s="62">
        <v>0.02</v>
      </c>
      <c r="M89" s="62">
        <v>6.9</v>
      </c>
      <c r="N89" s="62">
        <v>9.9</v>
      </c>
      <c r="O89" s="62">
        <v>25.2</v>
      </c>
      <c r="P89" s="62">
        <v>0.6</v>
      </c>
      <c r="Q89" s="62">
        <v>38.700000000000003</v>
      </c>
      <c r="R89" s="62">
        <v>0</v>
      </c>
      <c r="S89" s="62">
        <v>0</v>
      </c>
      <c r="T89" s="62">
        <v>0</v>
      </c>
      <c r="U89" s="64" t="s">
        <v>215</v>
      </c>
      <c r="V89" s="64" t="s">
        <v>38</v>
      </c>
      <c r="W89" s="65"/>
    </row>
    <row r="90" spans="1:23" ht="17.25" customHeight="1">
      <c r="A90" s="61" t="s">
        <v>36</v>
      </c>
      <c r="B90" s="140">
        <v>30</v>
      </c>
      <c r="C90" s="62">
        <v>1.99</v>
      </c>
      <c r="D90" s="62">
        <v>0.26</v>
      </c>
      <c r="E90" s="62">
        <v>12.72</v>
      </c>
      <c r="F90" s="62">
        <v>61.19</v>
      </c>
      <c r="G90" s="62">
        <v>0.05</v>
      </c>
      <c r="H90" s="62">
        <v>0</v>
      </c>
      <c r="I90" s="62">
        <v>0</v>
      </c>
      <c r="J90" s="62">
        <v>0.66</v>
      </c>
      <c r="K90" s="62">
        <v>0</v>
      </c>
      <c r="L90" s="62">
        <v>0.02</v>
      </c>
      <c r="M90" s="62">
        <v>5.4</v>
      </c>
      <c r="N90" s="62">
        <v>5.7</v>
      </c>
      <c r="O90" s="62">
        <v>26.1</v>
      </c>
      <c r="P90" s="62">
        <v>1.2</v>
      </c>
      <c r="Q90" s="62">
        <v>40.799999999999997</v>
      </c>
      <c r="R90" s="62">
        <v>1.68</v>
      </c>
      <c r="S90" s="62">
        <v>0</v>
      </c>
      <c r="T90" s="62">
        <v>0</v>
      </c>
      <c r="U90" s="64" t="s">
        <v>215</v>
      </c>
      <c r="V90" s="64" t="s">
        <v>38</v>
      </c>
      <c r="W90" s="65"/>
    </row>
    <row r="91" spans="1:23" ht="21.6" customHeight="1">
      <c r="A91" s="67" t="s">
        <v>89</v>
      </c>
      <c r="B91" s="141">
        <f>SUM(B86:B90)</f>
        <v>580</v>
      </c>
      <c r="C91" s="68">
        <f t="shared" ref="C91:T91" si="12">SUM(C86:C90)</f>
        <v>23.889999999999997</v>
      </c>
      <c r="D91" s="68">
        <f t="shared" si="12"/>
        <v>19.77</v>
      </c>
      <c r="E91" s="68">
        <f t="shared" si="12"/>
        <v>88.73</v>
      </c>
      <c r="F91" s="68">
        <f t="shared" si="12"/>
        <v>636.29</v>
      </c>
      <c r="G91" s="68">
        <f t="shared" si="12"/>
        <v>0.3</v>
      </c>
      <c r="H91" s="68">
        <f t="shared" si="12"/>
        <v>11.83</v>
      </c>
      <c r="I91" s="68">
        <f t="shared" si="12"/>
        <v>0.2</v>
      </c>
      <c r="J91" s="68">
        <f t="shared" si="12"/>
        <v>2.66</v>
      </c>
      <c r="K91" s="68">
        <f t="shared" si="12"/>
        <v>0.3</v>
      </c>
      <c r="L91" s="68">
        <f t="shared" si="12"/>
        <v>0.81</v>
      </c>
      <c r="M91" s="68">
        <f t="shared" si="12"/>
        <v>552.98</v>
      </c>
      <c r="N91" s="68">
        <f t="shared" si="12"/>
        <v>98.33</v>
      </c>
      <c r="O91" s="68">
        <f t="shared" si="12"/>
        <v>639.16000000000008</v>
      </c>
      <c r="P91" s="68">
        <f t="shared" si="12"/>
        <v>5.9</v>
      </c>
      <c r="Q91" s="68">
        <f t="shared" si="12"/>
        <v>949.42000000000007</v>
      </c>
      <c r="R91" s="68">
        <f t="shared" si="12"/>
        <v>24</v>
      </c>
      <c r="S91" s="68">
        <f t="shared" si="12"/>
        <v>0.10999999999999999</v>
      </c>
      <c r="T91" s="68">
        <f t="shared" si="12"/>
        <v>0.05</v>
      </c>
      <c r="U91" s="125"/>
      <c r="V91" s="125"/>
    </row>
    <row r="92" spans="1:23" ht="14.65" customHeight="1">
      <c r="A92" s="58" t="s">
        <v>90</v>
      </c>
      <c r="B92" s="146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58"/>
      <c r="V92" s="58"/>
    </row>
    <row r="93" spans="1:23" ht="16.5" customHeight="1">
      <c r="A93" s="70" t="s">
        <v>91</v>
      </c>
      <c r="B93" s="142">
        <v>100</v>
      </c>
      <c r="C93" s="137">
        <v>1.4</v>
      </c>
      <c r="D93" s="137">
        <v>1.5</v>
      </c>
      <c r="E93" s="137">
        <v>4</v>
      </c>
      <c r="F93" s="137">
        <v>39.200000000000003</v>
      </c>
      <c r="G93" s="138">
        <v>0.04</v>
      </c>
      <c r="H93" s="138">
        <v>3.01</v>
      </c>
      <c r="I93" s="138">
        <v>1.84</v>
      </c>
      <c r="J93" s="138">
        <v>2.71</v>
      </c>
      <c r="K93" s="138">
        <v>0</v>
      </c>
      <c r="L93" s="138">
        <v>0.06</v>
      </c>
      <c r="M93" s="138">
        <v>50.11</v>
      </c>
      <c r="N93" s="138">
        <v>33.409999999999997</v>
      </c>
      <c r="O93" s="138">
        <v>49.27</v>
      </c>
      <c r="P93" s="138">
        <v>0.89</v>
      </c>
      <c r="Q93" s="138">
        <v>204.3</v>
      </c>
      <c r="R93" s="138">
        <v>4.59</v>
      </c>
      <c r="S93" s="138">
        <v>0.05</v>
      </c>
      <c r="T93" s="138">
        <v>0</v>
      </c>
      <c r="U93" s="74" t="s">
        <v>284</v>
      </c>
      <c r="V93" s="74" t="s">
        <v>51</v>
      </c>
    </row>
    <row r="94" spans="1:23" ht="15.75" customHeight="1">
      <c r="A94" s="61" t="s">
        <v>92</v>
      </c>
      <c r="B94" s="140">
        <v>250</v>
      </c>
      <c r="C94" s="62">
        <v>3.75</v>
      </c>
      <c r="D94" s="62">
        <v>5.88</v>
      </c>
      <c r="E94" s="62">
        <v>16.13</v>
      </c>
      <c r="F94" s="62">
        <v>134.13</v>
      </c>
      <c r="G94" s="62">
        <v>0.08</v>
      </c>
      <c r="H94" s="62">
        <v>6.88</v>
      </c>
      <c r="I94" s="62">
        <v>0.23</v>
      </c>
      <c r="J94" s="62">
        <v>2.2999999999999998</v>
      </c>
      <c r="K94" s="62">
        <v>0</v>
      </c>
      <c r="L94" s="62">
        <v>0.06</v>
      </c>
      <c r="M94" s="62">
        <v>61.57</v>
      </c>
      <c r="N94" s="62">
        <v>33.35</v>
      </c>
      <c r="O94" s="62">
        <v>90.34</v>
      </c>
      <c r="P94" s="62">
        <v>1.62</v>
      </c>
      <c r="Q94" s="62">
        <v>455.23</v>
      </c>
      <c r="R94" s="62">
        <v>4.93</v>
      </c>
      <c r="S94" s="62">
        <v>0.03</v>
      </c>
      <c r="T94" s="62">
        <v>0</v>
      </c>
      <c r="U94" s="64" t="s">
        <v>93</v>
      </c>
      <c r="V94" s="64" t="s">
        <v>27</v>
      </c>
      <c r="W94" s="65"/>
    </row>
    <row r="95" spans="1:23" ht="15" customHeight="1">
      <c r="A95" s="61" t="s">
        <v>94</v>
      </c>
      <c r="B95" s="140">
        <v>220</v>
      </c>
      <c r="C95" s="62">
        <v>14.06</v>
      </c>
      <c r="D95" s="62">
        <v>19.86</v>
      </c>
      <c r="E95" s="62">
        <v>18.45</v>
      </c>
      <c r="F95" s="62">
        <v>269.14</v>
      </c>
      <c r="G95" s="62">
        <v>0.49</v>
      </c>
      <c r="H95" s="62">
        <v>8.4600000000000009</v>
      </c>
      <c r="I95" s="62">
        <v>0.03</v>
      </c>
      <c r="J95" s="62">
        <v>1.66</v>
      </c>
      <c r="K95" s="62">
        <v>0.05</v>
      </c>
      <c r="L95" s="62">
        <v>0.18</v>
      </c>
      <c r="M95" s="62">
        <v>31.63</v>
      </c>
      <c r="N95" s="62">
        <v>46.57</v>
      </c>
      <c r="O95" s="62">
        <v>216.19</v>
      </c>
      <c r="P95" s="62">
        <v>2.75</v>
      </c>
      <c r="Q95" s="62">
        <v>921.98</v>
      </c>
      <c r="R95" s="62">
        <v>12.72</v>
      </c>
      <c r="S95" s="62">
        <v>0.1</v>
      </c>
      <c r="T95" s="62">
        <v>0</v>
      </c>
      <c r="U95" s="64" t="s">
        <v>95</v>
      </c>
      <c r="V95" s="64">
        <v>2017</v>
      </c>
      <c r="W95" s="65"/>
    </row>
    <row r="96" spans="1:23" ht="15.75" customHeight="1">
      <c r="A96" s="66" t="s">
        <v>176</v>
      </c>
      <c r="B96" s="140">
        <v>200</v>
      </c>
      <c r="C96" s="62">
        <v>2.94</v>
      </c>
      <c r="D96" s="62">
        <v>3.544</v>
      </c>
      <c r="E96" s="62">
        <v>17.577999999999999</v>
      </c>
      <c r="F96" s="62">
        <v>118.60000000000001</v>
      </c>
      <c r="G96" s="62">
        <v>0.03</v>
      </c>
      <c r="H96" s="62">
        <v>0.47</v>
      </c>
      <c r="I96" s="62">
        <v>0.01</v>
      </c>
      <c r="J96" s="62">
        <v>0</v>
      </c>
      <c r="K96" s="62">
        <v>0</v>
      </c>
      <c r="L96" s="62">
        <v>0.1</v>
      </c>
      <c r="M96" s="62">
        <v>100.28</v>
      </c>
      <c r="N96" s="62">
        <v>24.74</v>
      </c>
      <c r="O96" s="62">
        <v>86.02</v>
      </c>
      <c r="P96" s="62">
        <v>0.78</v>
      </c>
      <c r="Q96" s="62">
        <v>186.56</v>
      </c>
      <c r="R96" s="62">
        <v>8.1</v>
      </c>
      <c r="S96" s="62">
        <v>0</v>
      </c>
      <c r="T96" s="62">
        <v>0</v>
      </c>
      <c r="U96" s="64" t="s">
        <v>97</v>
      </c>
      <c r="V96" s="64" t="s">
        <v>27</v>
      </c>
      <c r="W96" s="55"/>
    </row>
    <row r="97" spans="1:23" ht="14.25" customHeight="1">
      <c r="A97" s="61" t="s">
        <v>224</v>
      </c>
      <c r="B97" s="140">
        <v>55</v>
      </c>
      <c r="C97" s="62">
        <v>2.1</v>
      </c>
      <c r="D97" s="62">
        <v>3.4</v>
      </c>
      <c r="E97" s="62">
        <v>23.3</v>
      </c>
      <c r="F97" s="62">
        <v>109.4</v>
      </c>
      <c r="G97" s="62">
        <v>0.04</v>
      </c>
      <c r="H97" s="62">
        <v>0</v>
      </c>
      <c r="I97" s="62">
        <v>0.01</v>
      </c>
      <c r="J97" s="62">
        <v>0</v>
      </c>
      <c r="K97" s="62">
        <v>0</v>
      </c>
      <c r="L97" s="62">
        <v>0.03</v>
      </c>
      <c r="M97" s="62">
        <v>15.95</v>
      </c>
      <c r="N97" s="62">
        <v>11</v>
      </c>
      <c r="O97" s="62">
        <v>49.5</v>
      </c>
      <c r="P97" s="62">
        <v>1.1599999999999999</v>
      </c>
      <c r="Q97" s="62">
        <v>60.5</v>
      </c>
      <c r="R97" s="62">
        <v>0</v>
      </c>
      <c r="S97" s="62">
        <v>0</v>
      </c>
      <c r="T97" s="62">
        <v>0</v>
      </c>
      <c r="U97" s="64" t="s">
        <v>215</v>
      </c>
      <c r="V97" s="64">
        <v>2017</v>
      </c>
      <c r="W97" s="65"/>
    </row>
    <row r="98" spans="1:23" ht="15" customHeight="1">
      <c r="A98" s="61" t="s">
        <v>48</v>
      </c>
      <c r="B98" s="140">
        <v>50</v>
      </c>
      <c r="C98" s="62">
        <v>3.8</v>
      </c>
      <c r="D98" s="62">
        <v>0.3</v>
      </c>
      <c r="E98" s="62">
        <v>25.1</v>
      </c>
      <c r="F98" s="62">
        <v>118.4</v>
      </c>
      <c r="G98" s="62">
        <v>0.08</v>
      </c>
      <c r="H98" s="62">
        <v>0</v>
      </c>
      <c r="I98" s="62">
        <v>0</v>
      </c>
      <c r="J98" s="62">
        <v>0.98</v>
      </c>
      <c r="K98" s="62">
        <v>0</v>
      </c>
      <c r="L98" s="62">
        <v>0.03</v>
      </c>
      <c r="M98" s="62">
        <v>11.5</v>
      </c>
      <c r="N98" s="62">
        <v>16.5</v>
      </c>
      <c r="O98" s="62">
        <v>42</v>
      </c>
      <c r="P98" s="62">
        <v>1</v>
      </c>
      <c r="Q98" s="62">
        <v>64.5</v>
      </c>
      <c r="R98" s="62">
        <v>0</v>
      </c>
      <c r="S98" s="62">
        <v>0.01</v>
      </c>
      <c r="T98" s="62">
        <v>0</v>
      </c>
      <c r="U98" s="64" t="s">
        <v>215</v>
      </c>
      <c r="V98" s="64" t="s">
        <v>38</v>
      </c>
      <c r="W98" s="65"/>
    </row>
    <row r="99" spans="1:23" ht="18.75" customHeight="1">
      <c r="A99" s="66" t="s">
        <v>36</v>
      </c>
      <c r="B99" s="140">
        <v>50</v>
      </c>
      <c r="C99" s="62">
        <v>3.3125</v>
      </c>
      <c r="D99" s="62">
        <v>0.4375</v>
      </c>
      <c r="E99" s="62">
        <v>21.2</v>
      </c>
      <c r="F99" s="62">
        <v>101.97499999999999</v>
      </c>
      <c r="G99" s="62">
        <v>7.0000000000000007E-2</v>
      </c>
      <c r="H99" s="62">
        <v>0</v>
      </c>
      <c r="I99" s="62">
        <v>0</v>
      </c>
      <c r="J99" s="62">
        <v>0.88</v>
      </c>
      <c r="K99" s="62">
        <v>0</v>
      </c>
      <c r="L99" s="62">
        <v>0.03</v>
      </c>
      <c r="M99" s="62">
        <v>7.2</v>
      </c>
      <c r="N99" s="62">
        <v>7.6</v>
      </c>
      <c r="O99" s="62">
        <v>34.799999999999997</v>
      </c>
      <c r="P99" s="62">
        <v>1.6</v>
      </c>
      <c r="Q99" s="62">
        <v>54.4</v>
      </c>
      <c r="R99" s="62">
        <v>2.2400000000000002</v>
      </c>
      <c r="S99" s="62">
        <v>0</v>
      </c>
      <c r="T99" s="62">
        <v>0</v>
      </c>
      <c r="U99" s="64" t="s">
        <v>215</v>
      </c>
      <c r="V99" s="64" t="s">
        <v>38</v>
      </c>
      <c r="W99" s="55"/>
    </row>
    <row r="100" spans="1:23" ht="21.6" customHeight="1">
      <c r="A100" s="67" t="s">
        <v>89</v>
      </c>
      <c r="B100" s="141">
        <f>SUM(B93:B99)</f>
        <v>925</v>
      </c>
      <c r="C100" s="68">
        <f t="shared" ref="C100:T100" si="13">SUM(C93:C99)</f>
        <v>31.362500000000004</v>
      </c>
      <c r="D100" s="68">
        <f t="shared" si="13"/>
        <v>34.921499999999995</v>
      </c>
      <c r="E100" s="68">
        <f t="shared" si="13"/>
        <v>125.758</v>
      </c>
      <c r="F100" s="68">
        <f t="shared" si="13"/>
        <v>890.84499999999991</v>
      </c>
      <c r="G100" s="68">
        <f t="shared" si="13"/>
        <v>0.83000000000000007</v>
      </c>
      <c r="H100" s="68">
        <f t="shared" si="13"/>
        <v>18.82</v>
      </c>
      <c r="I100" s="68">
        <f t="shared" si="13"/>
        <v>2.1199999999999997</v>
      </c>
      <c r="J100" s="68">
        <f t="shared" si="13"/>
        <v>8.5300000000000011</v>
      </c>
      <c r="K100" s="68">
        <f t="shared" si="13"/>
        <v>0.05</v>
      </c>
      <c r="L100" s="68">
        <f t="shared" si="13"/>
        <v>0.4900000000000001</v>
      </c>
      <c r="M100" s="68">
        <f t="shared" si="13"/>
        <v>278.24</v>
      </c>
      <c r="N100" s="68">
        <f t="shared" si="13"/>
        <v>173.17</v>
      </c>
      <c r="O100" s="68">
        <f t="shared" si="13"/>
        <v>568.11999999999989</v>
      </c>
      <c r="P100" s="68">
        <f t="shared" si="13"/>
        <v>9.7999999999999989</v>
      </c>
      <c r="Q100" s="68">
        <f t="shared" si="13"/>
        <v>1947.47</v>
      </c>
      <c r="R100" s="68">
        <f t="shared" si="13"/>
        <v>32.580000000000005</v>
      </c>
      <c r="S100" s="68">
        <f t="shared" si="13"/>
        <v>0.19</v>
      </c>
      <c r="T100" s="68">
        <f t="shared" si="13"/>
        <v>0</v>
      </c>
      <c r="U100" s="125"/>
      <c r="V100" s="125"/>
    </row>
    <row r="101" spans="1:23" ht="14.65" customHeight="1">
      <c r="A101" s="58" t="s">
        <v>98</v>
      </c>
      <c r="B101" s="146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58"/>
      <c r="V101" s="58"/>
    </row>
    <row r="102" spans="1:23" ht="18.75" customHeight="1">
      <c r="A102" s="61" t="s">
        <v>99</v>
      </c>
      <c r="B102" s="140">
        <v>200</v>
      </c>
      <c r="C102" s="62">
        <v>8.1300000000000008</v>
      </c>
      <c r="D102" s="62">
        <v>8.1300000000000008</v>
      </c>
      <c r="E102" s="62">
        <v>29.52</v>
      </c>
      <c r="F102" s="62">
        <v>253.27</v>
      </c>
      <c r="G102" s="62">
        <v>0.16</v>
      </c>
      <c r="H102" s="62">
        <v>1.87</v>
      </c>
      <c r="I102" s="62">
        <v>7.0000000000000007E-2</v>
      </c>
      <c r="J102" s="62">
        <v>1.4</v>
      </c>
      <c r="K102" s="62">
        <v>0.12</v>
      </c>
      <c r="L102" s="62">
        <v>0.16</v>
      </c>
      <c r="M102" s="62">
        <v>144.19</v>
      </c>
      <c r="N102" s="62">
        <v>45.97</v>
      </c>
      <c r="O102" s="62">
        <v>177.56</v>
      </c>
      <c r="P102" s="62">
        <v>1.8</v>
      </c>
      <c r="Q102" s="62">
        <v>354.79</v>
      </c>
      <c r="R102" s="62">
        <v>13.92</v>
      </c>
      <c r="S102" s="62">
        <v>0.01</v>
      </c>
      <c r="T102" s="62">
        <v>0</v>
      </c>
      <c r="U102" s="64" t="s">
        <v>100</v>
      </c>
      <c r="V102" s="64" t="s">
        <v>101</v>
      </c>
      <c r="W102" s="65"/>
    </row>
    <row r="103" spans="1:23" ht="18.75" customHeight="1">
      <c r="A103" s="66" t="s">
        <v>68</v>
      </c>
      <c r="B103" s="140">
        <v>180</v>
      </c>
      <c r="C103" s="62">
        <v>0.14000000000000001</v>
      </c>
      <c r="D103" s="62">
        <v>0.14000000000000001</v>
      </c>
      <c r="E103" s="62">
        <v>25.09</v>
      </c>
      <c r="F103" s="62">
        <v>103.14</v>
      </c>
      <c r="G103" s="62">
        <v>0.01</v>
      </c>
      <c r="H103" s="62">
        <v>1.44</v>
      </c>
      <c r="I103" s="62">
        <v>0</v>
      </c>
      <c r="J103" s="62">
        <v>0.23</v>
      </c>
      <c r="K103" s="62">
        <v>0</v>
      </c>
      <c r="L103" s="62">
        <v>0.01</v>
      </c>
      <c r="M103" s="62">
        <v>11.84</v>
      </c>
      <c r="N103" s="62">
        <v>3.99</v>
      </c>
      <c r="O103" s="62">
        <v>3.56</v>
      </c>
      <c r="P103" s="62">
        <v>0.71</v>
      </c>
      <c r="Q103" s="62">
        <v>101.19</v>
      </c>
      <c r="R103" s="62">
        <v>0.72</v>
      </c>
      <c r="S103" s="62">
        <v>0</v>
      </c>
      <c r="T103" s="62">
        <v>0</v>
      </c>
      <c r="U103" s="64" t="s">
        <v>69</v>
      </c>
      <c r="V103" s="64">
        <v>2017</v>
      </c>
      <c r="W103" s="55"/>
    </row>
    <row r="104" spans="1:23" ht="17.25" customHeight="1">
      <c r="A104" s="61" t="s">
        <v>48</v>
      </c>
      <c r="B104" s="140">
        <v>20</v>
      </c>
      <c r="C104" s="62">
        <v>1.53</v>
      </c>
      <c r="D104" s="62">
        <v>0.12</v>
      </c>
      <c r="E104" s="62">
        <v>10.039999999999999</v>
      </c>
      <c r="F104" s="62">
        <v>47.36</v>
      </c>
      <c r="G104" s="62">
        <v>0.03</v>
      </c>
      <c r="H104" s="62">
        <v>0</v>
      </c>
      <c r="I104" s="62">
        <v>0</v>
      </c>
      <c r="J104" s="62">
        <v>0.39</v>
      </c>
      <c r="K104" s="62">
        <v>0</v>
      </c>
      <c r="L104" s="62">
        <v>0.01</v>
      </c>
      <c r="M104" s="62">
        <v>4.5999999999999996</v>
      </c>
      <c r="N104" s="62">
        <v>6.6</v>
      </c>
      <c r="O104" s="62">
        <v>16.8</v>
      </c>
      <c r="P104" s="62">
        <v>0.4</v>
      </c>
      <c r="Q104" s="62">
        <v>25.8</v>
      </c>
      <c r="R104" s="62">
        <v>0</v>
      </c>
      <c r="S104" s="62">
        <v>0</v>
      </c>
      <c r="T104" s="62">
        <v>0</v>
      </c>
      <c r="U104" s="64" t="s">
        <v>34</v>
      </c>
      <c r="V104" s="64" t="s">
        <v>27</v>
      </c>
      <c r="W104" s="65"/>
    </row>
    <row r="105" spans="1:23" ht="15.75" customHeight="1">
      <c r="A105" s="67" t="s">
        <v>89</v>
      </c>
      <c r="B105" s="141">
        <f>SUM(B102:B104)</f>
        <v>400</v>
      </c>
      <c r="C105" s="68">
        <v>9.6999999999999993</v>
      </c>
      <c r="D105" s="68">
        <v>8.3000000000000007</v>
      </c>
      <c r="E105" s="68">
        <v>64.599999999999994</v>
      </c>
      <c r="F105" s="68">
        <f t="shared" ref="F105:T105" si="14">SUM(F102:F104)</f>
        <v>403.77000000000004</v>
      </c>
      <c r="G105" s="68">
        <f t="shared" si="14"/>
        <v>0.2</v>
      </c>
      <c r="H105" s="68">
        <f t="shared" si="14"/>
        <v>3.31</v>
      </c>
      <c r="I105" s="68">
        <f t="shared" si="14"/>
        <v>7.0000000000000007E-2</v>
      </c>
      <c r="J105" s="68">
        <f t="shared" si="14"/>
        <v>2.02</v>
      </c>
      <c r="K105" s="68">
        <f t="shared" si="14"/>
        <v>0.12</v>
      </c>
      <c r="L105" s="68">
        <f t="shared" si="14"/>
        <v>0.18000000000000002</v>
      </c>
      <c r="M105" s="68">
        <f t="shared" si="14"/>
        <v>160.63</v>
      </c>
      <c r="N105" s="68">
        <f t="shared" si="14"/>
        <v>56.56</v>
      </c>
      <c r="O105" s="68">
        <f t="shared" si="14"/>
        <v>197.92000000000002</v>
      </c>
      <c r="P105" s="68">
        <f t="shared" si="14"/>
        <v>2.9099999999999997</v>
      </c>
      <c r="Q105" s="68">
        <f t="shared" si="14"/>
        <v>481.78000000000003</v>
      </c>
      <c r="R105" s="68">
        <f t="shared" si="14"/>
        <v>14.64</v>
      </c>
      <c r="S105" s="68">
        <f t="shared" si="14"/>
        <v>0.01</v>
      </c>
      <c r="T105" s="68">
        <f t="shared" si="14"/>
        <v>0</v>
      </c>
      <c r="U105" s="125"/>
      <c r="V105" s="125"/>
    </row>
    <row r="106" spans="1:23" ht="21.6" customHeight="1">
      <c r="A106" s="67" t="s">
        <v>102</v>
      </c>
      <c r="B106" s="122"/>
      <c r="C106" s="139">
        <f>C105+C100+C91</f>
        <v>64.952500000000001</v>
      </c>
      <c r="D106" s="139">
        <f t="shared" ref="D106:T106" si="15">D105+D100+D91</f>
        <v>62.991499999999988</v>
      </c>
      <c r="E106" s="139">
        <f t="shared" si="15"/>
        <v>279.08800000000002</v>
      </c>
      <c r="F106" s="139">
        <f t="shared" si="15"/>
        <v>1930.905</v>
      </c>
      <c r="G106" s="139">
        <f t="shared" si="15"/>
        <v>1.33</v>
      </c>
      <c r="H106" s="139">
        <f t="shared" si="15"/>
        <v>33.96</v>
      </c>
      <c r="I106" s="139">
        <f t="shared" si="15"/>
        <v>2.3899999999999997</v>
      </c>
      <c r="J106" s="139">
        <f t="shared" si="15"/>
        <v>13.21</v>
      </c>
      <c r="K106" s="139">
        <f t="shared" si="15"/>
        <v>0.47</v>
      </c>
      <c r="L106" s="139">
        <f t="shared" si="15"/>
        <v>1.4800000000000002</v>
      </c>
      <c r="M106" s="139">
        <f t="shared" si="15"/>
        <v>991.85</v>
      </c>
      <c r="N106" s="139">
        <f t="shared" si="15"/>
        <v>328.06</v>
      </c>
      <c r="O106" s="139">
        <f t="shared" si="15"/>
        <v>1405.2</v>
      </c>
      <c r="P106" s="139">
        <f t="shared" si="15"/>
        <v>18.61</v>
      </c>
      <c r="Q106" s="139">
        <f t="shared" si="15"/>
        <v>3378.67</v>
      </c>
      <c r="R106" s="139">
        <f t="shared" si="15"/>
        <v>71.22</v>
      </c>
      <c r="S106" s="139">
        <f t="shared" si="15"/>
        <v>0.31</v>
      </c>
      <c r="T106" s="139">
        <f t="shared" si="15"/>
        <v>0.05</v>
      </c>
      <c r="U106" s="125"/>
      <c r="V106" s="125"/>
    </row>
    <row r="107" spans="1:23" ht="14.1" customHeight="1">
      <c r="A107" s="76" t="s">
        <v>103</v>
      </c>
      <c r="B107" s="77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6"/>
      <c r="V107" s="76"/>
    </row>
    <row r="108" spans="1:23" s="75" customFormat="1" ht="28.35" customHeight="1">
      <c r="A108" s="160" t="s">
        <v>256</v>
      </c>
      <c r="B108" s="160"/>
      <c r="C108" s="160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</row>
    <row r="109" spans="1:23" ht="13.35" customHeight="1">
      <c r="A109" s="153" t="s">
        <v>0</v>
      </c>
      <c r="B109" s="155" t="s">
        <v>1</v>
      </c>
      <c r="C109" s="157" t="s">
        <v>2</v>
      </c>
      <c r="D109" s="158"/>
      <c r="E109" s="159"/>
      <c r="F109" s="156" t="s">
        <v>3</v>
      </c>
      <c r="G109" s="157" t="s">
        <v>4</v>
      </c>
      <c r="H109" s="158"/>
      <c r="I109" s="158"/>
      <c r="J109" s="158"/>
      <c r="K109" s="158"/>
      <c r="L109" s="159"/>
      <c r="M109" s="157" t="s">
        <v>5</v>
      </c>
      <c r="N109" s="158"/>
      <c r="O109" s="158"/>
      <c r="P109" s="158"/>
      <c r="Q109" s="158"/>
      <c r="R109" s="158"/>
      <c r="S109" s="158"/>
      <c r="T109" s="159"/>
      <c r="U109" s="153" t="s">
        <v>6</v>
      </c>
      <c r="V109" s="153" t="s">
        <v>7</v>
      </c>
    </row>
    <row r="110" spans="1:23" ht="26.65" customHeight="1">
      <c r="A110" s="154"/>
      <c r="B110" s="154"/>
      <c r="C110" s="57" t="s">
        <v>8</v>
      </c>
      <c r="D110" s="57" t="s">
        <v>9</v>
      </c>
      <c r="E110" s="57" t="s">
        <v>10</v>
      </c>
      <c r="F110" s="154"/>
      <c r="G110" s="57" t="s">
        <v>11</v>
      </c>
      <c r="H110" s="57" t="s">
        <v>12</v>
      </c>
      <c r="I110" s="57" t="s">
        <v>13</v>
      </c>
      <c r="J110" s="57" t="s">
        <v>14</v>
      </c>
      <c r="K110" s="57" t="s">
        <v>15</v>
      </c>
      <c r="L110" s="57" t="s">
        <v>16</v>
      </c>
      <c r="M110" s="57" t="s">
        <v>17</v>
      </c>
      <c r="N110" s="57" t="s">
        <v>18</v>
      </c>
      <c r="O110" s="57" t="s">
        <v>19</v>
      </c>
      <c r="P110" s="57" t="s">
        <v>20</v>
      </c>
      <c r="Q110" s="57" t="s">
        <v>21</v>
      </c>
      <c r="R110" s="57" t="s">
        <v>22</v>
      </c>
      <c r="S110" s="57" t="s">
        <v>23</v>
      </c>
      <c r="T110" s="57" t="s">
        <v>24</v>
      </c>
      <c r="U110" s="167"/>
      <c r="V110" s="167"/>
    </row>
    <row r="111" spans="1:23" ht="14.65" customHeight="1">
      <c r="A111" s="58" t="s">
        <v>85</v>
      </c>
      <c r="B111" s="59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58"/>
      <c r="V111" s="58"/>
    </row>
    <row r="112" spans="1:23" ht="17.25" customHeight="1">
      <c r="A112" s="70" t="s">
        <v>104</v>
      </c>
      <c r="B112" s="142">
        <v>100</v>
      </c>
      <c r="C112" s="137">
        <v>0.8</v>
      </c>
      <c r="D112" s="137">
        <v>0.1</v>
      </c>
      <c r="E112" s="137">
        <v>1.7</v>
      </c>
      <c r="F112" s="137">
        <v>13</v>
      </c>
      <c r="G112" s="138">
        <v>0.02</v>
      </c>
      <c r="H112" s="138">
        <v>5</v>
      </c>
      <c r="I112" s="138">
        <v>0</v>
      </c>
      <c r="J112" s="138">
        <v>0</v>
      </c>
      <c r="K112" s="138">
        <v>0</v>
      </c>
      <c r="L112" s="138">
        <v>0.02</v>
      </c>
      <c r="M112" s="138">
        <v>23</v>
      </c>
      <c r="N112" s="138">
        <v>14</v>
      </c>
      <c r="O112" s="138">
        <v>24</v>
      </c>
      <c r="P112" s="138">
        <v>0.6</v>
      </c>
      <c r="Q112" s="138">
        <v>141</v>
      </c>
      <c r="R112" s="138">
        <v>0</v>
      </c>
      <c r="S112" s="138">
        <v>0</v>
      </c>
      <c r="T112" s="138">
        <v>0</v>
      </c>
      <c r="U112" s="74" t="s">
        <v>105</v>
      </c>
      <c r="V112" s="74">
        <v>2017</v>
      </c>
    </row>
    <row r="113" spans="1:23" ht="17.25" customHeight="1">
      <c r="A113" s="61" t="s">
        <v>106</v>
      </c>
      <c r="B113" s="140">
        <v>180</v>
      </c>
      <c r="C113" s="62">
        <v>3.67</v>
      </c>
      <c r="D113" s="62">
        <v>5.76</v>
      </c>
      <c r="E113" s="62">
        <v>24.48</v>
      </c>
      <c r="F113" s="62">
        <v>164.7</v>
      </c>
      <c r="G113" s="62">
        <v>0.13</v>
      </c>
      <c r="H113" s="62">
        <v>10.92</v>
      </c>
      <c r="I113" s="62">
        <v>0.04</v>
      </c>
      <c r="J113" s="62">
        <v>0.27</v>
      </c>
      <c r="K113" s="62">
        <v>0.1</v>
      </c>
      <c r="L113" s="62">
        <v>0.13</v>
      </c>
      <c r="M113" s="62">
        <v>68.19</v>
      </c>
      <c r="N113" s="62">
        <v>33.409999999999997</v>
      </c>
      <c r="O113" s="62">
        <v>106.81</v>
      </c>
      <c r="P113" s="62">
        <v>1.3</v>
      </c>
      <c r="Q113" s="62">
        <v>829.79</v>
      </c>
      <c r="R113" s="62">
        <v>11.04</v>
      </c>
      <c r="S113" s="62">
        <v>0.04</v>
      </c>
      <c r="T113" s="62">
        <v>0</v>
      </c>
      <c r="U113" s="64" t="s">
        <v>107</v>
      </c>
      <c r="V113" s="64" t="s">
        <v>27</v>
      </c>
      <c r="W113" s="65"/>
    </row>
    <row r="114" spans="1:23" ht="14.25" customHeight="1">
      <c r="A114" s="70" t="s">
        <v>108</v>
      </c>
      <c r="B114" s="142">
        <v>100</v>
      </c>
      <c r="C114" s="137">
        <v>13.6</v>
      </c>
      <c r="D114" s="137">
        <v>16.8</v>
      </c>
      <c r="E114" s="137">
        <v>22.9</v>
      </c>
      <c r="F114" s="137">
        <v>168.5</v>
      </c>
      <c r="G114" s="138">
        <v>0.09</v>
      </c>
      <c r="H114" s="138">
        <v>2.71</v>
      </c>
      <c r="I114" s="138">
        <v>0.39</v>
      </c>
      <c r="J114" s="138">
        <v>1.72</v>
      </c>
      <c r="K114" s="138">
        <v>0</v>
      </c>
      <c r="L114" s="138">
        <v>0.1</v>
      </c>
      <c r="M114" s="138">
        <v>46.97</v>
      </c>
      <c r="N114" s="138">
        <v>52.14</v>
      </c>
      <c r="O114" s="138">
        <v>197.97</v>
      </c>
      <c r="P114" s="138">
        <v>1.05</v>
      </c>
      <c r="Q114" s="138">
        <v>467.68</v>
      </c>
      <c r="R114" s="138">
        <v>124.9</v>
      </c>
      <c r="S114" s="138">
        <v>0.53</v>
      </c>
      <c r="T114" s="138">
        <v>0.01</v>
      </c>
      <c r="U114" s="74" t="s">
        <v>109</v>
      </c>
      <c r="V114" s="74" t="s">
        <v>86</v>
      </c>
    </row>
    <row r="115" spans="1:23" ht="16.5" customHeight="1">
      <c r="A115" s="66" t="s">
        <v>68</v>
      </c>
      <c r="B115" s="140">
        <v>180</v>
      </c>
      <c r="C115" s="62">
        <v>0.14000000000000001</v>
      </c>
      <c r="D115" s="62">
        <v>0.14000000000000001</v>
      </c>
      <c r="E115" s="62">
        <v>25.09</v>
      </c>
      <c r="F115" s="62">
        <v>103.14</v>
      </c>
      <c r="G115" s="62">
        <v>0.01</v>
      </c>
      <c r="H115" s="62">
        <v>1.44</v>
      </c>
      <c r="I115" s="62">
        <v>0</v>
      </c>
      <c r="J115" s="62">
        <v>0.23</v>
      </c>
      <c r="K115" s="62">
        <v>0</v>
      </c>
      <c r="L115" s="62">
        <v>0.01</v>
      </c>
      <c r="M115" s="62">
        <v>11.84</v>
      </c>
      <c r="N115" s="62">
        <v>3.99</v>
      </c>
      <c r="O115" s="62">
        <v>3.56</v>
      </c>
      <c r="P115" s="62">
        <v>0.71</v>
      </c>
      <c r="Q115" s="62">
        <v>101.19</v>
      </c>
      <c r="R115" s="62">
        <v>0.72</v>
      </c>
      <c r="S115" s="62">
        <v>0</v>
      </c>
      <c r="T115" s="62">
        <v>0</v>
      </c>
      <c r="U115" s="64" t="s">
        <v>69</v>
      </c>
      <c r="V115" s="64">
        <v>2017</v>
      </c>
      <c r="W115" s="55"/>
    </row>
    <row r="116" spans="1:23" ht="15" customHeight="1">
      <c r="A116" s="61" t="s">
        <v>48</v>
      </c>
      <c r="B116" s="140">
        <v>40</v>
      </c>
      <c r="C116" s="62">
        <v>3.05</v>
      </c>
      <c r="D116" s="62">
        <v>0.25</v>
      </c>
      <c r="E116" s="62">
        <v>20.07</v>
      </c>
      <c r="F116" s="62">
        <v>94.73</v>
      </c>
      <c r="G116" s="62">
        <v>0.06</v>
      </c>
      <c r="H116" s="62">
        <v>0</v>
      </c>
      <c r="I116" s="62">
        <v>0</v>
      </c>
      <c r="J116" s="62">
        <v>0.78</v>
      </c>
      <c r="K116" s="62">
        <v>0</v>
      </c>
      <c r="L116" s="62">
        <v>0.02</v>
      </c>
      <c r="M116" s="62">
        <v>9.1999999999999993</v>
      </c>
      <c r="N116" s="62">
        <v>13.2</v>
      </c>
      <c r="O116" s="62">
        <v>33.6</v>
      </c>
      <c r="P116" s="62">
        <v>0.8</v>
      </c>
      <c r="Q116" s="62">
        <v>51.6</v>
      </c>
      <c r="R116" s="62">
        <v>0</v>
      </c>
      <c r="S116" s="62">
        <v>0.01</v>
      </c>
      <c r="T116" s="62">
        <v>0</v>
      </c>
      <c r="U116" s="64" t="s">
        <v>215</v>
      </c>
      <c r="V116" s="64" t="s">
        <v>38</v>
      </c>
      <c r="W116" s="65"/>
    </row>
    <row r="117" spans="1:23" ht="21.6" customHeight="1">
      <c r="A117" s="67" t="s">
        <v>89</v>
      </c>
      <c r="B117" s="68">
        <f>SUM(B112:B116)</f>
        <v>600</v>
      </c>
      <c r="C117" s="68">
        <f t="shared" ref="C117:F117" si="16">SUM(C112:C116)</f>
        <v>21.26</v>
      </c>
      <c r="D117" s="68">
        <f t="shared" si="16"/>
        <v>23.05</v>
      </c>
      <c r="E117" s="68">
        <f t="shared" si="16"/>
        <v>94.240000000000009</v>
      </c>
      <c r="F117" s="68">
        <f t="shared" si="16"/>
        <v>544.06999999999994</v>
      </c>
      <c r="G117" s="68">
        <f t="shared" ref="G117:T117" si="17">SUM(G112:G116)</f>
        <v>0.31</v>
      </c>
      <c r="H117" s="68">
        <f t="shared" si="17"/>
        <v>20.07</v>
      </c>
      <c r="I117" s="68">
        <f t="shared" si="17"/>
        <v>0.43</v>
      </c>
      <c r="J117" s="68">
        <f t="shared" si="17"/>
        <v>3</v>
      </c>
      <c r="K117" s="68">
        <f t="shared" si="17"/>
        <v>0.1</v>
      </c>
      <c r="L117" s="68">
        <f t="shared" si="17"/>
        <v>0.28000000000000003</v>
      </c>
      <c r="M117" s="68">
        <f t="shared" si="17"/>
        <v>159.19999999999999</v>
      </c>
      <c r="N117" s="68">
        <f t="shared" si="17"/>
        <v>116.74</v>
      </c>
      <c r="O117" s="68">
        <f t="shared" si="17"/>
        <v>365.94</v>
      </c>
      <c r="P117" s="68">
        <f t="shared" si="17"/>
        <v>4.46</v>
      </c>
      <c r="Q117" s="68">
        <f t="shared" si="17"/>
        <v>1591.26</v>
      </c>
      <c r="R117" s="68">
        <f t="shared" si="17"/>
        <v>136.66</v>
      </c>
      <c r="S117" s="68">
        <f t="shared" si="17"/>
        <v>0.58000000000000007</v>
      </c>
      <c r="T117" s="68">
        <f t="shared" si="17"/>
        <v>0.01</v>
      </c>
      <c r="U117" s="125"/>
      <c r="V117" s="125"/>
    </row>
    <row r="118" spans="1:23" ht="14.65" customHeight="1">
      <c r="A118" s="58" t="s">
        <v>90</v>
      </c>
      <c r="B118" s="146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58"/>
      <c r="V118" s="58"/>
    </row>
    <row r="119" spans="1:23" ht="17.25" customHeight="1">
      <c r="A119" s="61" t="s">
        <v>110</v>
      </c>
      <c r="B119" s="140">
        <v>100</v>
      </c>
      <c r="C119" s="62">
        <v>1.17</v>
      </c>
      <c r="D119" s="62">
        <v>5.17</v>
      </c>
      <c r="E119" s="62">
        <v>9.5</v>
      </c>
      <c r="F119" s="62">
        <v>73.38</v>
      </c>
      <c r="G119" s="62">
        <v>0.03</v>
      </c>
      <c r="H119" s="62">
        <v>26.03</v>
      </c>
      <c r="I119" s="62">
        <v>0.32</v>
      </c>
      <c r="J119" s="62">
        <v>2.4</v>
      </c>
      <c r="K119" s="62">
        <v>0</v>
      </c>
      <c r="L119" s="62">
        <v>0</v>
      </c>
      <c r="M119" s="62">
        <v>36.04</v>
      </c>
      <c r="N119" s="62">
        <v>17.02</v>
      </c>
      <c r="O119" s="62">
        <v>27.03</v>
      </c>
      <c r="P119" s="62">
        <v>1.1000000000000001</v>
      </c>
      <c r="Q119" s="62">
        <v>0</v>
      </c>
      <c r="R119" s="62">
        <v>0</v>
      </c>
      <c r="S119" s="62">
        <v>0</v>
      </c>
      <c r="T119" s="62">
        <v>0</v>
      </c>
      <c r="U119" s="64" t="s">
        <v>234</v>
      </c>
      <c r="V119" s="64" t="s">
        <v>42</v>
      </c>
      <c r="W119" s="65"/>
    </row>
    <row r="120" spans="1:23" ht="15" customHeight="1">
      <c r="A120" s="61" t="s">
        <v>111</v>
      </c>
      <c r="B120" s="140">
        <v>250</v>
      </c>
      <c r="C120" s="62">
        <v>9.65</v>
      </c>
      <c r="D120" s="62">
        <v>15.88</v>
      </c>
      <c r="E120" s="62">
        <v>7.65</v>
      </c>
      <c r="F120" s="62">
        <v>291.13</v>
      </c>
      <c r="G120" s="62">
        <v>0.33</v>
      </c>
      <c r="H120" s="62">
        <v>9.9700000000000006</v>
      </c>
      <c r="I120" s="62">
        <v>0.22</v>
      </c>
      <c r="J120" s="62">
        <v>1.99</v>
      </c>
      <c r="K120" s="62">
        <v>0.11</v>
      </c>
      <c r="L120" s="62">
        <v>0.13</v>
      </c>
      <c r="M120" s="62">
        <v>53.23</v>
      </c>
      <c r="N120" s="62">
        <v>36.67</v>
      </c>
      <c r="O120" s="62">
        <v>157.21</v>
      </c>
      <c r="P120" s="62">
        <v>2.04</v>
      </c>
      <c r="Q120" s="62">
        <v>535.83000000000004</v>
      </c>
      <c r="R120" s="62">
        <v>9.1199999999999992</v>
      </c>
      <c r="S120" s="62">
        <v>0.08</v>
      </c>
      <c r="T120" s="62">
        <v>0</v>
      </c>
      <c r="U120" s="64" t="s">
        <v>225</v>
      </c>
      <c r="V120" s="64" t="s">
        <v>27</v>
      </c>
      <c r="W120" s="65"/>
    </row>
    <row r="121" spans="1:23" ht="15.75" customHeight="1">
      <c r="A121" s="61" t="s">
        <v>113</v>
      </c>
      <c r="B121" s="140">
        <v>200</v>
      </c>
      <c r="C121" s="62">
        <v>9.07</v>
      </c>
      <c r="D121" s="62">
        <v>9.27</v>
      </c>
      <c r="E121" s="62">
        <v>44.27</v>
      </c>
      <c r="F121" s="62">
        <v>239.2</v>
      </c>
      <c r="G121" s="62">
        <v>0.09</v>
      </c>
      <c r="H121" s="62">
        <v>0.21</v>
      </c>
      <c r="I121" s="62">
        <v>0.23</v>
      </c>
      <c r="J121" s="62">
        <v>4.04</v>
      </c>
      <c r="K121" s="62">
        <v>1.5</v>
      </c>
      <c r="L121" s="62">
        <v>0.32</v>
      </c>
      <c r="M121" s="62">
        <v>178.86</v>
      </c>
      <c r="N121" s="62">
        <v>21.29</v>
      </c>
      <c r="O121" s="62">
        <v>218.66</v>
      </c>
      <c r="P121" s="62">
        <v>2.3199999999999998</v>
      </c>
      <c r="Q121" s="62">
        <v>200.16</v>
      </c>
      <c r="R121" s="62">
        <v>15.97</v>
      </c>
      <c r="S121" s="62">
        <v>0.04</v>
      </c>
      <c r="T121" s="62">
        <v>0.03</v>
      </c>
      <c r="U121" s="64" t="s">
        <v>222</v>
      </c>
      <c r="V121" s="64">
        <v>2017</v>
      </c>
      <c r="W121" s="65"/>
    </row>
    <row r="122" spans="1:23" ht="14.25" customHeight="1">
      <c r="A122" s="66" t="s">
        <v>287</v>
      </c>
      <c r="B122" s="140">
        <v>200</v>
      </c>
      <c r="C122" s="62">
        <v>1.4</v>
      </c>
      <c r="D122" s="62">
        <v>0.4</v>
      </c>
      <c r="E122" s="62">
        <v>22.8</v>
      </c>
      <c r="F122" s="62">
        <v>100.4</v>
      </c>
      <c r="G122" s="62">
        <v>1.9799999999999998E-2</v>
      </c>
      <c r="H122" s="62">
        <v>13.32</v>
      </c>
      <c r="I122" s="62">
        <v>0</v>
      </c>
      <c r="J122" s="62">
        <v>0</v>
      </c>
      <c r="K122" s="62">
        <v>0</v>
      </c>
      <c r="L122" s="62">
        <v>3.9599999999999996E-2</v>
      </c>
      <c r="M122" s="62">
        <v>30.599999999999998</v>
      </c>
      <c r="N122" s="62">
        <v>10.799999999999999</v>
      </c>
      <c r="O122" s="62">
        <v>32.4</v>
      </c>
      <c r="P122" s="62">
        <v>0.54</v>
      </c>
      <c r="Q122" s="62">
        <v>450</v>
      </c>
      <c r="R122" s="62">
        <v>0</v>
      </c>
      <c r="S122" s="62">
        <v>0</v>
      </c>
      <c r="T122" s="62">
        <v>0</v>
      </c>
      <c r="U122" s="64" t="s">
        <v>60</v>
      </c>
      <c r="V122" s="64" t="s">
        <v>27</v>
      </c>
      <c r="W122" s="55"/>
    </row>
    <row r="123" spans="1:23" ht="14.25" customHeight="1">
      <c r="A123" s="61" t="s">
        <v>48</v>
      </c>
      <c r="B123" s="140">
        <v>50</v>
      </c>
      <c r="C123" s="62">
        <v>3.8</v>
      </c>
      <c r="D123" s="62">
        <v>0.3</v>
      </c>
      <c r="E123" s="62">
        <v>25.1</v>
      </c>
      <c r="F123" s="62">
        <v>118.4</v>
      </c>
      <c r="G123" s="62">
        <v>0.08</v>
      </c>
      <c r="H123" s="62">
        <v>0</v>
      </c>
      <c r="I123" s="62">
        <v>0</v>
      </c>
      <c r="J123" s="62">
        <v>0.98</v>
      </c>
      <c r="K123" s="62">
        <v>0</v>
      </c>
      <c r="L123" s="62">
        <v>0.03</v>
      </c>
      <c r="M123" s="62">
        <v>11.5</v>
      </c>
      <c r="N123" s="62">
        <v>16.5</v>
      </c>
      <c r="O123" s="62">
        <v>42</v>
      </c>
      <c r="P123" s="62">
        <v>1</v>
      </c>
      <c r="Q123" s="62">
        <v>64.5</v>
      </c>
      <c r="R123" s="62">
        <v>0</v>
      </c>
      <c r="S123" s="62">
        <v>0.01</v>
      </c>
      <c r="T123" s="62">
        <v>0</v>
      </c>
      <c r="U123" s="64" t="s">
        <v>215</v>
      </c>
      <c r="V123" s="64" t="s">
        <v>38</v>
      </c>
      <c r="W123" s="65"/>
    </row>
    <row r="124" spans="1:23" ht="15.75" customHeight="1">
      <c r="A124" s="66" t="s">
        <v>36</v>
      </c>
      <c r="B124" s="140">
        <v>50</v>
      </c>
      <c r="C124" s="62">
        <v>3.3125</v>
      </c>
      <c r="D124" s="62">
        <v>0.4375</v>
      </c>
      <c r="E124" s="62">
        <v>21.2</v>
      </c>
      <c r="F124" s="62">
        <v>101.97499999999999</v>
      </c>
      <c r="G124" s="62">
        <v>7.0000000000000007E-2</v>
      </c>
      <c r="H124" s="62">
        <v>0</v>
      </c>
      <c r="I124" s="62">
        <v>0</v>
      </c>
      <c r="J124" s="62">
        <v>0.88</v>
      </c>
      <c r="K124" s="62">
        <v>0</v>
      </c>
      <c r="L124" s="62">
        <v>0.03</v>
      </c>
      <c r="M124" s="62">
        <v>7.2</v>
      </c>
      <c r="N124" s="62">
        <v>7.6</v>
      </c>
      <c r="O124" s="62">
        <v>34.799999999999997</v>
      </c>
      <c r="P124" s="62">
        <v>1.6</v>
      </c>
      <c r="Q124" s="62">
        <v>54.4</v>
      </c>
      <c r="R124" s="62">
        <v>2.2400000000000002</v>
      </c>
      <c r="S124" s="62">
        <v>0</v>
      </c>
      <c r="T124" s="62">
        <v>0</v>
      </c>
      <c r="U124" s="64" t="s">
        <v>215</v>
      </c>
      <c r="V124" s="64" t="s">
        <v>38</v>
      </c>
      <c r="W124" s="55"/>
    </row>
    <row r="125" spans="1:23" ht="15" customHeight="1">
      <c r="A125" s="66" t="s">
        <v>289</v>
      </c>
      <c r="B125" s="140">
        <v>200</v>
      </c>
      <c r="C125" s="62">
        <v>5.8</v>
      </c>
      <c r="D125" s="62">
        <v>5</v>
      </c>
      <c r="E125" s="62">
        <v>9.6</v>
      </c>
      <c r="F125" s="62">
        <v>107</v>
      </c>
      <c r="G125" s="62">
        <v>0.08</v>
      </c>
      <c r="H125" s="62">
        <v>2.6</v>
      </c>
      <c r="I125" s="62">
        <v>40</v>
      </c>
      <c r="J125" s="62">
        <v>0</v>
      </c>
      <c r="K125" s="62">
        <v>0</v>
      </c>
      <c r="L125" s="62">
        <v>0.03</v>
      </c>
      <c r="M125" s="62">
        <v>240</v>
      </c>
      <c r="N125" s="62">
        <v>28</v>
      </c>
      <c r="O125" s="62">
        <v>180</v>
      </c>
      <c r="P125" s="62">
        <v>0.2</v>
      </c>
      <c r="Q125" s="62">
        <v>292</v>
      </c>
      <c r="R125" s="62">
        <v>0</v>
      </c>
      <c r="S125" s="62">
        <v>0</v>
      </c>
      <c r="T125" s="62">
        <v>0</v>
      </c>
      <c r="U125" s="64" t="s">
        <v>215</v>
      </c>
      <c r="V125" s="64"/>
      <c r="W125" s="55"/>
    </row>
    <row r="126" spans="1:23" ht="21.6" customHeight="1">
      <c r="A126" s="67" t="s">
        <v>89</v>
      </c>
      <c r="B126" s="141">
        <f>SUM(B119:B125)</f>
        <v>1050</v>
      </c>
      <c r="C126" s="68">
        <v>34.299999999999997</v>
      </c>
      <c r="D126" s="68">
        <f t="shared" ref="D126:T126" si="18">SUM(D119:D125)</f>
        <v>36.457499999999996</v>
      </c>
      <c r="E126" s="68">
        <v>140.19999999999999</v>
      </c>
      <c r="F126" s="68">
        <f t="shared" si="18"/>
        <v>1031.4850000000001</v>
      </c>
      <c r="G126" s="68">
        <f t="shared" si="18"/>
        <v>0.69979999999999987</v>
      </c>
      <c r="H126" s="68">
        <f t="shared" si="18"/>
        <v>52.13</v>
      </c>
      <c r="I126" s="68">
        <f t="shared" si="18"/>
        <v>40.770000000000003</v>
      </c>
      <c r="J126" s="68">
        <f t="shared" si="18"/>
        <v>10.290000000000001</v>
      </c>
      <c r="K126" s="68">
        <f t="shared" si="18"/>
        <v>1.61</v>
      </c>
      <c r="L126" s="68">
        <f t="shared" si="18"/>
        <v>0.57960000000000012</v>
      </c>
      <c r="M126" s="68">
        <f t="shared" si="18"/>
        <v>557.43000000000006</v>
      </c>
      <c r="N126" s="68">
        <f t="shared" si="18"/>
        <v>137.88</v>
      </c>
      <c r="O126" s="68">
        <f t="shared" si="18"/>
        <v>692.09999999999991</v>
      </c>
      <c r="P126" s="68">
        <f t="shared" si="18"/>
        <v>8.7999999999999989</v>
      </c>
      <c r="Q126" s="68">
        <f t="shared" si="18"/>
        <v>1596.89</v>
      </c>
      <c r="R126" s="68">
        <f t="shared" si="18"/>
        <v>27.33</v>
      </c>
      <c r="S126" s="68">
        <f t="shared" si="18"/>
        <v>0.13</v>
      </c>
      <c r="T126" s="68">
        <f t="shared" si="18"/>
        <v>0.03</v>
      </c>
      <c r="U126" s="125"/>
      <c r="V126" s="125"/>
    </row>
    <row r="127" spans="1:23" ht="14.65" customHeight="1">
      <c r="A127" s="58" t="s">
        <v>98</v>
      </c>
      <c r="B127" s="146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58"/>
      <c r="V127" s="58"/>
    </row>
    <row r="128" spans="1:23" ht="16.5" customHeight="1">
      <c r="A128" s="66" t="s">
        <v>226</v>
      </c>
      <c r="B128" s="140">
        <v>75</v>
      </c>
      <c r="C128" s="62">
        <v>6.71</v>
      </c>
      <c r="D128" s="62">
        <v>7.52</v>
      </c>
      <c r="E128" s="62">
        <v>14.67</v>
      </c>
      <c r="F128" s="62">
        <v>159.15</v>
      </c>
      <c r="G128" s="62">
        <v>0.05</v>
      </c>
      <c r="H128" s="62">
        <v>0</v>
      </c>
      <c r="I128" s="62">
        <v>0</v>
      </c>
      <c r="J128" s="62">
        <v>1.5</v>
      </c>
      <c r="K128" s="62">
        <v>0.02</v>
      </c>
      <c r="L128" s="62">
        <v>0.02</v>
      </c>
      <c r="M128" s="62">
        <v>8.82</v>
      </c>
      <c r="N128" s="62">
        <v>5.71</v>
      </c>
      <c r="O128" s="62">
        <v>31.93</v>
      </c>
      <c r="P128" s="62">
        <v>0.36</v>
      </c>
      <c r="Q128" s="62">
        <v>49.34</v>
      </c>
      <c r="R128" s="62">
        <v>0.74</v>
      </c>
      <c r="S128" s="62">
        <v>0.01</v>
      </c>
      <c r="T128" s="62">
        <v>0.01</v>
      </c>
      <c r="U128" s="64" t="s">
        <v>227</v>
      </c>
      <c r="V128" s="64">
        <v>2017</v>
      </c>
      <c r="W128" s="55"/>
    </row>
    <row r="129" spans="1:23" ht="17.25" customHeight="1">
      <c r="A129" s="66" t="s">
        <v>228</v>
      </c>
      <c r="B129" s="140">
        <v>180</v>
      </c>
      <c r="C129" s="62">
        <v>4.68</v>
      </c>
      <c r="D129" s="62">
        <v>4.05</v>
      </c>
      <c r="E129" s="62">
        <v>6.48</v>
      </c>
      <c r="F129" s="62">
        <v>85.86</v>
      </c>
      <c r="G129" s="62">
        <v>0</v>
      </c>
      <c r="H129" s="62">
        <v>0</v>
      </c>
      <c r="I129" s="62">
        <v>0</v>
      </c>
      <c r="J129" s="62">
        <v>0</v>
      </c>
      <c r="K129" s="62">
        <v>0</v>
      </c>
      <c r="L129" s="62">
        <v>0</v>
      </c>
      <c r="M129" s="62">
        <v>0</v>
      </c>
      <c r="N129" s="62">
        <v>0</v>
      </c>
      <c r="O129" s="62">
        <v>0</v>
      </c>
      <c r="P129" s="62">
        <v>0</v>
      </c>
      <c r="Q129" s="62">
        <v>0</v>
      </c>
      <c r="R129" s="62">
        <v>0</v>
      </c>
      <c r="S129" s="62">
        <v>0</v>
      </c>
      <c r="T129" s="62">
        <v>0</v>
      </c>
      <c r="U129" s="64" t="s">
        <v>215</v>
      </c>
      <c r="V129" s="64" t="s">
        <v>27</v>
      </c>
      <c r="W129" s="55"/>
    </row>
    <row r="130" spans="1:23" ht="17.25" customHeight="1">
      <c r="A130" s="66" t="s">
        <v>229</v>
      </c>
      <c r="B130" s="140">
        <v>100</v>
      </c>
      <c r="C130" s="62">
        <v>0.4</v>
      </c>
      <c r="D130" s="62">
        <v>0.4</v>
      </c>
      <c r="E130" s="62">
        <v>9.8000000000000007</v>
      </c>
      <c r="F130" s="62">
        <v>47</v>
      </c>
      <c r="G130" s="62">
        <v>0.03</v>
      </c>
      <c r="H130" s="62">
        <v>10</v>
      </c>
      <c r="I130" s="62">
        <v>0.01</v>
      </c>
      <c r="J130" s="62">
        <v>0.63</v>
      </c>
      <c r="K130" s="62">
        <v>0</v>
      </c>
      <c r="L130" s="62">
        <v>0.02</v>
      </c>
      <c r="M130" s="62">
        <v>16</v>
      </c>
      <c r="N130" s="62">
        <v>8</v>
      </c>
      <c r="O130" s="62">
        <v>11</v>
      </c>
      <c r="P130" s="62">
        <v>2.2000000000000002</v>
      </c>
      <c r="Q130" s="62">
        <v>278</v>
      </c>
      <c r="R130" s="62">
        <v>2</v>
      </c>
      <c r="S130" s="62">
        <v>0.01</v>
      </c>
      <c r="T130" s="62">
        <v>0</v>
      </c>
      <c r="U130" s="64" t="s">
        <v>26</v>
      </c>
      <c r="V130" s="64" t="s">
        <v>27</v>
      </c>
      <c r="W130" s="55"/>
    </row>
    <row r="131" spans="1:23" ht="12.2" customHeight="1">
      <c r="A131" s="67" t="s">
        <v>89</v>
      </c>
      <c r="B131" s="141">
        <f>SUM(B128:B130)</f>
        <v>355</v>
      </c>
      <c r="C131" s="68">
        <f t="shared" ref="C131:T131" si="19">SUM(C128:C130)</f>
        <v>11.790000000000001</v>
      </c>
      <c r="D131" s="68">
        <f t="shared" si="19"/>
        <v>11.97</v>
      </c>
      <c r="E131" s="68">
        <f t="shared" si="19"/>
        <v>30.95</v>
      </c>
      <c r="F131" s="68">
        <v>292.10000000000002</v>
      </c>
      <c r="G131" s="68">
        <f t="shared" si="19"/>
        <v>0.08</v>
      </c>
      <c r="H131" s="68">
        <f t="shared" si="19"/>
        <v>10</v>
      </c>
      <c r="I131" s="68">
        <f t="shared" si="19"/>
        <v>0.01</v>
      </c>
      <c r="J131" s="68">
        <f t="shared" si="19"/>
        <v>2.13</v>
      </c>
      <c r="K131" s="68">
        <f t="shared" si="19"/>
        <v>0.02</v>
      </c>
      <c r="L131" s="68">
        <f t="shared" si="19"/>
        <v>0.04</v>
      </c>
      <c r="M131" s="68">
        <f t="shared" si="19"/>
        <v>24.82</v>
      </c>
      <c r="N131" s="68">
        <f t="shared" si="19"/>
        <v>13.71</v>
      </c>
      <c r="O131" s="68">
        <f t="shared" si="19"/>
        <v>42.93</v>
      </c>
      <c r="P131" s="68">
        <f t="shared" si="19"/>
        <v>2.56</v>
      </c>
      <c r="Q131" s="68">
        <f t="shared" si="19"/>
        <v>327.34000000000003</v>
      </c>
      <c r="R131" s="68">
        <f t="shared" si="19"/>
        <v>2.74</v>
      </c>
      <c r="S131" s="68">
        <f t="shared" si="19"/>
        <v>0.02</v>
      </c>
      <c r="T131" s="68">
        <f t="shared" si="19"/>
        <v>0.01</v>
      </c>
      <c r="U131" s="125"/>
      <c r="V131" s="125"/>
    </row>
    <row r="132" spans="1:23" ht="21.6" customHeight="1">
      <c r="A132" s="67" t="s">
        <v>102</v>
      </c>
      <c r="B132" s="122"/>
      <c r="C132" s="139">
        <f>C131+C126+C117</f>
        <v>67.349999999999994</v>
      </c>
      <c r="D132" s="139">
        <f t="shared" ref="D132:T132" si="20">D131+D126+D117</f>
        <v>71.477499999999992</v>
      </c>
      <c r="E132" s="139">
        <f t="shared" si="20"/>
        <v>265.39</v>
      </c>
      <c r="F132" s="139">
        <f t="shared" si="20"/>
        <v>1867.655</v>
      </c>
      <c r="G132" s="139">
        <f t="shared" si="20"/>
        <v>1.0897999999999999</v>
      </c>
      <c r="H132" s="139">
        <f t="shared" si="20"/>
        <v>82.2</v>
      </c>
      <c r="I132" s="139">
        <f t="shared" si="20"/>
        <v>41.21</v>
      </c>
      <c r="J132" s="139">
        <f t="shared" si="20"/>
        <v>15.420000000000002</v>
      </c>
      <c r="K132" s="139">
        <f t="shared" si="20"/>
        <v>1.7300000000000002</v>
      </c>
      <c r="L132" s="139">
        <f t="shared" si="20"/>
        <v>0.89960000000000018</v>
      </c>
      <c r="M132" s="139">
        <f t="shared" si="20"/>
        <v>741.45</v>
      </c>
      <c r="N132" s="139">
        <f t="shared" si="20"/>
        <v>268.33</v>
      </c>
      <c r="O132" s="139">
        <f t="shared" si="20"/>
        <v>1100.9699999999998</v>
      </c>
      <c r="P132" s="139">
        <f t="shared" si="20"/>
        <v>15.82</v>
      </c>
      <c r="Q132" s="139">
        <f t="shared" si="20"/>
        <v>3515.49</v>
      </c>
      <c r="R132" s="139">
        <f t="shared" si="20"/>
        <v>166.73</v>
      </c>
      <c r="S132" s="139">
        <f t="shared" si="20"/>
        <v>0.73000000000000009</v>
      </c>
      <c r="T132" s="139">
        <f t="shared" si="20"/>
        <v>0.05</v>
      </c>
      <c r="U132" s="125"/>
      <c r="V132" s="125"/>
    </row>
    <row r="133" spans="1:23" ht="14.1" customHeight="1">
      <c r="A133" s="76" t="s">
        <v>116</v>
      </c>
      <c r="B133" s="77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6"/>
      <c r="V133" s="76"/>
    </row>
    <row r="134" spans="1:23" s="75" customFormat="1" ht="28.35" customHeight="1">
      <c r="A134" s="160" t="s">
        <v>257</v>
      </c>
      <c r="B134" s="160"/>
      <c r="C134" s="160"/>
      <c r="D134" s="160"/>
      <c r="E134" s="160"/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</row>
    <row r="135" spans="1:23" ht="13.35" customHeight="1">
      <c r="A135" s="153" t="s">
        <v>0</v>
      </c>
      <c r="B135" s="155" t="s">
        <v>1</v>
      </c>
      <c r="C135" s="157" t="s">
        <v>2</v>
      </c>
      <c r="D135" s="158"/>
      <c r="E135" s="159"/>
      <c r="F135" s="156" t="s">
        <v>3</v>
      </c>
      <c r="G135" s="157" t="s">
        <v>4</v>
      </c>
      <c r="H135" s="158"/>
      <c r="I135" s="158"/>
      <c r="J135" s="158"/>
      <c r="K135" s="158"/>
      <c r="L135" s="159"/>
      <c r="M135" s="157" t="s">
        <v>5</v>
      </c>
      <c r="N135" s="158"/>
      <c r="O135" s="158"/>
      <c r="P135" s="158"/>
      <c r="Q135" s="158"/>
      <c r="R135" s="158"/>
      <c r="S135" s="158"/>
      <c r="T135" s="159"/>
      <c r="U135" s="153" t="s">
        <v>6</v>
      </c>
      <c r="V135" s="153" t="s">
        <v>7</v>
      </c>
    </row>
    <row r="136" spans="1:23" ht="26.65" customHeight="1">
      <c r="A136" s="154"/>
      <c r="B136" s="154"/>
      <c r="C136" s="57" t="s">
        <v>8</v>
      </c>
      <c r="D136" s="57" t="s">
        <v>9</v>
      </c>
      <c r="E136" s="57" t="s">
        <v>10</v>
      </c>
      <c r="F136" s="154"/>
      <c r="G136" s="57" t="s">
        <v>11</v>
      </c>
      <c r="H136" s="57" t="s">
        <v>12</v>
      </c>
      <c r="I136" s="57" t="s">
        <v>13</v>
      </c>
      <c r="J136" s="57" t="s">
        <v>14</v>
      </c>
      <c r="K136" s="57" t="s">
        <v>15</v>
      </c>
      <c r="L136" s="57" t="s">
        <v>16</v>
      </c>
      <c r="M136" s="57" t="s">
        <v>17</v>
      </c>
      <c r="N136" s="57" t="s">
        <v>18</v>
      </c>
      <c r="O136" s="57" t="s">
        <v>19</v>
      </c>
      <c r="P136" s="57" t="s">
        <v>20</v>
      </c>
      <c r="Q136" s="57" t="s">
        <v>21</v>
      </c>
      <c r="R136" s="57" t="s">
        <v>22</v>
      </c>
      <c r="S136" s="57" t="s">
        <v>23</v>
      </c>
      <c r="T136" s="57" t="s">
        <v>24</v>
      </c>
      <c r="U136" s="167"/>
      <c r="V136" s="167"/>
    </row>
    <row r="137" spans="1:23" ht="14.65" customHeight="1">
      <c r="A137" s="58" t="s">
        <v>85</v>
      </c>
      <c r="B137" s="59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58"/>
      <c r="V137" s="58"/>
    </row>
    <row r="138" spans="1:23" ht="18" customHeight="1">
      <c r="A138" s="61" t="s">
        <v>117</v>
      </c>
      <c r="B138" s="140">
        <v>100</v>
      </c>
      <c r="C138" s="62">
        <v>0.4</v>
      </c>
      <c r="D138" s="62">
        <v>0.4</v>
      </c>
      <c r="E138" s="62">
        <v>39.4</v>
      </c>
      <c r="F138" s="62">
        <v>165.7</v>
      </c>
      <c r="G138" s="62">
        <v>0.02</v>
      </c>
      <c r="H138" s="62">
        <v>4.22</v>
      </c>
      <c r="I138" s="62">
        <v>0.01</v>
      </c>
      <c r="J138" s="62">
        <v>0.67</v>
      </c>
      <c r="K138" s="62">
        <v>0</v>
      </c>
      <c r="L138" s="62">
        <v>0.02</v>
      </c>
      <c r="M138" s="62">
        <v>15.48</v>
      </c>
      <c r="N138" s="62">
        <v>7.6</v>
      </c>
      <c r="O138" s="62">
        <v>10.45</v>
      </c>
      <c r="P138" s="62">
        <v>2.09</v>
      </c>
      <c r="Q138" s="62">
        <v>294.02999999999997</v>
      </c>
      <c r="R138" s="62">
        <v>2.11</v>
      </c>
      <c r="S138" s="62">
        <v>0.01</v>
      </c>
      <c r="T138" s="62">
        <v>0</v>
      </c>
      <c r="U138" s="64" t="s">
        <v>118</v>
      </c>
      <c r="V138" s="64" t="s">
        <v>27</v>
      </c>
      <c r="W138" s="65"/>
    </row>
    <row r="139" spans="1:23" ht="16.5" customHeight="1">
      <c r="A139" s="61" t="s">
        <v>249</v>
      </c>
      <c r="B139" s="140">
        <v>200</v>
      </c>
      <c r="C139" s="62">
        <v>15.37</v>
      </c>
      <c r="D139" s="62">
        <v>17.600000000000001</v>
      </c>
      <c r="E139" s="62">
        <v>18.600000000000001</v>
      </c>
      <c r="F139" s="62">
        <v>225.7</v>
      </c>
      <c r="G139" s="62">
        <v>0.16</v>
      </c>
      <c r="H139" s="62">
        <v>1.65</v>
      </c>
      <c r="I139" s="62">
        <v>0.05</v>
      </c>
      <c r="J139" s="62">
        <v>3.25</v>
      </c>
      <c r="K139" s="62">
        <v>0</v>
      </c>
      <c r="L139" s="62">
        <v>0.1</v>
      </c>
      <c r="M139" s="62">
        <v>0</v>
      </c>
      <c r="N139" s="62">
        <v>0</v>
      </c>
      <c r="O139" s="62">
        <v>0</v>
      </c>
      <c r="P139" s="62">
        <v>1</v>
      </c>
      <c r="Q139" s="62">
        <v>225</v>
      </c>
      <c r="R139" s="62">
        <v>0.8</v>
      </c>
      <c r="S139" s="62">
        <v>0</v>
      </c>
      <c r="T139" s="62">
        <v>0</v>
      </c>
      <c r="U139" s="64" t="s">
        <v>250</v>
      </c>
      <c r="V139" s="64">
        <v>2023</v>
      </c>
      <c r="W139" s="65"/>
    </row>
    <row r="140" spans="1:23" ht="16.5" customHeight="1">
      <c r="A140" s="61" t="s">
        <v>231</v>
      </c>
      <c r="B140" s="140">
        <v>200</v>
      </c>
      <c r="C140" s="62">
        <v>0.4</v>
      </c>
      <c r="D140" s="62">
        <v>0.08</v>
      </c>
      <c r="E140" s="62">
        <v>27.05</v>
      </c>
      <c r="F140" s="62">
        <v>110.17</v>
      </c>
      <c r="G140" s="144">
        <v>0.01</v>
      </c>
      <c r="H140" s="144">
        <v>0.64</v>
      </c>
      <c r="I140" s="144">
        <v>0</v>
      </c>
      <c r="J140" s="144">
        <v>0</v>
      </c>
      <c r="K140" s="144">
        <v>0</v>
      </c>
      <c r="L140" s="144">
        <v>0.01</v>
      </c>
      <c r="M140" s="145">
        <v>14.69</v>
      </c>
      <c r="N140" s="145">
        <v>4.2699999999999996</v>
      </c>
      <c r="O140" s="145">
        <v>11.97</v>
      </c>
      <c r="P140" s="145">
        <v>1.01</v>
      </c>
      <c r="Q140" s="145">
        <v>98.29</v>
      </c>
      <c r="R140" s="145">
        <v>0.8</v>
      </c>
      <c r="S140" s="62">
        <v>0</v>
      </c>
      <c r="T140" s="62">
        <v>0</v>
      </c>
      <c r="U140" s="64">
        <v>358</v>
      </c>
      <c r="V140" s="64">
        <v>2017</v>
      </c>
      <c r="W140" s="65"/>
    </row>
    <row r="141" spans="1:23" ht="15" customHeight="1">
      <c r="A141" s="61" t="s">
        <v>48</v>
      </c>
      <c r="B141" s="140">
        <v>30</v>
      </c>
      <c r="C141" s="62">
        <v>2.2999999999999998</v>
      </c>
      <c r="D141" s="62">
        <v>0.2</v>
      </c>
      <c r="E141" s="62">
        <v>15.1</v>
      </c>
      <c r="F141" s="62">
        <v>71</v>
      </c>
      <c r="G141" s="62">
        <v>0.05</v>
      </c>
      <c r="H141" s="62">
        <v>0</v>
      </c>
      <c r="I141" s="62">
        <v>0</v>
      </c>
      <c r="J141" s="62">
        <v>0.59</v>
      </c>
      <c r="K141" s="62">
        <v>0</v>
      </c>
      <c r="L141" s="62">
        <v>0.02</v>
      </c>
      <c r="M141" s="62">
        <v>6.9</v>
      </c>
      <c r="N141" s="62">
        <v>9.9</v>
      </c>
      <c r="O141" s="62">
        <v>25.2</v>
      </c>
      <c r="P141" s="62">
        <v>0.6</v>
      </c>
      <c r="Q141" s="62">
        <v>38.700000000000003</v>
      </c>
      <c r="R141" s="62">
        <v>0</v>
      </c>
      <c r="S141" s="62">
        <v>0</v>
      </c>
      <c r="T141" s="62">
        <v>0</v>
      </c>
      <c r="U141" s="64" t="s">
        <v>215</v>
      </c>
      <c r="V141" s="64" t="s">
        <v>38</v>
      </c>
      <c r="W141" s="65"/>
    </row>
    <row r="142" spans="1:23" ht="13.5" customHeight="1">
      <c r="A142" s="61" t="s">
        <v>36</v>
      </c>
      <c r="B142" s="140">
        <v>30</v>
      </c>
      <c r="C142" s="62">
        <v>1.99</v>
      </c>
      <c r="D142" s="62">
        <v>0.26</v>
      </c>
      <c r="E142" s="62">
        <v>12.72</v>
      </c>
      <c r="F142" s="62">
        <v>61.19</v>
      </c>
      <c r="G142" s="62">
        <v>0.05</v>
      </c>
      <c r="H142" s="62">
        <v>0</v>
      </c>
      <c r="I142" s="62">
        <v>0</v>
      </c>
      <c r="J142" s="62">
        <v>0.66</v>
      </c>
      <c r="K142" s="62">
        <v>0</v>
      </c>
      <c r="L142" s="62">
        <v>0.02</v>
      </c>
      <c r="M142" s="62">
        <v>5.4</v>
      </c>
      <c r="N142" s="62">
        <v>5.7</v>
      </c>
      <c r="O142" s="62">
        <v>26.1</v>
      </c>
      <c r="P142" s="62">
        <v>1.2</v>
      </c>
      <c r="Q142" s="62">
        <v>40.799999999999997</v>
      </c>
      <c r="R142" s="62">
        <v>1.68</v>
      </c>
      <c r="S142" s="62">
        <v>0</v>
      </c>
      <c r="T142" s="62">
        <v>0</v>
      </c>
      <c r="U142" s="64"/>
      <c r="V142" s="64">
        <v>2020</v>
      </c>
    </row>
    <row r="143" spans="1:23" ht="15" customHeight="1">
      <c r="A143" s="67" t="s">
        <v>89</v>
      </c>
      <c r="B143" s="141">
        <f>SUM(B138:B142)</f>
        <v>560</v>
      </c>
      <c r="C143" s="68">
        <f t="shared" ref="C143:T143" si="21">SUM(C138:C142)</f>
        <v>20.459999999999997</v>
      </c>
      <c r="D143" s="68">
        <v>18.600000000000001</v>
      </c>
      <c r="E143" s="68">
        <f t="shared" si="21"/>
        <v>112.86999999999999</v>
      </c>
      <c r="F143" s="68">
        <f t="shared" si="21"/>
        <v>633.76</v>
      </c>
      <c r="G143" s="68">
        <f t="shared" si="21"/>
        <v>0.28999999999999998</v>
      </c>
      <c r="H143" s="68">
        <f t="shared" si="21"/>
        <v>6.5099999999999989</v>
      </c>
      <c r="I143" s="68">
        <f t="shared" si="21"/>
        <v>6.0000000000000005E-2</v>
      </c>
      <c r="J143" s="68">
        <f t="shared" si="21"/>
        <v>5.17</v>
      </c>
      <c r="K143" s="68">
        <f t="shared" si="21"/>
        <v>0</v>
      </c>
      <c r="L143" s="68">
        <f t="shared" si="21"/>
        <v>0.16999999999999998</v>
      </c>
      <c r="M143" s="68">
        <f t="shared" si="21"/>
        <v>42.47</v>
      </c>
      <c r="N143" s="68">
        <f t="shared" si="21"/>
        <v>27.47</v>
      </c>
      <c r="O143" s="68">
        <f t="shared" si="21"/>
        <v>73.72</v>
      </c>
      <c r="P143" s="68">
        <f t="shared" si="21"/>
        <v>5.8999999999999995</v>
      </c>
      <c r="Q143" s="68">
        <f t="shared" si="21"/>
        <v>696.81999999999994</v>
      </c>
      <c r="R143" s="68">
        <f t="shared" si="21"/>
        <v>5.39</v>
      </c>
      <c r="S143" s="68">
        <f t="shared" si="21"/>
        <v>0.01</v>
      </c>
      <c r="T143" s="68">
        <f t="shared" si="21"/>
        <v>0</v>
      </c>
      <c r="U143" s="125"/>
      <c r="V143" s="125"/>
    </row>
    <row r="144" spans="1:23" ht="14.65" customHeight="1">
      <c r="A144" s="58" t="s">
        <v>90</v>
      </c>
      <c r="B144" s="146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8"/>
      <c r="V144" s="58"/>
    </row>
    <row r="145" spans="1:23" ht="18.75" customHeight="1">
      <c r="A145" s="70" t="s">
        <v>119</v>
      </c>
      <c r="B145" s="142">
        <v>100</v>
      </c>
      <c r="C145" s="137">
        <v>1.1000000000000001</v>
      </c>
      <c r="D145" s="137">
        <v>0</v>
      </c>
      <c r="E145" s="137">
        <v>2.4</v>
      </c>
      <c r="F145" s="137">
        <v>14</v>
      </c>
      <c r="G145" s="138">
        <v>0.04</v>
      </c>
      <c r="H145" s="138">
        <v>10</v>
      </c>
      <c r="I145" s="138">
        <v>0</v>
      </c>
      <c r="J145" s="138">
        <v>0</v>
      </c>
      <c r="K145" s="138">
        <v>0</v>
      </c>
      <c r="L145" s="138">
        <v>0.03</v>
      </c>
      <c r="M145" s="138">
        <v>14</v>
      </c>
      <c r="N145" s="138">
        <v>20</v>
      </c>
      <c r="O145" s="138">
        <v>26</v>
      </c>
      <c r="P145" s="138">
        <v>1</v>
      </c>
      <c r="Q145" s="138">
        <v>290</v>
      </c>
      <c r="R145" s="138">
        <v>0</v>
      </c>
      <c r="S145" s="138">
        <v>0</v>
      </c>
      <c r="T145" s="138">
        <v>0</v>
      </c>
      <c r="U145" s="74" t="s">
        <v>105</v>
      </c>
      <c r="V145" s="74" t="s">
        <v>86</v>
      </c>
    </row>
    <row r="146" spans="1:23" ht="16.5" customHeight="1">
      <c r="A146" s="61" t="s">
        <v>120</v>
      </c>
      <c r="B146" s="140">
        <v>250</v>
      </c>
      <c r="C146" s="62">
        <v>2.4</v>
      </c>
      <c r="D146" s="62">
        <v>5.0999999999999996</v>
      </c>
      <c r="E146" s="62">
        <v>15.3</v>
      </c>
      <c r="F146" s="62">
        <v>117.3</v>
      </c>
      <c r="G146" s="62">
        <v>0.03</v>
      </c>
      <c r="H146" s="62">
        <v>0.75</v>
      </c>
      <c r="I146" s="62">
        <v>0.19</v>
      </c>
      <c r="J146" s="62">
        <v>2.6</v>
      </c>
      <c r="K146" s="62">
        <v>0</v>
      </c>
      <c r="L146" s="62">
        <v>0.01</v>
      </c>
      <c r="M146" s="62">
        <v>27.05</v>
      </c>
      <c r="N146" s="62">
        <v>10.51</v>
      </c>
      <c r="O146" s="62">
        <v>27.95</v>
      </c>
      <c r="P146" s="62">
        <v>0.61</v>
      </c>
      <c r="Q146" s="62">
        <v>71.94</v>
      </c>
      <c r="R146" s="62">
        <v>1.07</v>
      </c>
      <c r="S146" s="62">
        <v>0.01</v>
      </c>
      <c r="T146" s="62">
        <v>0</v>
      </c>
      <c r="U146" s="64" t="s">
        <v>121</v>
      </c>
      <c r="V146" s="64">
        <v>2017</v>
      </c>
    </row>
    <row r="147" spans="1:23" ht="15.75" customHeight="1">
      <c r="A147" s="61" t="s">
        <v>171</v>
      </c>
      <c r="B147" s="140">
        <v>125</v>
      </c>
      <c r="C147" s="62">
        <v>11.3</v>
      </c>
      <c r="D147" s="62">
        <v>12.3</v>
      </c>
      <c r="E147" s="62">
        <v>14.65</v>
      </c>
      <c r="F147" s="62">
        <v>179.68</v>
      </c>
      <c r="G147" s="62">
        <v>0.11</v>
      </c>
      <c r="H147" s="62">
        <v>0.2</v>
      </c>
      <c r="I147" s="62">
        <v>0.03</v>
      </c>
      <c r="J147" s="62">
        <v>2.04</v>
      </c>
      <c r="K147" s="62">
        <v>7.0000000000000007E-2</v>
      </c>
      <c r="L147" s="62">
        <v>0.1</v>
      </c>
      <c r="M147" s="62">
        <v>57.19</v>
      </c>
      <c r="N147" s="62">
        <v>51.66</v>
      </c>
      <c r="O147" s="62">
        <v>209.36</v>
      </c>
      <c r="P147" s="62">
        <v>1.64</v>
      </c>
      <c r="Q147" s="62">
        <v>371.13</v>
      </c>
      <c r="R147" s="62">
        <v>106.15</v>
      </c>
      <c r="S147" s="62">
        <v>0.45</v>
      </c>
      <c r="T147" s="62">
        <v>0.01</v>
      </c>
      <c r="U147" s="64" t="s">
        <v>82</v>
      </c>
      <c r="V147" s="64" t="s">
        <v>27</v>
      </c>
    </row>
    <row r="148" spans="1:23" ht="17.25" customHeight="1">
      <c r="A148" s="61" t="s">
        <v>136</v>
      </c>
      <c r="B148" s="140">
        <v>180</v>
      </c>
      <c r="C148" s="62">
        <v>4.4400000000000004</v>
      </c>
      <c r="D148" s="62">
        <v>8.3000000000000007</v>
      </c>
      <c r="E148" s="62">
        <v>46.57</v>
      </c>
      <c r="F148" s="62">
        <v>268.08999999999997</v>
      </c>
      <c r="G148" s="144">
        <v>0.04</v>
      </c>
      <c r="H148" s="144">
        <v>0</v>
      </c>
      <c r="I148" s="144">
        <v>0.04</v>
      </c>
      <c r="J148" s="144">
        <v>0.47</v>
      </c>
      <c r="K148" s="144">
        <v>0.12</v>
      </c>
      <c r="L148" s="144">
        <v>0.04</v>
      </c>
      <c r="M148" s="144">
        <v>29.18</v>
      </c>
      <c r="N148" s="144">
        <v>33.14</v>
      </c>
      <c r="O148" s="144">
        <v>90.33</v>
      </c>
      <c r="P148" s="144">
        <v>0.67</v>
      </c>
      <c r="Q148" s="144">
        <v>67.41</v>
      </c>
      <c r="R148" s="144">
        <v>0.91</v>
      </c>
      <c r="S148" s="144">
        <v>0.03</v>
      </c>
      <c r="T148" s="144">
        <v>0.01</v>
      </c>
      <c r="U148" s="64">
        <v>304</v>
      </c>
      <c r="V148" s="64">
        <v>2017</v>
      </c>
    </row>
    <row r="149" spans="1:23" ht="14.25" customHeight="1">
      <c r="A149" s="61" t="s">
        <v>33</v>
      </c>
      <c r="B149" s="140">
        <v>180</v>
      </c>
      <c r="C149" s="62">
        <v>1.3680000000000001</v>
      </c>
      <c r="D149" s="62">
        <v>1.2150000000000001</v>
      </c>
      <c r="E149" s="62">
        <v>14.31</v>
      </c>
      <c r="F149" s="62">
        <v>72.900000000000006</v>
      </c>
      <c r="G149" s="62">
        <v>0.04</v>
      </c>
      <c r="H149" s="62">
        <v>1.33</v>
      </c>
      <c r="I149" s="62">
        <v>0.41</v>
      </c>
      <c r="J149" s="62">
        <v>0</v>
      </c>
      <c r="K149" s="62">
        <v>0</v>
      </c>
      <c r="L149" s="62">
        <v>0.16</v>
      </c>
      <c r="M149" s="62">
        <v>126.6</v>
      </c>
      <c r="N149" s="62">
        <v>15.4</v>
      </c>
      <c r="O149" s="62">
        <v>92.8</v>
      </c>
      <c r="P149" s="62">
        <v>0.41</v>
      </c>
      <c r="Q149" s="62">
        <v>154.6</v>
      </c>
      <c r="R149" s="62">
        <v>4.5</v>
      </c>
      <c r="S149" s="62">
        <v>0</v>
      </c>
      <c r="T149" s="62">
        <v>0</v>
      </c>
      <c r="U149" s="64" t="s">
        <v>34</v>
      </c>
      <c r="V149" s="64">
        <v>2017</v>
      </c>
    </row>
    <row r="150" spans="1:23" ht="19.5" customHeight="1">
      <c r="A150" s="61" t="s">
        <v>288</v>
      </c>
      <c r="B150" s="140">
        <v>25</v>
      </c>
      <c r="C150" s="62">
        <v>0.57999999999999996</v>
      </c>
      <c r="D150" s="62">
        <v>0.13</v>
      </c>
      <c r="E150" s="62">
        <v>16.45</v>
      </c>
      <c r="F150" s="62">
        <v>70.25</v>
      </c>
      <c r="G150" s="62">
        <v>0.04</v>
      </c>
      <c r="H150" s="62">
        <v>0</v>
      </c>
      <c r="I150" s="62">
        <v>0</v>
      </c>
      <c r="J150" s="62">
        <v>0</v>
      </c>
      <c r="K150" s="62">
        <v>0</v>
      </c>
      <c r="L150" s="62">
        <v>0.02</v>
      </c>
      <c r="M150" s="62">
        <v>20</v>
      </c>
      <c r="N150" s="62">
        <v>10.5</v>
      </c>
      <c r="O150" s="62">
        <v>32.25</v>
      </c>
      <c r="P150" s="62">
        <v>0.75</v>
      </c>
      <c r="Q150" s="62">
        <v>207.5</v>
      </c>
      <c r="R150" s="62">
        <v>0</v>
      </c>
      <c r="S150" s="62">
        <v>0</v>
      </c>
      <c r="T150" s="62">
        <v>0</v>
      </c>
      <c r="U150" s="64">
        <v>435</v>
      </c>
      <c r="V150" s="64">
        <v>2008</v>
      </c>
    </row>
    <row r="151" spans="1:23" ht="17.25" customHeight="1">
      <c r="A151" s="61" t="s">
        <v>48</v>
      </c>
      <c r="B151" s="140">
        <v>50</v>
      </c>
      <c r="C151" s="62">
        <v>3.8</v>
      </c>
      <c r="D151" s="62">
        <v>0.3</v>
      </c>
      <c r="E151" s="62">
        <v>25.1</v>
      </c>
      <c r="F151" s="62">
        <v>118.4</v>
      </c>
      <c r="G151" s="62">
        <v>0.08</v>
      </c>
      <c r="H151" s="62">
        <v>0</v>
      </c>
      <c r="I151" s="62">
        <v>0</v>
      </c>
      <c r="J151" s="62">
        <v>0.98</v>
      </c>
      <c r="K151" s="62">
        <v>0</v>
      </c>
      <c r="L151" s="62">
        <v>0.03</v>
      </c>
      <c r="M151" s="62">
        <v>11.5</v>
      </c>
      <c r="N151" s="62">
        <v>16.5</v>
      </c>
      <c r="O151" s="62">
        <v>42</v>
      </c>
      <c r="P151" s="62">
        <v>1</v>
      </c>
      <c r="Q151" s="62">
        <v>64.5</v>
      </c>
      <c r="R151" s="62">
        <v>0</v>
      </c>
      <c r="S151" s="62">
        <v>0.01</v>
      </c>
      <c r="T151" s="62">
        <v>0</v>
      </c>
      <c r="U151" s="64"/>
      <c r="V151" s="64">
        <v>2020</v>
      </c>
    </row>
    <row r="152" spans="1:23" ht="20.25" customHeight="1">
      <c r="A152" s="61" t="s">
        <v>36</v>
      </c>
      <c r="B152" s="140">
        <v>30</v>
      </c>
      <c r="C152" s="62">
        <v>1.99</v>
      </c>
      <c r="D152" s="62">
        <v>0.26</v>
      </c>
      <c r="E152" s="62">
        <v>12.72</v>
      </c>
      <c r="F152" s="62">
        <v>61.19</v>
      </c>
      <c r="G152" s="62">
        <v>0.05</v>
      </c>
      <c r="H152" s="62">
        <v>0</v>
      </c>
      <c r="I152" s="62">
        <v>0</v>
      </c>
      <c r="J152" s="62">
        <v>0.66</v>
      </c>
      <c r="K152" s="62">
        <v>0</v>
      </c>
      <c r="L152" s="62">
        <v>0.02</v>
      </c>
      <c r="M152" s="62">
        <v>5.4</v>
      </c>
      <c r="N152" s="62">
        <v>5.7</v>
      </c>
      <c r="O152" s="62">
        <v>26.1</v>
      </c>
      <c r="P152" s="62">
        <v>1.2</v>
      </c>
      <c r="Q152" s="62">
        <v>40.799999999999997</v>
      </c>
      <c r="R152" s="62">
        <v>1.68</v>
      </c>
      <c r="S152" s="62">
        <v>0</v>
      </c>
      <c r="T152" s="62">
        <v>0</v>
      </c>
      <c r="U152" s="64"/>
      <c r="V152" s="64">
        <v>2020</v>
      </c>
    </row>
    <row r="153" spans="1:23" ht="21.6" customHeight="1">
      <c r="A153" s="67" t="s">
        <v>102</v>
      </c>
      <c r="B153" s="143">
        <f>SUM(B145:B152)</f>
        <v>940</v>
      </c>
      <c r="C153" s="122">
        <f t="shared" ref="C153:T153" si="22">SUM(C145:C152)</f>
        <v>26.977999999999998</v>
      </c>
      <c r="D153" s="122">
        <f t="shared" si="22"/>
        <v>27.605</v>
      </c>
      <c r="E153" s="122">
        <v>147.6</v>
      </c>
      <c r="F153" s="122">
        <v>901.9</v>
      </c>
      <c r="G153" s="122">
        <f t="shared" si="22"/>
        <v>0.43</v>
      </c>
      <c r="H153" s="122">
        <f t="shared" si="22"/>
        <v>12.28</v>
      </c>
      <c r="I153" s="122">
        <f t="shared" si="22"/>
        <v>0.66999999999999993</v>
      </c>
      <c r="J153" s="122">
        <f t="shared" si="22"/>
        <v>6.75</v>
      </c>
      <c r="K153" s="122">
        <f t="shared" si="22"/>
        <v>0.19</v>
      </c>
      <c r="L153" s="122">
        <f t="shared" si="22"/>
        <v>0.41000000000000003</v>
      </c>
      <c r="M153" s="122">
        <f t="shared" si="22"/>
        <v>290.91999999999996</v>
      </c>
      <c r="N153" s="122">
        <f t="shared" si="22"/>
        <v>163.40999999999997</v>
      </c>
      <c r="O153" s="122">
        <f t="shared" si="22"/>
        <v>546.79000000000008</v>
      </c>
      <c r="P153" s="122">
        <f t="shared" si="22"/>
        <v>7.28</v>
      </c>
      <c r="Q153" s="122">
        <f t="shared" si="22"/>
        <v>1267.8799999999999</v>
      </c>
      <c r="R153" s="122">
        <f t="shared" si="22"/>
        <v>114.31</v>
      </c>
      <c r="S153" s="122">
        <f t="shared" si="22"/>
        <v>0.5</v>
      </c>
      <c r="T153" s="122">
        <f t="shared" si="22"/>
        <v>0.02</v>
      </c>
      <c r="U153" s="125"/>
      <c r="V153" s="125"/>
    </row>
    <row r="154" spans="1:23" s="75" customFormat="1" ht="28.35" customHeight="1">
      <c r="A154" s="160" t="s">
        <v>258</v>
      </c>
      <c r="B154" s="160"/>
      <c r="C154" s="160"/>
      <c r="D154" s="160"/>
      <c r="E154" s="160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</row>
    <row r="155" spans="1:23" ht="13.35" customHeight="1">
      <c r="A155" s="153" t="s">
        <v>0</v>
      </c>
      <c r="B155" s="155" t="s">
        <v>1</v>
      </c>
      <c r="C155" s="157" t="s">
        <v>2</v>
      </c>
      <c r="D155" s="158"/>
      <c r="E155" s="159"/>
      <c r="F155" s="156" t="s">
        <v>3</v>
      </c>
      <c r="G155" s="157" t="s">
        <v>4</v>
      </c>
      <c r="H155" s="158"/>
      <c r="I155" s="158"/>
      <c r="J155" s="158"/>
      <c r="K155" s="158"/>
      <c r="L155" s="159"/>
      <c r="M155" s="157" t="s">
        <v>5</v>
      </c>
      <c r="N155" s="158"/>
      <c r="O155" s="158"/>
      <c r="P155" s="158"/>
      <c r="Q155" s="158"/>
      <c r="R155" s="158"/>
      <c r="S155" s="158"/>
      <c r="T155" s="159"/>
      <c r="U155" s="153" t="s">
        <v>6</v>
      </c>
      <c r="V155" s="153" t="s">
        <v>7</v>
      </c>
    </row>
    <row r="156" spans="1:23" ht="26.65" customHeight="1">
      <c r="A156" s="154"/>
      <c r="B156" s="154"/>
      <c r="C156" s="57" t="s">
        <v>8</v>
      </c>
      <c r="D156" s="57" t="s">
        <v>9</v>
      </c>
      <c r="E156" s="57" t="s">
        <v>10</v>
      </c>
      <c r="F156" s="154"/>
      <c r="G156" s="57" t="s">
        <v>11</v>
      </c>
      <c r="H156" s="57" t="s">
        <v>12</v>
      </c>
      <c r="I156" s="57" t="s">
        <v>13</v>
      </c>
      <c r="J156" s="57" t="s">
        <v>14</v>
      </c>
      <c r="K156" s="57" t="s">
        <v>15</v>
      </c>
      <c r="L156" s="57" t="s">
        <v>16</v>
      </c>
      <c r="M156" s="57" t="s">
        <v>17</v>
      </c>
      <c r="N156" s="57" t="s">
        <v>18</v>
      </c>
      <c r="O156" s="57" t="s">
        <v>19</v>
      </c>
      <c r="P156" s="57" t="s">
        <v>20</v>
      </c>
      <c r="Q156" s="57" t="s">
        <v>21</v>
      </c>
      <c r="R156" s="57" t="s">
        <v>22</v>
      </c>
      <c r="S156" s="57" t="s">
        <v>23</v>
      </c>
      <c r="T156" s="57" t="s">
        <v>24</v>
      </c>
      <c r="U156" s="167"/>
      <c r="V156" s="167"/>
    </row>
    <row r="157" spans="1:23" ht="14.65" customHeight="1">
      <c r="A157" s="58" t="s">
        <v>122</v>
      </c>
      <c r="B157" s="59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58"/>
      <c r="V157" s="58"/>
    </row>
    <row r="158" spans="1:23" ht="18.75" customHeight="1">
      <c r="A158" s="70" t="s">
        <v>123</v>
      </c>
      <c r="B158" s="142">
        <v>200</v>
      </c>
      <c r="C158" s="137">
        <v>6.7</v>
      </c>
      <c r="D158" s="137">
        <v>4.8</v>
      </c>
      <c r="E158" s="137">
        <v>22.4</v>
      </c>
      <c r="F158" s="137">
        <v>161.6</v>
      </c>
      <c r="G158" s="138">
        <v>0.22</v>
      </c>
      <c r="H158" s="138">
        <v>1.03</v>
      </c>
      <c r="I158" s="138">
        <v>0.13</v>
      </c>
      <c r="J158" s="138">
        <v>0.04</v>
      </c>
      <c r="K158" s="138">
        <v>0.6</v>
      </c>
      <c r="L158" s="138">
        <v>0.42</v>
      </c>
      <c r="M158" s="138">
        <v>202.79</v>
      </c>
      <c r="N158" s="138">
        <v>24.6</v>
      </c>
      <c r="O158" s="138">
        <v>142.83000000000001</v>
      </c>
      <c r="P158" s="138">
        <v>3.03</v>
      </c>
      <c r="Q158" s="138">
        <v>308.97000000000003</v>
      </c>
      <c r="R158" s="138">
        <v>17.850000000000001</v>
      </c>
      <c r="S158" s="138">
        <v>0</v>
      </c>
      <c r="T158" s="138">
        <v>0</v>
      </c>
      <c r="U158" s="74" t="s">
        <v>124</v>
      </c>
      <c r="V158" s="74" t="s">
        <v>125</v>
      </c>
    </row>
    <row r="159" spans="1:23" ht="16.5" customHeight="1">
      <c r="A159" s="61" t="s">
        <v>126</v>
      </c>
      <c r="B159" s="140">
        <v>80</v>
      </c>
      <c r="C159" s="62">
        <v>3.41</v>
      </c>
      <c r="D159" s="62">
        <v>6.2</v>
      </c>
      <c r="E159" s="62">
        <v>31.25</v>
      </c>
      <c r="F159" s="62">
        <v>197.33</v>
      </c>
      <c r="G159" s="62">
        <v>7.0000000000000007E-2</v>
      </c>
      <c r="H159" s="62">
        <v>0.13</v>
      </c>
      <c r="I159" s="62">
        <v>0.11</v>
      </c>
      <c r="J159" s="62">
        <v>1.1100000000000001</v>
      </c>
      <c r="K159" s="62">
        <v>0.23</v>
      </c>
      <c r="L159" s="62">
        <v>0.04</v>
      </c>
      <c r="M159" s="62">
        <v>14.5</v>
      </c>
      <c r="N159" s="62">
        <v>14.95</v>
      </c>
      <c r="O159" s="62">
        <v>38.700000000000003</v>
      </c>
      <c r="P159" s="62">
        <v>1.08</v>
      </c>
      <c r="Q159" s="62">
        <v>86.1</v>
      </c>
      <c r="R159" s="62">
        <v>0</v>
      </c>
      <c r="S159" s="62">
        <v>0.01</v>
      </c>
      <c r="T159" s="62">
        <v>0</v>
      </c>
      <c r="U159" s="64" t="s">
        <v>70</v>
      </c>
      <c r="V159" s="64">
        <v>2017</v>
      </c>
      <c r="W159" s="65"/>
    </row>
    <row r="160" spans="1:23" ht="16.5" customHeight="1">
      <c r="A160" s="70" t="s">
        <v>127</v>
      </c>
      <c r="B160" s="142">
        <v>40</v>
      </c>
      <c r="C160" s="137">
        <v>5</v>
      </c>
      <c r="D160" s="137">
        <v>4.5</v>
      </c>
      <c r="E160" s="137">
        <v>0.3</v>
      </c>
      <c r="F160" s="137">
        <v>61.3</v>
      </c>
      <c r="G160" s="138">
        <v>0.02</v>
      </c>
      <c r="H160" s="138">
        <v>0</v>
      </c>
      <c r="I160" s="138">
        <v>0.1</v>
      </c>
      <c r="J160" s="138">
        <v>0.81</v>
      </c>
      <c r="K160" s="138">
        <v>0.89</v>
      </c>
      <c r="L160" s="138">
        <v>0.15</v>
      </c>
      <c r="M160" s="138">
        <v>19.920000000000002</v>
      </c>
      <c r="N160" s="138">
        <v>4.3499999999999996</v>
      </c>
      <c r="O160" s="138">
        <v>69.55</v>
      </c>
      <c r="P160" s="138">
        <v>0.91</v>
      </c>
      <c r="Q160" s="138">
        <v>56.35</v>
      </c>
      <c r="R160" s="138">
        <v>8.0500000000000007</v>
      </c>
      <c r="S160" s="138">
        <v>0.02</v>
      </c>
      <c r="T160" s="138">
        <v>0.01</v>
      </c>
      <c r="U160" s="74" t="s">
        <v>128</v>
      </c>
      <c r="V160" s="74" t="s">
        <v>125</v>
      </c>
    </row>
    <row r="161" spans="1:23" ht="16.5" customHeight="1">
      <c r="A161" s="66" t="s">
        <v>129</v>
      </c>
      <c r="B161" s="140">
        <v>200</v>
      </c>
      <c r="C161" s="62">
        <v>3.17</v>
      </c>
      <c r="D161" s="62">
        <v>2.7</v>
      </c>
      <c r="E161" s="62">
        <v>15.94</v>
      </c>
      <c r="F161" s="62">
        <v>100.06</v>
      </c>
      <c r="G161" s="62">
        <v>0.03</v>
      </c>
      <c r="H161" s="62">
        <v>0.47</v>
      </c>
      <c r="I161" s="62">
        <v>0.01</v>
      </c>
      <c r="J161" s="62">
        <v>0</v>
      </c>
      <c r="K161" s="62">
        <v>0</v>
      </c>
      <c r="L161" s="62">
        <v>0.1</v>
      </c>
      <c r="M161" s="62">
        <v>100.26</v>
      </c>
      <c r="N161" s="62">
        <v>17.13</v>
      </c>
      <c r="O161" s="62">
        <v>79.099999999999994</v>
      </c>
      <c r="P161" s="62">
        <v>0.36</v>
      </c>
      <c r="Q161" s="62">
        <v>152.65</v>
      </c>
      <c r="R161" s="62">
        <v>8.1</v>
      </c>
      <c r="S161" s="62">
        <v>0</v>
      </c>
      <c r="T161" s="62">
        <v>0</v>
      </c>
      <c r="U161" s="64" t="s">
        <v>130</v>
      </c>
      <c r="V161" s="64" t="s">
        <v>27</v>
      </c>
      <c r="W161" s="55"/>
    </row>
    <row r="162" spans="1:23" ht="19.5" customHeight="1">
      <c r="A162" s="61" t="s">
        <v>48</v>
      </c>
      <c r="B162" s="140">
        <v>40</v>
      </c>
      <c r="C162" s="62">
        <v>3.05</v>
      </c>
      <c r="D162" s="62">
        <v>0.25</v>
      </c>
      <c r="E162" s="62">
        <v>20.07</v>
      </c>
      <c r="F162" s="62">
        <v>94.73</v>
      </c>
      <c r="G162" s="62">
        <v>0.06</v>
      </c>
      <c r="H162" s="62">
        <v>0</v>
      </c>
      <c r="I162" s="62">
        <v>0</v>
      </c>
      <c r="J162" s="62">
        <v>0.78</v>
      </c>
      <c r="K162" s="62">
        <v>0</v>
      </c>
      <c r="L162" s="62">
        <v>0.02</v>
      </c>
      <c r="M162" s="62">
        <v>9.1999999999999993</v>
      </c>
      <c r="N162" s="62">
        <v>13.2</v>
      </c>
      <c r="O162" s="62">
        <v>33.6</v>
      </c>
      <c r="P162" s="62">
        <v>0.8</v>
      </c>
      <c r="Q162" s="62">
        <v>51.6</v>
      </c>
      <c r="R162" s="62">
        <v>0</v>
      </c>
      <c r="S162" s="62">
        <v>0.01</v>
      </c>
      <c r="T162" s="62">
        <v>0</v>
      </c>
      <c r="U162" s="64" t="s">
        <v>215</v>
      </c>
      <c r="V162" s="64" t="s">
        <v>38</v>
      </c>
      <c r="W162" s="65"/>
    </row>
    <row r="163" spans="1:23" ht="15.75" customHeight="1">
      <c r="A163" s="61" t="s">
        <v>36</v>
      </c>
      <c r="B163" s="140">
        <v>30</v>
      </c>
      <c r="C163" s="62">
        <v>1.99</v>
      </c>
      <c r="D163" s="62">
        <v>0.26</v>
      </c>
      <c r="E163" s="62">
        <v>12.72</v>
      </c>
      <c r="F163" s="62">
        <v>61.19</v>
      </c>
      <c r="G163" s="62">
        <v>0.05</v>
      </c>
      <c r="H163" s="62">
        <v>0</v>
      </c>
      <c r="I163" s="62">
        <v>0</v>
      </c>
      <c r="J163" s="62">
        <v>0.66</v>
      </c>
      <c r="K163" s="62">
        <v>0</v>
      </c>
      <c r="L163" s="62">
        <v>0.02</v>
      </c>
      <c r="M163" s="62">
        <v>5.4</v>
      </c>
      <c r="N163" s="62">
        <v>5.7</v>
      </c>
      <c r="O163" s="62">
        <v>26.1</v>
      </c>
      <c r="P163" s="62">
        <v>1.2</v>
      </c>
      <c r="Q163" s="62">
        <v>40.799999999999997</v>
      </c>
      <c r="R163" s="62">
        <v>1.68</v>
      </c>
      <c r="S163" s="62">
        <v>0</v>
      </c>
      <c r="T163" s="62">
        <v>0</v>
      </c>
      <c r="U163" s="64"/>
      <c r="V163" s="64" t="s">
        <v>32</v>
      </c>
      <c r="W163" s="65"/>
    </row>
    <row r="164" spans="1:23" ht="16.5" customHeight="1">
      <c r="A164" s="67" t="s">
        <v>131</v>
      </c>
      <c r="B164" s="141">
        <f>SUM(B158:B163)</f>
        <v>590</v>
      </c>
      <c r="C164" s="68">
        <v>23.4</v>
      </c>
      <c r="D164" s="152">
        <v>18.7</v>
      </c>
      <c r="E164" s="68">
        <v>102.8</v>
      </c>
      <c r="F164" s="68">
        <f t="shared" ref="F164:T164" si="23">SUM(F158:F163)</f>
        <v>676.21</v>
      </c>
      <c r="G164" s="68">
        <f t="shared" si="23"/>
        <v>0.45000000000000007</v>
      </c>
      <c r="H164" s="68">
        <f t="shared" si="23"/>
        <v>1.6300000000000001</v>
      </c>
      <c r="I164" s="68">
        <f t="shared" si="23"/>
        <v>0.35</v>
      </c>
      <c r="J164" s="68">
        <f t="shared" si="23"/>
        <v>3.4000000000000004</v>
      </c>
      <c r="K164" s="68">
        <f t="shared" si="23"/>
        <v>1.72</v>
      </c>
      <c r="L164" s="68">
        <f t="shared" si="23"/>
        <v>0.75</v>
      </c>
      <c r="M164" s="68">
        <f t="shared" si="23"/>
        <v>352.06999999999994</v>
      </c>
      <c r="N164" s="68">
        <f t="shared" si="23"/>
        <v>79.930000000000007</v>
      </c>
      <c r="O164" s="68">
        <f t="shared" si="23"/>
        <v>389.88000000000011</v>
      </c>
      <c r="P164" s="68">
        <f t="shared" si="23"/>
        <v>7.38</v>
      </c>
      <c r="Q164" s="68">
        <f t="shared" si="23"/>
        <v>696.47</v>
      </c>
      <c r="R164" s="68">
        <f t="shared" si="23"/>
        <v>35.68</v>
      </c>
      <c r="S164" s="68">
        <f t="shared" si="23"/>
        <v>0.04</v>
      </c>
      <c r="T164" s="68">
        <f t="shared" si="23"/>
        <v>0.01</v>
      </c>
      <c r="U164" s="125"/>
      <c r="V164" s="125"/>
    </row>
    <row r="165" spans="1:23" ht="14.65" customHeight="1">
      <c r="A165" s="58" t="s">
        <v>132</v>
      </c>
      <c r="B165" s="146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58"/>
      <c r="V165" s="58"/>
    </row>
    <row r="166" spans="1:23" ht="17.25" customHeight="1">
      <c r="A166" s="61" t="s">
        <v>41</v>
      </c>
      <c r="B166" s="140">
        <v>100</v>
      </c>
      <c r="C166" s="62">
        <v>1.9</v>
      </c>
      <c r="D166" s="62">
        <v>8.9</v>
      </c>
      <c r="E166" s="62">
        <v>7.7</v>
      </c>
      <c r="F166" s="62">
        <v>119</v>
      </c>
      <c r="G166" s="62">
        <v>0.02</v>
      </c>
      <c r="H166" s="62">
        <v>7</v>
      </c>
      <c r="I166" s="62">
        <v>0.19</v>
      </c>
      <c r="J166" s="62">
        <v>0</v>
      </c>
      <c r="K166" s="62">
        <v>0</v>
      </c>
      <c r="L166" s="62">
        <v>0.05</v>
      </c>
      <c r="M166" s="62">
        <v>41</v>
      </c>
      <c r="N166" s="62">
        <v>15</v>
      </c>
      <c r="O166" s="62">
        <v>37</v>
      </c>
      <c r="P166" s="62">
        <v>0.7</v>
      </c>
      <c r="Q166" s="62">
        <v>315</v>
      </c>
      <c r="R166" s="62">
        <v>0</v>
      </c>
      <c r="S166" s="62">
        <v>0</v>
      </c>
      <c r="T166" s="62">
        <v>0</v>
      </c>
      <c r="U166" s="64" t="s">
        <v>215</v>
      </c>
      <c r="V166" s="64" t="s">
        <v>42</v>
      </c>
      <c r="W166" s="65"/>
    </row>
    <row r="167" spans="1:23" ht="16.5" customHeight="1">
      <c r="A167" s="61" t="s">
        <v>133</v>
      </c>
      <c r="B167" s="140">
        <v>250</v>
      </c>
      <c r="C167" s="62">
        <v>4.99</v>
      </c>
      <c r="D167" s="62">
        <v>5.28</v>
      </c>
      <c r="E167" s="62">
        <v>16.54</v>
      </c>
      <c r="F167" s="62">
        <v>148.25</v>
      </c>
      <c r="G167" s="62">
        <v>0.17</v>
      </c>
      <c r="H167" s="62">
        <v>6.5</v>
      </c>
      <c r="I167" s="62">
        <v>0.23</v>
      </c>
      <c r="J167" s="62">
        <v>4.13</v>
      </c>
      <c r="K167" s="62">
        <v>0</v>
      </c>
      <c r="L167" s="62">
        <v>0.06</v>
      </c>
      <c r="M167" s="62">
        <v>49.44</v>
      </c>
      <c r="N167" s="62">
        <v>35.08</v>
      </c>
      <c r="O167" s="62">
        <v>80.2</v>
      </c>
      <c r="P167" s="62">
        <v>1.99</v>
      </c>
      <c r="Q167" s="62">
        <v>480.1</v>
      </c>
      <c r="R167" s="62">
        <v>4.17</v>
      </c>
      <c r="S167" s="62">
        <v>0.03</v>
      </c>
      <c r="T167" s="62">
        <v>0</v>
      </c>
      <c r="U167" s="64" t="s">
        <v>134</v>
      </c>
      <c r="V167" s="64" t="s">
        <v>27</v>
      </c>
      <c r="W167" s="65"/>
    </row>
    <row r="168" spans="1:23" ht="16.5" customHeight="1">
      <c r="A168" s="70" t="s">
        <v>232</v>
      </c>
      <c r="B168" s="142">
        <v>180</v>
      </c>
      <c r="C168" s="137">
        <v>2.6</v>
      </c>
      <c r="D168" s="137">
        <v>4.2</v>
      </c>
      <c r="E168" s="137">
        <v>24</v>
      </c>
      <c r="F168" s="137">
        <v>157.4</v>
      </c>
      <c r="G168" s="138">
        <v>0.04</v>
      </c>
      <c r="H168" s="138">
        <v>21.45</v>
      </c>
      <c r="I168" s="138">
        <v>7.0000000000000007E-2</v>
      </c>
      <c r="J168" s="138">
        <v>1.69</v>
      </c>
      <c r="K168" s="138">
        <v>0.03</v>
      </c>
      <c r="L168" s="138">
        <v>0.05</v>
      </c>
      <c r="M168" s="138">
        <v>64.510000000000005</v>
      </c>
      <c r="N168" s="138">
        <v>29.78</v>
      </c>
      <c r="O168" s="138">
        <v>65.61</v>
      </c>
      <c r="P168" s="138">
        <v>1.41</v>
      </c>
      <c r="Q168" s="138">
        <v>283.58</v>
      </c>
      <c r="R168" s="138">
        <v>3.93</v>
      </c>
      <c r="S168" s="138">
        <v>0.02</v>
      </c>
      <c r="T168" s="138">
        <v>0</v>
      </c>
      <c r="U168" s="74" t="s">
        <v>135</v>
      </c>
      <c r="V168" s="74" t="s">
        <v>125</v>
      </c>
    </row>
    <row r="169" spans="1:23" ht="14.25" customHeight="1">
      <c r="A169" s="61" t="s">
        <v>137</v>
      </c>
      <c r="B169" s="140">
        <v>130</v>
      </c>
      <c r="C169" s="62">
        <v>8.82</v>
      </c>
      <c r="D169" s="62">
        <v>7.43</v>
      </c>
      <c r="E169" s="62">
        <v>15.88</v>
      </c>
      <c r="F169" s="62">
        <v>167.82</v>
      </c>
      <c r="G169" s="62">
        <v>0.33</v>
      </c>
      <c r="H169" s="62">
        <v>1.51</v>
      </c>
      <c r="I169" s="62">
        <v>0.03</v>
      </c>
      <c r="J169" s="62">
        <v>1.48</v>
      </c>
      <c r="K169" s="62">
        <v>0.05</v>
      </c>
      <c r="L169" s="62">
        <v>0.11</v>
      </c>
      <c r="M169" s="62">
        <v>23.49</v>
      </c>
      <c r="N169" s="62">
        <v>27.66</v>
      </c>
      <c r="O169" s="62">
        <v>152.27000000000001</v>
      </c>
      <c r="P169" s="62">
        <v>1.87</v>
      </c>
      <c r="Q169" s="62">
        <v>353.7</v>
      </c>
      <c r="R169" s="62">
        <v>7.42</v>
      </c>
      <c r="S169" s="62">
        <v>0.06</v>
      </c>
      <c r="T169" s="62">
        <v>0</v>
      </c>
      <c r="U169" s="64" t="s">
        <v>138</v>
      </c>
      <c r="V169" s="64" t="s">
        <v>27</v>
      </c>
      <c r="W169" s="65"/>
    </row>
    <row r="170" spans="1:23" ht="17.25" customHeight="1">
      <c r="A170" s="61" t="s">
        <v>219</v>
      </c>
      <c r="B170" s="140">
        <v>220</v>
      </c>
      <c r="C170" s="62">
        <v>6.38</v>
      </c>
      <c r="D170" s="62">
        <v>5.5</v>
      </c>
      <c r="E170" s="62">
        <v>8.8000000000000007</v>
      </c>
      <c r="F170" s="62">
        <v>116.6</v>
      </c>
      <c r="G170" s="62">
        <v>0.08</v>
      </c>
      <c r="H170" s="62">
        <v>1.4</v>
      </c>
      <c r="I170" s="62">
        <v>0.05</v>
      </c>
      <c r="J170" s="62">
        <v>0.14000000000000001</v>
      </c>
      <c r="K170" s="62">
        <v>0</v>
      </c>
      <c r="L170" s="62">
        <v>0.34</v>
      </c>
      <c r="M170" s="62">
        <v>240</v>
      </c>
      <c r="N170" s="62">
        <v>28</v>
      </c>
      <c r="O170" s="62">
        <v>190</v>
      </c>
      <c r="P170" s="62">
        <v>0.2</v>
      </c>
      <c r="Q170" s="62">
        <v>292</v>
      </c>
      <c r="R170" s="62">
        <v>18</v>
      </c>
      <c r="S170" s="62">
        <v>0.04</v>
      </c>
      <c r="T170" s="62">
        <v>0</v>
      </c>
      <c r="U170" s="64" t="s">
        <v>215</v>
      </c>
      <c r="V170" s="64">
        <v>2017</v>
      </c>
      <c r="W170" s="65"/>
    </row>
    <row r="171" spans="1:23" ht="15" customHeight="1">
      <c r="A171" s="66" t="s">
        <v>214</v>
      </c>
      <c r="B171" s="140">
        <v>120</v>
      </c>
      <c r="C171" s="62">
        <f>0.4*120/100</f>
        <v>0.48</v>
      </c>
      <c r="D171" s="62">
        <v>0.48</v>
      </c>
      <c r="E171" s="62">
        <f>9.8*120/100</f>
        <v>11.76</v>
      </c>
      <c r="F171" s="62">
        <f>47*120/100</f>
        <v>56.4</v>
      </c>
      <c r="G171" s="62">
        <v>0.03</v>
      </c>
      <c r="H171" s="62">
        <v>10</v>
      </c>
      <c r="I171" s="62">
        <v>0.01</v>
      </c>
      <c r="J171" s="62">
        <v>0.63</v>
      </c>
      <c r="K171" s="62">
        <v>0</v>
      </c>
      <c r="L171" s="62">
        <v>0.02</v>
      </c>
      <c r="M171" s="62">
        <v>16</v>
      </c>
      <c r="N171" s="62">
        <v>8</v>
      </c>
      <c r="O171" s="62">
        <v>11</v>
      </c>
      <c r="P171" s="62">
        <v>2.2000000000000002</v>
      </c>
      <c r="Q171" s="62">
        <v>278</v>
      </c>
      <c r="R171" s="62">
        <v>2</v>
      </c>
      <c r="S171" s="62">
        <v>0.01</v>
      </c>
      <c r="T171" s="62">
        <v>0</v>
      </c>
      <c r="U171" s="64" t="s">
        <v>26</v>
      </c>
      <c r="V171" s="64" t="s">
        <v>27</v>
      </c>
      <c r="W171" s="55"/>
    </row>
    <row r="172" spans="1:23" ht="15" customHeight="1">
      <c r="A172" s="61" t="s">
        <v>48</v>
      </c>
      <c r="B172" s="140">
        <v>50</v>
      </c>
      <c r="C172" s="62">
        <v>3.8</v>
      </c>
      <c r="D172" s="62">
        <v>0.3</v>
      </c>
      <c r="E172" s="62">
        <v>25.1</v>
      </c>
      <c r="F172" s="62">
        <v>118.4</v>
      </c>
      <c r="G172" s="62">
        <v>0.08</v>
      </c>
      <c r="H172" s="62">
        <v>0</v>
      </c>
      <c r="I172" s="62">
        <v>0</v>
      </c>
      <c r="J172" s="62">
        <v>0.98</v>
      </c>
      <c r="K172" s="62">
        <v>0</v>
      </c>
      <c r="L172" s="62">
        <v>0.03</v>
      </c>
      <c r="M172" s="62">
        <v>11.5</v>
      </c>
      <c r="N172" s="62">
        <v>16.5</v>
      </c>
      <c r="O172" s="62">
        <v>42</v>
      </c>
      <c r="P172" s="62">
        <v>1</v>
      </c>
      <c r="Q172" s="62">
        <v>64.5</v>
      </c>
      <c r="R172" s="62">
        <v>0</v>
      </c>
      <c r="S172" s="62">
        <v>0.01</v>
      </c>
      <c r="T172" s="62">
        <v>0</v>
      </c>
      <c r="U172" s="64" t="s">
        <v>215</v>
      </c>
      <c r="V172" s="64" t="s">
        <v>38</v>
      </c>
      <c r="W172" s="65"/>
    </row>
    <row r="173" spans="1:23" ht="16.5" customHeight="1">
      <c r="A173" s="66" t="s">
        <v>36</v>
      </c>
      <c r="B173" s="140">
        <v>40</v>
      </c>
      <c r="C173" s="62">
        <v>2.65</v>
      </c>
      <c r="D173" s="62">
        <v>0.35</v>
      </c>
      <c r="E173" s="62">
        <v>16.96</v>
      </c>
      <c r="F173" s="62">
        <v>81.58</v>
      </c>
      <c r="G173" s="62">
        <v>7.0000000000000007E-2</v>
      </c>
      <c r="H173" s="62">
        <v>0</v>
      </c>
      <c r="I173" s="62">
        <v>0</v>
      </c>
      <c r="J173" s="62">
        <v>0.88</v>
      </c>
      <c r="K173" s="62">
        <v>0</v>
      </c>
      <c r="L173" s="62">
        <v>0.03</v>
      </c>
      <c r="M173" s="62">
        <v>7.2</v>
      </c>
      <c r="N173" s="62">
        <v>7.6</v>
      </c>
      <c r="O173" s="62">
        <v>34.799999999999997</v>
      </c>
      <c r="P173" s="62">
        <v>1.6</v>
      </c>
      <c r="Q173" s="62">
        <v>54.4</v>
      </c>
      <c r="R173" s="62">
        <v>2.2400000000000002</v>
      </c>
      <c r="S173" s="62">
        <v>0</v>
      </c>
      <c r="T173" s="62">
        <v>0</v>
      </c>
      <c r="U173" s="64" t="s">
        <v>215</v>
      </c>
      <c r="V173" s="64" t="s">
        <v>38</v>
      </c>
      <c r="W173" s="55"/>
    </row>
    <row r="174" spans="1:23" ht="21.6" customHeight="1">
      <c r="A174" s="67" t="s">
        <v>131</v>
      </c>
      <c r="B174" s="141">
        <f t="shared" ref="B174:T174" si="24">SUM(B166:B173)</f>
        <v>1090</v>
      </c>
      <c r="C174" s="68">
        <v>31.7</v>
      </c>
      <c r="D174" s="68">
        <v>32.5</v>
      </c>
      <c r="E174" s="68">
        <v>162.80000000000001</v>
      </c>
      <c r="F174" s="68">
        <f t="shared" si="24"/>
        <v>965.45</v>
      </c>
      <c r="G174" s="68">
        <f t="shared" si="24"/>
        <v>0.82000000000000006</v>
      </c>
      <c r="H174" s="68">
        <f t="shared" si="24"/>
        <v>47.86</v>
      </c>
      <c r="I174" s="68">
        <f t="shared" si="24"/>
        <v>0.58000000000000007</v>
      </c>
      <c r="J174" s="68">
        <f t="shared" si="24"/>
        <v>9.9300000000000015</v>
      </c>
      <c r="K174" s="68">
        <f t="shared" si="24"/>
        <v>0.08</v>
      </c>
      <c r="L174" s="68">
        <f t="shared" si="24"/>
        <v>0.69000000000000017</v>
      </c>
      <c r="M174" s="68">
        <f t="shared" si="24"/>
        <v>453.14</v>
      </c>
      <c r="N174" s="68">
        <f t="shared" si="24"/>
        <v>167.61999999999998</v>
      </c>
      <c r="O174" s="68">
        <f t="shared" si="24"/>
        <v>612.88</v>
      </c>
      <c r="P174" s="68">
        <f t="shared" si="24"/>
        <v>10.97</v>
      </c>
      <c r="Q174" s="68">
        <f t="shared" si="24"/>
        <v>2121.2800000000002</v>
      </c>
      <c r="R174" s="68">
        <f t="shared" si="24"/>
        <v>37.76</v>
      </c>
      <c r="S174" s="68">
        <f t="shared" si="24"/>
        <v>0.17</v>
      </c>
      <c r="T174" s="68">
        <f t="shared" si="24"/>
        <v>0</v>
      </c>
      <c r="U174" s="125"/>
      <c r="V174" s="125"/>
    </row>
    <row r="175" spans="1:23" ht="14.65" customHeight="1">
      <c r="A175" s="58" t="s">
        <v>139</v>
      </c>
      <c r="B175" s="146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58"/>
      <c r="V175" s="58"/>
    </row>
    <row r="176" spans="1:23" ht="21.6" customHeight="1">
      <c r="A176" s="61" t="s">
        <v>140</v>
      </c>
      <c r="B176" s="140">
        <v>180</v>
      </c>
      <c r="C176" s="62">
        <v>2.0099999999999998</v>
      </c>
      <c r="D176" s="62">
        <v>4.79</v>
      </c>
      <c r="E176" s="62">
        <v>9.99</v>
      </c>
      <c r="F176" s="62">
        <v>96.5</v>
      </c>
      <c r="G176" s="62">
        <v>0.16</v>
      </c>
      <c r="H176" s="62">
        <v>14.12</v>
      </c>
      <c r="I176" s="62">
        <v>0.04</v>
      </c>
      <c r="J176" s="62">
        <v>0.36</v>
      </c>
      <c r="K176" s="62">
        <v>0.13</v>
      </c>
      <c r="L176" s="62">
        <v>0.11</v>
      </c>
      <c r="M176" s="62">
        <v>25.59</v>
      </c>
      <c r="N176" s="62">
        <v>37.85</v>
      </c>
      <c r="O176" s="62">
        <v>94.24</v>
      </c>
      <c r="P176" s="62">
        <v>1.63</v>
      </c>
      <c r="Q176" s="62">
        <v>1004.26</v>
      </c>
      <c r="R176" s="62">
        <v>8.83</v>
      </c>
      <c r="S176" s="62">
        <v>0.05</v>
      </c>
      <c r="T176" s="62">
        <v>0</v>
      </c>
      <c r="U176" s="64" t="s">
        <v>141</v>
      </c>
      <c r="V176" s="64">
        <v>2017</v>
      </c>
      <c r="W176" s="65"/>
    </row>
    <row r="177" spans="1:23" ht="15.75" customHeight="1">
      <c r="A177" s="61" t="s">
        <v>142</v>
      </c>
      <c r="B177" s="140">
        <v>115</v>
      </c>
      <c r="C177" s="62">
        <v>2.39</v>
      </c>
      <c r="D177" s="62">
        <v>4.5999999999999996</v>
      </c>
      <c r="E177" s="62">
        <v>6.72</v>
      </c>
      <c r="F177" s="62">
        <v>87.6</v>
      </c>
      <c r="G177" s="62">
        <v>0.11</v>
      </c>
      <c r="H177" s="62">
        <v>0.16</v>
      </c>
      <c r="I177" s="62">
        <v>0.03</v>
      </c>
      <c r="J177" s="62">
        <v>5.33</v>
      </c>
      <c r="K177" s="62">
        <v>0.08</v>
      </c>
      <c r="L177" s="62">
        <v>0.1</v>
      </c>
      <c r="M177" s="62">
        <v>47.6</v>
      </c>
      <c r="N177" s="62">
        <v>56.33</v>
      </c>
      <c r="O177" s="62">
        <v>225.56</v>
      </c>
      <c r="P177" s="62">
        <v>1.8</v>
      </c>
      <c r="Q177" s="62">
        <v>398.9</v>
      </c>
      <c r="R177" s="62">
        <v>120</v>
      </c>
      <c r="S177" s="62">
        <v>0.51</v>
      </c>
      <c r="T177" s="62">
        <v>0.01</v>
      </c>
      <c r="U177" s="64" t="s">
        <v>82</v>
      </c>
      <c r="V177" s="64" t="s">
        <v>27</v>
      </c>
      <c r="W177" s="65"/>
    </row>
    <row r="178" spans="1:23" ht="14.25" customHeight="1">
      <c r="A178" s="66" t="s">
        <v>96</v>
      </c>
      <c r="B178" s="140">
        <v>200</v>
      </c>
      <c r="C178" s="62">
        <v>4.08</v>
      </c>
      <c r="D178" s="62">
        <v>3.54</v>
      </c>
      <c r="E178" s="62">
        <v>8.58</v>
      </c>
      <c r="F178" s="62">
        <v>88.16</v>
      </c>
      <c r="G178" s="62">
        <v>0.03</v>
      </c>
      <c r="H178" s="62">
        <v>0.47</v>
      </c>
      <c r="I178" s="62">
        <v>0.01</v>
      </c>
      <c r="J178" s="62">
        <v>0</v>
      </c>
      <c r="K178" s="62">
        <v>0</v>
      </c>
      <c r="L178" s="62">
        <v>0.1</v>
      </c>
      <c r="M178" s="62">
        <v>100.28</v>
      </c>
      <c r="N178" s="62">
        <v>24.74</v>
      </c>
      <c r="O178" s="62">
        <v>86.02</v>
      </c>
      <c r="P178" s="62">
        <v>0.78</v>
      </c>
      <c r="Q178" s="62">
        <v>186.56</v>
      </c>
      <c r="R178" s="62">
        <v>8.1</v>
      </c>
      <c r="S178" s="62">
        <v>0</v>
      </c>
      <c r="T178" s="62">
        <v>0</v>
      </c>
      <c r="U178" s="64" t="s">
        <v>97</v>
      </c>
      <c r="V178" s="64" t="s">
        <v>27</v>
      </c>
      <c r="W178" s="55"/>
    </row>
    <row r="179" spans="1:23" ht="12.2" hidden="1" customHeight="1">
      <c r="A179" s="61"/>
      <c r="B179" s="140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4"/>
      <c r="V179" s="64"/>
      <c r="W179" s="65"/>
    </row>
    <row r="180" spans="1:23" ht="15.75" customHeight="1">
      <c r="A180" s="61" t="s">
        <v>36</v>
      </c>
      <c r="B180" s="140">
        <v>30</v>
      </c>
      <c r="C180" s="62">
        <v>1.99</v>
      </c>
      <c r="D180" s="62">
        <v>0.26</v>
      </c>
      <c r="E180" s="62">
        <v>12.72</v>
      </c>
      <c r="F180" s="62">
        <v>61.19</v>
      </c>
      <c r="G180" s="62">
        <v>0.05</v>
      </c>
      <c r="H180" s="62">
        <v>0</v>
      </c>
      <c r="I180" s="62">
        <v>0</v>
      </c>
      <c r="J180" s="62">
        <v>0.66</v>
      </c>
      <c r="K180" s="62">
        <v>0</v>
      </c>
      <c r="L180" s="62">
        <v>0.02</v>
      </c>
      <c r="M180" s="62">
        <v>5.4</v>
      </c>
      <c r="N180" s="62">
        <v>5.7</v>
      </c>
      <c r="O180" s="62">
        <v>26.1</v>
      </c>
      <c r="P180" s="62">
        <v>1.2</v>
      </c>
      <c r="Q180" s="62">
        <v>40.799999999999997</v>
      </c>
      <c r="R180" s="62">
        <v>1.68</v>
      </c>
      <c r="S180" s="62">
        <v>0</v>
      </c>
      <c r="T180" s="62">
        <v>0</v>
      </c>
      <c r="U180" s="64" t="s">
        <v>215</v>
      </c>
      <c r="V180" s="64">
        <v>2020</v>
      </c>
      <c r="W180" s="65"/>
    </row>
    <row r="181" spans="1:23" ht="21.6" customHeight="1">
      <c r="A181" s="67" t="s">
        <v>131</v>
      </c>
      <c r="B181" s="141">
        <f>SUM(B176:B180)</f>
        <v>525</v>
      </c>
      <c r="C181" s="68">
        <f t="shared" ref="C181:T181" si="25">SUM(C176:C180)</f>
        <v>10.47</v>
      </c>
      <c r="D181" s="68">
        <f t="shared" si="25"/>
        <v>13.19</v>
      </c>
      <c r="E181" s="68">
        <f t="shared" si="25"/>
        <v>38.01</v>
      </c>
      <c r="F181" s="68">
        <f t="shared" si="25"/>
        <v>333.45</v>
      </c>
      <c r="G181" s="68">
        <f t="shared" si="25"/>
        <v>0.35000000000000003</v>
      </c>
      <c r="H181" s="68">
        <f t="shared" si="25"/>
        <v>14.75</v>
      </c>
      <c r="I181" s="68">
        <f t="shared" si="25"/>
        <v>0.08</v>
      </c>
      <c r="J181" s="68">
        <f t="shared" si="25"/>
        <v>6.3500000000000005</v>
      </c>
      <c r="K181" s="68">
        <f t="shared" si="25"/>
        <v>0.21000000000000002</v>
      </c>
      <c r="L181" s="68">
        <f t="shared" si="25"/>
        <v>0.33000000000000007</v>
      </c>
      <c r="M181" s="68">
        <f t="shared" si="25"/>
        <v>178.87</v>
      </c>
      <c r="N181" s="68">
        <f t="shared" si="25"/>
        <v>124.62</v>
      </c>
      <c r="O181" s="68">
        <f t="shared" si="25"/>
        <v>431.92</v>
      </c>
      <c r="P181" s="68">
        <f t="shared" si="25"/>
        <v>5.41</v>
      </c>
      <c r="Q181" s="68">
        <f t="shared" si="25"/>
        <v>1630.5199999999998</v>
      </c>
      <c r="R181" s="68">
        <f t="shared" si="25"/>
        <v>138.61000000000001</v>
      </c>
      <c r="S181" s="68">
        <f t="shared" si="25"/>
        <v>0.56000000000000005</v>
      </c>
      <c r="T181" s="68">
        <f t="shared" si="25"/>
        <v>0.01</v>
      </c>
      <c r="U181" s="125"/>
      <c r="V181" s="125"/>
    </row>
    <row r="182" spans="1:23" ht="21.6" customHeight="1">
      <c r="A182" s="67" t="s">
        <v>143</v>
      </c>
      <c r="B182" s="122"/>
      <c r="C182" s="139">
        <f t="shared" ref="C182:T182" si="26">C181+C174+C164</f>
        <v>65.569999999999993</v>
      </c>
      <c r="D182" s="139">
        <f t="shared" si="26"/>
        <v>64.39</v>
      </c>
      <c r="E182" s="139">
        <f t="shared" si="26"/>
        <v>303.61</v>
      </c>
      <c r="F182" s="139">
        <f t="shared" si="26"/>
        <v>1975.1100000000001</v>
      </c>
      <c r="G182" s="139">
        <f t="shared" si="26"/>
        <v>1.62</v>
      </c>
      <c r="H182" s="139">
        <f t="shared" si="26"/>
        <v>64.239999999999995</v>
      </c>
      <c r="I182" s="139">
        <f t="shared" si="26"/>
        <v>1.01</v>
      </c>
      <c r="J182" s="139">
        <f t="shared" si="26"/>
        <v>19.68</v>
      </c>
      <c r="K182" s="139">
        <f t="shared" si="26"/>
        <v>2.0099999999999998</v>
      </c>
      <c r="L182" s="139">
        <f t="shared" si="26"/>
        <v>1.7700000000000002</v>
      </c>
      <c r="M182" s="139">
        <f t="shared" si="26"/>
        <v>984.07999999999993</v>
      </c>
      <c r="N182" s="139">
        <f t="shared" si="26"/>
        <v>372.17</v>
      </c>
      <c r="O182" s="139">
        <f t="shared" si="26"/>
        <v>1434.68</v>
      </c>
      <c r="P182" s="139">
        <f t="shared" si="26"/>
        <v>23.76</v>
      </c>
      <c r="Q182" s="139">
        <f t="shared" si="26"/>
        <v>4448.2700000000004</v>
      </c>
      <c r="R182" s="139">
        <f t="shared" si="26"/>
        <v>212.05</v>
      </c>
      <c r="S182" s="139">
        <f t="shared" si="26"/>
        <v>0.77000000000000013</v>
      </c>
      <c r="T182" s="139">
        <f t="shared" si="26"/>
        <v>0.02</v>
      </c>
      <c r="U182" s="125"/>
      <c r="V182" s="125"/>
    </row>
    <row r="183" spans="1:23" ht="14.1" customHeight="1">
      <c r="A183" s="76" t="s">
        <v>144</v>
      </c>
      <c r="B183" s="77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6"/>
      <c r="V183" s="76"/>
    </row>
    <row r="184" spans="1:23" s="75" customFormat="1" ht="28.35" customHeight="1">
      <c r="A184" s="160" t="s">
        <v>259</v>
      </c>
      <c r="B184" s="160"/>
      <c r="C184" s="160"/>
      <c r="D184" s="160"/>
      <c r="E184" s="160"/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</row>
    <row r="185" spans="1:23" ht="13.35" customHeight="1">
      <c r="A185" s="153" t="s">
        <v>0</v>
      </c>
      <c r="B185" s="155" t="s">
        <v>1</v>
      </c>
      <c r="C185" s="157" t="s">
        <v>2</v>
      </c>
      <c r="D185" s="158"/>
      <c r="E185" s="159"/>
      <c r="F185" s="156" t="s">
        <v>3</v>
      </c>
      <c r="G185" s="157" t="s">
        <v>4</v>
      </c>
      <c r="H185" s="158"/>
      <c r="I185" s="158"/>
      <c r="J185" s="158"/>
      <c r="K185" s="158"/>
      <c r="L185" s="159"/>
      <c r="M185" s="157" t="s">
        <v>5</v>
      </c>
      <c r="N185" s="158"/>
      <c r="O185" s="158"/>
      <c r="P185" s="158"/>
      <c r="Q185" s="158"/>
      <c r="R185" s="158"/>
      <c r="S185" s="158"/>
      <c r="T185" s="159"/>
      <c r="U185" s="153" t="s">
        <v>6</v>
      </c>
      <c r="V185" s="153" t="s">
        <v>7</v>
      </c>
    </row>
    <row r="186" spans="1:23" ht="26.65" customHeight="1">
      <c r="A186" s="154"/>
      <c r="B186" s="154"/>
      <c r="C186" s="57" t="s">
        <v>8</v>
      </c>
      <c r="D186" s="57" t="s">
        <v>9</v>
      </c>
      <c r="E186" s="57" t="s">
        <v>10</v>
      </c>
      <c r="F186" s="154"/>
      <c r="G186" s="57" t="s">
        <v>11</v>
      </c>
      <c r="H186" s="57" t="s">
        <v>12</v>
      </c>
      <c r="I186" s="57" t="s">
        <v>13</v>
      </c>
      <c r="J186" s="57" t="s">
        <v>14</v>
      </c>
      <c r="K186" s="57" t="s">
        <v>15</v>
      </c>
      <c r="L186" s="57" t="s">
        <v>16</v>
      </c>
      <c r="M186" s="57" t="s">
        <v>17</v>
      </c>
      <c r="N186" s="57" t="s">
        <v>18</v>
      </c>
      <c r="O186" s="57" t="s">
        <v>19</v>
      </c>
      <c r="P186" s="57" t="s">
        <v>20</v>
      </c>
      <c r="Q186" s="57" t="s">
        <v>21</v>
      </c>
      <c r="R186" s="57" t="s">
        <v>22</v>
      </c>
      <c r="S186" s="57" t="s">
        <v>23</v>
      </c>
      <c r="T186" s="57" t="s">
        <v>24</v>
      </c>
      <c r="U186" s="167"/>
      <c r="V186" s="167"/>
    </row>
    <row r="187" spans="1:23" ht="14.65" customHeight="1">
      <c r="A187" s="58" t="s">
        <v>122</v>
      </c>
      <c r="B187" s="59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58"/>
      <c r="V187" s="58"/>
    </row>
    <row r="188" spans="1:23" ht="16.5" customHeight="1">
      <c r="A188" s="70" t="s">
        <v>145</v>
      </c>
      <c r="B188" s="142">
        <v>100</v>
      </c>
      <c r="C188" s="137">
        <v>1.1000000000000001</v>
      </c>
      <c r="D188" s="137">
        <v>5.6</v>
      </c>
      <c r="E188" s="137">
        <v>3.1</v>
      </c>
      <c r="F188" s="137">
        <v>67.599999999999994</v>
      </c>
      <c r="G188" s="138">
        <v>0.04</v>
      </c>
      <c r="H188" s="138">
        <v>8.7200000000000006</v>
      </c>
      <c r="I188" s="138">
        <v>0</v>
      </c>
      <c r="J188" s="138">
        <v>2.46</v>
      </c>
      <c r="K188" s="138">
        <v>0</v>
      </c>
      <c r="L188" s="138">
        <v>0.03</v>
      </c>
      <c r="M188" s="138">
        <v>15.33</v>
      </c>
      <c r="N188" s="138">
        <v>18.079999999999998</v>
      </c>
      <c r="O188" s="138">
        <v>28.63</v>
      </c>
      <c r="P188" s="138">
        <v>0.94</v>
      </c>
      <c r="Q188" s="138">
        <v>261.14</v>
      </c>
      <c r="R188" s="138">
        <v>0.42</v>
      </c>
      <c r="S188" s="138">
        <v>0</v>
      </c>
      <c r="T188" s="138">
        <v>0</v>
      </c>
      <c r="U188" s="74" t="s">
        <v>291</v>
      </c>
      <c r="V188" s="74">
        <v>2023</v>
      </c>
    </row>
    <row r="189" spans="1:23" ht="18.75" customHeight="1">
      <c r="A189" s="70" t="s">
        <v>146</v>
      </c>
      <c r="B189" s="142">
        <v>180</v>
      </c>
      <c r="C189" s="137">
        <v>3.8</v>
      </c>
      <c r="D189" s="137">
        <v>4.5999999999999996</v>
      </c>
      <c r="E189" s="137">
        <v>28.3</v>
      </c>
      <c r="F189" s="137">
        <v>171.2</v>
      </c>
      <c r="G189" s="138">
        <v>0.16</v>
      </c>
      <c r="H189" s="138">
        <v>14.4</v>
      </c>
      <c r="I189" s="138">
        <v>0.37</v>
      </c>
      <c r="J189" s="138">
        <v>2.08</v>
      </c>
      <c r="K189" s="138">
        <v>0</v>
      </c>
      <c r="L189" s="138">
        <v>0.11</v>
      </c>
      <c r="M189" s="138">
        <v>37.21</v>
      </c>
      <c r="N189" s="138">
        <v>43.82</v>
      </c>
      <c r="O189" s="138">
        <v>106.96</v>
      </c>
      <c r="P189" s="138">
        <v>1.91</v>
      </c>
      <c r="Q189" s="138">
        <v>987.22</v>
      </c>
      <c r="R189" s="138">
        <v>9.74</v>
      </c>
      <c r="S189" s="138">
        <v>0.06</v>
      </c>
      <c r="T189" s="138">
        <v>0</v>
      </c>
      <c r="U189" s="74" t="s">
        <v>147</v>
      </c>
      <c r="V189" s="74" t="s">
        <v>148</v>
      </c>
    </row>
    <row r="190" spans="1:23" ht="17.25" customHeight="1">
      <c r="A190" s="61" t="s">
        <v>149</v>
      </c>
      <c r="B190" s="140">
        <v>100</v>
      </c>
      <c r="C190" s="62">
        <v>8.83</v>
      </c>
      <c r="D190" s="62">
        <v>12.18</v>
      </c>
      <c r="E190" s="62">
        <v>17.690000000000001</v>
      </c>
      <c r="F190" s="62">
        <v>224.46</v>
      </c>
      <c r="G190" s="62">
        <v>0.09</v>
      </c>
      <c r="H190" s="62">
        <v>0.61</v>
      </c>
      <c r="I190" s="62">
        <v>0.05</v>
      </c>
      <c r="J190" s="62">
        <v>2.97</v>
      </c>
      <c r="K190" s="62">
        <v>0</v>
      </c>
      <c r="L190" s="62">
        <v>0.14000000000000001</v>
      </c>
      <c r="M190" s="62">
        <v>48.27</v>
      </c>
      <c r="N190" s="62">
        <v>31.59</v>
      </c>
      <c r="O190" s="62">
        <v>176.14</v>
      </c>
      <c r="P190" s="62">
        <v>2.33</v>
      </c>
      <c r="Q190" s="62">
        <v>233.93</v>
      </c>
      <c r="R190" s="62">
        <v>6.24</v>
      </c>
      <c r="S190" s="62">
        <v>0.08</v>
      </c>
      <c r="T190" s="62">
        <v>0.01</v>
      </c>
      <c r="U190" s="64">
        <v>294</v>
      </c>
      <c r="V190" s="64" t="s">
        <v>27</v>
      </c>
      <c r="W190" s="65"/>
    </row>
    <row r="191" spans="1:23" ht="19.5" customHeight="1">
      <c r="A191" s="66" t="s">
        <v>233</v>
      </c>
      <c r="B191" s="140">
        <v>180</v>
      </c>
      <c r="C191" s="62">
        <v>4.68</v>
      </c>
      <c r="D191" s="62">
        <v>4.05</v>
      </c>
      <c r="E191" s="62">
        <v>6.48</v>
      </c>
      <c r="F191" s="62">
        <v>85.86</v>
      </c>
      <c r="G191" s="62">
        <v>0</v>
      </c>
      <c r="H191" s="62">
        <v>0</v>
      </c>
      <c r="I191" s="62">
        <v>0</v>
      </c>
      <c r="J191" s="62">
        <v>0</v>
      </c>
      <c r="K191" s="62">
        <v>0</v>
      </c>
      <c r="L191" s="62">
        <v>0</v>
      </c>
      <c r="M191" s="62">
        <v>0</v>
      </c>
      <c r="N191" s="62">
        <v>0</v>
      </c>
      <c r="O191" s="62">
        <v>0</v>
      </c>
      <c r="P191" s="62">
        <v>0</v>
      </c>
      <c r="Q191" s="62">
        <v>0</v>
      </c>
      <c r="R191" s="62">
        <v>0</v>
      </c>
      <c r="S191" s="62">
        <v>0</v>
      </c>
      <c r="T191" s="62">
        <v>0</v>
      </c>
      <c r="U191" s="64" t="s">
        <v>215</v>
      </c>
      <c r="V191" s="64" t="s">
        <v>27</v>
      </c>
      <c r="W191" s="55"/>
    </row>
    <row r="192" spans="1:23" ht="15.75" customHeight="1">
      <c r="A192" s="61" t="s">
        <v>48</v>
      </c>
      <c r="B192" s="140">
        <v>30</v>
      </c>
      <c r="C192" s="62">
        <v>2.2999999999999998</v>
      </c>
      <c r="D192" s="62">
        <v>0.2</v>
      </c>
      <c r="E192" s="62">
        <v>15.1</v>
      </c>
      <c r="F192" s="62">
        <v>71</v>
      </c>
      <c r="G192" s="62">
        <v>0.05</v>
      </c>
      <c r="H192" s="62">
        <v>0</v>
      </c>
      <c r="I192" s="62">
        <v>0</v>
      </c>
      <c r="J192" s="62">
        <v>0.59</v>
      </c>
      <c r="K192" s="62">
        <v>0</v>
      </c>
      <c r="L192" s="62">
        <v>0.02</v>
      </c>
      <c r="M192" s="62">
        <v>6.9</v>
      </c>
      <c r="N192" s="62">
        <v>9.9</v>
      </c>
      <c r="O192" s="62">
        <v>25.2</v>
      </c>
      <c r="P192" s="62">
        <v>0.6</v>
      </c>
      <c r="Q192" s="62">
        <v>38.700000000000003</v>
      </c>
      <c r="R192" s="62">
        <v>0</v>
      </c>
      <c r="S192" s="62">
        <v>0</v>
      </c>
      <c r="T192" s="62">
        <v>0</v>
      </c>
      <c r="U192" s="64" t="s">
        <v>215</v>
      </c>
      <c r="V192" s="64" t="s">
        <v>38</v>
      </c>
      <c r="W192" s="65"/>
    </row>
    <row r="193" spans="1:23" ht="18.75" customHeight="1">
      <c r="A193" s="61" t="s">
        <v>36</v>
      </c>
      <c r="B193" s="140">
        <v>20</v>
      </c>
      <c r="C193" s="62">
        <v>1.1200000000000001</v>
      </c>
      <c r="D193" s="62">
        <v>0.22</v>
      </c>
      <c r="E193" s="62">
        <v>9.8800000000000008</v>
      </c>
      <c r="F193" s="62">
        <v>45.98</v>
      </c>
      <c r="G193" s="62">
        <v>0.04</v>
      </c>
      <c r="H193" s="62">
        <v>0</v>
      </c>
      <c r="I193" s="62">
        <v>0</v>
      </c>
      <c r="J193" s="62">
        <v>0.44</v>
      </c>
      <c r="K193" s="62">
        <v>0</v>
      </c>
      <c r="L193" s="62">
        <v>0.02</v>
      </c>
      <c r="M193" s="62">
        <v>3.6</v>
      </c>
      <c r="N193" s="62">
        <v>3.8</v>
      </c>
      <c r="O193" s="62">
        <v>17.399999999999999</v>
      </c>
      <c r="P193" s="62">
        <v>0.8</v>
      </c>
      <c r="Q193" s="62">
        <v>27.2</v>
      </c>
      <c r="R193" s="62">
        <v>1.1200000000000001</v>
      </c>
      <c r="S193" s="62">
        <v>0</v>
      </c>
      <c r="T193" s="62">
        <v>0</v>
      </c>
      <c r="U193" s="64" t="s">
        <v>215</v>
      </c>
      <c r="V193" s="64" t="s">
        <v>38</v>
      </c>
      <c r="W193" s="65"/>
    </row>
    <row r="194" spans="1:23" ht="21.6" customHeight="1">
      <c r="A194" s="67" t="s">
        <v>131</v>
      </c>
      <c r="B194" s="141">
        <f>SUM(B188:B193)</f>
        <v>610</v>
      </c>
      <c r="C194" s="68">
        <f t="shared" ref="C194" si="27">SUM(C188:C193)</f>
        <v>21.830000000000002</v>
      </c>
      <c r="D194" s="68">
        <f t="shared" ref="D194" si="28">SUM(D188:D193)</f>
        <v>26.849999999999998</v>
      </c>
      <c r="E194" s="68">
        <f t="shared" ref="E194" si="29">SUM(E188:E193)</f>
        <v>80.55</v>
      </c>
      <c r="F194" s="68">
        <v>666.2</v>
      </c>
      <c r="G194" s="68">
        <f t="shared" ref="G194" si="30">SUM(G188:G193)</f>
        <v>0.38</v>
      </c>
      <c r="H194" s="68">
        <f t="shared" ref="H194" si="31">SUM(H188:H193)</f>
        <v>23.73</v>
      </c>
      <c r="I194" s="68">
        <f t="shared" ref="I194" si="32">SUM(I188:I193)</f>
        <v>0.42</v>
      </c>
      <c r="J194" s="68">
        <f t="shared" ref="J194" si="33">SUM(J188:J193)</f>
        <v>8.5399999999999991</v>
      </c>
      <c r="K194" s="68">
        <f t="shared" ref="K194" si="34">SUM(K188:K193)</f>
        <v>0</v>
      </c>
      <c r="L194" s="68">
        <f t="shared" ref="L194" si="35">SUM(L188:L193)</f>
        <v>0.32000000000000006</v>
      </c>
      <c r="M194" s="68">
        <f t="shared" ref="M194" si="36">SUM(M188:M193)</f>
        <v>111.31</v>
      </c>
      <c r="N194" s="68">
        <f t="shared" ref="N194" si="37">SUM(N188:N193)</f>
        <v>107.19</v>
      </c>
      <c r="O194" s="68">
        <f t="shared" ref="O194" si="38">SUM(O188:O193)</f>
        <v>354.33</v>
      </c>
      <c r="P194" s="68">
        <f t="shared" ref="P194" si="39">SUM(P188:P193)</f>
        <v>6.5799999999999992</v>
      </c>
      <c r="Q194" s="68">
        <f t="shared" ref="Q194" si="40">SUM(Q188:Q193)</f>
        <v>1548.1900000000003</v>
      </c>
      <c r="R194" s="68">
        <f t="shared" ref="R194" si="41">SUM(R188:R193)</f>
        <v>17.52</v>
      </c>
      <c r="S194" s="68">
        <f t="shared" ref="S194" si="42">SUM(S188:S193)</f>
        <v>0.14000000000000001</v>
      </c>
      <c r="T194" s="68">
        <f t="shared" ref="T194" si="43">SUM(T188:T193)</f>
        <v>0.01</v>
      </c>
      <c r="U194" s="125"/>
      <c r="V194" s="125"/>
    </row>
    <row r="195" spans="1:23" ht="14.65" customHeight="1">
      <c r="A195" s="58" t="s">
        <v>132</v>
      </c>
      <c r="B195" s="146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58"/>
      <c r="V195" s="58"/>
    </row>
    <row r="196" spans="1:23" ht="18.75" customHeight="1">
      <c r="A196" s="61" t="s">
        <v>286</v>
      </c>
      <c r="B196" s="140">
        <v>100</v>
      </c>
      <c r="C196" s="62">
        <v>1.5</v>
      </c>
      <c r="D196" s="62">
        <v>5.0999999999999996</v>
      </c>
      <c r="E196" s="62">
        <v>9.3000000000000007</v>
      </c>
      <c r="F196" s="62">
        <v>89.8</v>
      </c>
      <c r="G196" s="62">
        <v>0.02</v>
      </c>
      <c r="H196" s="62">
        <v>14.68</v>
      </c>
      <c r="I196" s="62">
        <v>0.25</v>
      </c>
      <c r="J196" s="62">
        <v>2.21</v>
      </c>
      <c r="K196" s="62">
        <v>0</v>
      </c>
      <c r="L196" s="62">
        <v>0.03</v>
      </c>
      <c r="M196" s="62">
        <v>39.630000000000003</v>
      </c>
      <c r="N196" s="62">
        <v>15.23</v>
      </c>
      <c r="O196" s="62">
        <v>27.59</v>
      </c>
      <c r="P196" s="62">
        <v>0.81</v>
      </c>
      <c r="Q196" s="62">
        <v>165.96</v>
      </c>
      <c r="R196" s="62">
        <v>2.86</v>
      </c>
      <c r="S196" s="62">
        <v>0.01</v>
      </c>
      <c r="T196" s="62">
        <v>0</v>
      </c>
      <c r="U196" s="64" t="s">
        <v>72</v>
      </c>
      <c r="V196" s="64" t="s">
        <v>27</v>
      </c>
      <c r="W196" s="65"/>
    </row>
    <row r="197" spans="1:23" ht="15" customHeight="1">
      <c r="A197" s="61" t="s">
        <v>150</v>
      </c>
      <c r="B197" s="140">
        <v>250</v>
      </c>
      <c r="C197" s="62">
        <v>2.0099999999999998</v>
      </c>
      <c r="D197" s="62">
        <v>5.09</v>
      </c>
      <c r="E197" s="62">
        <v>11.83</v>
      </c>
      <c r="F197" s="62">
        <v>107.25</v>
      </c>
      <c r="G197" s="62">
        <v>7.0000000000000007E-2</v>
      </c>
      <c r="H197" s="62">
        <v>5.77</v>
      </c>
      <c r="I197" s="62">
        <v>0.19</v>
      </c>
      <c r="J197" s="62">
        <v>2.42</v>
      </c>
      <c r="K197" s="62">
        <v>0</v>
      </c>
      <c r="L197" s="62">
        <v>0.05</v>
      </c>
      <c r="M197" s="62">
        <v>29.06</v>
      </c>
      <c r="N197" s="62">
        <v>22.32</v>
      </c>
      <c r="O197" s="62">
        <v>59.09</v>
      </c>
      <c r="P197" s="62">
        <v>0.9</v>
      </c>
      <c r="Q197" s="62">
        <v>419.06</v>
      </c>
      <c r="R197" s="62">
        <v>3.87</v>
      </c>
      <c r="S197" s="62">
        <v>0.03</v>
      </c>
      <c r="T197" s="62">
        <v>0</v>
      </c>
      <c r="U197" s="64" t="s">
        <v>151</v>
      </c>
      <c r="V197" s="64" t="s">
        <v>27</v>
      </c>
      <c r="W197" s="65"/>
    </row>
    <row r="198" spans="1:23" ht="19.5" customHeight="1">
      <c r="A198" s="66" t="s">
        <v>152</v>
      </c>
      <c r="B198" s="140">
        <v>220</v>
      </c>
      <c r="C198" s="62">
        <v>18.96</v>
      </c>
      <c r="D198" s="62">
        <v>18.04</v>
      </c>
      <c r="E198" s="62">
        <v>42.74</v>
      </c>
      <c r="F198" s="62">
        <v>405.45</v>
      </c>
      <c r="G198" s="62">
        <v>0.08</v>
      </c>
      <c r="H198" s="62">
        <v>0.39</v>
      </c>
      <c r="I198" s="62">
        <v>0.12</v>
      </c>
      <c r="J198" s="62">
        <v>0.56000000000000005</v>
      </c>
      <c r="K198" s="62">
        <v>0.25</v>
      </c>
      <c r="L198" s="62">
        <v>0.39</v>
      </c>
      <c r="M198" s="62">
        <v>278.16000000000003</v>
      </c>
      <c r="N198" s="62">
        <v>42.33</v>
      </c>
      <c r="O198" s="62">
        <v>347.09</v>
      </c>
      <c r="P198" s="62">
        <v>1.23</v>
      </c>
      <c r="Q198" s="62">
        <v>292.38</v>
      </c>
      <c r="R198" s="62">
        <v>3.26</v>
      </c>
      <c r="S198" s="62">
        <v>0.05</v>
      </c>
      <c r="T198" s="62">
        <v>0.04</v>
      </c>
      <c r="U198" s="64" t="s">
        <v>88</v>
      </c>
      <c r="V198" s="64" t="s">
        <v>27</v>
      </c>
      <c r="W198" s="55"/>
    </row>
    <row r="199" spans="1:23" ht="15.75" customHeight="1">
      <c r="A199" s="61" t="s">
        <v>33</v>
      </c>
      <c r="B199" s="140">
        <v>180</v>
      </c>
      <c r="C199" s="62">
        <v>1.3680000000000001</v>
      </c>
      <c r="D199" s="62">
        <v>1.2150000000000001</v>
      </c>
      <c r="E199" s="62">
        <v>14.31</v>
      </c>
      <c r="F199" s="62">
        <v>72.900000000000006</v>
      </c>
      <c r="G199" s="62">
        <v>0.04</v>
      </c>
      <c r="H199" s="62">
        <v>1.33</v>
      </c>
      <c r="I199" s="62">
        <v>0.41</v>
      </c>
      <c r="J199" s="62">
        <v>0</v>
      </c>
      <c r="K199" s="62">
        <v>0</v>
      </c>
      <c r="L199" s="62">
        <v>0.16</v>
      </c>
      <c r="M199" s="62">
        <v>126.6</v>
      </c>
      <c r="N199" s="62">
        <v>15.4</v>
      </c>
      <c r="O199" s="62">
        <v>92.8</v>
      </c>
      <c r="P199" s="62">
        <v>0.41</v>
      </c>
      <c r="Q199" s="62">
        <v>154.6</v>
      </c>
      <c r="R199" s="62">
        <v>4.5</v>
      </c>
      <c r="S199" s="62">
        <v>0</v>
      </c>
      <c r="T199" s="62">
        <v>0</v>
      </c>
      <c r="U199" s="64" t="s">
        <v>34</v>
      </c>
      <c r="V199" s="64">
        <v>2017</v>
      </c>
    </row>
    <row r="200" spans="1:23" ht="15.75" customHeight="1">
      <c r="A200" s="61" t="s">
        <v>48</v>
      </c>
      <c r="B200" s="140">
        <v>50</v>
      </c>
      <c r="C200" s="62">
        <v>3.8</v>
      </c>
      <c r="D200" s="62">
        <v>0.3</v>
      </c>
      <c r="E200" s="62">
        <v>25.1</v>
      </c>
      <c r="F200" s="62">
        <v>118.4</v>
      </c>
      <c r="G200" s="62">
        <v>0.08</v>
      </c>
      <c r="H200" s="62">
        <v>0</v>
      </c>
      <c r="I200" s="62">
        <v>0</v>
      </c>
      <c r="J200" s="62">
        <v>0.98</v>
      </c>
      <c r="K200" s="62">
        <v>0</v>
      </c>
      <c r="L200" s="62">
        <v>0.03</v>
      </c>
      <c r="M200" s="62">
        <v>11.5</v>
      </c>
      <c r="N200" s="62">
        <v>16.5</v>
      </c>
      <c r="O200" s="62">
        <v>42</v>
      </c>
      <c r="P200" s="62">
        <v>1</v>
      </c>
      <c r="Q200" s="62">
        <v>64.5</v>
      </c>
      <c r="R200" s="62">
        <v>0</v>
      </c>
      <c r="S200" s="62">
        <v>0.01</v>
      </c>
      <c r="T200" s="62">
        <v>0</v>
      </c>
      <c r="U200" s="64" t="s">
        <v>215</v>
      </c>
      <c r="V200" s="64">
        <v>2020</v>
      </c>
      <c r="W200" s="65"/>
    </row>
    <row r="201" spans="1:23" ht="17.25" customHeight="1">
      <c r="A201" s="66" t="s">
        <v>36</v>
      </c>
      <c r="B201" s="140">
        <v>40</v>
      </c>
      <c r="C201" s="62">
        <v>2.65</v>
      </c>
      <c r="D201" s="62">
        <v>0.35</v>
      </c>
      <c r="E201" s="62">
        <v>16.96</v>
      </c>
      <c r="F201" s="62">
        <v>81.58</v>
      </c>
      <c r="G201" s="62">
        <v>7.0000000000000007E-2</v>
      </c>
      <c r="H201" s="62">
        <v>0</v>
      </c>
      <c r="I201" s="62">
        <v>0</v>
      </c>
      <c r="J201" s="62">
        <v>0.88</v>
      </c>
      <c r="K201" s="62">
        <v>0</v>
      </c>
      <c r="L201" s="62">
        <v>0.03</v>
      </c>
      <c r="M201" s="62">
        <v>7.2</v>
      </c>
      <c r="N201" s="62">
        <v>7.6</v>
      </c>
      <c r="O201" s="62">
        <v>34.799999999999997</v>
      </c>
      <c r="P201" s="62">
        <v>1.6</v>
      </c>
      <c r="Q201" s="62">
        <v>54.4</v>
      </c>
      <c r="R201" s="62">
        <v>2.2400000000000002</v>
      </c>
      <c r="S201" s="62">
        <v>0</v>
      </c>
      <c r="T201" s="62">
        <v>0</v>
      </c>
      <c r="U201" s="64" t="s">
        <v>215</v>
      </c>
      <c r="V201" s="64" t="s">
        <v>38</v>
      </c>
      <c r="W201" s="55"/>
    </row>
    <row r="202" spans="1:23" ht="12.2" hidden="1" customHeight="1">
      <c r="A202" s="66"/>
      <c r="B202" s="140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4"/>
      <c r="V202" s="64"/>
      <c r="W202" s="55"/>
    </row>
    <row r="203" spans="1:23" ht="21.6" customHeight="1">
      <c r="A203" s="67" t="s">
        <v>131</v>
      </c>
      <c r="B203" s="141">
        <f t="shared" ref="B203:T203" si="44">SUM(B196:B202)</f>
        <v>840</v>
      </c>
      <c r="C203" s="68">
        <v>30.4</v>
      </c>
      <c r="D203" s="68">
        <f t="shared" si="44"/>
        <v>30.094999999999999</v>
      </c>
      <c r="E203" s="68">
        <f t="shared" si="44"/>
        <v>120.24000000000001</v>
      </c>
      <c r="F203" s="68">
        <v>875.5</v>
      </c>
      <c r="G203" s="68">
        <f t="shared" si="44"/>
        <v>0.36000000000000004</v>
      </c>
      <c r="H203" s="68">
        <f t="shared" si="44"/>
        <v>22.17</v>
      </c>
      <c r="I203" s="68">
        <f t="shared" si="44"/>
        <v>0.97</v>
      </c>
      <c r="J203" s="68">
        <f t="shared" si="44"/>
        <v>7.05</v>
      </c>
      <c r="K203" s="68">
        <f t="shared" si="44"/>
        <v>0.25</v>
      </c>
      <c r="L203" s="68">
        <f t="shared" si="44"/>
        <v>0.69000000000000006</v>
      </c>
      <c r="M203" s="68">
        <f t="shared" si="44"/>
        <v>492.15000000000003</v>
      </c>
      <c r="N203" s="68">
        <f t="shared" si="44"/>
        <v>119.38</v>
      </c>
      <c r="O203" s="68">
        <f t="shared" si="44"/>
        <v>603.36999999999989</v>
      </c>
      <c r="P203" s="68">
        <f t="shared" si="44"/>
        <v>5.9499999999999993</v>
      </c>
      <c r="Q203" s="68">
        <f t="shared" si="44"/>
        <v>1150.9000000000001</v>
      </c>
      <c r="R203" s="68">
        <f t="shared" si="44"/>
        <v>16.73</v>
      </c>
      <c r="S203" s="68">
        <f t="shared" si="44"/>
        <v>9.9999999999999992E-2</v>
      </c>
      <c r="T203" s="68">
        <f t="shared" si="44"/>
        <v>0.04</v>
      </c>
      <c r="U203" s="125"/>
      <c r="V203" s="125"/>
    </row>
    <row r="204" spans="1:23" ht="14.65" customHeight="1">
      <c r="A204" s="58" t="s">
        <v>139</v>
      </c>
      <c r="B204" s="146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8"/>
      <c r="V204" s="58"/>
    </row>
    <row r="205" spans="1:23" ht="20.25" customHeight="1">
      <c r="A205" s="61" t="s">
        <v>153</v>
      </c>
      <c r="B205" s="140">
        <v>200</v>
      </c>
      <c r="C205" s="62">
        <v>9.4700000000000006</v>
      </c>
      <c r="D205" s="62">
        <v>12.27</v>
      </c>
      <c r="E205" s="62">
        <v>17.47</v>
      </c>
      <c r="F205" s="62">
        <v>208.73</v>
      </c>
      <c r="G205" s="62">
        <v>0.4</v>
      </c>
      <c r="H205" s="62">
        <v>7.6</v>
      </c>
      <c r="I205" s="62">
        <v>0.53</v>
      </c>
      <c r="J205" s="62">
        <v>0.45</v>
      </c>
      <c r="K205" s="62">
        <v>7.0000000000000007E-2</v>
      </c>
      <c r="L205" s="62">
        <v>0.16</v>
      </c>
      <c r="M205" s="62">
        <v>39.369999999999997</v>
      </c>
      <c r="N205" s="62">
        <v>46.62</v>
      </c>
      <c r="O205" s="62">
        <v>185.71</v>
      </c>
      <c r="P205" s="62">
        <v>2.42</v>
      </c>
      <c r="Q205" s="62">
        <v>788.27</v>
      </c>
      <c r="R205" s="62">
        <v>11.61</v>
      </c>
      <c r="S205" s="62">
        <v>0.09</v>
      </c>
      <c r="T205" s="62">
        <v>0</v>
      </c>
      <c r="U205" s="64" t="s">
        <v>236</v>
      </c>
      <c r="V205" s="64" t="s">
        <v>154</v>
      </c>
      <c r="W205" s="65"/>
    </row>
    <row r="206" spans="1:23" ht="15.75" customHeight="1">
      <c r="A206" s="66" t="s">
        <v>129</v>
      </c>
      <c r="B206" s="140">
        <v>180</v>
      </c>
      <c r="C206" s="62">
        <v>2.85</v>
      </c>
      <c r="D206" s="62">
        <v>2.4300000000000002</v>
      </c>
      <c r="E206" s="62">
        <v>14.35</v>
      </c>
      <c r="F206" s="62">
        <v>93.15</v>
      </c>
      <c r="G206" s="62">
        <v>0.03</v>
      </c>
      <c r="H206" s="62">
        <v>0.47</v>
      </c>
      <c r="I206" s="62">
        <v>0.01</v>
      </c>
      <c r="J206" s="62">
        <v>0</v>
      </c>
      <c r="K206" s="62">
        <v>0</v>
      </c>
      <c r="L206" s="62">
        <v>0.1</v>
      </c>
      <c r="M206" s="62">
        <v>100.26</v>
      </c>
      <c r="N206" s="62">
        <v>17.13</v>
      </c>
      <c r="O206" s="62">
        <v>79.099999999999994</v>
      </c>
      <c r="P206" s="62">
        <v>0.36</v>
      </c>
      <c r="Q206" s="62">
        <v>152.65</v>
      </c>
      <c r="R206" s="62">
        <v>8.1</v>
      </c>
      <c r="S206" s="62">
        <v>0</v>
      </c>
      <c r="T206" s="62">
        <v>0</v>
      </c>
      <c r="U206" s="64" t="s">
        <v>130</v>
      </c>
      <c r="V206" s="64" t="s">
        <v>27</v>
      </c>
      <c r="W206" s="55"/>
    </row>
    <row r="207" spans="1:23" ht="16.5" customHeight="1">
      <c r="A207" s="61" t="s">
        <v>36</v>
      </c>
      <c r="B207" s="140">
        <v>30</v>
      </c>
      <c r="C207" s="62">
        <v>1.99</v>
      </c>
      <c r="D207" s="62">
        <v>0.26</v>
      </c>
      <c r="E207" s="62">
        <v>12.72</v>
      </c>
      <c r="F207" s="62">
        <v>61.19</v>
      </c>
      <c r="G207" s="62">
        <v>0.05</v>
      </c>
      <c r="H207" s="62">
        <v>0</v>
      </c>
      <c r="I207" s="62">
        <v>0</v>
      </c>
      <c r="J207" s="62">
        <v>0.66</v>
      </c>
      <c r="K207" s="62">
        <v>0</v>
      </c>
      <c r="L207" s="62">
        <v>0.02</v>
      </c>
      <c r="M207" s="62">
        <v>5.4</v>
      </c>
      <c r="N207" s="62">
        <v>5.7</v>
      </c>
      <c r="O207" s="62">
        <v>26.1</v>
      </c>
      <c r="P207" s="62">
        <v>1.2</v>
      </c>
      <c r="Q207" s="62">
        <v>40.799999999999997</v>
      </c>
      <c r="R207" s="62">
        <v>1.68</v>
      </c>
      <c r="S207" s="62">
        <v>0</v>
      </c>
      <c r="T207" s="62">
        <v>0</v>
      </c>
      <c r="U207" s="64" t="s">
        <v>215</v>
      </c>
      <c r="V207" s="64" t="s">
        <v>38</v>
      </c>
      <c r="W207" s="65"/>
    </row>
    <row r="208" spans="1:23" ht="15.75" customHeight="1">
      <c r="A208" s="67" t="s">
        <v>131</v>
      </c>
      <c r="B208" s="141">
        <f>SUM(B205:B207)</f>
        <v>410</v>
      </c>
      <c r="C208" s="68">
        <v>14.4</v>
      </c>
      <c r="D208" s="68">
        <f t="shared" ref="D208:T208" si="45">SUM(D205:D207)</f>
        <v>14.959999999999999</v>
      </c>
      <c r="E208" s="68">
        <v>44.6</v>
      </c>
      <c r="F208" s="68">
        <f t="shared" si="45"/>
        <v>363.07</v>
      </c>
      <c r="G208" s="68">
        <f t="shared" si="45"/>
        <v>0.48000000000000004</v>
      </c>
      <c r="H208" s="68">
        <f t="shared" si="45"/>
        <v>8.07</v>
      </c>
      <c r="I208" s="68">
        <f t="shared" si="45"/>
        <v>0.54</v>
      </c>
      <c r="J208" s="68">
        <f t="shared" si="45"/>
        <v>1.1100000000000001</v>
      </c>
      <c r="K208" s="68">
        <f t="shared" si="45"/>
        <v>7.0000000000000007E-2</v>
      </c>
      <c r="L208" s="68">
        <f t="shared" si="45"/>
        <v>0.28000000000000003</v>
      </c>
      <c r="M208" s="68">
        <f t="shared" si="45"/>
        <v>145.03</v>
      </c>
      <c r="N208" s="68">
        <f t="shared" si="45"/>
        <v>69.45</v>
      </c>
      <c r="O208" s="68">
        <f t="shared" si="45"/>
        <v>290.91000000000003</v>
      </c>
      <c r="P208" s="68">
        <f t="shared" si="45"/>
        <v>3.9799999999999995</v>
      </c>
      <c r="Q208" s="68">
        <f t="shared" si="45"/>
        <v>981.71999999999991</v>
      </c>
      <c r="R208" s="68">
        <f t="shared" si="45"/>
        <v>21.39</v>
      </c>
      <c r="S208" s="68">
        <f t="shared" si="45"/>
        <v>0.09</v>
      </c>
      <c r="T208" s="68">
        <f t="shared" si="45"/>
        <v>0</v>
      </c>
      <c r="U208" s="125"/>
      <c r="V208" s="125"/>
    </row>
    <row r="209" spans="1:23" ht="21.6" customHeight="1">
      <c r="A209" s="67" t="s">
        <v>143</v>
      </c>
      <c r="B209" s="122"/>
      <c r="C209" s="139">
        <f t="shared" ref="C209:T209" si="46">C208+C203+C194</f>
        <v>66.63</v>
      </c>
      <c r="D209" s="139">
        <f t="shared" si="46"/>
        <v>71.905000000000001</v>
      </c>
      <c r="E209" s="139">
        <f t="shared" si="46"/>
        <v>245.39</v>
      </c>
      <c r="F209" s="139">
        <f t="shared" si="46"/>
        <v>1904.77</v>
      </c>
      <c r="G209" s="139">
        <f t="shared" si="46"/>
        <v>1.2200000000000002</v>
      </c>
      <c r="H209" s="139">
        <f t="shared" si="46"/>
        <v>53.97</v>
      </c>
      <c r="I209" s="139">
        <f t="shared" si="46"/>
        <v>1.93</v>
      </c>
      <c r="J209" s="139">
        <f t="shared" si="46"/>
        <v>16.7</v>
      </c>
      <c r="K209" s="139">
        <f t="shared" si="46"/>
        <v>0.32</v>
      </c>
      <c r="L209" s="139">
        <f t="shared" si="46"/>
        <v>1.29</v>
      </c>
      <c r="M209" s="139">
        <f t="shared" si="46"/>
        <v>748.49</v>
      </c>
      <c r="N209" s="139">
        <f t="shared" si="46"/>
        <v>296.02</v>
      </c>
      <c r="O209" s="139">
        <f t="shared" si="46"/>
        <v>1248.6099999999999</v>
      </c>
      <c r="P209" s="139">
        <f t="shared" si="46"/>
        <v>16.509999999999998</v>
      </c>
      <c r="Q209" s="139">
        <f t="shared" si="46"/>
        <v>3680.8100000000004</v>
      </c>
      <c r="R209" s="139">
        <f t="shared" si="46"/>
        <v>55.64</v>
      </c>
      <c r="S209" s="139">
        <f t="shared" si="46"/>
        <v>0.33</v>
      </c>
      <c r="T209" s="139">
        <f t="shared" si="46"/>
        <v>0.05</v>
      </c>
      <c r="U209" s="125"/>
      <c r="V209" s="125"/>
    </row>
    <row r="210" spans="1:23" ht="14.1" customHeight="1">
      <c r="A210" s="76" t="s">
        <v>155</v>
      </c>
      <c r="B210" s="77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6"/>
      <c r="V210" s="76"/>
    </row>
    <row r="211" spans="1:23" s="75" customFormat="1" ht="28.35" customHeight="1">
      <c r="A211" s="160" t="s">
        <v>260</v>
      </c>
      <c r="B211" s="160"/>
      <c r="C211" s="160"/>
      <c r="D211" s="160"/>
      <c r="E211" s="160"/>
      <c r="F211" s="160"/>
      <c r="G211" s="160"/>
      <c r="H211" s="160"/>
      <c r="I211" s="160"/>
      <c r="J211" s="160"/>
      <c r="K211" s="160"/>
      <c r="L211" s="160"/>
      <c r="M211" s="160"/>
      <c r="N211" s="160"/>
      <c r="O211" s="160"/>
      <c r="P211" s="160"/>
      <c r="Q211" s="160"/>
      <c r="R211" s="160"/>
      <c r="S211" s="160"/>
      <c r="T211" s="160"/>
      <c r="U211" s="160"/>
      <c r="V211" s="160"/>
    </row>
    <row r="212" spans="1:23" ht="13.35" customHeight="1">
      <c r="A212" s="153" t="s">
        <v>0</v>
      </c>
      <c r="B212" s="155" t="s">
        <v>1</v>
      </c>
      <c r="C212" s="157" t="s">
        <v>2</v>
      </c>
      <c r="D212" s="158"/>
      <c r="E212" s="159"/>
      <c r="F212" s="156" t="s">
        <v>3</v>
      </c>
      <c r="G212" s="157" t="s">
        <v>4</v>
      </c>
      <c r="H212" s="158"/>
      <c r="I212" s="158"/>
      <c r="J212" s="158"/>
      <c r="K212" s="158"/>
      <c r="L212" s="159"/>
      <c r="M212" s="157" t="s">
        <v>5</v>
      </c>
      <c r="N212" s="158"/>
      <c r="O212" s="158"/>
      <c r="P212" s="158"/>
      <c r="Q212" s="158"/>
      <c r="R212" s="158"/>
      <c r="S212" s="158"/>
      <c r="T212" s="159"/>
      <c r="U212" s="153" t="s">
        <v>6</v>
      </c>
      <c r="V212" s="153" t="s">
        <v>7</v>
      </c>
    </row>
    <row r="213" spans="1:23" ht="26.65" customHeight="1">
      <c r="A213" s="154"/>
      <c r="B213" s="154"/>
      <c r="C213" s="57" t="s">
        <v>8</v>
      </c>
      <c r="D213" s="57" t="s">
        <v>9</v>
      </c>
      <c r="E213" s="57" t="s">
        <v>10</v>
      </c>
      <c r="F213" s="154"/>
      <c r="G213" s="57" t="s">
        <v>11</v>
      </c>
      <c r="H213" s="57" t="s">
        <v>12</v>
      </c>
      <c r="I213" s="57" t="s">
        <v>13</v>
      </c>
      <c r="J213" s="57" t="s">
        <v>14</v>
      </c>
      <c r="K213" s="57" t="s">
        <v>15</v>
      </c>
      <c r="L213" s="57" t="s">
        <v>16</v>
      </c>
      <c r="M213" s="57" t="s">
        <v>17</v>
      </c>
      <c r="N213" s="57" t="s">
        <v>18</v>
      </c>
      <c r="O213" s="57" t="s">
        <v>19</v>
      </c>
      <c r="P213" s="57" t="s">
        <v>20</v>
      </c>
      <c r="Q213" s="57" t="s">
        <v>21</v>
      </c>
      <c r="R213" s="57" t="s">
        <v>22</v>
      </c>
      <c r="S213" s="57" t="s">
        <v>23</v>
      </c>
      <c r="T213" s="57" t="s">
        <v>24</v>
      </c>
      <c r="U213" s="167"/>
      <c r="V213" s="167"/>
    </row>
    <row r="214" spans="1:23" ht="14.65" customHeight="1">
      <c r="A214" s="58" t="s">
        <v>156</v>
      </c>
      <c r="B214" s="59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58"/>
      <c r="V214" s="58"/>
    </row>
    <row r="215" spans="1:23" ht="18.75" customHeight="1">
      <c r="A215" s="70" t="s">
        <v>157</v>
      </c>
      <c r="B215" s="142">
        <v>100</v>
      </c>
      <c r="C215" s="137">
        <v>1.6</v>
      </c>
      <c r="D215" s="137">
        <v>5.0999999999999996</v>
      </c>
      <c r="E215" s="137">
        <v>8.1999999999999993</v>
      </c>
      <c r="F215" s="137">
        <v>87.6</v>
      </c>
      <c r="G215" s="138">
        <v>0.02</v>
      </c>
      <c r="H215" s="138">
        <v>25.3</v>
      </c>
      <c r="I215" s="138">
        <v>0</v>
      </c>
      <c r="J215" s="138">
        <v>2.12</v>
      </c>
      <c r="K215" s="138">
        <v>0</v>
      </c>
      <c r="L215" s="138">
        <v>0.02</v>
      </c>
      <c r="M215" s="138">
        <v>42.08</v>
      </c>
      <c r="N215" s="138">
        <v>14.36</v>
      </c>
      <c r="O215" s="138">
        <v>31.01</v>
      </c>
      <c r="P215" s="138">
        <v>0.59</v>
      </c>
      <c r="Q215" s="138">
        <v>260.64999999999998</v>
      </c>
      <c r="R215" s="138">
        <v>2.73</v>
      </c>
      <c r="S215" s="138">
        <v>0.01</v>
      </c>
      <c r="T215" s="138">
        <v>0</v>
      </c>
      <c r="U215" s="74" t="s">
        <v>158</v>
      </c>
      <c r="V215" s="74">
        <v>2017</v>
      </c>
    </row>
    <row r="216" spans="1:23" ht="18.75" customHeight="1">
      <c r="A216" s="70" t="s">
        <v>159</v>
      </c>
      <c r="B216" s="142">
        <v>200</v>
      </c>
      <c r="C216" s="137">
        <v>8.1999999999999993</v>
      </c>
      <c r="D216" s="137">
        <v>10.1</v>
      </c>
      <c r="E216" s="137">
        <v>52.5</v>
      </c>
      <c r="F216" s="137">
        <v>340</v>
      </c>
      <c r="G216" s="138">
        <v>0.09</v>
      </c>
      <c r="H216" s="138">
        <v>0</v>
      </c>
      <c r="I216" s="138">
        <v>0.05</v>
      </c>
      <c r="J216" s="138">
        <v>2.92</v>
      </c>
      <c r="K216" s="138">
        <v>0.28000000000000003</v>
      </c>
      <c r="L216" s="138">
        <v>0.06</v>
      </c>
      <c r="M216" s="138">
        <v>24.46</v>
      </c>
      <c r="N216" s="138">
        <v>15.61</v>
      </c>
      <c r="O216" s="138">
        <v>77.78</v>
      </c>
      <c r="P216" s="138">
        <v>1.63</v>
      </c>
      <c r="Q216" s="138">
        <v>103.97</v>
      </c>
      <c r="R216" s="138">
        <v>2.46</v>
      </c>
      <c r="S216" s="138">
        <v>0.02</v>
      </c>
      <c r="T216" s="138">
        <v>0.02</v>
      </c>
      <c r="U216" s="74" t="s">
        <v>160</v>
      </c>
      <c r="V216" s="74" t="s">
        <v>161</v>
      </c>
    </row>
    <row r="217" spans="1:23" ht="17.25" customHeight="1">
      <c r="A217" s="70" t="s">
        <v>162</v>
      </c>
      <c r="B217" s="142">
        <v>40</v>
      </c>
      <c r="C217" s="137">
        <v>5</v>
      </c>
      <c r="D217" s="137">
        <v>4.5</v>
      </c>
      <c r="E217" s="137">
        <v>0.3</v>
      </c>
      <c r="F217" s="137">
        <v>61.3</v>
      </c>
      <c r="G217" s="138">
        <v>0.02</v>
      </c>
      <c r="H217" s="138">
        <v>0</v>
      </c>
      <c r="I217" s="138">
        <v>0.1</v>
      </c>
      <c r="J217" s="138">
        <v>0.81</v>
      </c>
      <c r="K217" s="138">
        <v>0.89</v>
      </c>
      <c r="L217" s="138">
        <v>0.15</v>
      </c>
      <c r="M217" s="138">
        <v>19.920000000000002</v>
      </c>
      <c r="N217" s="138">
        <v>4.3499999999999996</v>
      </c>
      <c r="O217" s="138">
        <v>69.55</v>
      </c>
      <c r="P217" s="138">
        <v>0.91</v>
      </c>
      <c r="Q217" s="138">
        <v>56.35</v>
      </c>
      <c r="R217" s="138">
        <v>8.0500000000000007</v>
      </c>
      <c r="S217" s="138">
        <v>0.02</v>
      </c>
      <c r="T217" s="138">
        <v>0.01</v>
      </c>
      <c r="U217" s="74" t="s">
        <v>163</v>
      </c>
      <c r="V217" s="74" t="s">
        <v>161</v>
      </c>
    </row>
    <row r="218" spans="1:23" ht="16.5" customHeight="1">
      <c r="A218" s="66" t="s">
        <v>74</v>
      </c>
      <c r="B218" s="140">
        <v>200</v>
      </c>
      <c r="C218" s="62">
        <v>0.66200000000000003</v>
      </c>
      <c r="D218" s="62">
        <v>9.2000000000000012E-2</v>
      </c>
      <c r="E218" s="62">
        <v>32.014000000000003</v>
      </c>
      <c r="F218" s="62">
        <v>132.80000000000001</v>
      </c>
      <c r="G218" s="62">
        <v>0</v>
      </c>
      <c r="H218" s="62">
        <v>0</v>
      </c>
      <c r="I218" s="62">
        <v>0</v>
      </c>
      <c r="J218" s="62">
        <v>0</v>
      </c>
      <c r="K218" s="62">
        <v>0</v>
      </c>
      <c r="L218" s="62">
        <v>0</v>
      </c>
      <c r="M218" s="62">
        <v>8.39</v>
      </c>
      <c r="N218" s="62">
        <v>1.8</v>
      </c>
      <c r="O218" s="62">
        <v>0</v>
      </c>
      <c r="P218" s="62">
        <v>0</v>
      </c>
      <c r="Q218" s="62">
        <v>1.08</v>
      </c>
      <c r="R218" s="62">
        <v>0</v>
      </c>
      <c r="S218" s="62">
        <v>0</v>
      </c>
      <c r="T218" s="62">
        <v>0</v>
      </c>
      <c r="U218" s="64" t="s">
        <v>75</v>
      </c>
      <c r="V218" s="64" t="s">
        <v>27</v>
      </c>
      <c r="W218" s="55"/>
    </row>
    <row r="219" spans="1:23" ht="15.75" customHeight="1">
      <c r="A219" s="61" t="s">
        <v>48</v>
      </c>
      <c r="B219" s="140">
        <v>30</v>
      </c>
      <c r="C219" s="62">
        <v>2.2999999999999998</v>
      </c>
      <c r="D219" s="62">
        <v>0.2</v>
      </c>
      <c r="E219" s="62">
        <v>15.1</v>
      </c>
      <c r="F219" s="62">
        <v>71</v>
      </c>
      <c r="G219" s="62">
        <v>0.05</v>
      </c>
      <c r="H219" s="62">
        <v>0</v>
      </c>
      <c r="I219" s="62">
        <v>0</v>
      </c>
      <c r="J219" s="62">
        <v>0.59</v>
      </c>
      <c r="K219" s="62">
        <v>0</v>
      </c>
      <c r="L219" s="62">
        <v>0.02</v>
      </c>
      <c r="M219" s="62">
        <v>6.9</v>
      </c>
      <c r="N219" s="62">
        <v>9.9</v>
      </c>
      <c r="O219" s="62">
        <v>25.2</v>
      </c>
      <c r="P219" s="62">
        <v>0.6</v>
      </c>
      <c r="Q219" s="62">
        <v>38.700000000000003</v>
      </c>
      <c r="R219" s="62">
        <v>0</v>
      </c>
      <c r="S219" s="62">
        <v>0</v>
      </c>
      <c r="T219" s="62">
        <v>0</v>
      </c>
      <c r="U219" s="64" t="s">
        <v>215</v>
      </c>
      <c r="V219" s="64" t="s">
        <v>38</v>
      </c>
      <c r="W219" s="65"/>
    </row>
    <row r="220" spans="1:23" ht="15" customHeight="1">
      <c r="A220" s="61" t="s">
        <v>36</v>
      </c>
      <c r="B220" s="140">
        <v>20</v>
      </c>
      <c r="C220" s="62">
        <v>1.1200000000000001</v>
      </c>
      <c r="D220" s="62">
        <v>0.22</v>
      </c>
      <c r="E220" s="62">
        <v>9.8800000000000008</v>
      </c>
      <c r="F220" s="62">
        <v>45.98</v>
      </c>
      <c r="G220" s="62">
        <v>0.04</v>
      </c>
      <c r="H220" s="62">
        <v>0</v>
      </c>
      <c r="I220" s="62">
        <v>0</v>
      </c>
      <c r="J220" s="62">
        <v>0.44</v>
      </c>
      <c r="K220" s="62">
        <v>0</v>
      </c>
      <c r="L220" s="62">
        <v>0.02</v>
      </c>
      <c r="M220" s="62">
        <v>3.6</v>
      </c>
      <c r="N220" s="62">
        <v>3.8</v>
      </c>
      <c r="O220" s="62">
        <v>17.399999999999999</v>
      </c>
      <c r="P220" s="62">
        <v>0.8</v>
      </c>
      <c r="Q220" s="62">
        <v>27.2</v>
      </c>
      <c r="R220" s="62">
        <v>1.1200000000000001</v>
      </c>
      <c r="S220" s="62">
        <v>0</v>
      </c>
      <c r="T220" s="62">
        <v>0</v>
      </c>
      <c r="U220" s="64" t="s">
        <v>215</v>
      </c>
      <c r="V220" s="64" t="s">
        <v>38</v>
      </c>
      <c r="W220" s="65"/>
    </row>
    <row r="221" spans="1:23" ht="17.25" customHeight="1">
      <c r="A221" s="67" t="s">
        <v>164</v>
      </c>
      <c r="B221" s="141">
        <f>SUM(B215:B220)</f>
        <v>590</v>
      </c>
      <c r="C221" s="68">
        <f t="shared" ref="C221:T221" si="47">SUM(C215:C220)</f>
        <v>18.882000000000001</v>
      </c>
      <c r="D221" s="68">
        <f t="shared" si="47"/>
        <v>20.211999999999996</v>
      </c>
      <c r="E221" s="68">
        <f t="shared" si="47"/>
        <v>117.994</v>
      </c>
      <c r="F221" s="68">
        <f t="shared" si="47"/>
        <v>738.68000000000006</v>
      </c>
      <c r="G221" s="68">
        <f t="shared" si="47"/>
        <v>0.22</v>
      </c>
      <c r="H221" s="68">
        <f t="shared" si="47"/>
        <v>25.3</v>
      </c>
      <c r="I221" s="68">
        <f t="shared" si="47"/>
        <v>0.15000000000000002</v>
      </c>
      <c r="J221" s="68">
        <f t="shared" si="47"/>
        <v>6.88</v>
      </c>
      <c r="K221" s="68">
        <f t="shared" si="47"/>
        <v>1.17</v>
      </c>
      <c r="L221" s="68">
        <f t="shared" si="47"/>
        <v>0.26999999999999996</v>
      </c>
      <c r="M221" s="68">
        <f t="shared" si="47"/>
        <v>105.35</v>
      </c>
      <c r="N221" s="68">
        <f t="shared" si="47"/>
        <v>49.819999999999993</v>
      </c>
      <c r="O221" s="68">
        <f t="shared" si="47"/>
        <v>220.94</v>
      </c>
      <c r="P221" s="68">
        <f t="shared" si="47"/>
        <v>4.53</v>
      </c>
      <c r="Q221" s="68">
        <f t="shared" si="47"/>
        <v>487.95</v>
      </c>
      <c r="R221" s="68">
        <f t="shared" si="47"/>
        <v>14.36</v>
      </c>
      <c r="S221" s="68">
        <f t="shared" si="47"/>
        <v>0.05</v>
      </c>
      <c r="T221" s="68">
        <f t="shared" si="47"/>
        <v>0.03</v>
      </c>
      <c r="U221" s="125"/>
      <c r="V221" s="125"/>
    </row>
    <row r="222" spans="1:23" ht="14.65" customHeight="1">
      <c r="A222" s="58" t="s">
        <v>165</v>
      </c>
      <c r="B222" s="146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58"/>
      <c r="V222" s="58"/>
    </row>
    <row r="223" spans="1:23" ht="17.25" customHeight="1">
      <c r="A223" s="61" t="s">
        <v>166</v>
      </c>
      <c r="B223" s="140">
        <v>100</v>
      </c>
      <c r="C223" s="62">
        <v>2.37</v>
      </c>
      <c r="D223" s="62">
        <v>0.1</v>
      </c>
      <c r="E223" s="62">
        <v>22.87</v>
      </c>
      <c r="F223" s="62">
        <v>185.3</v>
      </c>
      <c r="G223" s="62">
        <v>0.05</v>
      </c>
      <c r="H223" s="62">
        <v>8.07</v>
      </c>
      <c r="I223" s="62">
        <v>0.08</v>
      </c>
      <c r="J223" s="62">
        <v>3.54</v>
      </c>
      <c r="K223" s="62">
        <v>0</v>
      </c>
      <c r="L223" s="62">
        <v>0.06</v>
      </c>
      <c r="M223" s="62">
        <v>33.31</v>
      </c>
      <c r="N223" s="62">
        <v>27.67</v>
      </c>
      <c r="O223" s="62">
        <v>52.36</v>
      </c>
      <c r="P223" s="62">
        <v>1.58</v>
      </c>
      <c r="Q223" s="62">
        <v>456.2</v>
      </c>
      <c r="R223" s="62">
        <v>7.8</v>
      </c>
      <c r="S223" s="62">
        <v>0.02</v>
      </c>
      <c r="T223" s="62">
        <v>0</v>
      </c>
      <c r="U223" s="64" t="s">
        <v>115</v>
      </c>
      <c r="V223" s="64" t="s">
        <v>27</v>
      </c>
      <c r="W223" s="65"/>
    </row>
    <row r="224" spans="1:23" ht="17.25" customHeight="1">
      <c r="A224" s="61" t="s">
        <v>167</v>
      </c>
      <c r="B224" s="140">
        <v>250</v>
      </c>
      <c r="C224" s="62">
        <v>2.56</v>
      </c>
      <c r="D224" s="62">
        <v>5.54</v>
      </c>
      <c r="E224" s="62">
        <v>11.63</v>
      </c>
      <c r="F224" s="62">
        <v>115.71</v>
      </c>
      <c r="G224" s="62">
        <v>0.02</v>
      </c>
      <c r="H224" s="62">
        <v>0.4</v>
      </c>
      <c r="I224" s="62">
        <v>0.02</v>
      </c>
      <c r="J224" s="62">
        <v>2.2200000000000002</v>
      </c>
      <c r="K224" s="62">
        <v>0.11</v>
      </c>
      <c r="L224" s="62">
        <v>0.03</v>
      </c>
      <c r="M224" s="62">
        <v>26.36</v>
      </c>
      <c r="N224" s="62">
        <v>7.18</v>
      </c>
      <c r="O224" s="62">
        <v>30.2</v>
      </c>
      <c r="P224" s="62">
        <v>0.44</v>
      </c>
      <c r="Q224" s="62">
        <v>48.39</v>
      </c>
      <c r="R224" s="62">
        <v>1.58</v>
      </c>
      <c r="S224" s="62">
        <v>0</v>
      </c>
      <c r="T224" s="62">
        <v>0.01</v>
      </c>
      <c r="U224" s="64" t="s">
        <v>168</v>
      </c>
      <c r="V224" s="64" t="s">
        <v>27</v>
      </c>
      <c r="W224" s="65"/>
    </row>
    <row r="225" spans="1:23" ht="18" customHeight="1">
      <c r="A225" s="70" t="s">
        <v>169</v>
      </c>
      <c r="B225" s="142">
        <v>180</v>
      </c>
      <c r="C225" s="137">
        <v>7.6</v>
      </c>
      <c r="D225" s="137">
        <v>7.6</v>
      </c>
      <c r="E225" s="137">
        <v>44.6</v>
      </c>
      <c r="F225" s="137">
        <v>185.4</v>
      </c>
      <c r="G225" s="138">
        <v>0.15</v>
      </c>
      <c r="H225" s="138">
        <v>0</v>
      </c>
      <c r="I225" s="138">
        <v>0.04</v>
      </c>
      <c r="J225" s="138">
        <v>0.21</v>
      </c>
      <c r="K225" s="138">
        <v>0.14000000000000001</v>
      </c>
      <c r="L225" s="138">
        <v>0.06</v>
      </c>
      <c r="M225" s="138">
        <v>35.869999999999997</v>
      </c>
      <c r="N225" s="138">
        <v>37.94</v>
      </c>
      <c r="O225" s="138">
        <v>161.4</v>
      </c>
      <c r="P225" s="138">
        <v>2.74</v>
      </c>
      <c r="Q225" s="138">
        <v>157.44</v>
      </c>
      <c r="R225" s="138">
        <v>0</v>
      </c>
      <c r="S225" s="138">
        <v>0</v>
      </c>
      <c r="T225" s="138">
        <v>0.04</v>
      </c>
      <c r="U225" s="74" t="s">
        <v>170</v>
      </c>
      <c r="V225" s="74">
        <v>2017</v>
      </c>
    </row>
    <row r="226" spans="1:23" ht="16.5" customHeight="1">
      <c r="A226" s="61" t="s">
        <v>171</v>
      </c>
      <c r="B226" s="140">
        <v>125</v>
      </c>
      <c r="C226" s="62">
        <v>10.29</v>
      </c>
      <c r="D226" s="62">
        <v>11.8</v>
      </c>
      <c r="E226" s="62">
        <v>14.65</v>
      </c>
      <c r="F226" s="62">
        <v>179.68</v>
      </c>
      <c r="G226" s="62">
        <v>0.11</v>
      </c>
      <c r="H226" s="62">
        <v>0.2</v>
      </c>
      <c r="I226" s="62">
        <v>0.03</v>
      </c>
      <c r="J226" s="62">
        <v>3.44</v>
      </c>
      <c r="K226" s="62">
        <v>7.0000000000000007E-2</v>
      </c>
      <c r="L226" s="62">
        <v>0.1</v>
      </c>
      <c r="M226" s="62">
        <v>56.42</v>
      </c>
      <c r="N226" s="62">
        <v>51.61</v>
      </c>
      <c r="O226" s="62">
        <v>209.26</v>
      </c>
      <c r="P226" s="62">
        <v>1.64</v>
      </c>
      <c r="Q226" s="62">
        <v>371.11</v>
      </c>
      <c r="R226" s="62">
        <v>106.15</v>
      </c>
      <c r="S226" s="62">
        <v>0.45</v>
      </c>
      <c r="T226" s="62">
        <v>0.01</v>
      </c>
      <c r="U226" s="64" t="s">
        <v>82</v>
      </c>
      <c r="V226" s="64" t="s">
        <v>27</v>
      </c>
      <c r="W226" s="65"/>
    </row>
    <row r="227" spans="1:23" ht="18.75" customHeight="1">
      <c r="A227" s="61" t="s">
        <v>235</v>
      </c>
      <c r="B227" s="140">
        <v>200</v>
      </c>
      <c r="C227" s="62">
        <v>0.6</v>
      </c>
      <c r="D227" s="62">
        <v>0.4</v>
      </c>
      <c r="E227" s="62">
        <v>32.6</v>
      </c>
      <c r="F227" s="62">
        <v>136.4</v>
      </c>
      <c r="G227" s="62">
        <v>0.03</v>
      </c>
      <c r="H227" s="62">
        <v>1.6</v>
      </c>
      <c r="I227" s="62">
        <v>0</v>
      </c>
      <c r="J227" s="62">
        <v>0</v>
      </c>
      <c r="K227" s="62">
        <v>0</v>
      </c>
      <c r="L227" s="62">
        <v>0.02</v>
      </c>
      <c r="M227" s="62">
        <v>36</v>
      </c>
      <c r="N227" s="62">
        <v>16.2</v>
      </c>
      <c r="O227" s="62">
        <v>21.6</v>
      </c>
      <c r="P227" s="62">
        <v>0.72</v>
      </c>
      <c r="Q227" s="62">
        <v>300</v>
      </c>
      <c r="R227" s="62">
        <v>12</v>
      </c>
      <c r="S227" s="62">
        <v>0</v>
      </c>
      <c r="T227" s="62">
        <v>0</v>
      </c>
      <c r="U227" s="64" t="s">
        <v>60</v>
      </c>
      <c r="V227" s="64" t="s">
        <v>27</v>
      </c>
      <c r="W227" s="65"/>
    </row>
    <row r="228" spans="1:23" ht="21" customHeight="1">
      <c r="A228" s="61" t="s">
        <v>48</v>
      </c>
      <c r="B228" s="140">
        <v>50</v>
      </c>
      <c r="C228" s="62">
        <v>3.8</v>
      </c>
      <c r="D228" s="62">
        <v>0.3</v>
      </c>
      <c r="E228" s="62">
        <v>25.1</v>
      </c>
      <c r="F228" s="62">
        <v>118.4</v>
      </c>
      <c r="G228" s="62">
        <v>0.08</v>
      </c>
      <c r="H228" s="62">
        <v>0</v>
      </c>
      <c r="I228" s="62">
        <v>0</v>
      </c>
      <c r="J228" s="62">
        <v>0.98</v>
      </c>
      <c r="K228" s="62">
        <v>0</v>
      </c>
      <c r="L228" s="62">
        <v>0.03</v>
      </c>
      <c r="M228" s="62">
        <v>11.5</v>
      </c>
      <c r="N228" s="62">
        <v>16.5</v>
      </c>
      <c r="O228" s="62">
        <v>42</v>
      </c>
      <c r="P228" s="62">
        <v>1</v>
      </c>
      <c r="Q228" s="62">
        <v>64.5</v>
      </c>
      <c r="R228" s="62">
        <v>0</v>
      </c>
      <c r="S228" s="62">
        <v>0.01</v>
      </c>
      <c r="T228" s="62">
        <v>0</v>
      </c>
      <c r="U228" s="64" t="s">
        <v>215</v>
      </c>
      <c r="V228" s="64" t="s">
        <v>38</v>
      </c>
      <c r="W228" s="65"/>
    </row>
    <row r="229" spans="1:23" ht="21" customHeight="1">
      <c r="A229" s="66" t="s">
        <v>36</v>
      </c>
      <c r="B229" s="140">
        <v>40</v>
      </c>
      <c r="C229" s="62">
        <v>2.65</v>
      </c>
      <c r="D229" s="62">
        <v>0.35</v>
      </c>
      <c r="E229" s="62">
        <v>16.96</v>
      </c>
      <c r="F229" s="62">
        <v>81.58</v>
      </c>
      <c r="G229" s="62">
        <v>7.0000000000000007E-2</v>
      </c>
      <c r="H229" s="62">
        <v>0</v>
      </c>
      <c r="I229" s="62">
        <v>0</v>
      </c>
      <c r="J229" s="62">
        <v>0.88</v>
      </c>
      <c r="K229" s="62">
        <v>0</v>
      </c>
      <c r="L229" s="62">
        <v>0.03</v>
      </c>
      <c r="M229" s="62">
        <v>7.2</v>
      </c>
      <c r="N229" s="62">
        <v>7.6</v>
      </c>
      <c r="O229" s="62">
        <v>34.799999999999997</v>
      </c>
      <c r="P229" s="62">
        <v>1.6</v>
      </c>
      <c r="Q229" s="62">
        <v>54.4</v>
      </c>
      <c r="R229" s="62">
        <v>2.2400000000000002</v>
      </c>
      <c r="S229" s="62">
        <v>0</v>
      </c>
      <c r="T229" s="62">
        <v>0</v>
      </c>
      <c r="U229" s="64" t="s">
        <v>215</v>
      </c>
      <c r="V229" s="64" t="s">
        <v>38</v>
      </c>
      <c r="W229" s="55"/>
    </row>
    <row r="230" spans="1:23" ht="16.5" customHeight="1">
      <c r="A230" s="66" t="s">
        <v>294</v>
      </c>
      <c r="B230" s="140">
        <v>150</v>
      </c>
      <c r="C230" s="62">
        <v>2</v>
      </c>
      <c r="D230" s="62">
        <v>1.5</v>
      </c>
      <c r="E230" s="62">
        <v>13.2</v>
      </c>
      <c r="F230" s="62">
        <v>66.3</v>
      </c>
      <c r="G230" s="62">
        <v>0.06</v>
      </c>
      <c r="H230" s="62">
        <v>90</v>
      </c>
      <c r="I230" s="62">
        <v>0.02</v>
      </c>
      <c r="J230" s="62">
        <v>0.33</v>
      </c>
      <c r="K230" s="62">
        <v>0</v>
      </c>
      <c r="L230" s="62">
        <v>0.05</v>
      </c>
      <c r="M230" s="62">
        <v>51</v>
      </c>
      <c r="N230" s="62">
        <v>19.5</v>
      </c>
      <c r="O230" s="62">
        <v>34.5</v>
      </c>
      <c r="P230" s="62">
        <v>0.45</v>
      </c>
      <c r="Q230" s="62">
        <v>295.5</v>
      </c>
      <c r="R230" s="62">
        <v>3</v>
      </c>
      <c r="S230" s="62">
        <v>0.03</v>
      </c>
      <c r="T230" s="62">
        <v>0</v>
      </c>
      <c r="U230" s="64" t="s">
        <v>230</v>
      </c>
      <c r="V230" s="64" t="s">
        <v>27</v>
      </c>
      <c r="W230" s="55"/>
    </row>
    <row r="231" spans="1:23" ht="21.6" customHeight="1">
      <c r="A231" s="67" t="s">
        <v>164</v>
      </c>
      <c r="B231" s="141">
        <f>SUM(B223:B230)</f>
        <v>1095</v>
      </c>
      <c r="C231" s="68">
        <v>32</v>
      </c>
      <c r="D231" s="68">
        <f t="shared" ref="D231:T231" si="48">SUM(D223:D230)</f>
        <v>27.59</v>
      </c>
      <c r="E231" s="68">
        <v>181.7</v>
      </c>
      <c r="F231" s="68">
        <v>1068.8</v>
      </c>
      <c r="G231" s="68">
        <f t="shared" si="48"/>
        <v>0.57000000000000006</v>
      </c>
      <c r="H231" s="68">
        <f t="shared" si="48"/>
        <v>100.27</v>
      </c>
      <c r="I231" s="68">
        <f t="shared" si="48"/>
        <v>0.19</v>
      </c>
      <c r="J231" s="68">
        <f t="shared" si="48"/>
        <v>11.600000000000001</v>
      </c>
      <c r="K231" s="68">
        <f t="shared" si="48"/>
        <v>0.32</v>
      </c>
      <c r="L231" s="68">
        <f t="shared" si="48"/>
        <v>0.38000000000000006</v>
      </c>
      <c r="M231" s="68">
        <f t="shared" si="48"/>
        <v>257.65999999999997</v>
      </c>
      <c r="N231" s="68">
        <f t="shared" si="48"/>
        <v>184.2</v>
      </c>
      <c r="O231" s="68">
        <f t="shared" si="48"/>
        <v>586.12</v>
      </c>
      <c r="P231" s="68">
        <f t="shared" si="48"/>
        <v>10.169999999999998</v>
      </c>
      <c r="Q231" s="68">
        <f t="shared" si="48"/>
        <v>1747.54</v>
      </c>
      <c r="R231" s="68">
        <f t="shared" si="48"/>
        <v>132.77000000000001</v>
      </c>
      <c r="S231" s="68">
        <f t="shared" si="48"/>
        <v>0.51</v>
      </c>
      <c r="T231" s="68">
        <f t="shared" si="48"/>
        <v>6.0000000000000005E-2</v>
      </c>
      <c r="U231" s="125"/>
      <c r="V231" s="125"/>
    </row>
    <row r="232" spans="1:23" ht="14.65" customHeight="1">
      <c r="A232" s="58" t="s">
        <v>139</v>
      </c>
      <c r="B232" s="146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58"/>
      <c r="V232" s="58"/>
    </row>
    <row r="233" spans="1:23" ht="18" customHeight="1">
      <c r="A233" s="61" t="s">
        <v>173</v>
      </c>
      <c r="B233" s="140">
        <v>220</v>
      </c>
      <c r="C233" s="62">
        <v>13.22</v>
      </c>
      <c r="D233" s="62">
        <v>13.4</v>
      </c>
      <c r="E233" s="62">
        <v>29.16</v>
      </c>
      <c r="F233" s="62">
        <v>303.35000000000002</v>
      </c>
      <c r="G233" s="62">
        <v>0.09</v>
      </c>
      <c r="H233" s="62">
        <v>2.0099999999999998</v>
      </c>
      <c r="I233" s="62">
        <v>0.09</v>
      </c>
      <c r="J233" s="62">
        <v>2</v>
      </c>
      <c r="K233" s="62">
        <v>0.25</v>
      </c>
      <c r="L233" s="62">
        <v>0.27</v>
      </c>
      <c r="M233" s="62">
        <v>188.94</v>
      </c>
      <c r="N233" s="62">
        <v>38.54</v>
      </c>
      <c r="O233" s="62">
        <v>244.27</v>
      </c>
      <c r="P233" s="62">
        <v>2.57</v>
      </c>
      <c r="Q233" s="62">
        <v>343.68</v>
      </c>
      <c r="R233" s="62">
        <v>4.5599999999999996</v>
      </c>
      <c r="S233" s="62">
        <v>0.03</v>
      </c>
      <c r="T233" s="62">
        <v>0.02</v>
      </c>
      <c r="U233" s="64" t="s">
        <v>237</v>
      </c>
      <c r="V233" s="64">
        <v>2023</v>
      </c>
      <c r="W233" s="65"/>
    </row>
    <row r="234" spans="1:23" ht="18" customHeight="1">
      <c r="A234" s="66" t="s">
        <v>46</v>
      </c>
      <c r="B234" s="140">
        <v>180</v>
      </c>
      <c r="C234" s="62">
        <v>0.21</v>
      </c>
      <c r="D234" s="62">
        <v>0.01</v>
      </c>
      <c r="E234" s="62">
        <v>26.54</v>
      </c>
      <c r="F234" s="62">
        <v>136.08000000000001</v>
      </c>
      <c r="G234" s="62">
        <v>0</v>
      </c>
      <c r="H234" s="62">
        <v>0.1</v>
      </c>
      <c r="I234" s="62">
        <v>0</v>
      </c>
      <c r="J234" s="62">
        <v>0</v>
      </c>
      <c r="K234" s="62">
        <v>0</v>
      </c>
      <c r="L234" s="62">
        <v>0</v>
      </c>
      <c r="M234" s="62">
        <v>24.05</v>
      </c>
      <c r="N234" s="62">
        <v>5.26</v>
      </c>
      <c r="O234" s="62">
        <v>13.86</v>
      </c>
      <c r="P234" s="62">
        <v>0.65</v>
      </c>
      <c r="Q234" s="62">
        <v>72.17</v>
      </c>
      <c r="R234" s="62">
        <v>0</v>
      </c>
      <c r="S234" s="62">
        <v>0</v>
      </c>
      <c r="T234" s="62">
        <v>0</v>
      </c>
      <c r="U234" s="64" t="s">
        <v>47</v>
      </c>
      <c r="V234" s="64" t="s">
        <v>27</v>
      </c>
      <c r="W234" s="55"/>
    </row>
    <row r="235" spans="1:23" ht="23.25" customHeight="1">
      <c r="A235" s="61" t="s">
        <v>36</v>
      </c>
      <c r="B235" s="140">
        <v>30</v>
      </c>
      <c r="C235" s="62">
        <v>1.99</v>
      </c>
      <c r="D235" s="62">
        <v>0.26</v>
      </c>
      <c r="E235" s="62">
        <v>12.72</v>
      </c>
      <c r="F235" s="62">
        <v>61.19</v>
      </c>
      <c r="G235" s="62">
        <v>0.05</v>
      </c>
      <c r="H235" s="62">
        <v>0</v>
      </c>
      <c r="I235" s="62">
        <v>0</v>
      </c>
      <c r="J235" s="62">
        <v>0.66</v>
      </c>
      <c r="K235" s="62">
        <v>0</v>
      </c>
      <c r="L235" s="62">
        <v>0.02</v>
      </c>
      <c r="M235" s="62">
        <v>5.4</v>
      </c>
      <c r="N235" s="62">
        <v>5.7</v>
      </c>
      <c r="O235" s="62">
        <v>26.1</v>
      </c>
      <c r="P235" s="62">
        <v>1.2</v>
      </c>
      <c r="Q235" s="62">
        <v>40.799999999999997</v>
      </c>
      <c r="R235" s="62">
        <v>1.68</v>
      </c>
      <c r="S235" s="62">
        <v>0</v>
      </c>
      <c r="T235" s="62">
        <v>0</v>
      </c>
      <c r="U235" s="64" t="s">
        <v>215</v>
      </c>
      <c r="V235" s="64" t="s">
        <v>38</v>
      </c>
      <c r="W235" s="65"/>
    </row>
    <row r="236" spans="1:23" ht="17.25" customHeight="1">
      <c r="A236" s="67" t="s">
        <v>164</v>
      </c>
      <c r="B236" s="141">
        <f>SUM(B233:B235)</f>
        <v>430</v>
      </c>
      <c r="C236" s="68">
        <f t="shared" ref="C236:T236" si="49">SUM(C233:C235)</f>
        <v>15.420000000000002</v>
      </c>
      <c r="D236" s="68">
        <f t="shared" si="49"/>
        <v>13.67</v>
      </c>
      <c r="E236" s="68">
        <f t="shared" si="49"/>
        <v>68.42</v>
      </c>
      <c r="F236" s="68">
        <v>500.7</v>
      </c>
      <c r="G236" s="68">
        <f t="shared" si="49"/>
        <v>0.14000000000000001</v>
      </c>
      <c r="H236" s="68">
        <f t="shared" si="49"/>
        <v>2.11</v>
      </c>
      <c r="I236" s="68">
        <f t="shared" si="49"/>
        <v>0.09</v>
      </c>
      <c r="J236" s="68">
        <f t="shared" si="49"/>
        <v>2.66</v>
      </c>
      <c r="K236" s="68">
        <f t="shared" si="49"/>
        <v>0.25</v>
      </c>
      <c r="L236" s="68">
        <f t="shared" si="49"/>
        <v>0.29000000000000004</v>
      </c>
      <c r="M236" s="68">
        <f t="shared" si="49"/>
        <v>218.39000000000001</v>
      </c>
      <c r="N236" s="68">
        <f t="shared" si="49"/>
        <v>49.5</v>
      </c>
      <c r="O236" s="68">
        <f t="shared" si="49"/>
        <v>284.23</v>
      </c>
      <c r="P236" s="68">
        <f t="shared" si="49"/>
        <v>4.42</v>
      </c>
      <c r="Q236" s="68">
        <f t="shared" si="49"/>
        <v>456.65000000000003</v>
      </c>
      <c r="R236" s="68">
        <f t="shared" si="49"/>
        <v>6.2399999999999993</v>
      </c>
      <c r="S236" s="68">
        <f t="shared" si="49"/>
        <v>0.03</v>
      </c>
      <c r="T236" s="68">
        <f t="shared" si="49"/>
        <v>0.02</v>
      </c>
      <c r="U236" s="125"/>
      <c r="V236" s="125"/>
    </row>
    <row r="237" spans="1:23" ht="21.6" customHeight="1">
      <c r="A237" s="67" t="s">
        <v>143</v>
      </c>
      <c r="B237" s="122"/>
      <c r="C237" s="139">
        <f>C236+C231+C221</f>
        <v>66.302000000000007</v>
      </c>
      <c r="D237" s="139">
        <f t="shared" ref="D237:T237" si="50">D236+D231+D221</f>
        <v>61.471999999999994</v>
      </c>
      <c r="E237" s="139">
        <f t="shared" si="50"/>
        <v>368.11400000000003</v>
      </c>
      <c r="F237" s="139">
        <f t="shared" si="50"/>
        <v>2308.1800000000003</v>
      </c>
      <c r="G237" s="139">
        <f t="shared" si="50"/>
        <v>0.93</v>
      </c>
      <c r="H237" s="139">
        <f t="shared" si="50"/>
        <v>127.67999999999999</v>
      </c>
      <c r="I237" s="139">
        <f t="shared" si="50"/>
        <v>0.43000000000000005</v>
      </c>
      <c r="J237" s="139">
        <f t="shared" si="50"/>
        <v>21.14</v>
      </c>
      <c r="K237" s="139">
        <f t="shared" si="50"/>
        <v>1.74</v>
      </c>
      <c r="L237" s="139">
        <f t="shared" si="50"/>
        <v>0.94000000000000017</v>
      </c>
      <c r="M237" s="139">
        <f t="shared" si="50"/>
        <v>581.4</v>
      </c>
      <c r="N237" s="139">
        <f t="shared" si="50"/>
        <v>283.52</v>
      </c>
      <c r="O237" s="139">
        <f t="shared" si="50"/>
        <v>1091.29</v>
      </c>
      <c r="P237" s="139">
        <f t="shared" si="50"/>
        <v>19.119999999999997</v>
      </c>
      <c r="Q237" s="139">
        <f t="shared" si="50"/>
        <v>2692.14</v>
      </c>
      <c r="R237" s="139">
        <f t="shared" si="50"/>
        <v>153.37</v>
      </c>
      <c r="S237" s="139">
        <f t="shared" si="50"/>
        <v>0.59000000000000008</v>
      </c>
      <c r="T237" s="139">
        <f t="shared" si="50"/>
        <v>0.11</v>
      </c>
      <c r="U237" s="125"/>
      <c r="V237" s="125"/>
    </row>
    <row r="238" spans="1:23" ht="14.1" customHeight="1">
      <c r="A238" s="76" t="s">
        <v>174</v>
      </c>
      <c r="B238" s="77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6"/>
      <c r="V238" s="76"/>
    </row>
    <row r="239" spans="1:23" s="75" customFormat="1" ht="28.35" customHeight="1">
      <c r="A239" s="160" t="s">
        <v>261</v>
      </c>
      <c r="B239" s="160"/>
      <c r="C239" s="160"/>
      <c r="D239" s="160"/>
      <c r="E239" s="160"/>
      <c r="F239" s="160"/>
      <c r="G239" s="160"/>
      <c r="H239" s="160"/>
      <c r="I239" s="160"/>
      <c r="J239" s="160"/>
      <c r="K239" s="160"/>
      <c r="L239" s="160"/>
      <c r="M239" s="160"/>
      <c r="N239" s="160"/>
      <c r="O239" s="160"/>
      <c r="P239" s="160"/>
      <c r="Q239" s="160"/>
      <c r="R239" s="160"/>
      <c r="S239" s="160"/>
      <c r="T239" s="160"/>
      <c r="U239" s="160"/>
      <c r="V239" s="160"/>
    </row>
    <row r="240" spans="1:23" ht="13.35" customHeight="1">
      <c r="A240" s="153" t="s">
        <v>0</v>
      </c>
      <c r="B240" s="155" t="s">
        <v>1</v>
      </c>
      <c r="C240" s="157" t="s">
        <v>2</v>
      </c>
      <c r="D240" s="158"/>
      <c r="E240" s="159"/>
      <c r="F240" s="156" t="s">
        <v>3</v>
      </c>
      <c r="G240" s="157" t="s">
        <v>4</v>
      </c>
      <c r="H240" s="158"/>
      <c r="I240" s="158"/>
      <c r="J240" s="158"/>
      <c r="K240" s="158"/>
      <c r="L240" s="159"/>
      <c r="M240" s="157" t="s">
        <v>5</v>
      </c>
      <c r="N240" s="158"/>
      <c r="O240" s="158"/>
      <c r="P240" s="158"/>
      <c r="Q240" s="158"/>
      <c r="R240" s="158"/>
      <c r="S240" s="158"/>
      <c r="T240" s="159"/>
      <c r="U240" s="153" t="s">
        <v>6</v>
      </c>
      <c r="V240" s="153" t="s">
        <v>7</v>
      </c>
    </row>
    <row r="241" spans="1:23" ht="26.65" customHeight="1">
      <c r="A241" s="154"/>
      <c r="B241" s="154"/>
      <c r="C241" s="57" t="s">
        <v>8</v>
      </c>
      <c r="D241" s="57" t="s">
        <v>9</v>
      </c>
      <c r="E241" s="57" t="s">
        <v>10</v>
      </c>
      <c r="F241" s="154"/>
      <c r="G241" s="57" t="s">
        <v>11</v>
      </c>
      <c r="H241" s="57" t="s">
        <v>12</v>
      </c>
      <c r="I241" s="57" t="s">
        <v>13</v>
      </c>
      <c r="J241" s="57" t="s">
        <v>14</v>
      </c>
      <c r="K241" s="57" t="s">
        <v>15</v>
      </c>
      <c r="L241" s="57" t="s">
        <v>16</v>
      </c>
      <c r="M241" s="57" t="s">
        <v>17</v>
      </c>
      <c r="N241" s="57" t="s">
        <v>18</v>
      </c>
      <c r="O241" s="57" t="s">
        <v>19</v>
      </c>
      <c r="P241" s="57" t="s">
        <v>20</v>
      </c>
      <c r="Q241" s="57" t="s">
        <v>21</v>
      </c>
      <c r="R241" s="57" t="s">
        <v>22</v>
      </c>
      <c r="S241" s="57" t="s">
        <v>23</v>
      </c>
      <c r="T241" s="57" t="s">
        <v>24</v>
      </c>
      <c r="U241" s="167"/>
      <c r="V241" s="167"/>
    </row>
    <row r="242" spans="1:23" ht="14.65" customHeight="1">
      <c r="A242" s="58" t="s">
        <v>156</v>
      </c>
      <c r="B242" s="59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58"/>
      <c r="V242" s="58"/>
    </row>
    <row r="243" spans="1:23" ht="22.5" customHeight="1">
      <c r="A243" s="61" t="s">
        <v>175</v>
      </c>
      <c r="B243" s="140">
        <v>110</v>
      </c>
      <c r="C243" s="62">
        <v>0.5</v>
      </c>
      <c r="D243" s="62">
        <v>0.4</v>
      </c>
      <c r="E243" s="62">
        <v>26.7</v>
      </c>
      <c r="F243" s="62">
        <v>114.5</v>
      </c>
      <c r="G243" s="62">
        <v>0.03</v>
      </c>
      <c r="H243" s="62">
        <v>3.52</v>
      </c>
      <c r="I243" s="62">
        <v>0</v>
      </c>
      <c r="J243" s="62">
        <v>0.55000000000000004</v>
      </c>
      <c r="K243" s="62">
        <v>0</v>
      </c>
      <c r="L243" s="62">
        <v>0.02</v>
      </c>
      <c r="M243" s="62">
        <v>17.170000000000002</v>
      </c>
      <c r="N243" s="62">
        <v>8.6</v>
      </c>
      <c r="O243" s="62">
        <v>15.68</v>
      </c>
      <c r="P243" s="62">
        <v>1.9</v>
      </c>
      <c r="Q243" s="62">
        <v>294.74</v>
      </c>
      <c r="R243" s="62">
        <v>1.76</v>
      </c>
      <c r="S243" s="62">
        <v>0.01</v>
      </c>
      <c r="T243" s="62">
        <v>0</v>
      </c>
      <c r="U243" s="64" t="s">
        <v>238</v>
      </c>
      <c r="V243" s="64" t="s">
        <v>51</v>
      </c>
      <c r="W243" s="65"/>
    </row>
    <row r="244" spans="1:23" ht="15" customHeight="1">
      <c r="A244" s="61" t="s">
        <v>239</v>
      </c>
      <c r="B244" s="140">
        <v>200</v>
      </c>
      <c r="C244" s="62">
        <v>16.23</v>
      </c>
      <c r="D244" s="62">
        <v>19.32</v>
      </c>
      <c r="E244" s="62">
        <v>18.95</v>
      </c>
      <c r="F244" s="62">
        <v>337.15</v>
      </c>
      <c r="G244" s="62">
        <v>0.4</v>
      </c>
      <c r="H244" s="62">
        <v>10.4</v>
      </c>
      <c r="I244" s="62">
        <v>0.01</v>
      </c>
      <c r="J244" s="62">
        <v>3.53</v>
      </c>
      <c r="K244" s="62">
        <v>0</v>
      </c>
      <c r="L244" s="62">
        <v>0.16</v>
      </c>
      <c r="M244" s="62">
        <v>21.98</v>
      </c>
      <c r="N244" s="62">
        <v>44.44</v>
      </c>
      <c r="O244" s="62">
        <v>182.34</v>
      </c>
      <c r="P244" s="62">
        <v>2.42</v>
      </c>
      <c r="Q244" s="62">
        <v>955.76</v>
      </c>
      <c r="R244" s="62">
        <v>11.92</v>
      </c>
      <c r="S244" s="62">
        <v>0.08</v>
      </c>
      <c r="T244" s="62">
        <v>0</v>
      </c>
      <c r="U244" s="64" t="s">
        <v>95</v>
      </c>
      <c r="V244" s="64">
        <v>2017</v>
      </c>
      <c r="W244" s="65"/>
    </row>
    <row r="245" spans="1:23" ht="15.75" customHeight="1">
      <c r="A245" s="66" t="s">
        <v>176</v>
      </c>
      <c r="B245" s="140">
        <v>200</v>
      </c>
      <c r="C245" s="62">
        <v>2.94</v>
      </c>
      <c r="D245" s="62">
        <v>3.544</v>
      </c>
      <c r="E245" s="62">
        <v>17.577999999999999</v>
      </c>
      <c r="F245" s="62">
        <v>118.60000000000001</v>
      </c>
      <c r="G245" s="62">
        <v>0.03</v>
      </c>
      <c r="H245" s="62">
        <v>0.47</v>
      </c>
      <c r="I245" s="62">
        <v>0.01</v>
      </c>
      <c r="J245" s="62">
        <v>0</v>
      </c>
      <c r="K245" s="62">
        <v>0</v>
      </c>
      <c r="L245" s="62">
        <v>0.1</v>
      </c>
      <c r="M245" s="62">
        <v>100.28</v>
      </c>
      <c r="N245" s="62">
        <v>24.74</v>
      </c>
      <c r="O245" s="62">
        <v>86.02</v>
      </c>
      <c r="P245" s="62">
        <v>0.78</v>
      </c>
      <c r="Q245" s="62">
        <v>186.56</v>
      </c>
      <c r="R245" s="62">
        <v>8.1</v>
      </c>
      <c r="S245" s="62">
        <v>0</v>
      </c>
      <c r="T245" s="62">
        <v>0</v>
      </c>
      <c r="U245" s="64" t="s">
        <v>97</v>
      </c>
      <c r="V245" s="64" t="s">
        <v>27</v>
      </c>
      <c r="W245" s="55"/>
    </row>
    <row r="246" spans="1:23" ht="18" customHeight="1">
      <c r="A246" s="61" t="s">
        <v>48</v>
      </c>
      <c r="B246" s="140">
        <v>40</v>
      </c>
      <c r="C246" s="62">
        <v>3.05</v>
      </c>
      <c r="D246" s="62">
        <v>0.25</v>
      </c>
      <c r="E246" s="62">
        <v>20.07</v>
      </c>
      <c r="F246" s="62">
        <v>94.73</v>
      </c>
      <c r="G246" s="62">
        <v>0.06</v>
      </c>
      <c r="H246" s="62">
        <v>0</v>
      </c>
      <c r="I246" s="62">
        <v>0</v>
      </c>
      <c r="J246" s="62">
        <v>0.78</v>
      </c>
      <c r="K246" s="62">
        <v>0</v>
      </c>
      <c r="L246" s="62">
        <v>0.02</v>
      </c>
      <c r="M246" s="62">
        <v>9.1999999999999993</v>
      </c>
      <c r="N246" s="62">
        <v>13.2</v>
      </c>
      <c r="O246" s="62">
        <v>33.6</v>
      </c>
      <c r="P246" s="62">
        <v>0.8</v>
      </c>
      <c r="Q246" s="62">
        <v>51.6</v>
      </c>
      <c r="R246" s="62">
        <v>0</v>
      </c>
      <c r="S246" s="62">
        <v>0.01</v>
      </c>
      <c r="T246" s="62">
        <v>0</v>
      </c>
      <c r="U246" s="64" t="s">
        <v>215</v>
      </c>
      <c r="V246" s="64" t="s">
        <v>38</v>
      </c>
      <c r="W246" s="65"/>
    </row>
    <row r="247" spans="1:23" ht="21.6" customHeight="1">
      <c r="A247" s="67" t="s">
        <v>164</v>
      </c>
      <c r="B247" s="141">
        <f>SUM(B243:B246)</f>
        <v>550</v>
      </c>
      <c r="C247" s="68">
        <f t="shared" ref="C247:T247" si="51">SUM(C243:C246)</f>
        <v>22.720000000000002</v>
      </c>
      <c r="D247" s="68">
        <f t="shared" si="51"/>
        <v>23.513999999999999</v>
      </c>
      <c r="E247" s="68">
        <v>83.4</v>
      </c>
      <c r="F247" s="68">
        <f t="shared" si="51"/>
        <v>664.98</v>
      </c>
      <c r="G247" s="68">
        <f t="shared" si="51"/>
        <v>0.52</v>
      </c>
      <c r="H247" s="68">
        <f t="shared" si="51"/>
        <v>14.39</v>
      </c>
      <c r="I247" s="68">
        <f t="shared" si="51"/>
        <v>0.02</v>
      </c>
      <c r="J247" s="68">
        <f t="shared" si="51"/>
        <v>4.8600000000000003</v>
      </c>
      <c r="K247" s="68">
        <f t="shared" si="51"/>
        <v>0</v>
      </c>
      <c r="L247" s="68">
        <f t="shared" si="51"/>
        <v>0.30000000000000004</v>
      </c>
      <c r="M247" s="68">
        <f t="shared" si="51"/>
        <v>148.63</v>
      </c>
      <c r="N247" s="68">
        <f t="shared" si="51"/>
        <v>90.98</v>
      </c>
      <c r="O247" s="68">
        <f t="shared" si="51"/>
        <v>317.64000000000004</v>
      </c>
      <c r="P247" s="68">
        <f t="shared" si="51"/>
        <v>5.9</v>
      </c>
      <c r="Q247" s="68">
        <f t="shared" si="51"/>
        <v>1488.6599999999999</v>
      </c>
      <c r="R247" s="68">
        <f t="shared" si="51"/>
        <v>21.78</v>
      </c>
      <c r="S247" s="68">
        <f t="shared" si="51"/>
        <v>9.9999999999999992E-2</v>
      </c>
      <c r="T247" s="68">
        <f t="shared" si="51"/>
        <v>0</v>
      </c>
      <c r="U247" s="125"/>
      <c r="V247" s="125"/>
    </row>
    <row r="248" spans="1:23" ht="14.65" customHeight="1">
      <c r="A248" s="58" t="s">
        <v>165</v>
      </c>
      <c r="B248" s="146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58"/>
      <c r="V248" s="58"/>
    </row>
    <row r="249" spans="1:23" ht="18" customHeight="1">
      <c r="A249" s="61" t="s">
        <v>177</v>
      </c>
      <c r="B249" s="140">
        <v>100</v>
      </c>
      <c r="C249" s="62">
        <v>1.17</v>
      </c>
      <c r="D249" s="62">
        <v>4.17</v>
      </c>
      <c r="E249" s="62">
        <v>12.33</v>
      </c>
      <c r="F249" s="62">
        <v>86.5</v>
      </c>
      <c r="G249" s="62">
        <v>0.03</v>
      </c>
      <c r="H249" s="62">
        <v>15.01</v>
      </c>
      <c r="I249" s="62">
        <v>0.3</v>
      </c>
      <c r="J249" s="62">
        <v>2.2999999999999998</v>
      </c>
      <c r="K249" s="62">
        <v>0</v>
      </c>
      <c r="L249" s="62">
        <v>0.04</v>
      </c>
      <c r="M249" s="62">
        <v>51.76</v>
      </c>
      <c r="N249" s="62">
        <v>20.25</v>
      </c>
      <c r="O249" s="62">
        <v>34.26</v>
      </c>
      <c r="P249" s="62">
        <v>0.9</v>
      </c>
      <c r="Q249" s="62">
        <v>214.35</v>
      </c>
      <c r="R249" s="62">
        <v>2.52</v>
      </c>
      <c r="S249" s="62">
        <v>0.02</v>
      </c>
      <c r="T249" s="62">
        <v>0</v>
      </c>
      <c r="U249" s="64" t="s">
        <v>240</v>
      </c>
      <c r="V249" s="64" t="s">
        <v>42</v>
      </c>
      <c r="W249" s="65"/>
    </row>
    <row r="250" spans="1:23" ht="18.75" customHeight="1">
      <c r="A250" s="61" t="s">
        <v>178</v>
      </c>
      <c r="B250" s="140">
        <v>250</v>
      </c>
      <c r="C250" s="62">
        <v>2.75</v>
      </c>
      <c r="D250" s="62">
        <v>5.13</v>
      </c>
      <c r="E250" s="62">
        <v>16.13</v>
      </c>
      <c r="F250" s="62">
        <v>110.5</v>
      </c>
      <c r="G250" s="62">
        <v>0.06</v>
      </c>
      <c r="H250" s="62">
        <v>14.71</v>
      </c>
      <c r="I250" s="62">
        <v>0.26</v>
      </c>
      <c r="J250" s="62">
        <v>2.4300000000000002</v>
      </c>
      <c r="K250" s="62">
        <v>0</v>
      </c>
      <c r="L250" s="62">
        <v>0.06</v>
      </c>
      <c r="M250" s="62">
        <v>66.72</v>
      </c>
      <c r="N250" s="62">
        <v>33.479999999999997</v>
      </c>
      <c r="O250" s="62">
        <v>63.77</v>
      </c>
      <c r="P250" s="62">
        <v>1.5</v>
      </c>
      <c r="Q250" s="62">
        <v>535.86</v>
      </c>
      <c r="R250" s="62">
        <v>6.6</v>
      </c>
      <c r="S250" s="62">
        <v>0.04</v>
      </c>
      <c r="T250" s="62">
        <v>0</v>
      </c>
      <c r="U250" s="64" t="s">
        <v>241</v>
      </c>
      <c r="V250" s="64" t="s">
        <v>51</v>
      </c>
      <c r="W250" s="65"/>
    </row>
    <row r="251" spans="1:23" ht="15.75" customHeight="1">
      <c r="A251" s="61" t="s">
        <v>179</v>
      </c>
      <c r="B251" s="140">
        <v>180</v>
      </c>
      <c r="C251" s="62">
        <v>7.2</v>
      </c>
      <c r="D251" s="62">
        <v>11.25</v>
      </c>
      <c r="E251" s="62">
        <v>25.8</v>
      </c>
      <c r="F251" s="62">
        <v>236.64</v>
      </c>
      <c r="G251" s="62">
        <v>0.14000000000000001</v>
      </c>
      <c r="H251" s="62">
        <v>12.16</v>
      </c>
      <c r="I251" s="62">
        <v>7.0000000000000007E-2</v>
      </c>
      <c r="J251" s="62">
        <v>3.37</v>
      </c>
      <c r="K251" s="62">
        <v>0.05</v>
      </c>
      <c r="L251" s="62">
        <v>0.14000000000000001</v>
      </c>
      <c r="M251" s="62">
        <v>189.99</v>
      </c>
      <c r="N251" s="62">
        <v>38.99</v>
      </c>
      <c r="O251" s="62">
        <v>180.35</v>
      </c>
      <c r="P251" s="62">
        <v>1.73</v>
      </c>
      <c r="Q251" s="62">
        <v>847.51</v>
      </c>
      <c r="R251" s="62">
        <v>8.2100000000000009</v>
      </c>
      <c r="S251" s="62">
        <v>0.05</v>
      </c>
      <c r="T251" s="62">
        <v>0</v>
      </c>
      <c r="U251" s="64" t="s">
        <v>242</v>
      </c>
      <c r="V251" s="64" t="s">
        <v>42</v>
      </c>
      <c r="W251" s="65"/>
    </row>
    <row r="252" spans="1:23" ht="16.5" customHeight="1">
      <c r="A252" s="61" t="s">
        <v>180</v>
      </c>
      <c r="B252" s="140">
        <v>100</v>
      </c>
      <c r="C252" s="62">
        <v>10.56</v>
      </c>
      <c r="D252" s="62">
        <v>11.33</v>
      </c>
      <c r="E252" s="62">
        <v>13.33</v>
      </c>
      <c r="F252" s="62">
        <v>190.12</v>
      </c>
      <c r="G252" s="62">
        <v>0.08</v>
      </c>
      <c r="H252" s="62">
        <v>3.2</v>
      </c>
      <c r="I252" s="62">
        <v>0.1</v>
      </c>
      <c r="J252" s="62">
        <v>2.4500000000000002</v>
      </c>
      <c r="K252" s="62">
        <v>0.42</v>
      </c>
      <c r="L252" s="62">
        <v>0.16</v>
      </c>
      <c r="M252" s="62">
        <v>39.18</v>
      </c>
      <c r="N252" s="62">
        <v>27.74</v>
      </c>
      <c r="O252" s="62">
        <v>168.59</v>
      </c>
      <c r="P252" s="62">
        <v>2.41</v>
      </c>
      <c r="Q252" s="62">
        <v>231.04</v>
      </c>
      <c r="R252" s="62">
        <v>7.6</v>
      </c>
      <c r="S252" s="62">
        <v>0.08</v>
      </c>
      <c r="T252" s="62">
        <v>0.02</v>
      </c>
      <c r="U252" s="64" t="s">
        <v>243</v>
      </c>
      <c r="V252" s="64" t="s">
        <v>51</v>
      </c>
      <c r="W252" s="65"/>
    </row>
    <row r="253" spans="1:23" ht="18" customHeight="1">
      <c r="A253" s="66" t="s">
        <v>181</v>
      </c>
      <c r="B253" s="140">
        <v>200</v>
      </c>
      <c r="C253" s="62">
        <v>0.33333333333333331</v>
      </c>
      <c r="D253" s="62">
        <v>0.1111111111111111</v>
      </c>
      <c r="E253" s="62">
        <v>22.444444444444443</v>
      </c>
      <c r="F253" s="62">
        <v>99.444444444444443</v>
      </c>
      <c r="G253" s="62">
        <v>0.01</v>
      </c>
      <c r="H253" s="62">
        <v>61.16</v>
      </c>
      <c r="I253" s="62">
        <v>0.11</v>
      </c>
      <c r="J253" s="62">
        <v>0</v>
      </c>
      <c r="K253" s="62">
        <v>0</v>
      </c>
      <c r="L253" s="62">
        <v>0.04</v>
      </c>
      <c r="M253" s="62">
        <v>15.93</v>
      </c>
      <c r="N253" s="62">
        <v>3.93</v>
      </c>
      <c r="O253" s="62">
        <v>2.13</v>
      </c>
      <c r="P253" s="62">
        <v>0.38</v>
      </c>
      <c r="Q253" s="62">
        <v>8.08</v>
      </c>
      <c r="R253" s="62">
        <v>0</v>
      </c>
      <c r="S253" s="62">
        <v>0</v>
      </c>
      <c r="T253" s="62">
        <v>0</v>
      </c>
      <c r="U253" s="64" t="s">
        <v>244</v>
      </c>
      <c r="V253" s="64" t="s">
        <v>51</v>
      </c>
      <c r="W253" s="65"/>
    </row>
    <row r="254" spans="1:23" ht="17.25" customHeight="1">
      <c r="A254" s="61" t="s">
        <v>48</v>
      </c>
      <c r="B254" s="140">
        <v>50</v>
      </c>
      <c r="C254" s="62">
        <v>3.8</v>
      </c>
      <c r="D254" s="62">
        <v>0.3</v>
      </c>
      <c r="E254" s="62">
        <v>25.1</v>
      </c>
      <c r="F254" s="62">
        <v>118.4</v>
      </c>
      <c r="G254" s="62">
        <v>0.08</v>
      </c>
      <c r="H254" s="62">
        <v>0</v>
      </c>
      <c r="I254" s="62">
        <v>0</v>
      </c>
      <c r="J254" s="62">
        <v>0.98</v>
      </c>
      <c r="K254" s="62">
        <v>0</v>
      </c>
      <c r="L254" s="62">
        <v>0.03</v>
      </c>
      <c r="M254" s="62">
        <v>11.5</v>
      </c>
      <c r="N254" s="62">
        <v>16.5</v>
      </c>
      <c r="O254" s="62">
        <v>42</v>
      </c>
      <c r="P254" s="62">
        <v>1</v>
      </c>
      <c r="Q254" s="62">
        <v>64.5</v>
      </c>
      <c r="R254" s="62">
        <v>0</v>
      </c>
      <c r="S254" s="62">
        <v>0.01</v>
      </c>
      <c r="T254" s="62">
        <v>0</v>
      </c>
      <c r="U254" s="64" t="s">
        <v>215</v>
      </c>
      <c r="V254" s="64" t="s">
        <v>38</v>
      </c>
      <c r="W254" s="65"/>
    </row>
    <row r="255" spans="1:23" ht="18" customHeight="1">
      <c r="A255" s="66" t="s">
        <v>36</v>
      </c>
      <c r="B255" s="140">
        <v>40</v>
      </c>
      <c r="C255" s="62">
        <v>2.65</v>
      </c>
      <c r="D255" s="62">
        <v>0.35</v>
      </c>
      <c r="E255" s="62">
        <v>16.96</v>
      </c>
      <c r="F255" s="62">
        <v>81.58</v>
      </c>
      <c r="G255" s="62">
        <v>7.0000000000000007E-2</v>
      </c>
      <c r="H255" s="62">
        <v>0</v>
      </c>
      <c r="I255" s="62">
        <v>0</v>
      </c>
      <c r="J255" s="62">
        <v>0.88</v>
      </c>
      <c r="K255" s="62">
        <v>0</v>
      </c>
      <c r="L255" s="62">
        <v>0.03</v>
      </c>
      <c r="M255" s="62">
        <v>7.2</v>
      </c>
      <c r="N255" s="62">
        <v>7.6</v>
      </c>
      <c r="O255" s="62">
        <v>34.799999999999997</v>
      </c>
      <c r="P255" s="62">
        <v>1.6</v>
      </c>
      <c r="Q255" s="62">
        <v>54.4</v>
      </c>
      <c r="R255" s="62">
        <v>2.2400000000000002</v>
      </c>
      <c r="S255" s="62">
        <v>0</v>
      </c>
      <c r="T255" s="62">
        <v>0</v>
      </c>
      <c r="U255" s="64" t="s">
        <v>215</v>
      </c>
      <c r="V255" s="64" t="s">
        <v>38</v>
      </c>
      <c r="W255" s="55"/>
    </row>
    <row r="256" spans="1:23" ht="18" customHeight="1">
      <c r="A256" s="66" t="s">
        <v>289</v>
      </c>
      <c r="B256" s="140">
        <v>200</v>
      </c>
      <c r="C256" s="62">
        <v>5.8</v>
      </c>
      <c r="D256" s="62">
        <v>5</v>
      </c>
      <c r="E256" s="62">
        <v>9.6</v>
      </c>
      <c r="F256" s="62">
        <v>107</v>
      </c>
      <c r="G256" s="62">
        <v>0.08</v>
      </c>
      <c r="H256" s="62">
        <v>2.6</v>
      </c>
      <c r="I256" s="62">
        <v>40</v>
      </c>
      <c r="J256" s="62">
        <v>0</v>
      </c>
      <c r="K256" s="62">
        <v>0</v>
      </c>
      <c r="L256" s="62">
        <v>0.03</v>
      </c>
      <c r="M256" s="62">
        <v>240</v>
      </c>
      <c r="N256" s="62">
        <v>28</v>
      </c>
      <c r="O256" s="62">
        <v>180</v>
      </c>
      <c r="P256" s="62">
        <v>0.2</v>
      </c>
      <c r="Q256" s="62">
        <v>292</v>
      </c>
      <c r="R256" s="62">
        <v>0</v>
      </c>
      <c r="S256" s="62">
        <v>0</v>
      </c>
      <c r="T256" s="62">
        <v>0</v>
      </c>
      <c r="U256" s="64" t="s">
        <v>215</v>
      </c>
      <c r="V256" s="64"/>
      <c r="W256" s="55"/>
    </row>
    <row r="257" spans="1:23" ht="21.6" customHeight="1">
      <c r="A257" s="67" t="s">
        <v>164</v>
      </c>
      <c r="B257" s="141">
        <f>SUM(B249:B256)</f>
        <v>1120</v>
      </c>
      <c r="C257" s="68">
        <v>34.4</v>
      </c>
      <c r="D257" s="68">
        <v>37.700000000000003</v>
      </c>
      <c r="E257" s="68">
        <v>141.6</v>
      </c>
      <c r="F257" s="68">
        <v>1030.0999999999999</v>
      </c>
      <c r="G257" s="68">
        <f t="shared" ref="G257:T257" si="52">SUM(G249:G256)</f>
        <v>0.55000000000000004</v>
      </c>
      <c r="H257" s="68">
        <f t="shared" si="52"/>
        <v>108.83999999999999</v>
      </c>
      <c r="I257" s="68">
        <f t="shared" si="52"/>
        <v>40.840000000000003</v>
      </c>
      <c r="J257" s="68">
        <f t="shared" si="52"/>
        <v>12.410000000000002</v>
      </c>
      <c r="K257" s="68">
        <f t="shared" si="52"/>
        <v>0.47</v>
      </c>
      <c r="L257" s="68">
        <f t="shared" si="52"/>
        <v>0.53</v>
      </c>
      <c r="M257" s="68">
        <f t="shared" si="52"/>
        <v>622.28</v>
      </c>
      <c r="N257" s="68">
        <f t="shared" si="52"/>
        <v>176.48999999999998</v>
      </c>
      <c r="O257" s="68">
        <f t="shared" si="52"/>
        <v>705.9</v>
      </c>
      <c r="P257" s="68">
        <f t="shared" si="52"/>
        <v>9.7199999999999989</v>
      </c>
      <c r="Q257" s="68">
        <f t="shared" si="52"/>
        <v>2247.7399999999998</v>
      </c>
      <c r="R257" s="68">
        <f t="shared" si="52"/>
        <v>27.17</v>
      </c>
      <c r="S257" s="68">
        <f t="shared" si="52"/>
        <v>0.2</v>
      </c>
      <c r="T257" s="68">
        <f t="shared" si="52"/>
        <v>0.02</v>
      </c>
      <c r="U257" s="125"/>
      <c r="V257" s="125"/>
    </row>
    <row r="258" spans="1:23" ht="14.65" customHeight="1">
      <c r="A258" s="58" t="s">
        <v>182</v>
      </c>
      <c r="B258" s="146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58"/>
      <c r="V258" s="58"/>
    </row>
    <row r="259" spans="1:23" ht="18.75" customHeight="1">
      <c r="A259" s="66" t="s">
        <v>245</v>
      </c>
      <c r="B259" s="140">
        <v>100</v>
      </c>
      <c r="C259" s="62">
        <v>6.58</v>
      </c>
      <c r="D259" s="62">
        <v>6.91</v>
      </c>
      <c r="E259" s="62">
        <v>20.73</v>
      </c>
      <c r="F259" s="62">
        <v>165.18</v>
      </c>
      <c r="G259" s="62">
        <v>0.05</v>
      </c>
      <c r="H259" s="62">
        <v>0</v>
      </c>
      <c r="I259" s="62">
        <v>0</v>
      </c>
      <c r="J259" s="62">
        <v>1.5</v>
      </c>
      <c r="K259" s="62">
        <v>0.02</v>
      </c>
      <c r="L259" s="62">
        <v>0.02</v>
      </c>
      <c r="M259" s="62">
        <v>8.82</v>
      </c>
      <c r="N259" s="62">
        <v>5.71</v>
      </c>
      <c r="O259" s="62">
        <v>31.93</v>
      </c>
      <c r="P259" s="62">
        <v>0.36</v>
      </c>
      <c r="Q259" s="62">
        <v>49.34</v>
      </c>
      <c r="R259" s="62">
        <v>0.74</v>
      </c>
      <c r="S259" s="62">
        <v>0.01</v>
      </c>
      <c r="T259" s="62">
        <v>0.01</v>
      </c>
      <c r="U259" s="64" t="s">
        <v>215</v>
      </c>
      <c r="V259" s="64">
        <v>2017</v>
      </c>
      <c r="W259" s="55"/>
    </row>
    <row r="260" spans="1:23" ht="17.25" customHeight="1">
      <c r="A260" s="66" t="s">
        <v>183</v>
      </c>
      <c r="B260" s="140">
        <v>20</v>
      </c>
      <c r="C260" s="62">
        <v>4.6399999999999997</v>
      </c>
      <c r="D260" s="62">
        <v>3.89</v>
      </c>
      <c r="E260" s="62">
        <v>9.3333333333333338E-2</v>
      </c>
      <c r="F260" s="62">
        <v>72</v>
      </c>
      <c r="G260" s="62">
        <v>0</v>
      </c>
      <c r="H260" s="62">
        <v>0.08</v>
      </c>
      <c r="I260" s="62">
        <v>0.04</v>
      </c>
      <c r="J260" s="62">
        <v>0.03</v>
      </c>
      <c r="K260" s="62">
        <v>0</v>
      </c>
      <c r="L260" s="62">
        <v>0.03</v>
      </c>
      <c r="M260" s="62">
        <v>99.44</v>
      </c>
      <c r="N260" s="62">
        <v>3.96</v>
      </c>
      <c r="O260" s="62">
        <v>56.5</v>
      </c>
      <c r="P260" s="62">
        <v>0.11</v>
      </c>
      <c r="Q260" s="62">
        <v>9.94</v>
      </c>
      <c r="R260" s="62">
        <v>0</v>
      </c>
      <c r="S260" s="62">
        <v>0</v>
      </c>
      <c r="T260" s="62">
        <v>0</v>
      </c>
      <c r="U260" s="64" t="s">
        <v>184</v>
      </c>
      <c r="V260" s="64">
        <v>2017</v>
      </c>
      <c r="W260" s="55"/>
    </row>
    <row r="261" spans="1:23" ht="18" customHeight="1">
      <c r="A261" s="66" t="s">
        <v>185</v>
      </c>
      <c r="B261" s="140">
        <v>200</v>
      </c>
      <c r="C261" s="62">
        <v>1</v>
      </c>
      <c r="D261" s="62">
        <v>0</v>
      </c>
      <c r="E261" s="62">
        <v>20.2</v>
      </c>
      <c r="F261" s="62">
        <v>84.8</v>
      </c>
      <c r="G261" s="62">
        <v>0.03</v>
      </c>
      <c r="H261" s="62">
        <v>1.6</v>
      </c>
      <c r="I261" s="62">
        <v>0</v>
      </c>
      <c r="J261" s="62">
        <v>0</v>
      </c>
      <c r="K261" s="62">
        <v>0</v>
      </c>
      <c r="L261" s="62">
        <v>0.02</v>
      </c>
      <c r="M261" s="62">
        <v>36</v>
      </c>
      <c r="N261" s="62">
        <v>16.2</v>
      </c>
      <c r="O261" s="62">
        <v>21.6</v>
      </c>
      <c r="P261" s="62">
        <v>0.72</v>
      </c>
      <c r="Q261" s="62">
        <v>300</v>
      </c>
      <c r="R261" s="62">
        <v>12</v>
      </c>
      <c r="S261" s="62">
        <v>0</v>
      </c>
      <c r="T261" s="62">
        <v>0</v>
      </c>
      <c r="U261" s="64" t="s">
        <v>60</v>
      </c>
      <c r="V261" s="64">
        <v>2017</v>
      </c>
      <c r="W261" s="55"/>
    </row>
    <row r="262" spans="1:23" ht="16.5" customHeight="1">
      <c r="A262" s="66" t="s">
        <v>224</v>
      </c>
      <c r="B262" s="140">
        <v>30</v>
      </c>
      <c r="C262" s="62">
        <v>1.3</v>
      </c>
      <c r="D262" s="62">
        <v>2.9</v>
      </c>
      <c r="E262" s="62">
        <v>16.3</v>
      </c>
      <c r="F262" s="62">
        <v>85.01</v>
      </c>
      <c r="G262" s="62">
        <v>0.02</v>
      </c>
      <c r="H262" s="62">
        <v>0</v>
      </c>
      <c r="I262" s="62">
        <v>0</v>
      </c>
      <c r="J262" s="62">
        <v>0</v>
      </c>
      <c r="K262" s="62">
        <v>0</v>
      </c>
      <c r="L262" s="62">
        <v>0.02</v>
      </c>
      <c r="M262" s="62">
        <v>8.6999999999999993</v>
      </c>
      <c r="N262" s="62">
        <v>6</v>
      </c>
      <c r="O262" s="62">
        <v>27</v>
      </c>
      <c r="P262" s="62">
        <v>0.63</v>
      </c>
      <c r="Q262" s="62">
        <v>33</v>
      </c>
      <c r="R262" s="62">
        <v>0</v>
      </c>
      <c r="S262" s="62">
        <v>0</v>
      </c>
      <c r="T262" s="62">
        <v>0</v>
      </c>
      <c r="U262" s="64" t="s">
        <v>215</v>
      </c>
      <c r="V262" s="64">
        <v>2017</v>
      </c>
      <c r="W262" s="55"/>
    </row>
    <row r="263" spans="1:23" ht="18" customHeight="1">
      <c r="A263" s="67" t="s">
        <v>164</v>
      </c>
      <c r="B263" s="141">
        <f>SUM(B259:B262)</f>
        <v>350</v>
      </c>
      <c r="C263" s="68">
        <f t="shared" ref="C263:T263" si="53">SUM(C259:C262)</f>
        <v>13.52</v>
      </c>
      <c r="D263" s="68">
        <f t="shared" si="53"/>
        <v>13.700000000000001</v>
      </c>
      <c r="E263" s="68">
        <f t="shared" si="53"/>
        <v>57.323333333333338</v>
      </c>
      <c r="F263" s="68">
        <f t="shared" si="53"/>
        <v>406.99</v>
      </c>
      <c r="G263" s="68">
        <f t="shared" si="53"/>
        <v>0.1</v>
      </c>
      <c r="H263" s="68">
        <f t="shared" si="53"/>
        <v>1.6800000000000002</v>
      </c>
      <c r="I263" s="68">
        <f t="shared" si="53"/>
        <v>0.04</v>
      </c>
      <c r="J263" s="68">
        <f t="shared" si="53"/>
        <v>1.53</v>
      </c>
      <c r="K263" s="68">
        <f t="shared" si="53"/>
        <v>0.02</v>
      </c>
      <c r="L263" s="68">
        <f t="shared" si="53"/>
        <v>9.0000000000000011E-2</v>
      </c>
      <c r="M263" s="68">
        <f t="shared" si="53"/>
        <v>152.95999999999998</v>
      </c>
      <c r="N263" s="68">
        <f t="shared" si="53"/>
        <v>31.869999999999997</v>
      </c>
      <c r="O263" s="68">
        <f t="shared" si="53"/>
        <v>137.03</v>
      </c>
      <c r="P263" s="68">
        <f t="shared" si="53"/>
        <v>1.8199999999999998</v>
      </c>
      <c r="Q263" s="68">
        <f t="shared" si="53"/>
        <v>392.28</v>
      </c>
      <c r="R263" s="68">
        <f t="shared" si="53"/>
        <v>12.74</v>
      </c>
      <c r="S263" s="68">
        <f t="shared" si="53"/>
        <v>0.01</v>
      </c>
      <c r="T263" s="68">
        <f t="shared" si="53"/>
        <v>0.01</v>
      </c>
      <c r="U263" s="125"/>
      <c r="V263" s="125"/>
    </row>
    <row r="264" spans="1:23" ht="21.6" customHeight="1">
      <c r="A264" s="67" t="s">
        <v>186</v>
      </c>
      <c r="B264" s="122"/>
      <c r="C264" s="139">
        <f>C263+C257+C247</f>
        <v>70.64</v>
      </c>
      <c r="D264" s="139">
        <f t="shared" ref="D264:T264" si="54">D263+D257+D247</f>
        <v>74.914000000000001</v>
      </c>
      <c r="E264" s="139">
        <f t="shared" si="54"/>
        <v>282.32333333333338</v>
      </c>
      <c r="F264" s="139">
        <f t="shared" si="54"/>
        <v>2102.0699999999997</v>
      </c>
      <c r="G264" s="139">
        <f t="shared" si="54"/>
        <v>1.17</v>
      </c>
      <c r="H264" s="139">
        <f t="shared" si="54"/>
        <v>124.91</v>
      </c>
      <c r="I264" s="139">
        <f t="shared" si="54"/>
        <v>40.900000000000006</v>
      </c>
      <c r="J264" s="139">
        <f t="shared" si="54"/>
        <v>18.8</v>
      </c>
      <c r="K264" s="139">
        <f t="shared" si="54"/>
        <v>0.49</v>
      </c>
      <c r="L264" s="139">
        <f t="shared" si="54"/>
        <v>0.92</v>
      </c>
      <c r="M264" s="139">
        <f t="shared" si="54"/>
        <v>923.87</v>
      </c>
      <c r="N264" s="139">
        <f t="shared" si="54"/>
        <v>299.33999999999997</v>
      </c>
      <c r="O264" s="139">
        <f t="shared" si="54"/>
        <v>1160.57</v>
      </c>
      <c r="P264" s="139">
        <f t="shared" si="54"/>
        <v>17.439999999999998</v>
      </c>
      <c r="Q264" s="139">
        <f t="shared" si="54"/>
        <v>4128.6799999999994</v>
      </c>
      <c r="R264" s="139">
        <f t="shared" si="54"/>
        <v>61.690000000000005</v>
      </c>
      <c r="S264" s="139">
        <f t="shared" si="54"/>
        <v>0.31</v>
      </c>
      <c r="T264" s="139">
        <f t="shared" si="54"/>
        <v>0.03</v>
      </c>
      <c r="U264" s="125"/>
      <c r="V264" s="125"/>
    </row>
    <row r="265" spans="1:23" ht="14.1" customHeight="1">
      <c r="A265" s="76" t="s">
        <v>187</v>
      </c>
      <c r="B265" s="77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6"/>
      <c r="V265" s="76"/>
    </row>
    <row r="266" spans="1:23" s="75" customFormat="1" ht="28.35" customHeight="1">
      <c r="A266" s="160" t="s">
        <v>262</v>
      </c>
      <c r="B266" s="160"/>
      <c r="C266" s="160"/>
      <c r="D266" s="160"/>
      <c r="E266" s="160"/>
      <c r="F266" s="160"/>
      <c r="G266" s="160"/>
      <c r="H266" s="160"/>
      <c r="I266" s="160"/>
      <c r="J266" s="160"/>
      <c r="K266" s="160"/>
      <c r="L266" s="160"/>
      <c r="M266" s="160"/>
      <c r="N266" s="160"/>
      <c r="O266" s="160"/>
      <c r="P266" s="160"/>
      <c r="Q266" s="160"/>
      <c r="R266" s="160"/>
      <c r="S266" s="160"/>
      <c r="T266" s="160"/>
      <c r="U266" s="160"/>
      <c r="V266" s="160"/>
    </row>
    <row r="267" spans="1:23" ht="13.35" customHeight="1">
      <c r="A267" s="153" t="s">
        <v>0</v>
      </c>
      <c r="B267" s="155" t="s">
        <v>1</v>
      </c>
      <c r="C267" s="157" t="s">
        <v>2</v>
      </c>
      <c r="D267" s="158"/>
      <c r="E267" s="159"/>
      <c r="F267" s="156" t="s">
        <v>3</v>
      </c>
      <c r="G267" s="157" t="s">
        <v>4</v>
      </c>
      <c r="H267" s="158"/>
      <c r="I267" s="158"/>
      <c r="J267" s="158"/>
      <c r="K267" s="158"/>
      <c r="L267" s="159"/>
      <c r="M267" s="157" t="s">
        <v>5</v>
      </c>
      <c r="N267" s="158"/>
      <c r="O267" s="158"/>
      <c r="P267" s="158"/>
      <c r="Q267" s="158"/>
      <c r="R267" s="158"/>
      <c r="S267" s="158"/>
      <c r="T267" s="159"/>
      <c r="U267" s="153" t="s">
        <v>6</v>
      </c>
      <c r="V267" s="153" t="s">
        <v>7</v>
      </c>
    </row>
    <row r="268" spans="1:23" ht="26.65" customHeight="1">
      <c r="A268" s="154"/>
      <c r="B268" s="154"/>
      <c r="C268" s="57" t="s">
        <v>8</v>
      </c>
      <c r="D268" s="57" t="s">
        <v>9</v>
      </c>
      <c r="E268" s="57" t="s">
        <v>10</v>
      </c>
      <c r="F268" s="154"/>
      <c r="G268" s="57" t="s">
        <v>11</v>
      </c>
      <c r="H268" s="57" t="s">
        <v>12</v>
      </c>
      <c r="I268" s="57" t="s">
        <v>13</v>
      </c>
      <c r="J268" s="57" t="s">
        <v>14</v>
      </c>
      <c r="K268" s="57" t="s">
        <v>15</v>
      </c>
      <c r="L268" s="57" t="s">
        <v>16</v>
      </c>
      <c r="M268" s="57" t="s">
        <v>17</v>
      </c>
      <c r="N268" s="57" t="s">
        <v>18</v>
      </c>
      <c r="O268" s="57" t="s">
        <v>19</v>
      </c>
      <c r="P268" s="57" t="s">
        <v>20</v>
      </c>
      <c r="Q268" s="57" t="s">
        <v>21</v>
      </c>
      <c r="R268" s="57" t="s">
        <v>22</v>
      </c>
      <c r="S268" s="57" t="s">
        <v>23</v>
      </c>
      <c r="T268" s="57" t="s">
        <v>24</v>
      </c>
      <c r="U268" s="167"/>
      <c r="V268" s="167"/>
    </row>
    <row r="269" spans="1:23" ht="14.65" customHeight="1">
      <c r="A269" s="58" t="s">
        <v>156</v>
      </c>
      <c r="B269" s="59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58"/>
      <c r="V269" s="58"/>
    </row>
    <row r="270" spans="1:23" ht="18" customHeight="1">
      <c r="A270" s="70" t="s">
        <v>188</v>
      </c>
      <c r="B270" s="142">
        <v>100</v>
      </c>
      <c r="C270" s="137">
        <v>1.8</v>
      </c>
      <c r="D270" s="137">
        <v>5.0999999999999996</v>
      </c>
      <c r="E270" s="137">
        <v>6.2</v>
      </c>
      <c r="F270" s="137">
        <v>78.8</v>
      </c>
      <c r="G270" s="138">
        <v>0.06</v>
      </c>
      <c r="H270" s="138">
        <v>2.57</v>
      </c>
      <c r="I270" s="138">
        <v>1.23</v>
      </c>
      <c r="J270" s="138">
        <v>2.89</v>
      </c>
      <c r="K270" s="138">
        <v>0</v>
      </c>
      <c r="L270" s="138">
        <v>0.05</v>
      </c>
      <c r="M270" s="138">
        <v>34.31</v>
      </c>
      <c r="N270" s="138">
        <v>27.4</v>
      </c>
      <c r="O270" s="138">
        <v>49.22</v>
      </c>
      <c r="P270" s="138">
        <v>0.77</v>
      </c>
      <c r="Q270" s="138">
        <v>156.37</v>
      </c>
      <c r="R270" s="138">
        <v>3.09</v>
      </c>
      <c r="S270" s="138">
        <v>0.03</v>
      </c>
      <c r="T270" s="138">
        <v>0</v>
      </c>
      <c r="U270" s="74" t="s">
        <v>172</v>
      </c>
      <c r="V270" s="74" t="s">
        <v>189</v>
      </c>
    </row>
    <row r="271" spans="1:23" ht="17.25" customHeight="1">
      <c r="A271" s="70" t="s">
        <v>190</v>
      </c>
      <c r="B271" s="142">
        <v>180</v>
      </c>
      <c r="C271" s="137">
        <v>10.199999999999999</v>
      </c>
      <c r="D271" s="137">
        <v>8.3000000000000007</v>
      </c>
      <c r="E271" s="137">
        <v>46.3</v>
      </c>
      <c r="F271" s="137">
        <v>300.2</v>
      </c>
      <c r="G271" s="138">
        <v>0.25</v>
      </c>
      <c r="H271" s="138">
        <v>0</v>
      </c>
      <c r="I271" s="138">
        <v>0.04</v>
      </c>
      <c r="J271" s="138">
        <v>0.69</v>
      </c>
      <c r="K271" s="138">
        <v>0</v>
      </c>
      <c r="L271" s="138">
        <v>0</v>
      </c>
      <c r="M271" s="138">
        <v>22.03</v>
      </c>
      <c r="N271" s="138">
        <v>162.49</v>
      </c>
      <c r="O271" s="138">
        <v>242.36</v>
      </c>
      <c r="P271" s="138">
        <v>5.51</v>
      </c>
      <c r="Q271" s="138">
        <v>0</v>
      </c>
      <c r="R271" s="138">
        <v>0</v>
      </c>
      <c r="S271" s="138">
        <v>0</v>
      </c>
      <c r="T271" s="138">
        <v>0</v>
      </c>
      <c r="U271" s="74" t="s">
        <v>191</v>
      </c>
      <c r="V271" s="74" t="s">
        <v>192</v>
      </c>
    </row>
    <row r="272" spans="1:23" ht="19.5" customHeight="1">
      <c r="A272" s="61" t="s">
        <v>193</v>
      </c>
      <c r="B272" s="140">
        <v>130</v>
      </c>
      <c r="C272" s="62">
        <v>13</v>
      </c>
      <c r="D272" s="62">
        <v>12.11</v>
      </c>
      <c r="E272" s="62">
        <v>17.559999999999999</v>
      </c>
      <c r="F272" s="62">
        <v>213.33</v>
      </c>
      <c r="G272" s="62">
        <v>0.11</v>
      </c>
      <c r="H272" s="62">
        <v>1.18</v>
      </c>
      <c r="I272" s="62">
        <v>0.59</v>
      </c>
      <c r="J272" s="62">
        <v>0.99</v>
      </c>
      <c r="K272" s="62">
        <v>0.37</v>
      </c>
      <c r="L272" s="62">
        <v>0.17</v>
      </c>
      <c r="M272" s="62">
        <v>69.09</v>
      </c>
      <c r="N272" s="62">
        <v>59.92</v>
      </c>
      <c r="O272" s="62">
        <v>249.89</v>
      </c>
      <c r="P272" s="62">
        <v>1.46</v>
      </c>
      <c r="Q272" s="62">
        <v>493</v>
      </c>
      <c r="R272" s="62">
        <v>138</v>
      </c>
      <c r="S272" s="62">
        <v>0.57999999999999996</v>
      </c>
      <c r="T272" s="62">
        <v>0.02</v>
      </c>
      <c r="U272" s="64" t="s">
        <v>194</v>
      </c>
      <c r="V272" s="64" t="s">
        <v>32</v>
      </c>
      <c r="W272" s="65"/>
    </row>
    <row r="273" spans="1:23" ht="18.75" customHeight="1">
      <c r="A273" s="66" t="s">
        <v>251</v>
      </c>
      <c r="B273" s="140">
        <v>200</v>
      </c>
      <c r="C273" s="62">
        <v>1</v>
      </c>
      <c r="D273" s="62">
        <v>0</v>
      </c>
      <c r="E273" s="62">
        <v>20.2</v>
      </c>
      <c r="F273" s="62">
        <v>84.8</v>
      </c>
      <c r="G273" s="62">
        <v>0.03</v>
      </c>
      <c r="H273" s="62">
        <v>1.6</v>
      </c>
      <c r="I273" s="62">
        <v>0</v>
      </c>
      <c r="J273" s="62">
        <v>0</v>
      </c>
      <c r="K273" s="62">
        <v>0</v>
      </c>
      <c r="L273" s="62">
        <v>0.02</v>
      </c>
      <c r="M273" s="62">
        <v>36</v>
      </c>
      <c r="N273" s="62">
        <v>16.2</v>
      </c>
      <c r="O273" s="62">
        <v>21.6</v>
      </c>
      <c r="P273" s="62">
        <v>0.72</v>
      </c>
      <c r="Q273" s="62">
        <v>300</v>
      </c>
      <c r="R273" s="62">
        <v>12</v>
      </c>
      <c r="S273" s="62">
        <v>0</v>
      </c>
      <c r="T273" s="62">
        <v>0</v>
      </c>
      <c r="U273" s="64" t="s">
        <v>60</v>
      </c>
      <c r="V273" s="64">
        <v>2017</v>
      </c>
      <c r="W273" s="55"/>
    </row>
    <row r="274" spans="1:23" ht="18.75" customHeight="1">
      <c r="A274" s="61" t="s">
        <v>36</v>
      </c>
      <c r="B274" s="140">
        <v>30</v>
      </c>
      <c r="C274" s="62">
        <v>1.99</v>
      </c>
      <c r="D274" s="62">
        <v>0.26</v>
      </c>
      <c r="E274" s="62">
        <v>12.72</v>
      </c>
      <c r="F274" s="62">
        <v>61.19</v>
      </c>
      <c r="G274" s="62">
        <v>0.05</v>
      </c>
      <c r="H274" s="62">
        <v>0</v>
      </c>
      <c r="I274" s="62">
        <v>0</v>
      </c>
      <c r="J274" s="62">
        <v>0.66</v>
      </c>
      <c r="K274" s="62">
        <v>0</v>
      </c>
      <c r="L274" s="62">
        <v>0.02</v>
      </c>
      <c r="M274" s="62">
        <v>5.4</v>
      </c>
      <c r="N274" s="62">
        <v>5.7</v>
      </c>
      <c r="O274" s="62">
        <v>26.1</v>
      </c>
      <c r="P274" s="62">
        <v>1.2</v>
      </c>
      <c r="Q274" s="62">
        <v>40.799999999999997</v>
      </c>
      <c r="R274" s="62">
        <v>1.68</v>
      </c>
      <c r="S274" s="62">
        <v>0</v>
      </c>
      <c r="T274" s="62">
        <v>0</v>
      </c>
      <c r="U274" s="64" t="s">
        <v>215</v>
      </c>
      <c r="V274" s="64" t="s">
        <v>38</v>
      </c>
      <c r="W274" s="65"/>
    </row>
    <row r="275" spans="1:23" ht="14.25" customHeight="1">
      <c r="A275" s="67" t="s">
        <v>164</v>
      </c>
      <c r="B275" s="141">
        <f>SUM(B270:B274)</f>
        <v>640</v>
      </c>
      <c r="C275" s="68">
        <f t="shared" ref="C275:T275" si="55">SUM(C270:C274)</f>
        <v>27.99</v>
      </c>
      <c r="D275" s="68">
        <f t="shared" si="55"/>
        <v>25.77</v>
      </c>
      <c r="E275" s="68">
        <f t="shared" si="55"/>
        <v>102.98</v>
      </c>
      <c r="F275" s="68">
        <f t="shared" si="55"/>
        <v>738.31999999999994</v>
      </c>
      <c r="G275" s="68">
        <f t="shared" si="55"/>
        <v>0.49999999999999994</v>
      </c>
      <c r="H275" s="68">
        <f t="shared" si="55"/>
        <v>5.35</v>
      </c>
      <c r="I275" s="68">
        <f t="shared" si="55"/>
        <v>1.8599999999999999</v>
      </c>
      <c r="J275" s="68">
        <f t="shared" si="55"/>
        <v>5.23</v>
      </c>
      <c r="K275" s="68">
        <f t="shared" si="55"/>
        <v>0.37</v>
      </c>
      <c r="L275" s="68">
        <f t="shared" si="55"/>
        <v>0.26</v>
      </c>
      <c r="M275" s="68">
        <f t="shared" si="55"/>
        <v>166.83</v>
      </c>
      <c r="N275" s="68">
        <f t="shared" si="55"/>
        <v>271.70999999999998</v>
      </c>
      <c r="O275" s="68">
        <f t="shared" si="55"/>
        <v>589.17000000000007</v>
      </c>
      <c r="P275" s="68">
        <f t="shared" si="55"/>
        <v>9.6599999999999984</v>
      </c>
      <c r="Q275" s="68">
        <f t="shared" si="55"/>
        <v>990.17</v>
      </c>
      <c r="R275" s="68">
        <f t="shared" si="55"/>
        <v>154.77000000000001</v>
      </c>
      <c r="S275" s="68">
        <f t="shared" si="55"/>
        <v>0.61</v>
      </c>
      <c r="T275" s="68">
        <f t="shared" si="55"/>
        <v>0.02</v>
      </c>
      <c r="U275" s="125"/>
      <c r="V275" s="125"/>
    </row>
    <row r="276" spans="1:23" ht="14.65" customHeight="1">
      <c r="A276" s="58" t="s">
        <v>165</v>
      </c>
      <c r="B276" s="146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58"/>
      <c r="V276" s="58"/>
    </row>
    <row r="277" spans="1:23" ht="16.5" customHeight="1">
      <c r="A277" s="70" t="s">
        <v>157</v>
      </c>
      <c r="B277" s="142">
        <v>100</v>
      </c>
      <c r="C277" s="137">
        <v>1.6</v>
      </c>
      <c r="D277" s="137">
        <v>5.0999999999999996</v>
      </c>
      <c r="E277" s="137">
        <v>8.1999999999999993</v>
      </c>
      <c r="F277" s="137">
        <v>87.6</v>
      </c>
      <c r="G277" s="138">
        <v>0.02</v>
      </c>
      <c r="H277" s="138">
        <v>25.3</v>
      </c>
      <c r="I277" s="138">
        <v>0</v>
      </c>
      <c r="J277" s="138">
        <v>2.12</v>
      </c>
      <c r="K277" s="138">
        <v>0</v>
      </c>
      <c r="L277" s="138">
        <v>0.02</v>
      </c>
      <c r="M277" s="138">
        <v>42.08</v>
      </c>
      <c r="N277" s="138">
        <v>14.36</v>
      </c>
      <c r="O277" s="138">
        <v>31.01</v>
      </c>
      <c r="P277" s="138">
        <v>0.59</v>
      </c>
      <c r="Q277" s="138">
        <v>260.64999999999998</v>
      </c>
      <c r="R277" s="138">
        <v>2.73</v>
      </c>
      <c r="S277" s="138">
        <v>0.01</v>
      </c>
      <c r="T277" s="138">
        <v>0</v>
      </c>
      <c r="U277" s="74" t="s">
        <v>158</v>
      </c>
      <c r="V277" s="74">
        <v>2017</v>
      </c>
    </row>
    <row r="278" spans="1:23" ht="19.5" customHeight="1">
      <c r="A278" s="61" t="s">
        <v>195</v>
      </c>
      <c r="B278" s="140">
        <v>250</v>
      </c>
      <c r="C278" s="62">
        <v>1.59</v>
      </c>
      <c r="D278" s="62">
        <v>4.99</v>
      </c>
      <c r="E278" s="62">
        <v>9.14</v>
      </c>
      <c r="F278" s="62">
        <v>95.25</v>
      </c>
      <c r="G278" s="62">
        <v>0.06</v>
      </c>
      <c r="H278" s="62">
        <v>8.5</v>
      </c>
      <c r="I278" s="62">
        <v>0.21</v>
      </c>
      <c r="J278" s="62">
        <v>1.34</v>
      </c>
      <c r="K278" s="62">
        <v>0.04</v>
      </c>
      <c r="L278" s="62">
        <v>0.05</v>
      </c>
      <c r="M278" s="62">
        <v>36.340000000000003</v>
      </c>
      <c r="N278" s="62">
        <v>21.41</v>
      </c>
      <c r="O278" s="62">
        <v>47.81</v>
      </c>
      <c r="P278" s="62">
        <v>0.91</v>
      </c>
      <c r="Q278" s="62">
        <v>367.04</v>
      </c>
      <c r="R278" s="62">
        <v>3.9</v>
      </c>
      <c r="S278" s="62">
        <v>0.02</v>
      </c>
      <c r="T278" s="62">
        <v>0</v>
      </c>
      <c r="U278" s="64" t="s">
        <v>112</v>
      </c>
      <c r="V278" s="64">
        <v>2017</v>
      </c>
      <c r="W278" s="65"/>
    </row>
    <row r="279" spans="1:23" ht="18" customHeight="1">
      <c r="A279" s="61" t="s">
        <v>196</v>
      </c>
      <c r="B279" s="140">
        <v>200</v>
      </c>
      <c r="C279" s="62">
        <v>14.23</v>
      </c>
      <c r="D279" s="62">
        <v>21.11</v>
      </c>
      <c r="E279" s="62">
        <v>54.91</v>
      </c>
      <c r="F279" s="62">
        <v>395</v>
      </c>
      <c r="G279" s="62">
        <v>0.35</v>
      </c>
      <c r="H279" s="62">
        <v>20.56</v>
      </c>
      <c r="I279" s="62">
        <v>9.64</v>
      </c>
      <c r="J279" s="62">
        <v>4.72</v>
      </c>
      <c r="K279" s="62">
        <v>1.23</v>
      </c>
      <c r="L279" s="62">
        <v>2.48</v>
      </c>
      <c r="M279" s="62">
        <v>88.68</v>
      </c>
      <c r="N279" s="62">
        <v>42.09</v>
      </c>
      <c r="O279" s="62">
        <v>510.8</v>
      </c>
      <c r="P279" s="62">
        <v>9.85</v>
      </c>
      <c r="Q279" s="62">
        <v>622.04999999999995</v>
      </c>
      <c r="R279" s="62">
        <v>24.32</v>
      </c>
      <c r="S279" s="62">
        <v>0.31</v>
      </c>
      <c r="T279" s="62">
        <v>0.06</v>
      </c>
      <c r="U279" s="64" t="s">
        <v>246</v>
      </c>
      <c r="V279" s="64" t="s">
        <v>51</v>
      </c>
      <c r="W279" s="65"/>
    </row>
    <row r="280" spans="1:23" ht="15.75" customHeight="1">
      <c r="A280" s="66" t="s">
        <v>197</v>
      </c>
      <c r="B280" s="140">
        <v>25</v>
      </c>
      <c r="C280" s="62">
        <v>0.3</v>
      </c>
      <c r="D280" s="62">
        <v>2.7</v>
      </c>
      <c r="E280" s="62">
        <v>2.2999999999999998</v>
      </c>
      <c r="F280" s="62">
        <v>44</v>
      </c>
      <c r="G280" s="62">
        <v>0.01</v>
      </c>
      <c r="H280" s="62">
        <v>0.74</v>
      </c>
      <c r="I280" s="62">
        <v>0.09</v>
      </c>
      <c r="J280" s="62">
        <v>1.66</v>
      </c>
      <c r="K280" s="62">
        <v>0</v>
      </c>
      <c r="L280" s="62">
        <v>0.01</v>
      </c>
      <c r="M280" s="62">
        <v>7.04</v>
      </c>
      <c r="N280" s="62">
        <v>3.64</v>
      </c>
      <c r="O280" s="62">
        <v>7.35</v>
      </c>
      <c r="P280" s="62">
        <v>0.16</v>
      </c>
      <c r="Q280" s="62">
        <v>40.22</v>
      </c>
      <c r="R280" s="62">
        <v>0.6</v>
      </c>
      <c r="S280" s="62">
        <v>0</v>
      </c>
      <c r="T280" s="62">
        <v>0</v>
      </c>
      <c r="U280" s="64" t="s">
        <v>247</v>
      </c>
      <c r="V280" s="64" t="s">
        <v>51</v>
      </c>
      <c r="W280" s="55"/>
    </row>
    <row r="281" spans="1:23" ht="21" customHeight="1">
      <c r="A281" s="61" t="s">
        <v>219</v>
      </c>
      <c r="B281" s="140">
        <v>220</v>
      </c>
      <c r="C281" s="62">
        <v>6.38</v>
      </c>
      <c r="D281" s="62">
        <v>5.5</v>
      </c>
      <c r="E281" s="62">
        <v>8.8000000000000007</v>
      </c>
      <c r="F281" s="62">
        <v>116.6</v>
      </c>
      <c r="G281" s="62">
        <v>0.08</v>
      </c>
      <c r="H281" s="62">
        <v>1.4</v>
      </c>
      <c r="I281" s="62">
        <v>0.05</v>
      </c>
      <c r="J281" s="62">
        <v>0.14000000000000001</v>
      </c>
      <c r="K281" s="62">
        <v>0</v>
      </c>
      <c r="L281" s="62">
        <v>0.34</v>
      </c>
      <c r="M281" s="62">
        <v>240</v>
      </c>
      <c r="N281" s="62">
        <v>28</v>
      </c>
      <c r="O281" s="62">
        <v>190</v>
      </c>
      <c r="P281" s="62">
        <v>0.2</v>
      </c>
      <c r="Q281" s="62">
        <v>292</v>
      </c>
      <c r="R281" s="62">
        <v>18</v>
      </c>
      <c r="S281" s="62">
        <v>0.04</v>
      </c>
      <c r="T281" s="62">
        <v>0</v>
      </c>
      <c r="U281" s="64" t="s">
        <v>215</v>
      </c>
      <c r="V281" s="64">
        <v>2017</v>
      </c>
      <c r="W281" s="65"/>
    </row>
    <row r="282" spans="1:23" ht="17.25" customHeight="1">
      <c r="A282" s="61" t="s">
        <v>48</v>
      </c>
      <c r="B282" s="140">
        <v>50</v>
      </c>
      <c r="C282" s="62">
        <v>3.8</v>
      </c>
      <c r="D282" s="62">
        <v>0.3</v>
      </c>
      <c r="E282" s="62">
        <v>25.1</v>
      </c>
      <c r="F282" s="62">
        <v>118.4</v>
      </c>
      <c r="G282" s="62">
        <v>0.08</v>
      </c>
      <c r="H282" s="62">
        <v>0</v>
      </c>
      <c r="I282" s="62">
        <v>0</v>
      </c>
      <c r="J282" s="62">
        <v>0.98</v>
      </c>
      <c r="K282" s="62">
        <v>0</v>
      </c>
      <c r="L282" s="62">
        <v>0.03</v>
      </c>
      <c r="M282" s="62">
        <v>11.5</v>
      </c>
      <c r="N282" s="62">
        <v>16.5</v>
      </c>
      <c r="O282" s="62">
        <v>42</v>
      </c>
      <c r="P282" s="62">
        <v>1</v>
      </c>
      <c r="Q282" s="62">
        <v>64.5</v>
      </c>
      <c r="R282" s="62">
        <v>0</v>
      </c>
      <c r="S282" s="62">
        <v>0.01</v>
      </c>
      <c r="T282" s="62">
        <v>0</v>
      </c>
      <c r="U282" s="64" t="s">
        <v>215</v>
      </c>
      <c r="V282" s="64" t="s">
        <v>38</v>
      </c>
      <c r="W282" s="65"/>
    </row>
    <row r="283" spans="1:23" ht="18.75" customHeight="1">
      <c r="A283" s="66" t="s">
        <v>36</v>
      </c>
      <c r="B283" s="140">
        <v>40</v>
      </c>
      <c r="C283" s="62">
        <v>2.65</v>
      </c>
      <c r="D283" s="62">
        <v>0.35</v>
      </c>
      <c r="E283" s="62">
        <v>16.96</v>
      </c>
      <c r="F283" s="62">
        <v>81.58</v>
      </c>
      <c r="G283" s="62">
        <v>7.0000000000000007E-2</v>
      </c>
      <c r="H283" s="62">
        <v>0</v>
      </c>
      <c r="I283" s="62">
        <v>0</v>
      </c>
      <c r="J283" s="62">
        <v>0.88</v>
      </c>
      <c r="K283" s="62">
        <v>0</v>
      </c>
      <c r="L283" s="62">
        <v>0.03</v>
      </c>
      <c r="M283" s="62">
        <v>7.2</v>
      </c>
      <c r="N283" s="62">
        <v>7.6</v>
      </c>
      <c r="O283" s="62">
        <v>34.799999999999997</v>
      </c>
      <c r="P283" s="62">
        <v>1.6</v>
      </c>
      <c r="Q283" s="62">
        <v>54.4</v>
      </c>
      <c r="R283" s="62">
        <v>2.2400000000000002</v>
      </c>
      <c r="S283" s="62">
        <v>0</v>
      </c>
      <c r="T283" s="62">
        <v>0</v>
      </c>
      <c r="U283" s="64" t="s">
        <v>215</v>
      </c>
      <c r="V283" s="64" t="s">
        <v>38</v>
      </c>
      <c r="W283" s="55"/>
    </row>
    <row r="284" spans="1:23" ht="17.25" customHeight="1">
      <c r="A284" s="66" t="s">
        <v>214</v>
      </c>
      <c r="B284" s="140">
        <v>120</v>
      </c>
      <c r="C284" s="62">
        <f>0.4*120/100</f>
        <v>0.48</v>
      </c>
      <c r="D284" s="62">
        <v>0.48</v>
      </c>
      <c r="E284" s="62">
        <f>9.8*120/100</f>
        <v>11.76</v>
      </c>
      <c r="F284" s="62">
        <f>47*120/100</f>
        <v>56.4</v>
      </c>
      <c r="G284" s="62">
        <v>0.03</v>
      </c>
      <c r="H284" s="62">
        <v>10</v>
      </c>
      <c r="I284" s="62">
        <v>0.01</v>
      </c>
      <c r="J284" s="62">
        <v>0.63</v>
      </c>
      <c r="K284" s="62">
        <v>0</v>
      </c>
      <c r="L284" s="62">
        <v>0.02</v>
      </c>
      <c r="M284" s="62">
        <v>16</v>
      </c>
      <c r="N284" s="62">
        <v>8</v>
      </c>
      <c r="O284" s="62">
        <v>11</v>
      </c>
      <c r="P284" s="62">
        <v>2.2000000000000002</v>
      </c>
      <c r="Q284" s="62">
        <v>278</v>
      </c>
      <c r="R284" s="62">
        <v>2</v>
      </c>
      <c r="S284" s="62">
        <v>0.01</v>
      </c>
      <c r="T284" s="62">
        <v>0</v>
      </c>
      <c r="U284" s="64" t="s">
        <v>26</v>
      </c>
      <c r="V284" s="64" t="s">
        <v>27</v>
      </c>
      <c r="W284" s="55"/>
    </row>
    <row r="285" spans="1:23" ht="21.6" customHeight="1">
      <c r="A285" s="67" t="s">
        <v>164</v>
      </c>
      <c r="B285" s="141">
        <f>SUM(B277:B284)</f>
        <v>1005</v>
      </c>
      <c r="C285" s="68">
        <v>31.1</v>
      </c>
      <c r="D285" s="68">
        <v>40.6</v>
      </c>
      <c r="E285" s="68">
        <f t="shared" ref="E285:T285" si="56">SUM(E277:E284)</f>
        <v>137.16999999999999</v>
      </c>
      <c r="F285" s="68">
        <v>994.9</v>
      </c>
      <c r="G285" s="68">
        <f t="shared" si="56"/>
        <v>0.7</v>
      </c>
      <c r="H285" s="68">
        <f t="shared" si="56"/>
        <v>66.5</v>
      </c>
      <c r="I285" s="68">
        <f t="shared" si="56"/>
        <v>10.000000000000002</v>
      </c>
      <c r="J285" s="68">
        <f t="shared" si="56"/>
        <v>12.470000000000002</v>
      </c>
      <c r="K285" s="68">
        <f t="shared" si="56"/>
        <v>1.27</v>
      </c>
      <c r="L285" s="68">
        <f t="shared" si="56"/>
        <v>2.9799999999999991</v>
      </c>
      <c r="M285" s="68">
        <f t="shared" si="56"/>
        <v>448.84</v>
      </c>
      <c r="N285" s="68">
        <f t="shared" si="56"/>
        <v>141.6</v>
      </c>
      <c r="O285" s="68">
        <f t="shared" si="56"/>
        <v>874.77</v>
      </c>
      <c r="P285" s="68">
        <f t="shared" si="56"/>
        <v>16.509999999999998</v>
      </c>
      <c r="Q285" s="68">
        <f t="shared" si="56"/>
        <v>1978.8600000000001</v>
      </c>
      <c r="R285" s="68">
        <f t="shared" si="56"/>
        <v>53.79</v>
      </c>
      <c r="S285" s="68">
        <f t="shared" si="56"/>
        <v>0.39999999999999997</v>
      </c>
      <c r="T285" s="68">
        <f t="shared" si="56"/>
        <v>0.06</v>
      </c>
      <c r="U285" s="125"/>
      <c r="V285" s="125"/>
    </row>
    <row r="286" spans="1:23" ht="14.65" customHeight="1">
      <c r="A286" s="58" t="s">
        <v>182</v>
      </c>
      <c r="B286" s="146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58"/>
      <c r="V286" s="58"/>
    </row>
    <row r="287" spans="1:23" ht="18.75" customHeight="1">
      <c r="A287" s="61" t="s">
        <v>198</v>
      </c>
      <c r="B287" s="140">
        <v>200</v>
      </c>
      <c r="C287" s="62">
        <v>10.53</v>
      </c>
      <c r="D287" s="62">
        <v>13.4</v>
      </c>
      <c r="E287" s="62">
        <v>23.13</v>
      </c>
      <c r="F287" s="62">
        <v>258.25</v>
      </c>
      <c r="G287" s="62">
        <v>0.09</v>
      </c>
      <c r="H287" s="62">
        <v>0.19</v>
      </c>
      <c r="I287" s="62">
        <v>0.17</v>
      </c>
      <c r="J287" s="62">
        <v>3.92</v>
      </c>
      <c r="K287" s="62">
        <v>1.19</v>
      </c>
      <c r="L287" s="62">
        <v>0.24</v>
      </c>
      <c r="M287" s="62">
        <v>75.650000000000006</v>
      </c>
      <c r="N287" s="62">
        <v>16.829999999999998</v>
      </c>
      <c r="O287" s="62">
        <v>144.81</v>
      </c>
      <c r="P287" s="62">
        <v>1.95</v>
      </c>
      <c r="Q287" s="62">
        <v>175.83</v>
      </c>
      <c r="R287" s="62">
        <v>13.33</v>
      </c>
      <c r="S287" s="62">
        <v>0.03</v>
      </c>
      <c r="T287" s="62">
        <v>0.02</v>
      </c>
      <c r="U287" s="64" t="s">
        <v>114</v>
      </c>
      <c r="V287" s="64" t="s">
        <v>27</v>
      </c>
      <c r="W287" s="65"/>
    </row>
    <row r="288" spans="1:23" ht="17.25" customHeight="1">
      <c r="A288" s="66" t="s">
        <v>68</v>
      </c>
      <c r="B288" s="140">
        <v>180</v>
      </c>
      <c r="C288" s="62">
        <v>0.14000000000000001</v>
      </c>
      <c r="D288" s="62">
        <v>0.14000000000000001</v>
      </c>
      <c r="E288" s="62">
        <v>25.09</v>
      </c>
      <c r="F288" s="62">
        <v>103.14</v>
      </c>
      <c r="G288" s="62">
        <v>0.01</v>
      </c>
      <c r="H288" s="62">
        <v>1.44</v>
      </c>
      <c r="I288" s="62">
        <v>0</v>
      </c>
      <c r="J288" s="62">
        <v>0.23</v>
      </c>
      <c r="K288" s="62">
        <v>0</v>
      </c>
      <c r="L288" s="62">
        <v>0.01</v>
      </c>
      <c r="M288" s="62">
        <v>11.84</v>
      </c>
      <c r="N288" s="62">
        <v>3.99</v>
      </c>
      <c r="O288" s="62">
        <v>3.56</v>
      </c>
      <c r="P288" s="62">
        <v>0.71</v>
      </c>
      <c r="Q288" s="62">
        <v>101.19</v>
      </c>
      <c r="R288" s="62">
        <v>0.72</v>
      </c>
      <c r="S288" s="62">
        <v>0</v>
      </c>
      <c r="T288" s="62">
        <v>0</v>
      </c>
      <c r="U288" s="64" t="s">
        <v>69</v>
      </c>
      <c r="V288" s="64">
        <v>2017</v>
      </c>
      <c r="W288" s="55"/>
    </row>
    <row r="289" spans="1:23" ht="16.5" customHeight="1">
      <c r="A289" s="61" t="s">
        <v>36</v>
      </c>
      <c r="B289" s="140">
        <v>20</v>
      </c>
      <c r="C289" s="62">
        <v>1.1200000000000001</v>
      </c>
      <c r="D289" s="62">
        <v>0.22</v>
      </c>
      <c r="E289" s="62">
        <v>9.8800000000000008</v>
      </c>
      <c r="F289" s="62">
        <v>45.98</v>
      </c>
      <c r="G289" s="62">
        <v>0.04</v>
      </c>
      <c r="H289" s="62">
        <v>0</v>
      </c>
      <c r="I289" s="62">
        <v>0</v>
      </c>
      <c r="J289" s="62">
        <v>0.44</v>
      </c>
      <c r="K289" s="62">
        <v>0</v>
      </c>
      <c r="L289" s="62">
        <v>0.02</v>
      </c>
      <c r="M289" s="62">
        <v>3.6</v>
      </c>
      <c r="N289" s="62">
        <v>3.8</v>
      </c>
      <c r="O289" s="62">
        <v>17.399999999999999</v>
      </c>
      <c r="P289" s="62">
        <v>0.8</v>
      </c>
      <c r="Q289" s="62">
        <v>27.2</v>
      </c>
      <c r="R289" s="62">
        <v>1.1200000000000001</v>
      </c>
      <c r="S289" s="62">
        <v>0</v>
      </c>
      <c r="T289" s="62">
        <v>0</v>
      </c>
      <c r="U289" s="64"/>
      <c r="V289" s="64" t="s">
        <v>38</v>
      </c>
      <c r="W289" s="65"/>
    </row>
    <row r="290" spans="1:23" ht="21" customHeight="1">
      <c r="A290" s="67" t="s">
        <v>164</v>
      </c>
      <c r="B290" s="141">
        <f>SUM(B287:B289)</f>
        <v>400</v>
      </c>
      <c r="C290" s="68">
        <v>11.7</v>
      </c>
      <c r="D290" s="68">
        <v>13.7</v>
      </c>
      <c r="E290" s="68">
        <f t="shared" ref="E290:T290" si="57">SUM(E287:E289)</f>
        <v>58.1</v>
      </c>
      <c r="F290" s="68">
        <f t="shared" si="57"/>
        <v>407.37</v>
      </c>
      <c r="G290" s="68">
        <f t="shared" si="57"/>
        <v>0.13999999999999999</v>
      </c>
      <c r="H290" s="68">
        <f t="shared" si="57"/>
        <v>1.63</v>
      </c>
      <c r="I290" s="68">
        <f t="shared" si="57"/>
        <v>0.17</v>
      </c>
      <c r="J290" s="68">
        <f t="shared" si="57"/>
        <v>4.5900000000000007</v>
      </c>
      <c r="K290" s="68">
        <f t="shared" si="57"/>
        <v>1.19</v>
      </c>
      <c r="L290" s="68">
        <f t="shared" si="57"/>
        <v>0.27</v>
      </c>
      <c r="M290" s="68">
        <f t="shared" si="57"/>
        <v>91.09</v>
      </c>
      <c r="N290" s="68">
        <f t="shared" si="57"/>
        <v>24.62</v>
      </c>
      <c r="O290" s="68">
        <f t="shared" si="57"/>
        <v>165.77</v>
      </c>
      <c r="P290" s="68">
        <f t="shared" si="57"/>
        <v>3.46</v>
      </c>
      <c r="Q290" s="68">
        <f t="shared" si="57"/>
        <v>304.21999999999997</v>
      </c>
      <c r="R290" s="68">
        <f t="shared" si="57"/>
        <v>15.170000000000002</v>
      </c>
      <c r="S290" s="68">
        <f t="shared" si="57"/>
        <v>0.03</v>
      </c>
      <c r="T290" s="68">
        <f t="shared" si="57"/>
        <v>0.02</v>
      </c>
      <c r="U290" s="125"/>
      <c r="V290" s="125"/>
    </row>
    <row r="291" spans="1:23" ht="21.6" customHeight="1">
      <c r="A291" s="67" t="s">
        <v>186</v>
      </c>
      <c r="B291" s="122"/>
      <c r="C291" s="139">
        <f>+C285+C276</f>
        <v>31.1</v>
      </c>
      <c r="D291" s="139">
        <f t="shared" ref="D291:T291" si="58">+D285+D276</f>
        <v>40.6</v>
      </c>
      <c r="E291" s="139">
        <f t="shared" si="58"/>
        <v>137.16999999999999</v>
      </c>
      <c r="F291" s="139">
        <f t="shared" si="58"/>
        <v>994.9</v>
      </c>
      <c r="G291" s="139">
        <f t="shared" si="58"/>
        <v>0.7</v>
      </c>
      <c r="H291" s="139">
        <f t="shared" si="58"/>
        <v>66.5</v>
      </c>
      <c r="I291" s="139">
        <f t="shared" si="58"/>
        <v>10.000000000000002</v>
      </c>
      <c r="J291" s="139">
        <f t="shared" si="58"/>
        <v>12.470000000000002</v>
      </c>
      <c r="K291" s="139">
        <f t="shared" si="58"/>
        <v>1.27</v>
      </c>
      <c r="L291" s="139">
        <f t="shared" si="58"/>
        <v>2.9799999999999991</v>
      </c>
      <c r="M291" s="139">
        <f t="shared" si="58"/>
        <v>448.84</v>
      </c>
      <c r="N291" s="139">
        <f t="shared" si="58"/>
        <v>141.6</v>
      </c>
      <c r="O291" s="139">
        <f t="shared" si="58"/>
        <v>874.77</v>
      </c>
      <c r="P291" s="139">
        <f t="shared" si="58"/>
        <v>16.509999999999998</v>
      </c>
      <c r="Q291" s="139">
        <f t="shared" si="58"/>
        <v>1978.8600000000001</v>
      </c>
      <c r="R291" s="139">
        <f t="shared" si="58"/>
        <v>53.79</v>
      </c>
      <c r="S291" s="139">
        <f t="shared" si="58"/>
        <v>0.39999999999999997</v>
      </c>
      <c r="T291" s="139">
        <f t="shared" si="58"/>
        <v>0.06</v>
      </c>
      <c r="U291" s="125"/>
      <c r="V291" s="125"/>
    </row>
    <row r="292" spans="1:23" ht="14.1" customHeight="1">
      <c r="A292" s="76" t="s">
        <v>199</v>
      </c>
      <c r="B292" s="77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6"/>
      <c r="V292" s="76"/>
    </row>
    <row r="293" spans="1:23" s="75" customFormat="1" ht="28.35" customHeight="1">
      <c r="A293" s="160" t="s">
        <v>296</v>
      </c>
      <c r="B293" s="160"/>
      <c r="C293" s="160"/>
      <c r="D293" s="160"/>
      <c r="E293" s="160"/>
      <c r="F293" s="160"/>
      <c r="G293" s="160"/>
      <c r="H293" s="160"/>
      <c r="I293" s="160"/>
      <c r="J293" s="160"/>
      <c r="K293" s="160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60"/>
    </row>
    <row r="294" spans="1:23" ht="13.35" customHeight="1">
      <c r="A294" s="153" t="s">
        <v>0</v>
      </c>
      <c r="B294" s="155" t="s">
        <v>1</v>
      </c>
      <c r="C294" s="157" t="s">
        <v>2</v>
      </c>
      <c r="D294" s="158"/>
      <c r="E294" s="159"/>
      <c r="F294" s="156" t="s">
        <v>3</v>
      </c>
      <c r="G294" s="157" t="s">
        <v>4</v>
      </c>
      <c r="H294" s="158"/>
      <c r="I294" s="158"/>
      <c r="J294" s="158"/>
      <c r="K294" s="158"/>
      <c r="L294" s="159"/>
      <c r="M294" s="157" t="s">
        <v>5</v>
      </c>
      <c r="N294" s="158"/>
      <c r="O294" s="158"/>
      <c r="P294" s="158"/>
      <c r="Q294" s="158"/>
      <c r="R294" s="158"/>
      <c r="S294" s="158"/>
      <c r="T294" s="159"/>
      <c r="U294" s="153" t="s">
        <v>6</v>
      </c>
      <c r="V294" s="153" t="s">
        <v>7</v>
      </c>
    </row>
    <row r="295" spans="1:23" ht="26.65" customHeight="1">
      <c r="A295" s="154"/>
      <c r="B295" s="154"/>
      <c r="C295" s="57" t="s">
        <v>8</v>
      </c>
      <c r="D295" s="57" t="s">
        <v>9</v>
      </c>
      <c r="E295" s="57" t="s">
        <v>10</v>
      </c>
      <c r="F295" s="154"/>
      <c r="G295" s="57" t="s">
        <v>11</v>
      </c>
      <c r="H295" s="57" t="s">
        <v>12</v>
      </c>
      <c r="I295" s="57" t="s">
        <v>13</v>
      </c>
      <c r="J295" s="57" t="s">
        <v>14</v>
      </c>
      <c r="K295" s="57" t="s">
        <v>15</v>
      </c>
      <c r="L295" s="57" t="s">
        <v>16</v>
      </c>
      <c r="M295" s="57" t="s">
        <v>17</v>
      </c>
      <c r="N295" s="57" t="s">
        <v>18</v>
      </c>
      <c r="O295" s="57" t="s">
        <v>19</v>
      </c>
      <c r="P295" s="57" t="s">
        <v>20</v>
      </c>
      <c r="Q295" s="57" t="s">
        <v>21</v>
      </c>
      <c r="R295" s="57" t="s">
        <v>22</v>
      </c>
      <c r="S295" s="57" t="s">
        <v>23</v>
      </c>
      <c r="T295" s="57" t="s">
        <v>24</v>
      </c>
      <c r="U295" s="167"/>
      <c r="V295" s="167"/>
    </row>
    <row r="296" spans="1:23" ht="14.65" customHeight="1">
      <c r="A296" s="58" t="s">
        <v>200</v>
      </c>
      <c r="B296" s="59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58"/>
      <c r="V296" s="58"/>
    </row>
    <row r="297" spans="1:23" ht="18" customHeight="1">
      <c r="A297" s="61" t="s">
        <v>201</v>
      </c>
      <c r="B297" s="140">
        <v>250</v>
      </c>
      <c r="C297" s="62">
        <v>5.7</v>
      </c>
      <c r="D297" s="62">
        <v>6.4</v>
      </c>
      <c r="E297" s="62">
        <v>25.8</v>
      </c>
      <c r="F297" s="62">
        <v>162.19999999999999</v>
      </c>
      <c r="G297" s="62">
        <v>0.06</v>
      </c>
      <c r="H297" s="62">
        <v>0.65</v>
      </c>
      <c r="I297" s="62">
        <v>0.03</v>
      </c>
      <c r="J297" s="62">
        <v>0.04</v>
      </c>
      <c r="K297" s="62">
        <v>0.03</v>
      </c>
      <c r="L297" s="62">
        <v>0.15</v>
      </c>
      <c r="M297" s="62">
        <v>144.51</v>
      </c>
      <c r="N297" s="62">
        <v>18.3</v>
      </c>
      <c r="O297" s="62">
        <v>110.4</v>
      </c>
      <c r="P297" s="62">
        <v>0.5</v>
      </c>
      <c r="Q297" s="62">
        <v>209.7</v>
      </c>
      <c r="R297" s="62">
        <v>12.11</v>
      </c>
      <c r="S297" s="62">
        <v>0</v>
      </c>
      <c r="T297" s="62">
        <v>0</v>
      </c>
      <c r="U297" s="64" t="s">
        <v>83</v>
      </c>
      <c r="V297" s="64" t="s">
        <v>27</v>
      </c>
      <c r="W297" s="65"/>
    </row>
    <row r="298" spans="1:23" ht="21" customHeight="1">
      <c r="A298" s="66" t="s">
        <v>226</v>
      </c>
      <c r="B298" s="140">
        <v>75</v>
      </c>
      <c r="C298" s="62">
        <v>6.71</v>
      </c>
      <c r="D298" s="62">
        <v>7.52</v>
      </c>
      <c r="E298" s="62">
        <v>21.6</v>
      </c>
      <c r="F298" s="62">
        <v>187.4</v>
      </c>
      <c r="G298" s="62">
        <v>0.05</v>
      </c>
      <c r="H298" s="62">
        <v>0</v>
      </c>
      <c r="I298" s="62">
        <v>0</v>
      </c>
      <c r="J298" s="62">
        <v>1.5</v>
      </c>
      <c r="K298" s="62">
        <v>0.02</v>
      </c>
      <c r="L298" s="62">
        <v>0.02</v>
      </c>
      <c r="M298" s="62">
        <v>8.82</v>
      </c>
      <c r="N298" s="62">
        <v>5.71</v>
      </c>
      <c r="O298" s="62">
        <v>31.93</v>
      </c>
      <c r="P298" s="62">
        <v>0.36</v>
      </c>
      <c r="Q298" s="62">
        <v>49.34</v>
      </c>
      <c r="R298" s="62">
        <v>0.74</v>
      </c>
      <c r="S298" s="62">
        <v>0.01</v>
      </c>
      <c r="T298" s="62">
        <v>0.01</v>
      </c>
      <c r="U298" s="64" t="s">
        <v>227</v>
      </c>
      <c r="V298" s="64">
        <v>2017</v>
      </c>
      <c r="W298" s="55"/>
    </row>
    <row r="299" spans="1:23" ht="21" customHeight="1">
      <c r="A299" s="66" t="s">
        <v>248</v>
      </c>
      <c r="B299" s="140">
        <v>180</v>
      </c>
      <c r="C299" s="62">
        <v>4.68</v>
      </c>
      <c r="D299" s="62">
        <v>4.05</v>
      </c>
      <c r="E299" s="62">
        <v>6.48</v>
      </c>
      <c r="F299" s="62">
        <v>85.86</v>
      </c>
      <c r="G299" s="62">
        <v>0</v>
      </c>
      <c r="H299" s="62">
        <v>0</v>
      </c>
      <c r="I299" s="62">
        <v>0</v>
      </c>
      <c r="J299" s="62">
        <v>0</v>
      </c>
      <c r="K299" s="62">
        <v>0</v>
      </c>
      <c r="L299" s="62">
        <v>0</v>
      </c>
      <c r="M299" s="62">
        <v>0</v>
      </c>
      <c r="N299" s="62">
        <v>0</v>
      </c>
      <c r="O299" s="62">
        <v>0</v>
      </c>
      <c r="P299" s="62">
        <v>0</v>
      </c>
      <c r="Q299" s="62">
        <v>0</v>
      </c>
      <c r="R299" s="62">
        <v>0</v>
      </c>
      <c r="S299" s="62">
        <v>0</v>
      </c>
      <c r="T299" s="62">
        <v>0</v>
      </c>
      <c r="U299" s="64" t="s">
        <v>215</v>
      </c>
      <c r="V299" s="64" t="s">
        <v>27</v>
      </c>
      <c r="W299" s="55"/>
    </row>
    <row r="300" spans="1:23" ht="16.5" customHeight="1">
      <c r="A300" s="61" t="s">
        <v>36</v>
      </c>
      <c r="B300" s="140">
        <v>30</v>
      </c>
      <c r="C300" s="62">
        <v>1.99</v>
      </c>
      <c r="D300" s="62">
        <v>0.26</v>
      </c>
      <c r="E300" s="62">
        <v>12.72</v>
      </c>
      <c r="F300" s="62">
        <v>61.19</v>
      </c>
      <c r="G300" s="62">
        <v>0.05</v>
      </c>
      <c r="H300" s="62">
        <v>0</v>
      </c>
      <c r="I300" s="62">
        <v>0</v>
      </c>
      <c r="J300" s="62">
        <v>0.66</v>
      </c>
      <c r="K300" s="62">
        <v>0</v>
      </c>
      <c r="L300" s="62">
        <v>0.02</v>
      </c>
      <c r="M300" s="62">
        <v>5.4</v>
      </c>
      <c r="N300" s="62">
        <v>5.7</v>
      </c>
      <c r="O300" s="62">
        <v>26.1</v>
      </c>
      <c r="P300" s="62">
        <v>1.2</v>
      </c>
      <c r="Q300" s="62">
        <v>40.799999999999997</v>
      </c>
      <c r="R300" s="62">
        <v>1.68</v>
      </c>
      <c r="S300" s="62">
        <v>0</v>
      </c>
      <c r="T300" s="62">
        <v>0</v>
      </c>
      <c r="U300" s="64" t="s">
        <v>215</v>
      </c>
      <c r="V300" s="64" t="s">
        <v>38</v>
      </c>
      <c r="W300" s="65"/>
    </row>
    <row r="301" spans="1:23" ht="18" customHeight="1">
      <c r="A301" s="61" t="s">
        <v>48</v>
      </c>
      <c r="B301" s="140">
        <v>20</v>
      </c>
      <c r="C301" s="62">
        <v>1.53</v>
      </c>
      <c r="D301" s="62">
        <v>0.12</v>
      </c>
      <c r="E301" s="62">
        <v>10.039999999999999</v>
      </c>
      <c r="F301" s="62">
        <v>47.36</v>
      </c>
      <c r="G301" s="62">
        <v>0.03</v>
      </c>
      <c r="H301" s="62">
        <v>0</v>
      </c>
      <c r="I301" s="62">
        <v>0</v>
      </c>
      <c r="J301" s="62">
        <v>0.39</v>
      </c>
      <c r="K301" s="62">
        <v>0</v>
      </c>
      <c r="L301" s="62">
        <v>0.01</v>
      </c>
      <c r="M301" s="62">
        <v>4.5999999999999996</v>
      </c>
      <c r="N301" s="62">
        <v>6.6</v>
      </c>
      <c r="O301" s="62">
        <v>16.8</v>
      </c>
      <c r="P301" s="62">
        <v>0.4</v>
      </c>
      <c r="Q301" s="62">
        <v>25.8</v>
      </c>
      <c r="R301" s="62">
        <v>0</v>
      </c>
      <c r="S301" s="62">
        <v>0</v>
      </c>
      <c r="T301" s="62">
        <v>0</v>
      </c>
      <c r="U301" s="64" t="s">
        <v>215</v>
      </c>
      <c r="V301" s="64" t="s">
        <v>38</v>
      </c>
      <c r="W301" s="65"/>
    </row>
    <row r="302" spans="1:23" ht="17.25" customHeight="1">
      <c r="A302" s="67" t="s">
        <v>203</v>
      </c>
      <c r="B302" s="141">
        <f>SUM(B297:B301)</f>
        <v>555</v>
      </c>
      <c r="C302" s="68">
        <f t="shared" ref="C302:F302" si="59">SUM(C297:C301)</f>
        <v>20.61</v>
      </c>
      <c r="D302" s="68">
        <f t="shared" si="59"/>
        <v>18.350000000000001</v>
      </c>
      <c r="E302" s="68">
        <f t="shared" si="59"/>
        <v>76.640000000000015</v>
      </c>
      <c r="F302" s="68">
        <f t="shared" si="59"/>
        <v>544.01</v>
      </c>
      <c r="G302" s="68">
        <f t="shared" ref="G302:T302" si="60">SUM(G297:G301)</f>
        <v>0.19</v>
      </c>
      <c r="H302" s="68">
        <f t="shared" si="60"/>
        <v>0.65</v>
      </c>
      <c r="I302" s="68">
        <f t="shared" si="60"/>
        <v>0.03</v>
      </c>
      <c r="J302" s="68">
        <f t="shared" si="60"/>
        <v>2.5900000000000003</v>
      </c>
      <c r="K302" s="68">
        <f t="shared" si="60"/>
        <v>0.05</v>
      </c>
      <c r="L302" s="68">
        <f t="shared" si="60"/>
        <v>0.19999999999999998</v>
      </c>
      <c r="M302" s="68">
        <f t="shared" si="60"/>
        <v>163.32999999999998</v>
      </c>
      <c r="N302" s="68">
        <f t="shared" si="60"/>
        <v>36.31</v>
      </c>
      <c r="O302" s="68">
        <f t="shared" si="60"/>
        <v>185.23000000000002</v>
      </c>
      <c r="P302" s="68">
        <f t="shared" si="60"/>
        <v>2.46</v>
      </c>
      <c r="Q302" s="68">
        <f t="shared" si="60"/>
        <v>325.64</v>
      </c>
      <c r="R302" s="68">
        <f t="shared" si="60"/>
        <v>14.53</v>
      </c>
      <c r="S302" s="68">
        <f t="shared" si="60"/>
        <v>0.01</v>
      </c>
      <c r="T302" s="68">
        <f t="shared" si="60"/>
        <v>0.01</v>
      </c>
      <c r="U302" s="125"/>
      <c r="V302" s="125"/>
    </row>
    <row r="303" spans="1:23" ht="14.65" customHeight="1">
      <c r="A303" s="58" t="s">
        <v>204</v>
      </c>
      <c r="B303" s="146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58"/>
      <c r="V303" s="58"/>
    </row>
    <row r="304" spans="1:23" ht="21.75" customHeight="1">
      <c r="A304" s="70" t="s">
        <v>205</v>
      </c>
      <c r="B304" s="142">
        <v>100</v>
      </c>
      <c r="C304" s="137">
        <v>1.1000000000000001</v>
      </c>
      <c r="D304" s="137">
        <v>0</v>
      </c>
      <c r="E304" s="137">
        <v>2.4</v>
      </c>
      <c r="F304" s="137">
        <v>14</v>
      </c>
      <c r="G304" s="138">
        <v>0.04</v>
      </c>
      <c r="H304" s="138">
        <v>10</v>
      </c>
      <c r="I304" s="138">
        <v>0</v>
      </c>
      <c r="J304" s="138">
        <v>0</v>
      </c>
      <c r="K304" s="138">
        <v>0</v>
      </c>
      <c r="L304" s="138">
        <v>0.03</v>
      </c>
      <c r="M304" s="138">
        <v>14</v>
      </c>
      <c r="N304" s="138">
        <v>20</v>
      </c>
      <c r="O304" s="138">
        <v>26</v>
      </c>
      <c r="P304" s="138">
        <v>1</v>
      </c>
      <c r="Q304" s="138">
        <v>290</v>
      </c>
      <c r="R304" s="138">
        <v>0</v>
      </c>
      <c r="S304" s="138">
        <v>0</v>
      </c>
      <c r="T304" s="138">
        <v>0</v>
      </c>
      <c r="U304" s="74" t="s">
        <v>206</v>
      </c>
      <c r="V304" s="74" t="s">
        <v>202</v>
      </c>
    </row>
    <row r="305" spans="1:39" ht="20.25" customHeight="1">
      <c r="A305" s="61" t="s">
        <v>207</v>
      </c>
      <c r="B305" s="140">
        <v>250</v>
      </c>
      <c r="C305" s="62">
        <v>2.4</v>
      </c>
      <c r="D305" s="62">
        <v>3.7</v>
      </c>
      <c r="E305" s="62">
        <v>11.9</v>
      </c>
      <c r="F305" s="62">
        <v>94.3</v>
      </c>
      <c r="G305" s="62">
        <v>0.03</v>
      </c>
      <c r="H305" s="62">
        <v>0.59</v>
      </c>
      <c r="I305" s="62">
        <v>0.22</v>
      </c>
      <c r="J305" s="62">
        <v>0.26</v>
      </c>
      <c r="K305" s="62">
        <v>0.17</v>
      </c>
      <c r="L305" s="62">
        <v>0.04</v>
      </c>
      <c r="M305" s="62">
        <v>29.74</v>
      </c>
      <c r="N305" s="62">
        <v>9.7799999999999994</v>
      </c>
      <c r="O305" s="62">
        <v>31.69</v>
      </c>
      <c r="P305" s="62">
        <v>0.48</v>
      </c>
      <c r="Q305" s="62">
        <v>62.91</v>
      </c>
      <c r="R305" s="62">
        <v>1.88</v>
      </c>
      <c r="S305" s="62">
        <v>0.01</v>
      </c>
      <c r="T305" s="62">
        <v>0.01</v>
      </c>
      <c r="U305" s="64" t="s">
        <v>208</v>
      </c>
      <c r="V305" s="64" t="s">
        <v>27</v>
      </c>
      <c r="W305" s="65"/>
    </row>
    <row r="306" spans="1:39" ht="21" customHeight="1">
      <c r="A306" s="61" t="s">
        <v>209</v>
      </c>
      <c r="B306" s="140">
        <v>200</v>
      </c>
      <c r="C306" s="62">
        <v>24</v>
      </c>
      <c r="D306" s="62">
        <v>25.2</v>
      </c>
      <c r="E306" s="62">
        <v>26.9</v>
      </c>
      <c r="F306" s="62">
        <v>415.5</v>
      </c>
      <c r="G306" s="62">
        <v>0.15</v>
      </c>
      <c r="H306" s="62">
        <v>5.7</v>
      </c>
      <c r="I306" s="62">
        <v>0.18</v>
      </c>
      <c r="J306" s="62">
        <v>1.1399999999999999</v>
      </c>
      <c r="K306" s="62">
        <v>0.67</v>
      </c>
      <c r="L306" s="62">
        <v>0.3</v>
      </c>
      <c r="M306" s="62">
        <v>181.92</v>
      </c>
      <c r="N306" s="62">
        <v>47.72</v>
      </c>
      <c r="O306" s="62">
        <v>314.68</v>
      </c>
      <c r="P306" s="62">
        <v>3.47</v>
      </c>
      <c r="Q306" s="62">
        <v>602.32000000000005</v>
      </c>
      <c r="R306" s="62">
        <v>15.01</v>
      </c>
      <c r="S306" s="62">
        <v>0.13</v>
      </c>
      <c r="T306" s="62">
        <v>0.03</v>
      </c>
      <c r="U306" s="64" t="s">
        <v>210</v>
      </c>
      <c r="V306" s="64" t="s">
        <v>51</v>
      </c>
      <c r="W306" s="65"/>
    </row>
    <row r="307" spans="1:39" ht="21" customHeight="1">
      <c r="A307" s="61" t="s">
        <v>74</v>
      </c>
      <c r="B307" s="140">
        <v>200</v>
      </c>
      <c r="C307" s="62">
        <v>0.6</v>
      </c>
      <c r="D307" s="62">
        <v>0.09</v>
      </c>
      <c r="E307" s="62">
        <v>32.01</v>
      </c>
      <c r="F307" s="62">
        <v>132.80000000000001</v>
      </c>
      <c r="G307" s="62">
        <v>0</v>
      </c>
      <c r="H307" s="62">
        <v>0</v>
      </c>
      <c r="I307" s="62">
        <v>0</v>
      </c>
      <c r="J307" s="62">
        <v>0</v>
      </c>
      <c r="K307" s="62">
        <v>0</v>
      </c>
      <c r="L307" s="62">
        <v>0</v>
      </c>
      <c r="M307" s="62">
        <v>8.24</v>
      </c>
      <c r="N307" s="62">
        <v>1.8</v>
      </c>
      <c r="O307" s="62">
        <v>0</v>
      </c>
      <c r="P307" s="62">
        <v>0</v>
      </c>
      <c r="Q307" s="62">
        <v>0.84</v>
      </c>
      <c r="R307" s="62">
        <v>0</v>
      </c>
      <c r="S307" s="62">
        <v>0</v>
      </c>
      <c r="T307" s="62">
        <v>0</v>
      </c>
      <c r="U307" s="64" t="s">
        <v>75</v>
      </c>
      <c r="V307" s="64">
        <v>2017</v>
      </c>
      <c r="W307" s="65"/>
      <c r="X307" s="65"/>
      <c r="Y307" s="65"/>
      <c r="Z307" s="65"/>
      <c r="AA307" s="65"/>
      <c r="AB307" s="65"/>
      <c r="AC307" s="65"/>
      <c r="AD307" s="65"/>
      <c r="AE307" s="65"/>
      <c r="AF307" s="65"/>
      <c r="AG307" s="65"/>
      <c r="AH307" s="65"/>
      <c r="AI307" s="65"/>
      <c r="AJ307" s="65"/>
      <c r="AK307" s="65"/>
      <c r="AL307" s="65"/>
      <c r="AM307" s="65"/>
    </row>
    <row r="308" spans="1:39" ht="25.5" customHeight="1">
      <c r="A308" s="61" t="s">
        <v>48</v>
      </c>
      <c r="B308" s="140">
        <v>50</v>
      </c>
      <c r="C308" s="62">
        <v>3.8</v>
      </c>
      <c r="D308" s="62">
        <v>0.3</v>
      </c>
      <c r="E308" s="62">
        <v>25.1</v>
      </c>
      <c r="F308" s="62">
        <v>118.4</v>
      </c>
      <c r="G308" s="62">
        <v>0.08</v>
      </c>
      <c r="H308" s="62">
        <v>0</v>
      </c>
      <c r="I308" s="62">
        <v>0</v>
      </c>
      <c r="J308" s="62">
        <v>0.98</v>
      </c>
      <c r="K308" s="62">
        <v>0</v>
      </c>
      <c r="L308" s="62">
        <v>0.03</v>
      </c>
      <c r="M308" s="62">
        <v>11.5</v>
      </c>
      <c r="N308" s="62">
        <v>16.5</v>
      </c>
      <c r="O308" s="62">
        <v>42</v>
      </c>
      <c r="P308" s="62">
        <v>1</v>
      </c>
      <c r="Q308" s="62">
        <v>64.5</v>
      </c>
      <c r="R308" s="62">
        <v>0</v>
      </c>
      <c r="S308" s="62">
        <v>0.01</v>
      </c>
      <c r="T308" s="62">
        <v>0</v>
      </c>
      <c r="U308" s="64" t="s">
        <v>215</v>
      </c>
      <c r="V308" s="64" t="s">
        <v>38</v>
      </c>
      <c r="W308" s="65"/>
      <c r="X308" s="65"/>
      <c r="Y308" s="65"/>
      <c r="Z308" s="65"/>
      <c r="AA308" s="65"/>
      <c r="AB308" s="65"/>
      <c r="AC308" s="65"/>
      <c r="AD308" s="65"/>
      <c r="AE308" s="65"/>
      <c r="AF308" s="65"/>
      <c r="AG308" s="65"/>
      <c r="AH308" s="65"/>
      <c r="AI308" s="65"/>
      <c r="AJ308" s="65"/>
      <c r="AK308" s="65"/>
      <c r="AL308" s="65"/>
      <c r="AM308" s="65"/>
    </row>
    <row r="309" spans="1:39" ht="22.5" customHeight="1">
      <c r="A309" s="66" t="s">
        <v>36</v>
      </c>
      <c r="B309" s="140">
        <v>40</v>
      </c>
      <c r="C309" s="62">
        <v>2.65</v>
      </c>
      <c r="D309" s="62">
        <v>0.35</v>
      </c>
      <c r="E309" s="62">
        <v>16.96</v>
      </c>
      <c r="F309" s="62">
        <v>81.58</v>
      </c>
      <c r="G309" s="62">
        <v>7.0000000000000007E-2</v>
      </c>
      <c r="H309" s="62">
        <v>0</v>
      </c>
      <c r="I309" s="62">
        <v>0</v>
      </c>
      <c r="J309" s="62">
        <v>0.88</v>
      </c>
      <c r="K309" s="62">
        <v>0</v>
      </c>
      <c r="L309" s="62">
        <v>0.03</v>
      </c>
      <c r="M309" s="62">
        <v>7.2</v>
      </c>
      <c r="N309" s="62">
        <v>7.6</v>
      </c>
      <c r="O309" s="62">
        <v>34.799999999999997</v>
      </c>
      <c r="P309" s="62">
        <v>1.6</v>
      </c>
      <c r="Q309" s="62">
        <v>54.4</v>
      </c>
      <c r="R309" s="62">
        <v>2.2400000000000002</v>
      </c>
      <c r="S309" s="62">
        <v>0</v>
      </c>
      <c r="T309" s="62">
        <v>0</v>
      </c>
      <c r="U309" s="64" t="s">
        <v>215</v>
      </c>
      <c r="V309" s="64" t="s">
        <v>38</v>
      </c>
      <c r="W309" s="55"/>
      <c r="X309" s="55"/>
      <c r="Y309" s="55"/>
      <c r="Z309" s="55"/>
      <c r="AA309" s="55"/>
      <c r="AB309" s="55"/>
      <c r="AC309" s="55"/>
      <c r="AD309" s="55"/>
      <c r="AE309" s="55"/>
      <c r="AF309" s="55"/>
      <c r="AG309" s="55"/>
      <c r="AH309" s="55"/>
      <c r="AI309" s="55"/>
      <c r="AJ309" s="55"/>
      <c r="AK309" s="55"/>
      <c r="AL309" s="55"/>
      <c r="AM309" s="55"/>
    </row>
    <row r="310" spans="1:39" ht="21.6" customHeight="1">
      <c r="A310" s="67" t="s">
        <v>203</v>
      </c>
      <c r="B310" s="141">
        <f>SUM(B304:B309)</f>
        <v>840</v>
      </c>
      <c r="C310" s="68">
        <f t="shared" ref="C310:T310" si="61">SUM(C304:C309)</f>
        <v>34.550000000000004</v>
      </c>
      <c r="D310" s="68">
        <v>29.7</v>
      </c>
      <c r="E310" s="68">
        <f t="shared" si="61"/>
        <v>115.27000000000001</v>
      </c>
      <c r="F310" s="68">
        <f t="shared" si="61"/>
        <v>856.57999999999993</v>
      </c>
      <c r="G310" s="68">
        <f t="shared" si="61"/>
        <v>0.37</v>
      </c>
      <c r="H310" s="68">
        <f t="shared" si="61"/>
        <v>16.29</v>
      </c>
      <c r="I310" s="68">
        <f t="shared" si="61"/>
        <v>0.4</v>
      </c>
      <c r="J310" s="68">
        <f t="shared" si="61"/>
        <v>3.26</v>
      </c>
      <c r="K310" s="68">
        <f t="shared" si="61"/>
        <v>0.84000000000000008</v>
      </c>
      <c r="L310" s="68">
        <f t="shared" si="61"/>
        <v>0.43000000000000005</v>
      </c>
      <c r="M310" s="68">
        <f t="shared" si="61"/>
        <v>252.59999999999997</v>
      </c>
      <c r="N310" s="68">
        <f t="shared" si="61"/>
        <v>103.39999999999999</v>
      </c>
      <c r="O310" s="68">
        <f t="shared" si="61"/>
        <v>449.17</v>
      </c>
      <c r="P310" s="68">
        <f t="shared" si="61"/>
        <v>7.5500000000000007</v>
      </c>
      <c r="Q310" s="68">
        <f t="shared" si="61"/>
        <v>1074.97</v>
      </c>
      <c r="R310" s="68">
        <f t="shared" si="61"/>
        <v>19.130000000000003</v>
      </c>
      <c r="S310" s="68">
        <f t="shared" si="61"/>
        <v>0.15000000000000002</v>
      </c>
      <c r="T310" s="68">
        <f t="shared" si="61"/>
        <v>0.04</v>
      </c>
      <c r="U310" s="125"/>
      <c r="V310" s="125"/>
    </row>
    <row r="311" spans="1:39" ht="21.6" customHeight="1">
      <c r="A311" s="67" t="s">
        <v>186</v>
      </c>
      <c r="B311" s="122"/>
      <c r="C311" s="139">
        <f>C310+C302</f>
        <v>55.160000000000004</v>
      </c>
      <c r="D311" s="139">
        <f t="shared" ref="D311:T311" si="62">D310+D302</f>
        <v>48.05</v>
      </c>
      <c r="E311" s="139">
        <f t="shared" si="62"/>
        <v>191.91000000000003</v>
      </c>
      <c r="F311" s="139">
        <f t="shared" si="62"/>
        <v>1400.59</v>
      </c>
      <c r="G311" s="139">
        <f t="shared" si="62"/>
        <v>0.56000000000000005</v>
      </c>
      <c r="H311" s="139">
        <f t="shared" si="62"/>
        <v>16.939999999999998</v>
      </c>
      <c r="I311" s="139">
        <f t="shared" si="62"/>
        <v>0.43000000000000005</v>
      </c>
      <c r="J311" s="139">
        <f t="shared" si="62"/>
        <v>5.85</v>
      </c>
      <c r="K311" s="139">
        <f t="shared" si="62"/>
        <v>0.89000000000000012</v>
      </c>
      <c r="L311" s="139">
        <f t="shared" si="62"/>
        <v>0.63</v>
      </c>
      <c r="M311" s="139">
        <f t="shared" si="62"/>
        <v>415.92999999999995</v>
      </c>
      <c r="N311" s="139">
        <f t="shared" si="62"/>
        <v>139.70999999999998</v>
      </c>
      <c r="O311" s="139">
        <f t="shared" si="62"/>
        <v>634.40000000000009</v>
      </c>
      <c r="P311" s="139">
        <f t="shared" si="62"/>
        <v>10.010000000000002</v>
      </c>
      <c r="Q311" s="139">
        <f t="shared" si="62"/>
        <v>1400.6100000000001</v>
      </c>
      <c r="R311" s="139">
        <f t="shared" si="62"/>
        <v>33.660000000000004</v>
      </c>
      <c r="S311" s="139">
        <f t="shared" si="62"/>
        <v>0.16000000000000003</v>
      </c>
      <c r="T311" s="139">
        <f t="shared" si="62"/>
        <v>0.05</v>
      </c>
      <c r="U311" s="125"/>
      <c r="V311" s="125"/>
    </row>
    <row r="312" spans="1:39" ht="14.1" customHeight="1">
      <c r="A312" s="76" t="s">
        <v>211</v>
      </c>
      <c r="B312" s="77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</row>
    <row r="314" spans="1:39" s="75" customFormat="1" ht="14.1" customHeight="1">
      <c r="A314" s="169" t="s">
        <v>266</v>
      </c>
      <c r="B314" s="170"/>
      <c r="C314" s="170"/>
      <c r="D314" s="170"/>
      <c r="E314" s="170"/>
      <c r="F314" s="170"/>
      <c r="G314" s="170"/>
      <c r="H314" s="170"/>
      <c r="I314" s="170"/>
      <c r="J314" s="170"/>
      <c r="K314" s="170"/>
      <c r="L314" s="170"/>
      <c r="M314" s="171"/>
      <c r="N314" s="171"/>
      <c r="O314" s="171"/>
      <c r="P314" s="171"/>
      <c r="Q314" s="171"/>
      <c r="R314" s="171"/>
      <c r="S314" s="171"/>
      <c r="T314" s="171"/>
      <c r="U314" s="171"/>
      <c r="V314" s="171"/>
    </row>
    <row r="315" spans="1:39" s="75" customFormat="1" ht="13.35" customHeight="1">
      <c r="A315" s="172" t="s">
        <v>267</v>
      </c>
      <c r="B315" s="172"/>
      <c r="C315" s="165" t="s">
        <v>2</v>
      </c>
      <c r="D315" s="165"/>
      <c r="E315" s="165"/>
      <c r="F315" s="165" t="s">
        <v>3</v>
      </c>
      <c r="G315" s="165" t="s">
        <v>4</v>
      </c>
      <c r="H315" s="165"/>
      <c r="I315" s="165"/>
      <c r="J315" s="165"/>
      <c r="K315" s="165"/>
      <c r="L315" s="157"/>
      <c r="M315" s="166" t="s">
        <v>5</v>
      </c>
      <c r="N315" s="166"/>
      <c r="O315" s="166"/>
      <c r="P315" s="166"/>
      <c r="Q315" s="166"/>
      <c r="R315" s="166"/>
      <c r="S315" s="166"/>
      <c r="T315" s="166"/>
      <c r="U315" s="160"/>
      <c r="V315" s="160"/>
    </row>
    <row r="316" spans="1:39" s="75" customFormat="1" ht="26.65" customHeight="1">
      <c r="A316" s="153"/>
      <c r="B316" s="153"/>
      <c r="C316" s="81" t="s">
        <v>8</v>
      </c>
      <c r="D316" s="81" t="s">
        <v>9</v>
      </c>
      <c r="E316" s="81" t="s">
        <v>10</v>
      </c>
      <c r="F316" s="156"/>
      <c r="G316" s="81" t="s">
        <v>11</v>
      </c>
      <c r="H316" s="81" t="s">
        <v>12</v>
      </c>
      <c r="I316" s="81" t="s">
        <v>13</v>
      </c>
      <c r="J316" s="81" t="s">
        <v>14</v>
      </c>
      <c r="K316" s="81" t="s">
        <v>15</v>
      </c>
      <c r="L316" s="82" t="s">
        <v>16</v>
      </c>
      <c r="M316" s="83" t="s">
        <v>17</v>
      </c>
      <c r="N316" s="83" t="s">
        <v>18</v>
      </c>
      <c r="O316" s="83" t="s">
        <v>19</v>
      </c>
      <c r="P316" s="83" t="s">
        <v>20</v>
      </c>
      <c r="Q316" s="83" t="s">
        <v>21</v>
      </c>
      <c r="R316" s="83" t="s">
        <v>22</v>
      </c>
      <c r="S316" s="83" t="s">
        <v>23</v>
      </c>
      <c r="T316" s="83" t="s">
        <v>24</v>
      </c>
      <c r="U316" s="160"/>
      <c r="V316" s="160"/>
    </row>
    <row r="317" spans="1:39" s="86" customFormat="1" ht="19.5" customHeight="1">
      <c r="A317" s="84" t="s">
        <v>268</v>
      </c>
      <c r="B317" s="128"/>
      <c r="C317" s="147">
        <f t="shared" ref="C317:T317" si="63">C311+C291+C264+C237+C209+C182+C153+C132+C106+C80+C55+C28</f>
        <v>698.22550000000001</v>
      </c>
      <c r="D317" s="147">
        <f t="shared" si="63"/>
        <v>721.89499999999998</v>
      </c>
      <c r="E317" s="147">
        <f t="shared" si="63"/>
        <v>3016.2753333333339</v>
      </c>
      <c r="F317" s="147">
        <f t="shared" si="63"/>
        <v>20997.465000000004</v>
      </c>
      <c r="G317" s="147">
        <f t="shared" si="63"/>
        <v>12.133000000000001</v>
      </c>
      <c r="H317" s="147">
        <f t="shared" si="63"/>
        <v>903.16340000000002</v>
      </c>
      <c r="I317" s="147">
        <f t="shared" si="63"/>
        <v>151.34000000000003</v>
      </c>
      <c r="J317" s="147">
        <f t="shared" si="63"/>
        <v>175.10000000000002</v>
      </c>
      <c r="K317" s="147">
        <f t="shared" si="63"/>
        <v>10.71</v>
      </c>
      <c r="L317" s="148">
        <f t="shared" si="63"/>
        <v>16.0596</v>
      </c>
      <c r="M317" s="147">
        <f t="shared" si="63"/>
        <v>8213.2519999999986</v>
      </c>
      <c r="N317" s="147">
        <f t="shared" si="63"/>
        <v>3194.2439999999997</v>
      </c>
      <c r="O317" s="147">
        <f t="shared" si="63"/>
        <v>12871.506000000001</v>
      </c>
      <c r="P317" s="147">
        <f t="shared" si="63"/>
        <v>209.98820000000001</v>
      </c>
      <c r="Q317" s="147">
        <f t="shared" si="63"/>
        <v>38027.1</v>
      </c>
      <c r="R317" s="147">
        <f t="shared" si="63"/>
        <v>1289.6600000000001</v>
      </c>
      <c r="S317" s="147">
        <f t="shared" si="63"/>
        <v>5.9500000000000011</v>
      </c>
      <c r="T317" s="147">
        <f t="shared" si="63"/>
        <v>0.54</v>
      </c>
      <c r="U317" s="129"/>
      <c r="V317" s="129"/>
    </row>
    <row r="318" spans="1:39" s="86" customFormat="1" ht="22.5" customHeight="1">
      <c r="A318" s="84" t="s">
        <v>269</v>
      </c>
      <c r="B318" s="128"/>
      <c r="C318" s="147">
        <f>C317/12</f>
        <v>58.185458333333337</v>
      </c>
      <c r="D318" s="147">
        <f t="shared" ref="D318:T318" si="64">D317/12</f>
        <v>60.157916666666665</v>
      </c>
      <c r="E318" s="147">
        <f t="shared" si="64"/>
        <v>251.35627777777782</v>
      </c>
      <c r="F318" s="147">
        <f t="shared" si="64"/>
        <v>1749.7887500000004</v>
      </c>
      <c r="G318" s="147">
        <f t="shared" si="64"/>
        <v>1.0110833333333333</v>
      </c>
      <c r="H318" s="147">
        <f t="shared" si="64"/>
        <v>75.263616666666664</v>
      </c>
      <c r="I318" s="147">
        <f t="shared" si="64"/>
        <v>12.61166666666667</v>
      </c>
      <c r="J318" s="147">
        <f t="shared" si="64"/>
        <v>14.591666666666669</v>
      </c>
      <c r="K318" s="147">
        <f t="shared" si="64"/>
        <v>0.89250000000000007</v>
      </c>
      <c r="L318" s="148">
        <f t="shared" si="64"/>
        <v>1.3383</v>
      </c>
      <c r="M318" s="147">
        <f t="shared" si="64"/>
        <v>684.43766666666659</v>
      </c>
      <c r="N318" s="147">
        <f t="shared" si="64"/>
        <v>266.18699999999995</v>
      </c>
      <c r="O318" s="147">
        <f t="shared" si="64"/>
        <v>1072.6255000000001</v>
      </c>
      <c r="P318" s="147">
        <f t="shared" si="64"/>
        <v>17.499016666666666</v>
      </c>
      <c r="Q318" s="147">
        <f t="shared" si="64"/>
        <v>3168.9249999999997</v>
      </c>
      <c r="R318" s="147">
        <f t="shared" si="64"/>
        <v>107.47166666666668</v>
      </c>
      <c r="S318" s="147">
        <f t="shared" si="64"/>
        <v>0.4958333333333334</v>
      </c>
      <c r="T318" s="147">
        <f t="shared" si="64"/>
        <v>4.5000000000000005E-2</v>
      </c>
      <c r="U318" s="129"/>
      <c r="V318" s="129"/>
    </row>
    <row r="319" spans="1:39" s="75" customFormat="1" ht="14.1" customHeight="1">
      <c r="A319" s="87"/>
      <c r="B319" s="130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9"/>
      <c r="N319" s="89"/>
      <c r="O319" s="89"/>
      <c r="P319" s="89"/>
      <c r="Q319" s="89"/>
      <c r="R319" s="89"/>
      <c r="S319" s="89"/>
      <c r="T319" s="89"/>
      <c r="U319" s="127"/>
      <c r="V319" s="127"/>
    </row>
    <row r="320" spans="1:39" s="90" customFormat="1" ht="35.450000000000003" customHeight="1">
      <c r="A320" s="168" t="s">
        <v>270</v>
      </c>
      <c r="B320" s="168"/>
      <c r="C320" s="168"/>
      <c r="D320" s="168"/>
      <c r="E320" s="168"/>
      <c r="F320" s="168"/>
      <c r="G320" s="168"/>
      <c r="H320" s="168"/>
      <c r="I320" s="168"/>
      <c r="J320" s="168"/>
      <c r="K320" s="168"/>
      <c r="L320" s="168"/>
      <c r="M320" s="168"/>
      <c r="N320" s="168"/>
      <c r="O320" s="168"/>
      <c r="P320" s="168"/>
      <c r="Q320" s="168"/>
      <c r="R320" s="168"/>
      <c r="S320" s="168"/>
      <c r="T320" s="168"/>
      <c r="U320" s="168"/>
      <c r="V320" s="168"/>
      <c r="W320" s="168"/>
      <c r="X320" s="168"/>
      <c r="Y320" s="168"/>
      <c r="Z320" s="168"/>
      <c r="AA320" s="168"/>
      <c r="AB320" s="168"/>
      <c r="AC320" s="168"/>
      <c r="AD320" s="168"/>
      <c r="AE320" s="168"/>
      <c r="AF320" s="168"/>
      <c r="AG320" s="168"/>
      <c r="AH320" s="168"/>
      <c r="AI320" s="168"/>
      <c r="AJ320" s="168"/>
      <c r="AK320" s="168"/>
      <c r="AL320" s="168"/>
      <c r="AM320" s="168"/>
    </row>
    <row r="321" spans="1:22" s="86" customFormat="1" ht="25.15" customHeight="1">
      <c r="A321" s="84" t="s">
        <v>271</v>
      </c>
      <c r="B321" s="128"/>
      <c r="C321" s="85" t="s">
        <v>272</v>
      </c>
      <c r="D321" s="85" t="s">
        <v>273</v>
      </c>
      <c r="E321" s="85" t="s">
        <v>274</v>
      </c>
      <c r="F321" s="91"/>
      <c r="G321" s="91"/>
      <c r="H321" s="91"/>
      <c r="I321" s="91"/>
      <c r="J321" s="91"/>
      <c r="K321" s="91"/>
      <c r="L321" s="91"/>
      <c r="M321" s="92"/>
      <c r="N321" s="92"/>
      <c r="O321" s="92"/>
      <c r="P321" s="92"/>
      <c r="Q321" s="92"/>
      <c r="R321" s="92"/>
      <c r="S321" s="92"/>
      <c r="T321" s="92"/>
      <c r="U321" s="129"/>
      <c r="V321" s="129"/>
    </row>
    <row r="322" spans="1:22" s="86" customFormat="1" ht="14.1" customHeight="1">
      <c r="A322" s="84" t="s">
        <v>275</v>
      </c>
      <c r="B322" s="128"/>
      <c r="C322" s="147">
        <f>(B302+B275+B247+B221+B194+B164+B143+B117+B91+B65+B40+B13)/12</f>
        <v>589.16666666666663</v>
      </c>
      <c r="D322" s="147">
        <f>(B310+B285+B257+B231+B203+B174+B153+B126+B100+B74+B49+B22)/12</f>
        <v>995.83333333333337</v>
      </c>
      <c r="E322" s="147">
        <f>(B290+B263+B236+B208+B181+B131+B105+B79+B54+B27)/10</f>
        <v>409</v>
      </c>
      <c r="F322" s="91"/>
      <c r="G322" s="91"/>
      <c r="H322" s="91"/>
      <c r="I322" s="91"/>
      <c r="J322" s="91"/>
      <c r="K322" s="91"/>
      <c r="L322" s="91"/>
      <c r="M322" s="92"/>
      <c r="N322" s="92"/>
      <c r="O322" s="92"/>
      <c r="P322" s="92"/>
      <c r="Q322" s="92"/>
      <c r="R322" s="92"/>
      <c r="S322" s="92"/>
      <c r="T322" s="92"/>
      <c r="U322" s="129"/>
      <c r="V322" s="129"/>
    </row>
  </sheetData>
  <mergeCells count="123">
    <mergeCell ref="U267:U268"/>
    <mergeCell ref="V267:V268"/>
    <mergeCell ref="U294:U295"/>
    <mergeCell ref="V294:V295"/>
    <mergeCell ref="A320:AM320"/>
    <mergeCell ref="U30:U31"/>
    <mergeCell ref="V30:V31"/>
    <mergeCell ref="U5:U6"/>
    <mergeCell ref="V5:V6"/>
    <mergeCell ref="U57:U58"/>
    <mergeCell ref="V57:V58"/>
    <mergeCell ref="U83:U84"/>
    <mergeCell ref="V83:V84"/>
    <mergeCell ref="U109:U110"/>
    <mergeCell ref="V109:V110"/>
    <mergeCell ref="U135:U136"/>
    <mergeCell ref="V135:V136"/>
    <mergeCell ref="U155:U156"/>
    <mergeCell ref="V155:V156"/>
    <mergeCell ref="U185:U186"/>
    <mergeCell ref="A293:V293"/>
    <mergeCell ref="A314:V314"/>
    <mergeCell ref="A315:A316"/>
    <mergeCell ref="B315:B316"/>
    <mergeCell ref="A1:C1"/>
    <mergeCell ref="R1:V1"/>
    <mergeCell ref="A2:C2"/>
    <mergeCell ref="R2:V2"/>
    <mergeCell ref="C315:E315"/>
    <mergeCell ref="F315:F316"/>
    <mergeCell ref="G315:L315"/>
    <mergeCell ref="M315:T315"/>
    <mergeCell ref="U315:U316"/>
    <mergeCell ref="V315:V316"/>
    <mergeCell ref="A154:V154"/>
    <mergeCell ref="A184:V184"/>
    <mergeCell ref="A211:V211"/>
    <mergeCell ref="A239:V239"/>
    <mergeCell ref="A266:V266"/>
    <mergeCell ref="V185:V186"/>
    <mergeCell ref="U212:U213"/>
    <mergeCell ref="V212:V213"/>
    <mergeCell ref="U240:U241"/>
    <mergeCell ref="V240:V241"/>
    <mergeCell ref="A185:A186"/>
    <mergeCell ref="B185:B186"/>
    <mergeCell ref="F185:F186"/>
    <mergeCell ref="G185:L185"/>
    <mergeCell ref="A29:V29"/>
    <mergeCell ref="A56:V56"/>
    <mergeCell ref="A82:V82"/>
    <mergeCell ref="A108:V108"/>
    <mergeCell ref="A134:V134"/>
    <mergeCell ref="A3:V3"/>
    <mergeCell ref="A4:V4"/>
    <mergeCell ref="A30:A31"/>
    <mergeCell ref="B30:B31"/>
    <mergeCell ref="C30:E30"/>
    <mergeCell ref="F30:F31"/>
    <mergeCell ref="G30:L30"/>
    <mergeCell ref="M30:T30"/>
    <mergeCell ref="C5:E5"/>
    <mergeCell ref="G5:L5"/>
    <mergeCell ref="M5:T5"/>
    <mergeCell ref="A5:A6"/>
    <mergeCell ref="B5:B6"/>
    <mergeCell ref="F5:F6"/>
    <mergeCell ref="M135:T135"/>
    <mergeCell ref="A57:A58"/>
    <mergeCell ref="B57:B58"/>
    <mergeCell ref="F57:F58"/>
    <mergeCell ref="G57:L57"/>
    <mergeCell ref="M57:T57"/>
    <mergeCell ref="A83:A84"/>
    <mergeCell ref="B83:B84"/>
    <mergeCell ref="F83:F84"/>
    <mergeCell ref="G83:L83"/>
    <mergeCell ref="M83:T83"/>
    <mergeCell ref="C109:E109"/>
    <mergeCell ref="C83:E83"/>
    <mergeCell ref="C57:E57"/>
    <mergeCell ref="A135:A136"/>
    <mergeCell ref="B135:B136"/>
    <mergeCell ref="C135:E135"/>
    <mergeCell ref="F135:F136"/>
    <mergeCell ref="G135:L135"/>
    <mergeCell ref="A109:A110"/>
    <mergeCell ref="B109:B110"/>
    <mergeCell ref="F109:F110"/>
    <mergeCell ref="G109:L109"/>
    <mergeCell ref="M109:T109"/>
    <mergeCell ref="F155:F156"/>
    <mergeCell ref="G155:L155"/>
    <mergeCell ref="M155:T155"/>
    <mergeCell ref="C155:E155"/>
    <mergeCell ref="A240:A241"/>
    <mergeCell ref="B240:B241"/>
    <mergeCell ref="F240:F241"/>
    <mergeCell ref="G240:L240"/>
    <mergeCell ref="M240:T240"/>
    <mergeCell ref="C240:E240"/>
    <mergeCell ref="A212:A213"/>
    <mergeCell ref="B212:B213"/>
    <mergeCell ref="F212:F213"/>
    <mergeCell ref="G212:L212"/>
    <mergeCell ref="M212:T212"/>
    <mergeCell ref="C212:E212"/>
    <mergeCell ref="M185:T185"/>
    <mergeCell ref="C185:E185"/>
    <mergeCell ref="A155:A156"/>
    <mergeCell ref="B155:B156"/>
    <mergeCell ref="A294:A295"/>
    <mergeCell ref="B294:B295"/>
    <mergeCell ref="F294:F295"/>
    <mergeCell ref="G294:L294"/>
    <mergeCell ref="M294:T294"/>
    <mergeCell ref="C294:E294"/>
    <mergeCell ref="A267:A268"/>
    <mergeCell ref="B267:B268"/>
    <mergeCell ref="F267:F268"/>
    <mergeCell ref="G267:L267"/>
    <mergeCell ref="M267:T267"/>
    <mergeCell ref="C267:E267"/>
  </mergeCells>
  <pageMargins left="0.39" right="0.39" top="0.39" bottom="0.39" header="0" footer="0"/>
  <pageSetup paperSize="9" scale="67" orientation="landscape" horizontalDpi="300" verticalDpi="300" r:id="rId1"/>
  <rowBreaks count="11" manualBreakCount="11">
    <brk id="28" max="16383" man="1"/>
    <brk id="55" max="16383" man="1"/>
    <brk id="81" max="16383" man="1"/>
    <brk id="107" max="16383" man="1"/>
    <brk id="133" max="16383" man="1"/>
    <brk id="153" max="16383" man="1"/>
    <brk id="183" max="16383" man="1"/>
    <brk id="210" max="16383" man="1"/>
    <brk id="238" max="16383" man="1"/>
    <brk id="265" max="16383" man="1"/>
    <brk id="292" max="16383" man="1"/>
  </rowBreaks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W134"/>
  <sheetViews>
    <sheetView topLeftCell="A112" workbookViewId="0">
      <selection activeCell="H125" sqref="H125"/>
    </sheetView>
  </sheetViews>
  <sheetFormatPr defaultColWidth="9.1640625" defaultRowHeight="12"/>
  <cols>
    <col min="1" max="1" width="60.1640625" style="54" customWidth="1"/>
    <col min="2" max="2" width="9.6640625" style="93" customWidth="1"/>
    <col min="3" max="4" width="8.6640625" style="80" customWidth="1"/>
    <col min="5" max="6" width="10.33203125" style="80" customWidth="1"/>
    <col min="7" max="20" width="8.6640625" style="80" customWidth="1"/>
    <col min="21" max="22" width="9.6640625" style="54" customWidth="1"/>
    <col min="23" max="16384" width="9.1640625" style="54"/>
  </cols>
  <sheetData>
    <row r="1" spans="1:23" ht="82.5" customHeight="1">
      <c r="A1" s="163" t="s">
        <v>297</v>
      </c>
      <c r="B1" s="163"/>
      <c r="C1" s="163"/>
      <c r="D1" s="149"/>
      <c r="E1" s="149"/>
      <c r="F1" s="149"/>
      <c r="G1" s="149"/>
      <c r="H1" s="149"/>
      <c r="I1" s="149"/>
      <c r="J1" s="149"/>
      <c r="K1" s="173" t="s">
        <v>293</v>
      </c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53"/>
    </row>
    <row r="2" spans="1:23" ht="13.5" customHeight="1">
      <c r="A2" s="161" t="s">
        <v>213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55"/>
    </row>
    <row r="3" spans="1:23" ht="13.5" customHeight="1">
      <c r="A3" s="161" t="s">
        <v>252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55"/>
    </row>
    <row r="4" spans="1:23" ht="28.35" customHeight="1">
      <c r="A4" s="162" t="s">
        <v>212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53"/>
    </row>
    <row r="5" spans="1:23" ht="13.35" customHeight="1">
      <c r="A5" s="153" t="s">
        <v>0</v>
      </c>
      <c r="B5" s="155" t="s">
        <v>1</v>
      </c>
      <c r="C5" s="157" t="s">
        <v>2</v>
      </c>
      <c r="D5" s="158"/>
      <c r="E5" s="159"/>
      <c r="F5" s="156" t="s">
        <v>3</v>
      </c>
      <c r="G5" s="157" t="s">
        <v>4</v>
      </c>
      <c r="H5" s="158"/>
      <c r="I5" s="158"/>
      <c r="J5" s="158"/>
      <c r="K5" s="158"/>
      <c r="L5" s="159"/>
      <c r="M5" s="157" t="s">
        <v>5</v>
      </c>
      <c r="N5" s="158"/>
      <c r="O5" s="158"/>
      <c r="P5" s="158"/>
      <c r="Q5" s="158"/>
      <c r="R5" s="158"/>
      <c r="S5" s="158"/>
      <c r="T5" s="159"/>
      <c r="U5" s="56" t="s">
        <v>6</v>
      </c>
      <c r="V5" s="56" t="s">
        <v>7</v>
      </c>
    </row>
    <row r="6" spans="1:23" ht="26.65" customHeight="1">
      <c r="A6" s="154"/>
      <c r="B6" s="154"/>
      <c r="C6" s="57" t="s">
        <v>8</v>
      </c>
      <c r="D6" s="57" t="s">
        <v>9</v>
      </c>
      <c r="E6" s="57" t="s">
        <v>10</v>
      </c>
      <c r="F6" s="154"/>
      <c r="G6" s="57" t="s">
        <v>11</v>
      </c>
      <c r="H6" s="57" t="s">
        <v>12</v>
      </c>
      <c r="I6" s="57" t="s">
        <v>13</v>
      </c>
      <c r="J6" s="57" t="s">
        <v>14</v>
      </c>
      <c r="K6" s="57" t="s">
        <v>15</v>
      </c>
      <c r="L6" s="57" t="s">
        <v>16</v>
      </c>
      <c r="M6" s="57" t="s">
        <v>17</v>
      </c>
      <c r="N6" s="57" t="s">
        <v>18</v>
      </c>
      <c r="O6" s="57" t="s">
        <v>19</v>
      </c>
      <c r="P6" s="57" t="s">
        <v>20</v>
      </c>
      <c r="Q6" s="57" t="s">
        <v>21</v>
      </c>
      <c r="R6" s="57" t="s">
        <v>22</v>
      </c>
      <c r="S6" s="57" t="s">
        <v>23</v>
      </c>
      <c r="T6" s="57" t="s">
        <v>24</v>
      </c>
      <c r="U6" s="56"/>
      <c r="V6" s="56"/>
    </row>
    <row r="7" spans="1:23" ht="14.65" customHeight="1">
      <c r="A7" s="58" t="s">
        <v>25</v>
      </c>
      <c r="B7" s="59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58"/>
      <c r="V7" s="58"/>
    </row>
    <row r="8" spans="1:23" ht="12.2" customHeight="1">
      <c r="A8" s="61" t="s">
        <v>28</v>
      </c>
      <c r="B8" s="62">
        <v>200</v>
      </c>
      <c r="C8" s="63">
        <v>8.11</v>
      </c>
      <c r="D8" s="63">
        <v>10.65</v>
      </c>
      <c r="E8" s="63">
        <v>31.88</v>
      </c>
      <c r="F8" s="63">
        <v>247.61</v>
      </c>
      <c r="G8" s="63">
        <v>0.09</v>
      </c>
      <c r="H8" s="63">
        <v>0.5</v>
      </c>
      <c r="I8" s="63">
        <v>0.06</v>
      </c>
      <c r="J8" s="63">
        <v>0.74</v>
      </c>
      <c r="K8" s="63">
        <v>0.14000000000000001</v>
      </c>
      <c r="L8" s="63">
        <v>0.12</v>
      </c>
      <c r="M8" s="63">
        <v>106.04</v>
      </c>
      <c r="N8" s="63">
        <v>30.73</v>
      </c>
      <c r="O8" s="63">
        <v>125.9</v>
      </c>
      <c r="P8" s="63">
        <v>0.7</v>
      </c>
      <c r="Q8" s="63">
        <v>192.26</v>
      </c>
      <c r="R8" s="63">
        <v>9.57</v>
      </c>
      <c r="S8" s="63">
        <v>0.01</v>
      </c>
      <c r="T8" s="63">
        <v>0</v>
      </c>
      <c r="U8" s="64" t="s">
        <v>29</v>
      </c>
      <c r="V8" s="64" t="s">
        <v>27</v>
      </c>
      <c r="W8" s="65"/>
    </row>
    <row r="9" spans="1:23" ht="12.2" customHeight="1">
      <c r="A9" s="61" t="s">
        <v>30</v>
      </c>
      <c r="B9" s="62">
        <v>60</v>
      </c>
      <c r="C9" s="63">
        <v>6.27</v>
      </c>
      <c r="D9" s="63">
        <v>7.86</v>
      </c>
      <c r="E9" s="63">
        <v>14.83</v>
      </c>
      <c r="F9" s="63">
        <v>180</v>
      </c>
      <c r="G9" s="63">
        <v>0.05</v>
      </c>
      <c r="H9" s="63">
        <v>7.0000000000000007E-2</v>
      </c>
      <c r="I9" s="63">
        <v>0.08</v>
      </c>
      <c r="J9" s="63">
        <v>0.84</v>
      </c>
      <c r="K9" s="63">
        <v>0.15</v>
      </c>
      <c r="L9" s="63">
        <v>0.05</v>
      </c>
      <c r="M9" s="63">
        <v>95.92</v>
      </c>
      <c r="N9" s="63">
        <v>13.4</v>
      </c>
      <c r="O9" s="63">
        <v>76.72</v>
      </c>
      <c r="P9" s="63">
        <v>0.72</v>
      </c>
      <c r="Q9" s="63">
        <v>49</v>
      </c>
      <c r="R9" s="63">
        <v>0</v>
      </c>
      <c r="S9" s="63">
        <v>0.01</v>
      </c>
      <c r="T9" s="63">
        <v>0</v>
      </c>
      <c r="U9" s="64" t="s">
        <v>31</v>
      </c>
      <c r="V9" s="64">
        <v>2017</v>
      </c>
      <c r="W9" s="65"/>
    </row>
    <row r="10" spans="1:23" ht="12.2" customHeight="1">
      <c r="A10" s="61" t="s">
        <v>33</v>
      </c>
      <c r="B10" s="62">
        <v>180</v>
      </c>
      <c r="C10" s="63">
        <v>1.3680000000000001</v>
      </c>
      <c r="D10" s="63">
        <v>1.2150000000000001</v>
      </c>
      <c r="E10" s="63">
        <v>14.31</v>
      </c>
      <c r="F10" s="63">
        <v>72.900000000000006</v>
      </c>
      <c r="G10" s="63">
        <v>0.04</v>
      </c>
      <c r="H10" s="63">
        <v>1.33</v>
      </c>
      <c r="I10" s="63">
        <v>0.41</v>
      </c>
      <c r="J10" s="63">
        <v>0</v>
      </c>
      <c r="K10" s="63">
        <v>0</v>
      </c>
      <c r="L10" s="63">
        <v>0.16</v>
      </c>
      <c r="M10" s="63">
        <v>126.6</v>
      </c>
      <c r="N10" s="63">
        <v>15.4</v>
      </c>
      <c r="O10" s="63">
        <v>92.8</v>
      </c>
      <c r="P10" s="63">
        <v>0.41</v>
      </c>
      <c r="Q10" s="63">
        <v>154.6</v>
      </c>
      <c r="R10" s="63">
        <v>4.5</v>
      </c>
      <c r="S10" s="63">
        <v>0</v>
      </c>
      <c r="T10" s="63">
        <v>0</v>
      </c>
      <c r="U10" s="64" t="s">
        <v>34</v>
      </c>
      <c r="V10" s="64">
        <v>2017</v>
      </c>
      <c r="W10" s="65"/>
    </row>
    <row r="11" spans="1:23" ht="12.2" customHeight="1">
      <c r="A11" s="61" t="s">
        <v>214</v>
      </c>
      <c r="B11" s="62">
        <v>100</v>
      </c>
      <c r="C11" s="63">
        <v>0.4</v>
      </c>
      <c r="D11" s="63">
        <v>0.4</v>
      </c>
      <c r="E11" s="63">
        <v>9.8000000000000007</v>
      </c>
      <c r="F11" s="63">
        <v>47</v>
      </c>
      <c r="G11" s="63">
        <v>0.03</v>
      </c>
      <c r="H11" s="63">
        <v>10</v>
      </c>
      <c r="I11" s="63">
        <v>0.01</v>
      </c>
      <c r="J11" s="63">
        <v>0.63</v>
      </c>
      <c r="K11" s="63">
        <v>0</v>
      </c>
      <c r="L11" s="63">
        <v>0.02</v>
      </c>
      <c r="M11" s="63">
        <v>16</v>
      </c>
      <c r="N11" s="63">
        <v>8</v>
      </c>
      <c r="O11" s="63">
        <v>11</v>
      </c>
      <c r="P11" s="63">
        <v>2.2000000000000002</v>
      </c>
      <c r="Q11" s="63">
        <v>278</v>
      </c>
      <c r="R11" s="63">
        <v>2</v>
      </c>
      <c r="S11" s="63">
        <v>0.01</v>
      </c>
      <c r="T11" s="63">
        <v>0</v>
      </c>
      <c r="U11" s="64" t="s">
        <v>26</v>
      </c>
      <c r="V11" s="64" t="s">
        <v>27</v>
      </c>
      <c r="W11" s="65"/>
    </row>
    <row r="12" spans="1:23" ht="12.2" customHeight="1">
      <c r="A12" s="66" t="s">
        <v>36</v>
      </c>
      <c r="B12" s="62">
        <v>40</v>
      </c>
      <c r="C12" s="63">
        <v>2.65</v>
      </c>
      <c r="D12" s="63">
        <v>0.35</v>
      </c>
      <c r="E12" s="63">
        <v>16.96</v>
      </c>
      <c r="F12" s="63">
        <v>81.58</v>
      </c>
      <c r="G12" s="63">
        <v>7.0000000000000007E-2</v>
      </c>
      <c r="H12" s="63">
        <v>0</v>
      </c>
      <c r="I12" s="63">
        <v>0</v>
      </c>
      <c r="J12" s="63">
        <v>0.88</v>
      </c>
      <c r="K12" s="63">
        <v>0</v>
      </c>
      <c r="L12" s="63">
        <v>0.03</v>
      </c>
      <c r="M12" s="63">
        <v>7.2</v>
      </c>
      <c r="N12" s="63">
        <v>7.6</v>
      </c>
      <c r="O12" s="63">
        <v>34.799999999999997</v>
      </c>
      <c r="P12" s="63">
        <v>1.6</v>
      </c>
      <c r="Q12" s="63">
        <v>54.4</v>
      </c>
      <c r="R12" s="63">
        <v>2.2400000000000002</v>
      </c>
      <c r="S12" s="63">
        <v>0</v>
      </c>
      <c r="T12" s="63">
        <v>0</v>
      </c>
      <c r="U12" s="64" t="s">
        <v>215</v>
      </c>
      <c r="V12" s="64" t="s">
        <v>38</v>
      </c>
      <c r="W12" s="55"/>
    </row>
    <row r="13" spans="1:23" ht="12.2" customHeight="1">
      <c r="A13" s="67" t="s">
        <v>39</v>
      </c>
      <c r="B13" s="68">
        <f>SUM(B8:B12)</f>
        <v>580</v>
      </c>
      <c r="C13" s="57">
        <f t="shared" ref="C13:T13" si="0">SUM(C8:C12)</f>
        <v>18.797999999999998</v>
      </c>
      <c r="D13" s="57">
        <f t="shared" si="0"/>
        <v>20.475000000000001</v>
      </c>
      <c r="E13" s="57">
        <f t="shared" si="0"/>
        <v>87.78</v>
      </c>
      <c r="F13" s="57">
        <f t="shared" si="0"/>
        <v>629.09</v>
      </c>
      <c r="G13" s="57">
        <f t="shared" si="0"/>
        <v>0.28000000000000003</v>
      </c>
      <c r="H13" s="57">
        <f t="shared" si="0"/>
        <v>11.9</v>
      </c>
      <c r="I13" s="57">
        <f t="shared" si="0"/>
        <v>0.56000000000000005</v>
      </c>
      <c r="J13" s="57">
        <f t="shared" si="0"/>
        <v>3.09</v>
      </c>
      <c r="K13" s="57">
        <f t="shared" si="0"/>
        <v>0.29000000000000004</v>
      </c>
      <c r="L13" s="57">
        <f t="shared" si="0"/>
        <v>0.38</v>
      </c>
      <c r="M13" s="57">
        <f t="shared" si="0"/>
        <v>351.76</v>
      </c>
      <c r="N13" s="57">
        <f t="shared" si="0"/>
        <v>75.13</v>
      </c>
      <c r="O13" s="57">
        <f t="shared" si="0"/>
        <v>341.22</v>
      </c>
      <c r="P13" s="57">
        <f t="shared" si="0"/>
        <v>5.6300000000000008</v>
      </c>
      <c r="Q13" s="57">
        <f t="shared" si="0"/>
        <v>728.26</v>
      </c>
      <c r="R13" s="57">
        <f t="shared" si="0"/>
        <v>18.310000000000002</v>
      </c>
      <c r="S13" s="57">
        <f t="shared" si="0"/>
        <v>0.03</v>
      </c>
      <c r="T13" s="57">
        <f t="shared" si="0"/>
        <v>0</v>
      </c>
      <c r="U13" s="69"/>
      <c r="V13" s="69"/>
    </row>
    <row r="14" spans="1:23" s="75" customFormat="1" ht="28.35" customHeight="1">
      <c r="A14" s="160" t="s">
        <v>253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</row>
    <row r="15" spans="1:23" ht="13.35" customHeight="1">
      <c r="A15" s="153" t="s">
        <v>0</v>
      </c>
      <c r="B15" s="155" t="s">
        <v>1</v>
      </c>
      <c r="C15" s="157" t="s">
        <v>2</v>
      </c>
      <c r="D15" s="158"/>
      <c r="E15" s="159"/>
      <c r="F15" s="156" t="s">
        <v>3</v>
      </c>
      <c r="G15" s="157" t="s">
        <v>4</v>
      </c>
      <c r="H15" s="158"/>
      <c r="I15" s="158"/>
      <c r="J15" s="158"/>
      <c r="K15" s="158"/>
      <c r="L15" s="159"/>
      <c r="M15" s="157" t="s">
        <v>5</v>
      </c>
      <c r="N15" s="158"/>
      <c r="O15" s="158"/>
      <c r="P15" s="158"/>
      <c r="Q15" s="158"/>
      <c r="R15" s="158"/>
      <c r="S15" s="158"/>
      <c r="T15" s="159"/>
      <c r="U15" s="56" t="s">
        <v>6</v>
      </c>
      <c r="V15" s="56" t="s">
        <v>7</v>
      </c>
    </row>
    <row r="16" spans="1:23" ht="26.65" customHeight="1">
      <c r="A16" s="154"/>
      <c r="B16" s="154"/>
      <c r="C16" s="57" t="s">
        <v>8</v>
      </c>
      <c r="D16" s="57" t="s">
        <v>9</v>
      </c>
      <c r="E16" s="57" t="s">
        <v>10</v>
      </c>
      <c r="F16" s="154"/>
      <c r="G16" s="57" t="s">
        <v>11</v>
      </c>
      <c r="H16" s="57" t="s">
        <v>12</v>
      </c>
      <c r="I16" s="57" t="s">
        <v>13</v>
      </c>
      <c r="J16" s="57" t="s">
        <v>14</v>
      </c>
      <c r="K16" s="57" t="s">
        <v>15</v>
      </c>
      <c r="L16" s="57" t="s">
        <v>16</v>
      </c>
      <c r="M16" s="57" t="s">
        <v>17</v>
      </c>
      <c r="N16" s="57" t="s">
        <v>18</v>
      </c>
      <c r="O16" s="57" t="s">
        <v>19</v>
      </c>
      <c r="P16" s="57" t="s">
        <v>20</v>
      </c>
      <c r="Q16" s="57" t="s">
        <v>21</v>
      </c>
      <c r="R16" s="57" t="s">
        <v>22</v>
      </c>
      <c r="S16" s="57" t="s">
        <v>23</v>
      </c>
      <c r="T16" s="57" t="s">
        <v>24</v>
      </c>
      <c r="U16" s="56"/>
      <c r="V16" s="56"/>
    </row>
    <row r="17" spans="1:23" ht="14.65" customHeight="1">
      <c r="A17" s="58" t="s">
        <v>25</v>
      </c>
      <c r="B17" s="59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58"/>
      <c r="V17" s="58"/>
    </row>
    <row r="18" spans="1:23" ht="12.2" customHeight="1">
      <c r="A18" s="70" t="s">
        <v>54</v>
      </c>
      <c r="B18" s="71">
        <v>100</v>
      </c>
      <c r="C18" s="72">
        <v>0.8</v>
      </c>
      <c r="D18" s="72">
        <v>0.1</v>
      </c>
      <c r="E18" s="72">
        <v>1.7</v>
      </c>
      <c r="F18" s="72">
        <v>13</v>
      </c>
      <c r="G18" s="73">
        <v>0.02</v>
      </c>
      <c r="H18" s="73">
        <v>5</v>
      </c>
      <c r="I18" s="73">
        <v>0</v>
      </c>
      <c r="J18" s="73">
        <v>0</v>
      </c>
      <c r="K18" s="73">
        <v>0</v>
      </c>
      <c r="L18" s="73">
        <v>0.02</v>
      </c>
      <c r="M18" s="73">
        <v>23</v>
      </c>
      <c r="N18" s="73">
        <v>14</v>
      </c>
      <c r="O18" s="73">
        <v>24</v>
      </c>
      <c r="P18" s="73">
        <v>0.6</v>
      </c>
      <c r="Q18" s="73">
        <v>141</v>
      </c>
      <c r="R18" s="73">
        <v>0</v>
      </c>
      <c r="S18" s="73">
        <v>0</v>
      </c>
      <c r="T18" s="73">
        <v>0</v>
      </c>
      <c r="U18" s="74" t="s">
        <v>55</v>
      </c>
      <c r="V18" s="74">
        <v>2017</v>
      </c>
    </row>
    <row r="19" spans="1:23" ht="12.2" customHeight="1">
      <c r="A19" s="61" t="s">
        <v>56</v>
      </c>
      <c r="B19" s="62">
        <v>180</v>
      </c>
      <c r="C19" s="63">
        <v>3.72</v>
      </c>
      <c r="D19" s="63">
        <v>9.43</v>
      </c>
      <c r="E19" s="63">
        <v>16.87</v>
      </c>
      <c r="F19" s="63">
        <v>153.18</v>
      </c>
      <c r="G19" s="63">
        <v>0.06</v>
      </c>
      <c r="H19" s="63">
        <v>38.619999999999997</v>
      </c>
      <c r="I19" s="63">
        <v>0.13</v>
      </c>
      <c r="J19" s="63">
        <v>0.3</v>
      </c>
      <c r="K19" s="63">
        <v>0.09</v>
      </c>
      <c r="L19" s="63">
        <v>0.08</v>
      </c>
      <c r="M19" s="63">
        <v>102</v>
      </c>
      <c r="N19" s="63">
        <v>37.04</v>
      </c>
      <c r="O19" s="63">
        <v>73.78</v>
      </c>
      <c r="P19" s="63">
        <v>2.23</v>
      </c>
      <c r="Q19" s="63">
        <v>477.78</v>
      </c>
      <c r="R19" s="63">
        <v>6.62</v>
      </c>
      <c r="S19" s="63">
        <v>0.02</v>
      </c>
      <c r="T19" s="63">
        <v>0</v>
      </c>
      <c r="U19" s="64" t="s">
        <v>57</v>
      </c>
      <c r="V19" s="64" t="s">
        <v>27</v>
      </c>
      <c r="W19" s="65"/>
    </row>
    <row r="20" spans="1:23" ht="12.2" customHeight="1">
      <c r="A20" s="61" t="s">
        <v>58</v>
      </c>
      <c r="B20" s="62">
        <v>105</v>
      </c>
      <c r="C20" s="63">
        <v>10.48</v>
      </c>
      <c r="D20" s="63">
        <v>17.53</v>
      </c>
      <c r="E20" s="63">
        <v>9.6</v>
      </c>
      <c r="F20" s="63">
        <v>279.5</v>
      </c>
      <c r="G20" s="63">
        <v>0.24</v>
      </c>
      <c r="H20" s="63">
        <v>0.1</v>
      </c>
      <c r="I20" s="63">
        <v>0</v>
      </c>
      <c r="J20" s="63">
        <v>2.6</v>
      </c>
      <c r="K20" s="63">
        <v>0.02</v>
      </c>
      <c r="L20" s="63">
        <v>0.1</v>
      </c>
      <c r="M20" s="63">
        <v>18.45</v>
      </c>
      <c r="N20" s="63">
        <v>26.24</v>
      </c>
      <c r="O20" s="63">
        <v>150.18</v>
      </c>
      <c r="P20" s="63">
        <v>2.12</v>
      </c>
      <c r="Q20" s="63">
        <v>299.69</v>
      </c>
      <c r="R20" s="63">
        <v>6.11</v>
      </c>
      <c r="S20" s="63">
        <v>0.05</v>
      </c>
      <c r="T20" s="63">
        <v>0</v>
      </c>
      <c r="U20" s="64" t="s">
        <v>59</v>
      </c>
      <c r="V20" s="64" t="s">
        <v>27</v>
      </c>
      <c r="W20" s="65"/>
    </row>
    <row r="21" spans="1:23" ht="12.2" customHeight="1">
      <c r="A21" s="61" t="s">
        <v>185</v>
      </c>
      <c r="B21" s="62">
        <v>200</v>
      </c>
      <c r="C21" s="63">
        <v>1</v>
      </c>
      <c r="D21" s="63">
        <v>0.2</v>
      </c>
      <c r="E21" s="63">
        <v>19.600000000000001</v>
      </c>
      <c r="F21" s="63">
        <v>83.4</v>
      </c>
      <c r="G21" s="63">
        <v>0.02</v>
      </c>
      <c r="H21" s="63">
        <v>1.6</v>
      </c>
      <c r="I21" s="63">
        <v>0</v>
      </c>
      <c r="J21" s="63">
        <v>0</v>
      </c>
      <c r="K21" s="63">
        <v>0</v>
      </c>
      <c r="L21" s="63">
        <v>0.02</v>
      </c>
      <c r="M21" s="63">
        <v>12.6</v>
      </c>
      <c r="N21" s="63">
        <v>7.2</v>
      </c>
      <c r="O21" s="63">
        <v>12.6</v>
      </c>
      <c r="P21" s="63">
        <v>2.52</v>
      </c>
      <c r="Q21" s="63">
        <v>240</v>
      </c>
      <c r="R21" s="63">
        <v>2</v>
      </c>
      <c r="S21" s="63">
        <v>0</v>
      </c>
      <c r="T21" s="63">
        <v>0</v>
      </c>
      <c r="U21" s="64" t="s">
        <v>60</v>
      </c>
      <c r="V21" s="64">
        <v>2017</v>
      </c>
      <c r="W21" s="65"/>
    </row>
    <row r="22" spans="1:23" ht="12.2" customHeight="1">
      <c r="A22" s="61" t="s">
        <v>48</v>
      </c>
      <c r="B22" s="62">
        <v>50</v>
      </c>
      <c r="C22" s="63">
        <v>3.8</v>
      </c>
      <c r="D22" s="63">
        <v>0.3</v>
      </c>
      <c r="E22" s="63">
        <v>25.1</v>
      </c>
      <c r="F22" s="63">
        <v>118.4</v>
      </c>
      <c r="G22" s="63">
        <v>0.08</v>
      </c>
      <c r="H22" s="63">
        <v>0</v>
      </c>
      <c r="I22" s="63">
        <v>0</v>
      </c>
      <c r="J22" s="63">
        <v>0.98</v>
      </c>
      <c r="K22" s="63">
        <v>0</v>
      </c>
      <c r="L22" s="63">
        <v>0.03</v>
      </c>
      <c r="M22" s="63">
        <v>11.5</v>
      </c>
      <c r="N22" s="63">
        <v>16.5</v>
      </c>
      <c r="O22" s="63">
        <v>42</v>
      </c>
      <c r="P22" s="63">
        <v>1</v>
      </c>
      <c r="Q22" s="63">
        <v>64.5</v>
      </c>
      <c r="R22" s="63">
        <v>0</v>
      </c>
      <c r="S22" s="63">
        <v>0.01</v>
      </c>
      <c r="T22" s="63">
        <v>0</v>
      </c>
      <c r="U22" s="64" t="s">
        <v>215</v>
      </c>
      <c r="V22" s="64" t="s">
        <v>38</v>
      </c>
      <c r="W22" s="65"/>
    </row>
    <row r="23" spans="1:23" ht="12.2" customHeight="1">
      <c r="A23" s="61" t="s">
        <v>36</v>
      </c>
      <c r="B23" s="62">
        <v>30</v>
      </c>
      <c r="C23" s="63">
        <v>1.99</v>
      </c>
      <c r="D23" s="63">
        <v>0.26</v>
      </c>
      <c r="E23" s="63">
        <v>12.72</v>
      </c>
      <c r="F23" s="63">
        <v>61.19</v>
      </c>
      <c r="G23" s="63">
        <v>0.05</v>
      </c>
      <c r="H23" s="63">
        <v>0</v>
      </c>
      <c r="I23" s="63">
        <v>0</v>
      </c>
      <c r="J23" s="63">
        <v>0.66</v>
      </c>
      <c r="K23" s="63">
        <v>0</v>
      </c>
      <c r="L23" s="63">
        <v>0.02</v>
      </c>
      <c r="M23" s="63">
        <v>5.4</v>
      </c>
      <c r="N23" s="63">
        <v>5.7</v>
      </c>
      <c r="O23" s="63">
        <v>26.1</v>
      </c>
      <c r="P23" s="63">
        <v>1.2</v>
      </c>
      <c r="Q23" s="63">
        <v>40.799999999999997</v>
      </c>
      <c r="R23" s="63">
        <v>1.68</v>
      </c>
      <c r="S23" s="63">
        <v>0</v>
      </c>
      <c r="T23" s="63">
        <v>0</v>
      </c>
      <c r="U23" s="64" t="s">
        <v>215</v>
      </c>
      <c r="V23" s="64" t="s">
        <v>38</v>
      </c>
      <c r="W23" s="65"/>
    </row>
    <row r="24" spans="1:23" ht="21.6" customHeight="1">
      <c r="A24" s="67" t="s">
        <v>39</v>
      </c>
      <c r="B24" s="68">
        <f>SUM(B18:B23)</f>
        <v>665</v>
      </c>
      <c r="C24" s="57">
        <f t="shared" ref="C24:T24" si="1">SUM(C18:C23)</f>
        <v>21.79</v>
      </c>
      <c r="D24" s="57">
        <f t="shared" si="1"/>
        <v>27.820000000000004</v>
      </c>
      <c r="E24" s="57">
        <f t="shared" si="1"/>
        <v>85.59</v>
      </c>
      <c r="F24" s="57">
        <f t="shared" si="1"/>
        <v>708.67000000000007</v>
      </c>
      <c r="G24" s="57">
        <f t="shared" si="1"/>
        <v>0.47000000000000003</v>
      </c>
      <c r="H24" s="57">
        <f t="shared" si="1"/>
        <v>45.32</v>
      </c>
      <c r="I24" s="57">
        <f t="shared" si="1"/>
        <v>0.13</v>
      </c>
      <c r="J24" s="57">
        <f t="shared" si="1"/>
        <v>4.54</v>
      </c>
      <c r="K24" s="57">
        <f t="shared" si="1"/>
        <v>0.11</v>
      </c>
      <c r="L24" s="57">
        <f t="shared" si="1"/>
        <v>0.27</v>
      </c>
      <c r="M24" s="57">
        <f t="shared" si="1"/>
        <v>172.95</v>
      </c>
      <c r="N24" s="57">
        <f t="shared" si="1"/>
        <v>106.68</v>
      </c>
      <c r="O24" s="57">
        <f t="shared" si="1"/>
        <v>328.66</v>
      </c>
      <c r="P24" s="57">
        <f t="shared" si="1"/>
        <v>9.67</v>
      </c>
      <c r="Q24" s="57">
        <f t="shared" si="1"/>
        <v>1263.77</v>
      </c>
      <c r="R24" s="57">
        <f t="shared" si="1"/>
        <v>16.41</v>
      </c>
      <c r="S24" s="57">
        <f t="shared" si="1"/>
        <v>0.08</v>
      </c>
      <c r="T24" s="57">
        <f t="shared" si="1"/>
        <v>0</v>
      </c>
      <c r="U24" s="69"/>
      <c r="V24" s="69"/>
    </row>
    <row r="25" spans="1:23" s="75" customFormat="1" ht="28.35" customHeight="1">
      <c r="A25" s="160" t="s">
        <v>254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</row>
    <row r="26" spans="1:23" ht="13.35" customHeight="1">
      <c r="A26" s="153" t="s">
        <v>0</v>
      </c>
      <c r="B26" s="155" t="s">
        <v>1</v>
      </c>
      <c r="C26" s="157" t="s">
        <v>2</v>
      </c>
      <c r="D26" s="158"/>
      <c r="E26" s="159"/>
      <c r="F26" s="156" t="s">
        <v>3</v>
      </c>
      <c r="G26" s="157" t="s">
        <v>4</v>
      </c>
      <c r="H26" s="158"/>
      <c r="I26" s="158"/>
      <c r="J26" s="158"/>
      <c r="K26" s="158"/>
      <c r="L26" s="159"/>
      <c r="M26" s="157" t="s">
        <v>5</v>
      </c>
      <c r="N26" s="158"/>
      <c r="O26" s="158"/>
      <c r="P26" s="158"/>
      <c r="Q26" s="158"/>
      <c r="R26" s="158"/>
      <c r="S26" s="158"/>
      <c r="T26" s="159"/>
      <c r="U26" s="56" t="s">
        <v>6</v>
      </c>
      <c r="V26" s="56" t="s">
        <v>7</v>
      </c>
    </row>
    <row r="27" spans="1:23" ht="26.65" customHeight="1">
      <c r="A27" s="154"/>
      <c r="B27" s="154"/>
      <c r="C27" s="57" t="s">
        <v>8</v>
      </c>
      <c r="D27" s="57" t="s">
        <v>9</v>
      </c>
      <c r="E27" s="57" t="s">
        <v>10</v>
      </c>
      <c r="F27" s="154"/>
      <c r="G27" s="57" t="s">
        <v>11</v>
      </c>
      <c r="H27" s="57" t="s">
        <v>12</v>
      </c>
      <c r="I27" s="57" t="s">
        <v>13</v>
      </c>
      <c r="J27" s="57" t="s">
        <v>14</v>
      </c>
      <c r="K27" s="57" t="s">
        <v>15</v>
      </c>
      <c r="L27" s="57" t="s">
        <v>16</v>
      </c>
      <c r="M27" s="57" t="s">
        <v>17</v>
      </c>
      <c r="N27" s="57" t="s">
        <v>18</v>
      </c>
      <c r="O27" s="57" t="s">
        <v>19</v>
      </c>
      <c r="P27" s="57" t="s">
        <v>20</v>
      </c>
      <c r="Q27" s="57" t="s">
        <v>21</v>
      </c>
      <c r="R27" s="57" t="s">
        <v>22</v>
      </c>
      <c r="S27" s="57" t="s">
        <v>23</v>
      </c>
      <c r="T27" s="57" t="s">
        <v>24</v>
      </c>
      <c r="U27" s="56"/>
      <c r="V27" s="56"/>
    </row>
    <row r="28" spans="1:23" ht="14.65" customHeight="1">
      <c r="A28" s="58" t="s">
        <v>25</v>
      </c>
      <c r="B28" s="59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58"/>
      <c r="V28" s="58"/>
    </row>
    <row r="29" spans="1:23" ht="12.2" customHeight="1">
      <c r="A29" s="70" t="s">
        <v>71</v>
      </c>
      <c r="B29" s="71">
        <v>100</v>
      </c>
      <c r="C29" s="72">
        <v>1.6</v>
      </c>
      <c r="D29" s="72">
        <v>5.0999999999999996</v>
      </c>
      <c r="E29" s="72">
        <v>8.1999999999999993</v>
      </c>
      <c r="F29" s="72">
        <v>87.6</v>
      </c>
      <c r="G29" s="73">
        <v>0.02</v>
      </c>
      <c r="H29" s="73">
        <v>25.3</v>
      </c>
      <c r="I29" s="73">
        <v>0</v>
      </c>
      <c r="J29" s="73">
        <v>2.12</v>
      </c>
      <c r="K29" s="73">
        <v>0</v>
      </c>
      <c r="L29" s="73">
        <v>0.02</v>
      </c>
      <c r="M29" s="73">
        <v>42.08</v>
      </c>
      <c r="N29" s="73">
        <v>14.36</v>
      </c>
      <c r="O29" s="73">
        <v>31.01</v>
      </c>
      <c r="P29" s="73">
        <v>0.59</v>
      </c>
      <c r="Q29" s="73">
        <v>260.64999999999998</v>
      </c>
      <c r="R29" s="73">
        <v>2.73</v>
      </c>
      <c r="S29" s="73">
        <v>0.01</v>
      </c>
      <c r="T29" s="73">
        <v>0</v>
      </c>
      <c r="U29" s="74" t="s">
        <v>72</v>
      </c>
      <c r="V29" s="74">
        <v>2017</v>
      </c>
    </row>
    <row r="30" spans="1:23" ht="12.2" customHeight="1">
      <c r="A30" s="61" t="s">
        <v>73</v>
      </c>
      <c r="B30" s="62">
        <v>200</v>
      </c>
      <c r="C30" s="63">
        <v>15.2</v>
      </c>
      <c r="D30" s="63">
        <v>16.100000000000001</v>
      </c>
      <c r="E30" s="63">
        <v>23.3</v>
      </c>
      <c r="F30" s="63">
        <v>307.39999999999998</v>
      </c>
      <c r="G30" s="63">
        <v>0.23</v>
      </c>
      <c r="H30" s="63">
        <v>16.96</v>
      </c>
      <c r="I30" s="63">
        <v>4.32</v>
      </c>
      <c r="J30" s="63">
        <v>6.32</v>
      </c>
      <c r="K30" s="63">
        <v>0</v>
      </c>
      <c r="L30" s="63">
        <v>1.04</v>
      </c>
      <c r="M30" s="63">
        <v>135.96</v>
      </c>
      <c r="N30" s="63">
        <v>46.64</v>
      </c>
      <c r="O30" s="63">
        <v>287.91000000000003</v>
      </c>
      <c r="P30" s="63">
        <v>4.88</v>
      </c>
      <c r="Q30" s="63">
        <v>815.11</v>
      </c>
      <c r="R30" s="63">
        <v>12.11</v>
      </c>
      <c r="S30" s="63">
        <v>0.16</v>
      </c>
      <c r="T30" s="63">
        <v>0.02</v>
      </c>
      <c r="U30" s="64" t="s">
        <v>220</v>
      </c>
      <c r="V30" s="64" t="s">
        <v>51</v>
      </c>
      <c r="W30" s="65"/>
    </row>
    <row r="31" spans="1:23" ht="12.2" customHeight="1">
      <c r="A31" s="61" t="s">
        <v>74</v>
      </c>
      <c r="B31" s="62">
        <v>180</v>
      </c>
      <c r="C31" s="63">
        <v>0.59</v>
      </c>
      <c r="D31" s="63">
        <v>8.1000000000000003E-2</v>
      </c>
      <c r="E31" s="63">
        <v>28.92</v>
      </c>
      <c r="F31" s="63">
        <v>119.52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8.23</v>
      </c>
      <c r="N31" s="63">
        <v>1.8</v>
      </c>
      <c r="O31" s="63">
        <v>0</v>
      </c>
      <c r="P31" s="63">
        <v>0</v>
      </c>
      <c r="Q31" s="63">
        <v>0.82</v>
      </c>
      <c r="R31" s="63">
        <v>0</v>
      </c>
      <c r="S31" s="63">
        <v>0</v>
      </c>
      <c r="T31" s="63">
        <v>0</v>
      </c>
      <c r="U31" s="64" t="s">
        <v>75</v>
      </c>
      <c r="V31" s="64" t="s">
        <v>27</v>
      </c>
      <c r="W31" s="65"/>
    </row>
    <row r="32" spans="1:23" ht="12.2" customHeight="1">
      <c r="A32" s="61" t="s">
        <v>48</v>
      </c>
      <c r="B32" s="62">
        <v>40</v>
      </c>
      <c r="C32" s="63">
        <v>3.05</v>
      </c>
      <c r="D32" s="63">
        <v>0.25</v>
      </c>
      <c r="E32" s="63">
        <v>20.07</v>
      </c>
      <c r="F32" s="63">
        <v>94.73</v>
      </c>
      <c r="G32" s="63">
        <v>0.06</v>
      </c>
      <c r="H32" s="63">
        <v>0</v>
      </c>
      <c r="I32" s="63">
        <v>0</v>
      </c>
      <c r="J32" s="63">
        <v>0.78</v>
      </c>
      <c r="K32" s="63">
        <v>0</v>
      </c>
      <c r="L32" s="63">
        <v>0.02</v>
      </c>
      <c r="M32" s="63">
        <v>9.1999999999999993</v>
      </c>
      <c r="N32" s="63">
        <v>13.2</v>
      </c>
      <c r="O32" s="63">
        <v>33.6</v>
      </c>
      <c r="P32" s="63">
        <v>0.8</v>
      </c>
      <c r="Q32" s="63">
        <v>51.6</v>
      </c>
      <c r="R32" s="63">
        <v>0</v>
      </c>
      <c r="S32" s="63">
        <v>0.01</v>
      </c>
      <c r="T32" s="63">
        <v>0</v>
      </c>
      <c r="U32" s="64" t="s">
        <v>215</v>
      </c>
      <c r="V32" s="64" t="s">
        <v>38</v>
      </c>
      <c r="W32" s="65"/>
    </row>
    <row r="33" spans="1:23" ht="12.2" customHeight="1">
      <c r="A33" s="61" t="s">
        <v>36</v>
      </c>
      <c r="B33" s="62">
        <v>30</v>
      </c>
      <c r="C33" s="63">
        <v>1.99</v>
      </c>
      <c r="D33" s="63">
        <v>0.26</v>
      </c>
      <c r="E33" s="63">
        <v>12.72</v>
      </c>
      <c r="F33" s="63">
        <v>61.19</v>
      </c>
      <c r="G33" s="63">
        <v>0.05</v>
      </c>
      <c r="H33" s="63">
        <v>0</v>
      </c>
      <c r="I33" s="63">
        <v>0</v>
      </c>
      <c r="J33" s="63">
        <v>0.66</v>
      </c>
      <c r="K33" s="63">
        <v>0</v>
      </c>
      <c r="L33" s="63">
        <v>0.02</v>
      </c>
      <c r="M33" s="63">
        <v>5.4</v>
      </c>
      <c r="N33" s="63">
        <v>5.7</v>
      </c>
      <c r="O33" s="63">
        <v>26.1</v>
      </c>
      <c r="P33" s="63">
        <v>1.2</v>
      </c>
      <c r="Q33" s="63">
        <v>40.799999999999997</v>
      </c>
      <c r="R33" s="63">
        <v>1.68</v>
      </c>
      <c r="S33" s="63">
        <v>0</v>
      </c>
      <c r="T33" s="63">
        <v>0</v>
      </c>
      <c r="U33" s="64" t="s">
        <v>215</v>
      </c>
      <c r="V33" s="64" t="s">
        <v>38</v>
      </c>
      <c r="W33" s="65"/>
    </row>
    <row r="34" spans="1:23" ht="21.6" customHeight="1">
      <c r="A34" s="67" t="s">
        <v>39</v>
      </c>
      <c r="B34" s="68">
        <f>SUM(B29:B33)</f>
        <v>550</v>
      </c>
      <c r="C34" s="57">
        <f t="shared" ref="C34:T34" si="2">SUM(C29:C33)</f>
        <v>22.43</v>
      </c>
      <c r="D34" s="57">
        <f t="shared" si="2"/>
        <v>21.791000000000004</v>
      </c>
      <c r="E34" s="57">
        <f t="shared" si="2"/>
        <v>93.210000000000008</v>
      </c>
      <c r="F34" s="57">
        <f t="shared" si="2"/>
        <v>670.44</v>
      </c>
      <c r="G34" s="57">
        <f t="shared" si="2"/>
        <v>0.36</v>
      </c>
      <c r="H34" s="57">
        <f t="shared" si="2"/>
        <v>42.260000000000005</v>
      </c>
      <c r="I34" s="57">
        <f t="shared" si="2"/>
        <v>4.32</v>
      </c>
      <c r="J34" s="57">
        <f t="shared" si="2"/>
        <v>9.8800000000000008</v>
      </c>
      <c r="K34" s="57">
        <f t="shared" si="2"/>
        <v>0</v>
      </c>
      <c r="L34" s="57">
        <f t="shared" si="2"/>
        <v>1.1000000000000001</v>
      </c>
      <c r="M34" s="57">
        <f t="shared" si="2"/>
        <v>200.87</v>
      </c>
      <c r="N34" s="57">
        <f t="shared" si="2"/>
        <v>81.7</v>
      </c>
      <c r="O34" s="57">
        <f t="shared" si="2"/>
        <v>378.62000000000006</v>
      </c>
      <c r="P34" s="57">
        <f t="shared" si="2"/>
        <v>7.47</v>
      </c>
      <c r="Q34" s="57">
        <f t="shared" si="2"/>
        <v>1168.9799999999998</v>
      </c>
      <c r="R34" s="57">
        <f t="shared" si="2"/>
        <v>16.52</v>
      </c>
      <c r="S34" s="57">
        <f t="shared" si="2"/>
        <v>0.18000000000000002</v>
      </c>
      <c r="T34" s="57">
        <f t="shared" si="2"/>
        <v>0.02</v>
      </c>
      <c r="U34" s="69"/>
      <c r="V34" s="69"/>
    </row>
    <row r="35" spans="1:23" s="75" customFormat="1" ht="28.35" customHeight="1">
      <c r="A35" s="160" t="s">
        <v>255</v>
      </c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</row>
    <row r="36" spans="1:23" ht="13.35" customHeight="1">
      <c r="A36" s="153" t="s">
        <v>0</v>
      </c>
      <c r="B36" s="155" t="s">
        <v>1</v>
      </c>
      <c r="C36" s="157" t="s">
        <v>2</v>
      </c>
      <c r="D36" s="158"/>
      <c r="E36" s="159"/>
      <c r="F36" s="156" t="s">
        <v>3</v>
      </c>
      <c r="G36" s="157" t="s">
        <v>4</v>
      </c>
      <c r="H36" s="158"/>
      <c r="I36" s="158"/>
      <c r="J36" s="158"/>
      <c r="K36" s="158"/>
      <c r="L36" s="159"/>
      <c r="M36" s="157" t="s">
        <v>5</v>
      </c>
      <c r="N36" s="158"/>
      <c r="O36" s="158"/>
      <c r="P36" s="158"/>
      <c r="Q36" s="158"/>
      <c r="R36" s="158"/>
      <c r="S36" s="158"/>
      <c r="T36" s="159"/>
      <c r="U36" s="56" t="s">
        <v>6</v>
      </c>
      <c r="V36" s="56" t="s">
        <v>7</v>
      </c>
    </row>
    <row r="37" spans="1:23" ht="26.65" customHeight="1">
      <c r="A37" s="154"/>
      <c r="B37" s="154"/>
      <c r="C37" s="57" t="s">
        <v>8</v>
      </c>
      <c r="D37" s="57" t="s">
        <v>9</v>
      </c>
      <c r="E37" s="57" t="s">
        <v>10</v>
      </c>
      <c r="F37" s="154"/>
      <c r="G37" s="57" t="s">
        <v>11</v>
      </c>
      <c r="H37" s="57" t="s">
        <v>12</v>
      </c>
      <c r="I37" s="57" t="s">
        <v>13</v>
      </c>
      <c r="J37" s="57" t="s">
        <v>14</v>
      </c>
      <c r="K37" s="57" t="s">
        <v>15</v>
      </c>
      <c r="L37" s="57" t="s">
        <v>16</v>
      </c>
      <c r="M37" s="57" t="s">
        <v>17</v>
      </c>
      <c r="N37" s="57" t="s">
        <v>18</v>
      </c>
      <c r="O37" s="57" t="s">
        <v>19</v>
      </c>
      <c r="P37" s="57" t="s">
        <v>20</v>
      </c>
      <c r="Q37" s="57" t="s">
        <v>21</v>
      </c>
      <c r="R37" s="57" t="s">
        <v>22</v>
      </c>
      <c r="S37" s="57" t="s">
        <v>23</v>
      </c>
      <c r="T37" s="57" t="s">
        <v>24</v>
      </c>
      <c r="U37" s="56"/>
      <c r="V37" s="56"/>
    </row>
    <row r="38" spans="1:23" ht="14.65" customHeight="1">
      <c r="A38" s="58" t="s">
        <v>25</v>
      </c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58"/>
      <c r="V38" s="58"/>
    </row>
    <row r="39" spans="1:23" ht="24" customHeight="1">
      <c r="A39" s="66" t="s">
        <v>294</v>
      </c>
      <c r="B39" s="62">
        <v>120</v>
      </c>
      <c r="C39" s="63">
        <v>0.48</v>
      </c>
      <c r="D39" s="63">
        <v>0.48</v>
      </c>
      <c r="E39" s="63">
        <v>9.8000000000000007</v>
      </c>
      <c r="F39" s="63">
        <v>47</v>
      </c>
      <c r="G39" s="63">
        <v>0.03</v>
      </c>
      <c r="H39" s="63">
        <v>10</v>
      </c>
      <c r="I39" s="63">
        <v>0.01</v>
      </c>
      <c r="J39" s="63">
        <v>0.63</v>
      </c>
      <c r="K39" s="63">
        <v>0</v>
      </c>
      <c r="L39" s="63">
        <v>0.02</v>
      </c>
      <c r="M39" s="63">
        <v>16</v>
      </c>
      <c r="N39" s="63">
        <v>8</v>
      </c>
      <c r="O39" s="63">
        <v>11</v>
      </c>
      <c r="P39" s="63">
        <v>2.2000000000000002</v>
      </c>
      <c r="Q39" s="63">
        <v>278</v>
      </c>
      <c r="R39" s="63">
        <v>2</v>
      </c>
      <c r="S39" s="63">
        <v>0.01</v>
      </c>
      <c r="T39" s="63">
        <v>0</v>
      </c>
      <c r="U39" s="64" t="s">
        <v>26</v>
      </c>
      <c r="V39" s="64" t="s">
        <v>27</v>
      </c>
      <c r="W39" s="55"/>
    </row>
    <row r="40" spans="1:23" ht="12.2" customHeight="1">
      <c r="A40" s="61" t="s">
        <v>87</v>
      </c>
      <c r="B40" s="62">
        <v>220</v>
      </c>
      <c r="C40" s="63">
        <v>12.2</v>
      </c>
      <c r="D40" s="63">
        <v>13.11</v>
      </c>
      <c r="E40" s="63">
        <v>42.31</v>
      </c>
      <c r="F40" s="63">
        <v>345</v>
      </c>
      <c r="G40" s="63">
        <v>0.09</v>
      </c>
      <c r="H40" s="63">
        <v>0.43</v>
      </c>
      <c r="I40" s="63">
        <v>0.14000000000000001</v>
      </c>
      <c r="J40" s="63">
        <v>0.64</v>
      </c>
      <c r="K40" s="63">
        <v>0.3</v>
      </c>
      <c r="L40" s="63">
        <v>0.41</v>
      </c>
      <c r="M40" s="63">
        <v>284.68</v>
      </c>
      <c r="N40" s="63">
        <v>46.73</v>
      </c>
      <c r="O40" s="63">
        <v>386.86</v>
      </c>
      <c r="P40" s="63">
        <v>1.7</v>
      </c>
      <c r="Q40" s="63">
        <v>299.92</v>
      </c>
      <c r="R40" s="63">
        <v>2.3199999999999998</v>
      </c>
      <c r="S40" s="63">
        <v>0.06</v>
      </c>
      <c r="T40" s="63">
        <v>0.05</v>
      </c>
      <c r="U40" s="64" t="s">
        <v>222</v>
      </c>
      <c r="V40" s="64">
        <v>2023</v>
      </c>
      <c r="W40" s="65"/>
    </row>
    <row r="41" spans="1:23" ht="12.2" customHeight="1">
      <c r="A41" s="66" t="s">
        <v>223</v>
      </c>
      <c r="B41" s="62">
        <v>180</v>
      </c>
      <c r="C41" s="63">
        <v>6.4444444444444446</v>
      </c>
      <c r="D41" s="63">
        <v>5.5555555555555554</v>
      </c>
      <c r="E41" s="63">
        <v>8.8888888888888893</v>
      </c>
      <c r="F41" s="63">
        <v>117.77777777777777</v>
      </c>
      <c r="G41" s="63">
        <v>0.08</v>
      </c>
      <c r="H41" s="63">
        <v>1.4</v>
      </c>
      <c r="I41" s="63">
        <v>0.05</v>
      </c>
      <c r="J41" s="63">
        <v>0.14000000000000001</v>
      </c>
      <c r="K41" s="63">
        <v>0</v>
      </c>
      <c r="L41" s="63">
        <v>0.34</v>
      </c>
      <c r="M41" s="63">
        <v>240</v>
      </c>
      <c r="N41" s="63">
        <v>28</v>
      </c>
      <c r="O41" s="63">
        <v>190</v>
      </c>
      <c r="P41" s="63">
        <v>0.2</v>
      </c>
      <c r="Q41" s="63">
        <v>292</v>
      </c>
      <c r="R41" s="63">
        <v>18</v>
      </c>
      <c r="S41" s="63">
        <v>0.04</v>
      </c>
      <c r="T41" s="63">
        <v>0</v>
      </c>
      <c r="U41" s="64" t="s">
        <v>66</v>
      </c>
      <c r="V41" s="64" t="s">
        <v>27</v>
      </c>
      <c r="W41" s="55"/>
    </row>
    <row r="42" spans="1:23" ht="12.2" customHeight="1">
      <c r="A42" s="61" t="s">
        <v>48</v>
      </c>
      <c r="B42" s="62">
        <v>30</v>
      </c>
      <c r="C42" s="63">
        <v>2.2999999999999998</v>
      </c>
      <c r="D42" s="63">
        <v>0.2</v>
      </c>
      <c r="E42" s="63">
        <v>15.1</v>
      </c>
      <c r="F42" s="63">
        <v>71</v>
      </c>
      <c r="G42" s="63">
        <v>0.05</v>
      </c>
      <c r="H42" s="63">
        <v>0</v>
      </c>
      <c r="I42" s="63">
        <v>0</v>
      </c>
      <c r="J42" s="63">
        <v>0.59</v>
      </c>
      <c r="K42" s="63">
        <v>0</v>
      </c>
      <c r="L42" s="63">
        <v>0.02</v>
      </c>
      <c r="M42" s="63">
        <v>6.9</v>
      </c>
      <c r="N42" s="63">
        <v>9.9</v>
      </c>
      <c r="O42" s="63">
        <v>25.2</v>
      </c>
      <c r="P42" s="63">
        <v>0.6</v>
      </c>
      <c r="Q42" s="63">
        <v>38.700000000000003</v>
      </c>
      <c r="R42" s="63">
        <v>0</v>
      </c>
      <c r="S42" s="63">
        <v>0</v>
      </c>
      <c r="T42" s="63">
        <v>0</v>
      </c>
      <c r="U42" s="64" t="s">
        <v>215</v>
      </c>
      <c r="V42" s="64" t="s">
        <v>38</v>
      </c>
      <c r="W42" s="65"/>
    </row>
    <row r="43" spans="1:23" ht="12.2" customHeight="1">
      <c r="A43" s="61" t="s">
        <v>36</v>
      </c>
      <c r="B43" s="62">
        <v>30</v>
      </c>
      <c r="C43" s="63">
        <v>1.99</v>
      </c>
      <c r="D43" s="63">
        <v>0.26</v>
      </c>
      <c r="E43" s="63">
        <v>12.72</v>
      </c>
      <c r="F43" s="63">
        <v>61.19</v>
      </c>
      <c r="G43" s="63">
        <v>0.05</v>
      </c>
      <c r="H43" s="63">
        <v>0</v>
      </c>
      <c r="I43" s="63">
        <v>0</v>
      </c>
      <c r="J43" s="63">
        <v>0.66</v>
      </c>
      <c r="K43" s="63">
        <v>0</v>
      </c>
      <c r="L43" s="63">
        <v>0.02</v>
      </c>
      <c r="M43" s="63">
        <v>5.4</v>
      </c>
      <c r="N43" s="63">
        <v>5.7</v>
      </c>
      <c r="O43" s="63">
        <v>26.1</v>
      </c>
      <c r="P43" s="63">
        <v>1.2</v>
      </c>
      <c r="Q43" s="63">
        <v>40.799999999999997</v>
      </c>
      <c r="R43" s="63">
        <v>1.68</v>
      </c>
      <c r="S43" s="63">
        <v>0</v>
      </c>
      <c r="T43" s="63">
        <v>0</v>
      </c>
      <c r="U43" s="64" t="s">
        <v>215</v>
      </c>
      <c r="V43" s="64" t="s">
        <v>38</v>
      </c>
      <c r="W43" s="65"/>
    </row>
    <row r="44" spans="1:23" ht="21.6" customHeight="1">
      <c r="A44" s="67" t="s">
        <v>39</v>
      </c>
      <c r="B44" s="68">
        <f>SUM(B39:B43)</f>
        <v>580</v>
      </c>
      <c r="C44" s="57">
        <f t="shared" ref="C44:T44" si="3">SUM(C39:C43)</f>
        <v>23.414444444444442</v>
      </c>
      <c r="D44" s="57">
        <f t="shared" si="3"/>
        <v>19.605555555555554</v>
      </c>
      <c r="E44" s="57">
        <f t="shared" si="3"/>
        <v>88.818888888888878</v>
      </c>
      <c r="F44" s="57">
        <f t="shared" si="3"/>
        <v>641.96777777777788</v>
      </c>
      <c r="G44" s="57">
        <f t="shared" si="3"/>
        <v>0.3</v>
      </c>
      <c r="H44" s="57">
        <f t="shared" si="3"/>
        <v>11.83</v>
      </c>
      <c r="I44" s="57">
        <f t="shared" si="3"/>
        <v>0.2</v>
      </c>
      <c r="J44" s="57">
        <f t="shared" si="3"/>
        <v>2.66</v>
      </c>
      <c r="K44" s="57">
        <f t="shared" si="3"/>
        <v>0.3</v>
      </c>
      <c r="L44" s="57">
        <f t="shared" si="3"/>
        <v>0.81</v>
      </c>
      <c r="M44" s="57">
        <f t="shared" si="3"/>
        <v>552.98</v>
      </c>
      <c r="N44" s="57">
        <f t="shared" si="3"/>
        <v>98.33</v>
      </c>
      <c r="O44" s="57">
        <f t="shared" si="3"/>
        <v>639.16000000000008</v>
      </c>
      <c r="P44" s="57">
        <f t="shared" si="3"/>
        <v>5.9</v>
      </c>
      <c r="Q44" s="57">
        <f t="shared" si="3"/>
        <v>949.42000000000007</v>
      </c>
      <c r="R44" s="57">
        <f t="shared" si="3"/>
        <v>24</v>
      </c>
      <c r="S44" s="57">
        <f t="shared" si="3"/>
        <v>0.10999999999999999</v>
      </c>
      <c r="T44" s="57">
        <f t="shared" si="3"/>
        <v>0.05</v>
      </c>
      <c r="U44" s="69"/>
      <c r="V44" s="69"/>
    </row>
    <row r="45" spans="1:23" s="75" customFormat="1" ht="28.35" customHeight="1">
      <c r="A45" s="160" t="s">
        <v>256</v>
      </c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</row>
    <row r="46" spans="1:23" ht="13.35" customHeight="1">
      <c r="A46" s="153" t="s">
        <v>0</v>
      </c>
      <c r="B46" s="155" t="s">
        <v>1</v>
      </c>
      <c r="C46" s="157" t="s">
        <v>2</v>
      </c>
      <c r="D46" s="158"/>
      <c r="E46" s="159"/>
      <c r="F46" s="156" t="s">
        <v>3</v>
      </c>
      <c r="G46" s="157" t="s">
        <v>4</v>
      </c>
      <c r="H46" s="158"/>
      <c r="I46" s="158"/>
      <c r="J46" s="158"/>
      <c r="K46" s="158"/>
      <c r="L46" s="159"/>
      <c r="M46" s="157" t="s">
        <v>5</v>
      </c>
      <c r="N46" s="158"/>
      <c r="O46" s="158"/>
      <c r="P46" s="158"/>
      <c r="Q46" s="158"/>
      <c r="R46" s="158"/>
      <c r="S46" s="158"/>
      <c r="T46" s="159"/>
      <c r="U46" s="56" t="s">
        <v>6</v>
      </c>
      <c r="V46" s="56" t="s">
        <v>7</v>
      </c>
    </row>
    <row r="47" spans="1:23" ht="26.65" customHeight="1">
      <c r="A47" s="154"/>
      <c r="B47" s="154"/>
      <c r="C47" s="57" t="s">
        <v>8</v>
      </c>
      <c r="D47" s="57" t="s">
        <v>9</v>
      </c>
      <c r="E47" s="57" t="s">
        <v>10</v>
      </c>
      <c r="F47" s="154"/>
      <c r="G47" s="57" t="s">
        <v>11</v>
      </c>
      <c r="H47" s="57" t="s">
        <v>12</v>
      </c>
      <c r="I47" s="57" t="s">
        <v>13</v>
      </c>
      <c r="J47" s="57" t="s">
        <v>14</v>
      </c>
      <c r="K47" s="57" t="s">
        <v>15</v>
      </c>
      <c r="L47" s="57" t="s">
        <v>16</v>
      </c>
      <c r="M47" s="57" t="s">
        <v>17</v>
      </c>
      <c r="N47" s="57" t="s">
        <v>18</v>
      </c>
      <c r="O47" s="57" t="s">
        <v>19</v>
      </c>
      <c r="P47" s="57" t="s">
        <v>20</v>
      </c>
      <c r="Q47" s="57" t="s">
        <v>21</v>
      </c>
      <c r="R47" s="57" t="s">
        <v>22</v>
      </c>
      <c r="S47" s="57" t="s">
        <v>23</v>
      </c>
      <c r="T47" s="57" t="s">
        <v>24</v>
      </c>
      <c r="U47" s="56"/>
      <c r="V47" s="56"/>
    </row>
    <row r="48" spans="1:23" ht="14.65" customHeight="1">
      <c r="A48" s="58" t="s">
        <v>25</v>
      </c>
      <c r="B48" s="59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58"/>
      <c r="V48" s="58"/>
    </row>
    <row r="49" spans="1:23" ht="12.2" customHeight="1">
      <c r="A49" s="70" t="s">
        <v>54</v>
      </c>
      <c r="B49" s="71">
        <v>100</v>
      </c>
      <c r="C49" s="137">
        <v>0.8</v>
      </c>
      <c r="D49" s="137">
        <v>0.1</v>
      </c>
      <c r="E49" s="137">
        <v>1.7</v>
      </c>
      <c r="F49" s="137">
        <v>13</v>
      </c>
      <c r="G49" s="73">
        <v>0.02</v>
      </c>
      <c r="H49" s="73">
        <v>5</v>
      </c>
      <c r="I49" s="73">
        <v>0</v>
      </c>
      <c r="J49" s="73">
        <v>0</v>
      </c>
      <c r="K49" s="73">
        <v>0</v>
      </c>
      <c r="L49" s="73">
        <v>0.02</v>
      </c>
      <c r="M49" s="73">
        <v>23</v>
      </c>
      <c r="N49" s="73">
        <v>14</v>
      </c>
      <c r="O49" s="73">
        <v>24</v>
      </c>
      <c r="P49" s="73">
        <v>0.6</v>
      </c>
      <c r="Q49" s="73">
        <v>141</v>
      </c>
      <c r="R49" s="73">
        <v>0</v>
      </c>
      <c r="S49" s="73">
        <v>0</v>
      </c>
      <c r="T49" s="73">
        <v>0</v>
      </c>
      <c r="U49" s="74" t="s">
        <v>55</v>
      </c>
      <c r="V49" s="74">
        <v>2017</v>
      </c>
    </row>
    <row r="50" spans="1:23" ht="12.2" customHeight="1">
      <c r="A50" s="61" t="s">
        <v>106</v>
      </c>
      <c r="B50" s="62">
        <v>180</v>
      </c>
      <c r="C50" s="62">
        <v>3.67</v>
      </c>
      <c r="D50" s="62">
        <v>5.76</v>
      </c>
      <c r="E50" s="62">
        <v>24.48</v>
      </c>
      <c r="F50" s="62">
        <v>164.7</v>
      </c>
      <c r="G50" s="63">
        <v>0.13</v>
      </c>
      <c r="H50" s="63">
        <v>10.92</v>
      </c>
      <c r="I50" s="63">
        <v>0.04</v>
      </c>
      <c r="J50" s="63">
        <v>0.27</v>
      </c>
      <c r="K50" s="63">
        <v>0.1</v>
      </c>
      <c r="L50" s="63">
        <v>0.13</v>
      </c>
      <c r="M50" s="63">
        <v>68.19</v>
      </c>
      <c r="N50" s="63">
        <v>33.409999999999997</v>
      </c>
      <c r="O50" s="63">
        <v>106.81</v>
      </c>
      <c r="P50" s="63">
        <v>1.3</v>
      </c>
      <c r="Q50" s="63">
        <v>829.79</v>
      </c>
      <c r="R50" s="63">
        <v>11.04</v>
      </c>
      <c r="S50" s="63">
        <v>0.04</v>
      </c>
      <c r="T50" s="63">
        <v>0</v>
      </c>
      <c r="U50" s="64" t="s">
        <v>107</v>
      </c>
      <c r="V50" s="64" t="s">
        <v>27</v>
      </c>
      <c r="W50" s="65"/>
    </row>
    <row r="51" spans="1:23" ht="12.2" customHeight="1">
      <c r="A51" s="70" t="s">
        <v>108</v>
      </c>
      <c r="B51" s="71">
        <v>100</v>
      </c>
      <c r="C51" s="137">
        <v>13.6</v>
      </c>
      <c r="D51" s="137">
        <v>16.8</v>
      </c>
      <c r="E51" s="137">
        <v>22.9</v>
      </c>
      <c r="F51" s="137">
        <v>168.5</v>
      </c>
      <c r="G51" s="73">
        <v>0.09</v>
      </c>
      <c r="H51" s="73">
        <v>2.71</v>
      </c>
      <c r="I51" s="73">
        <v>0.39</v>
      </c>
      <c r="J51" s="73">
        <v>1.72</v>
      </c>
      <c r="K51" s="73">
        <v>0</v>
      </c>
      <c r="L51" s="73">
        <v>0.1</v>
      </c>
      <c r="M51" s="73">
        <v>46.97</v>
      </c>
      <c r="N51" s="73">
        <v>52.14</v>
      </c>
      <c r="O51" s="73">
        <v>197.97</v>
      </c>
      <c r="P51" s="73">
        <v>1.05</v>
      </c>
      <c r="Q51" s="73">
        <v>467.68</v>
      </c>
      <c r="R51" s="73">
        <v>124.9</v>
      </c>
      <c r="S51" s="73">
        <v>0.53</v>
      </c>
      <c r="T51" s="73">
        <v>0.01</v>
      </c>
      <c r="U51" s="74" t="s">
        <v>109</v>
      </c>
      <c r="V51" s="74" t="s">
        <v>27</v>
      </c>
    </row>
    <row r="52" spans="1:23" ht="12.2" customHeight="1">
      <c r="A52" s="66" t="s">
        <v>68</v>
      </c>
      <c r="B52" s="62">
        <v>180</v>
      </c>
      <c r="C52" s="62">
        <v>0.14000000000000001</v>
      </c>
      <c r="D52" s="62">
        <v>0.14000000000000001</v>
      </c>
      <c r="E52" s="62">
        <v>25.09</v>
      </c>
      <c r="F52" s="62">
        <v>103.14</v>
      </c>
      <c r="G52" s="63">
        <v>0.01</v>
      </c>
      <c r="H52" s="63">
        <v>1.44</v>
      </c>
      <c r="I52" s="63">
        <v>0</v>
      </c>
      <c r="J52" s="63">
        <v>0.23</v>
      </c>
      <c r="K52" s="63">
        <v>0</v>
      </c>
      <c r="L52" s="63">
        <v>0.01</v>
      </c>
      <c r="M52" s="63">
        <v>11.84</v>
      </c>
      <c r="N52" s="63">
        <v>3.99</v>
      </c>
      <c r="O52" s="63">
        <v>3.56</v>
      </c>
      <c r="P52" s="63">
        <v>0.71</v>
      </c>
      <c r="Q52" s="63">
        <v>101.19</v>
      </c>
      <c r="R52" s="63">
        <v>0.72</v>
      </c>
      <c r="S52" s="63">
        <v>0</v>
      </c>
      <c r="T52" s="63">
        <v>0</v>
      </c>
      <c r="U52" s="64" t="s">
        <v>69</v>
      </c>
      <c r="V52" s="64">
        <v>2017</v>
      </c>
      <c r="W52" s="55"/>
    </row>
    <row r="53" spans="1:23" ht="12.2" customHeight="1">
      <c r="A53" s="61" t="s">
        <v>48</v>
      </c>
      <c r="B53" s="62">
        <v>40</v>
      </c>
      <c r="C53" s="62">
        <v>3.05</v>
      </c>
      <c r="D53" s="62">
        <v>0.25</v>
      </c>
      <c r="E53" s="62">
        <v>20.07</v>
      </c>
      <c r="F53" s="62">
        <v>94.73</v>
      </c>
      <c r="G53" s="63">
        <v>0.06</v>
      </c>
      <c r="H53" s="63">
        <v>0</v>
      </c>
      <c r="I53" s="63">
        <v>0</v>
      </c>
      <c r="J53" s="63">
        <v>0.78</v>
      </c>
      <c r="K53" s="63">
        <v>0</v>
      </c>
      <c r="L53" s="63">
        <v>0.02</v>
      </c>
      <c r="M53" s="63">
        <v>9.1999999999999993</v>
      </c>
      <c r="N53" s="63">
        <v>13.2</v>
      </c>
      <c r="O53" s="63">
        <v>33.6</v>
      </c>
      <c r="P53" s="63">
        <v>0.8</v>
      </c>
      <c r="Q53" s="63">
        <v>51.6</v>
      </c>
      <c r="R53" s="63">
        <v>0</v>
      </c>
      <c r="S53" s="63">
        <v>0.01</v>
      </c>
      <c r="T53" s="63">
        <v>0</v>
      </c>
      <c r="U53" s="64" t="s">
        <v>215</v>
      </c>
      <c r="V53" s="64" t="s">
        <v>38</v>
      </c>
      <c r="W53" s="65"/>
    </row>
    <row r="54" spans="1:23" ht="21.6" customHeight="1">
      <c r="A54" s="67" t="s">
        <v>39</v>
      </c>
      <c r="B54" s="68">
        <f>SUM(B49:B53)</f>
        <v>600</v>
      </c>
      <c r="C54" s="57">
        <f t="shared" ref="C54:T54" si="4">SUM(C49:C53)</f>
        <v>21.26</v>
      </c>
      <c r="D54" s="57">
        <f t="shared" si="4"/>
        <v>23.05</v>
      </c>
      <c r="E54" s="57">
        <f t="shared" si="4"/>
        <v>94.240000000000009</v>
      </c>
      <c r="F54" s="57">
        <f t="shared" si="4"/>
        <v>544.06999999999994</v>
      </c>
      <c r="G54" s="57">
        <f t="shared" si="4"/>
        <v>0.31</v>
      </c>
      <c r="H54" s="57">
        <f t="shared" si="4"/>
        <v>20.07</v>
      </c>
      <c r="I54" s="57">
        <f t="shared" si="4"/>
        <v>0.43</v>
      </c>
      <c r="J54" s="57">
        <f t="shared" si="4"/>
        <v>3</v>
      </c>
      <c r="K54" s="57">
        <f t="shared" si="4"/>
        <v>0.1</v>
      </c>
      <c r="L54" s="57">
        <f t="shared" si="4"/>
        <v>0.28000000000000003</v>
      </c>
      <c r="M54" s="57">
        <f t="shared" si="4"/>
        <v>159.19999999999999</v>
      </c>
      <c r="N54" s="57">
        <f t="shared" si="4"/>
        <v>116.74</v>
      </c>
      <c r="O54" s="57">
        <f t="shared" si="4"/>
        <v>365.94</v>
      </c>
      <c r="P54" s="57">
        <f t="shared" si="4"/>
        <v>4.46</v>
      </c>
      <c r="Q54" s="57">
        <f t="shared" si="4"/>
        <v>1591.26</v>
      </c>
      <c r="R54" s="57">
        <f t="shared" si="4"/>
        <v>136.66</v>
      </c>
      <c r="S54" s="57">
        <f t="shared" si="4"/>
        <v>0.58000000000000007</v>
      </c>
      <c r="T54" s="57">
        <f t="shared" si="4"/>
        <v>0.01</v>
      </c>
      <c r="U54" s="69"/>
      <c r="V54" s="69"/>
    </row>
    <row r="55" spans="1:23" s="75" customFormat="1" ht="28.35" customHeight="1">
      <c r="A55" s="160" t="s">
        <v>257</v>
      </c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</row>
    <row r="56" spans="1:23" ht="13.35" customHeight="1">
      <c r="A56" s="153" t="s">
        <v>0</v>
      </c>
      <c r="B56" s="155" t="s">
        <v>1</v>
      </c>
      <c r="C56" s="157" t="s">
        <v>2</v>
      </c>
      <c r="D56" s="158"/>
      <c r="E56" s="159"/>
      <c r="F56" s="156" t="s">
        <v>3</v>
      </c>
      <c r="G56" s="157" t="s">
        <v>4</v>
      </c>
      <c r="H56" s="158"/>
      <c r="I56" s="158"/>
      <c r="J56" s="158"/>
      <c r="K56" s="158"/>
      <c r="L56" s="159"/>
      <c r="M56" s="157" t="s">
        <v>5</v>
      </c>
      <c r="N56" s="158"/>
      <c r="O56" s="158"/>
      <c r="P56" s="158"/>
      <c r="Q56" s="158"/>
      <c r="R56" s="158"/>
      <c r="S56" s="158"/>
      <c r="T56" s="159"/>
      <c r="U56" s="56" t="s">
        <v>6</v>
      </c>
      <c r="V56" s="56" t="s">
        <v>7</v>
      </c>
    </row>
    <row r="57" spans="1:23" ht="26.65" customHeight="1">
      <c r="A57" s="154"/>
      <c r="B57" s="154"/>
      <c r="C57" s="57" t="s">
        <v>8</v>
      </c>
      <c r="D57" s="57" t="s">
        <v>9</v>
      </c>
      <c r="E57" s="57" t="s">
        <v>10</v>
      </c>
      <c r="F57" s="154"/>
      <c r="G57" s="57" t="s">
        <v>11</v>
      </c>
      <c r="H57" s="57" t="s">
        <v>12</v>
      </c>
      <c r="I57" s="57" t="s">
        <v>13</v>
      </c>
      <c r="J57" s="57" t="s">
        <v>14</v>
      </c>
      <c r="K57" s="57" t="s">
        <v>15</v>
      </c>
      <c r="L57" s="57" t="s">
        <v>16</v>
      </c>
      <c r="M57" s="57" t="s">
        <v>17</v>
      </c>
      <c r="N57" s="57" t="s">
        <v>18</v>
      </c>
      <c r="O57" s="57" t="s">
        <v>19</v>
      </c>
      <c r="P57" s="57" t="s">
        <v>20</v>
      </c>
      <c r="Q57" s="57" t="s">
        <v>21</v>
      </c>
      <c r="R57" s="57" t="s">
        <v>22</v>
      </c>
      <c r="S57" s="57" t="s">
        <v>23</v>
      </c>
      <c r="T57" s="57" t="s">
        <v>24</v>
      </c>
      <c r="U57" s="56"/>
      <c r="V57" s="56"/>
    </row>
    <row r="58" spans="1:23" ht="14.65" customHeight="1">
      <c r="A58" s="58" t="s">
        <v>25</v>
      </c>
      <c r="B58" s="59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58"/>
      <c r="V58" s="58"/>
    </row>
    <row r="59" spans="1:23" ht="12.2" customHeight="1">
      <c r="A59" s="61" t="s">
        <v>117</v>
      </c>
      <c r="B59" s="62">
        <v>100</v>
      </c>
      <c r="C59" s="63">
        <v>0.4</v>
      </c>
      <c r="D59" s="63">
        <v>0.4</v>
      </c>
      <c r="E59" s="63">
        <v>39.4</v>
      </c>
      <c r="F59" s="63">
        <v>165.7</v>
      </c>
      <c r="G59" s="63">
        <v>0.02</v>
      </c>
      <c r="H59" s="63">
        <v>4.22</v>
      </c>
      <c r="I59" s="63">
        <v>0.01</v>
      </c>
      <c r="J59" s="63">
        <v>0.67</v>
      </c>
      <c r="K59" s="63">
        <v>0</v>
      </c>
      <c r="L59" s="63">
        <v>0.02</v>
      </c>
      <c r="M59" s="63">
        <v>15.48</v>
      </c>
      <c r="N59" s="63">
        <v>7.6</v>
      </c>
      <c r="O59" s="63">
        <v>10.45</v>
      </c>
      <c r="P59" s="63">
        <v>2.09</v>
      </c>
      <c r="Q59" s="63">
        <v>294.02999999999997</v>
      </c>
      <c r="R59" s="63">
        <v>2.11</v>
      </c>
      <c r="S59" s="63">
        <v>0.01</v>
      </c>
      <c r="T59" s="63">
        <v>0</v>
      </c>
      <c r="U59" s="64" t="s">
        <v>118</v>
      </c>
      <c r="V59" s="64" t="s">
        <v>27</v>
      </c>
      <c r="W59" s="65"/>
    </row>
    <row r="60" spans="1:23" ht="12.2" customHeight="1">
      <c r="A60" s="61" t="s">
        <v>249</v>
      </c>
      <c r="B60" s="62">
        <v>200</v>
      </c>
      <c r="C60" s="63">
        <v>15.37</v>
      </c>
      <c r="D60" s="63">
        <v>17.600000000000001</v>
      </c>
      <c r="E60" s="63">
        <v>18.600000000000001</v>
      </c>
      <c r="F60" s="63">
        <v>225.7</v>
      </c>
      <c r="G60" s="63">
        <v>0.16</v>
      </c>
      <c r="H60" s="63">
        <v>1.65</v>
      </c>
      <c r="I60" s="63">
        <v>0.05</v>
      </c>
      <c r="J60" s="63">
        <v>3.25</v>
      </c>
      <c r="K60" s="63">
        <v>0</v>
      </c>
      <c r="L60" s="63">
        <v>0.1</v>
      </c>
      <c r="M60" s="63">
        <v>0</v>
      </c>
      <c r="N60" s="63">
        <v>0</v>
      </c>
      <c r="O60" s="63">
        <v>0</v>
      </c>
      <c r="P60" s="63">
        <v>1</v>
      </c>
      <c r="Q60" s="63">
        <v>225</v>
      </c>
      <c r="R60" s="63">
        <v>0.8</v>
      </c>
      <c r="S60" s="63">
        <v>0</v>
      </c>
      <c r="T60" s="63">
        <v>0</v>
      </c>
      <c r="U60" s="64" t="s">
        <v>250</v>
      </c>
      <c r="V60" s="64">
        <v>2023</v>
      </c>
      <c r="W60" s="65"/>
    </row>
    <row r="61" spans="1:23" ht="12.2" customHeight="1">
      <c r="A61" s="61" t="s">
        <v>231</v>
      </c>
      <c r="B61" s="79">
        <v>200</v>
      </c>
      <c r="C61" s="63">
        <v>0.4</v>
      </c>
      <c r="D61" s="63">
        <v>0.08</v>
      </c>
      <c r="E61" s="63">
        <v>27.05</v>
      </c>
      <c r="F61" s="63">
        <v>110.17</v>
      </c>
      <c r="G61" s="51">
        <v>0.01</v>
      </c>
      <c r="H61" s="51">
        <v>0.64</v>
      </c>
      <c r="I61" s="51">
        <v>0</v>
      </c>
      <c r="J61" s="51">
        <v>0</v>
      </c>
      <c r="K61" s="51">
        <v>0</v>
      </c>
      <c r="L61" s="51">
        <v>0.01</v>
      </c>
      <c r="M61" s="52">
        <v>14.69</v>
      </c>
      <c r="N61" s="52">
        <v>4.2699999999999996</v>
      </c>
      <c r="O61" s="52">
        <v>11.97</v>
      </c>
      <c r="P61" s="52">
        <v>1.01</v>
      </c>
      <c r="Q61" s="52">
        <v>98.29</v>
      </c>
      <c r="R61" s="52">
        <v>0.8</v>
      </c>
      <c r="S61" s="63">
        <v>0</v>
      </c>
      <c r="T61" s="63">
        <v>0</v>
      </c>
      <c r="U61" s="64">
        <v>358</v>
      </c>
      <c r="V61" s="64">
        <v>2017</v>
      </c>
      <c r="W61" s="65"/>
    </row>
    <row r="62" spans="1:23" ht="12.2" customHeight="1">
      <c r="A62" s="61" t="s">
        <v>48</v>
      </c>
      <c r="B62" s="62">
        <v>30</v>
      </c>
      <c r="C62" s="63">
        <v>2.2999999999999998</v>
      </c>
      <c r="D62" s="63">
        <v>0.2</v>
      </c>
      <c r="E62" s="63">
        <v>15.1</v>
      </c>
      <c r="F62" s="63">
        <v>71</v>
      </c>
      <c r="G62" s="63">
        <v>0.05</v>
      </c>
      <c r="H62" s="63">
        <v>0</v>
      </c>
      <c r="I62" s="63">
        <v>0</v>
      </c>
      <c r="J62" s="63">
        <v>0.59</v>
      </c>
      <c r="K62" s="63">
        <v>0</v>
      </c>
      <c r="L62" s="63">
        <v>0.02</v>
      </c>
      <c r="M62" s="63">
        <v>6.9</v>
      </c>
      <c r="N62" s="63">
        <v>9.9</v>
      </c>
      <c r="O62" s="63">
        <v>25.2</v>
      </c>
      <c r="P62" s="63">
        <v>0.6</v>
      </c>
      <c r="Q62" s="63">
        <v>38.700000000000003</v>
      </c>
      <c r="R62" s="63">
        <v>0</v>
      </c>
      <c r="S62" s="63">
        <v>0</v>
      </c>
      <c r="T62" s="63">
        <v>0</v>
      </c>
      <c r="U62" s="64" t="s">
        <v>215</v>
      </c>
      <c r="V62" s="64" t="s">
        <v>38</v>
      </c>
      <c r="W62" s="65"/>
    </row>
    <row r="63" spans="1:23" ht="12.2" customHeight="1">
      <c r="A63" s="61" t="s">
        <v>36</v>
      </c>
      <c r="B63" s="62">
        <v>30</v>
      </c>
      <c r="C63" s="63">
        <v>1.99</v>
      </c>
      <c r="D63" s="63">
        <v>0.26</v>
      </c>
      <c r="E63" s="63">
        <v>12.72</v>
      </c>
      <c r="F63" s="63">
        <v>61.19</v>
      </c>
      <c r="G63" s="63">
        <v>0.05</v>
      </c>
      <c r="H63" s="63">
        <v>0</v>
      </c>
      <c r="I63" s="63">
        <v>0</v>
      </c>
      <c r="J63" s="63">
        <v>0.66</v>
      </c>
      <c r="K63" s="63">
        <v>0</v>
      </c>
      <c r="L63" s="63">
        <v>0.02</v>
      </c>
      <c r="M63" s="63">
        <v>5.4</v>
      </c>
      <c r="N63" s="63">
        <v>5.7</v>
      </c>
      <c r="O63" s="63">
        <v>26.1</v>
      </c>
      <c r="P63" s="63">
        <v>1.2</v>
      </c>
      <c r="Q63" s="63">
        <v>40.799999999999997</v>
      </c>
      <c r="R63" s="63">
        <v>1.68</v>
      </c>
      <c r="S63" s="63">
        <v>0</v>
      </c>
      <c r="T63" s="63">
        <v>0</v>
      </c>
      <c r="U63" s="64"/>
      <c r="V63" s="64">
        <v>2020</v>
      </c>
    </row>
    <row r="64" spans="1:23" ht="12.2" customHeight="1">
      <c r="A64" s="67" t="s">
        <v>39</v>
      </c>
      <c r="B64" s="68">
        <f>SUM(B59:B63)</f>
        <v>560</v>
      </c>
      <c r="C64" s="57">
        <f t="shared" ref="C64:T64" si="5">SUM(C59:C63)</f>
        <v>20.459999999999997</v>
      </c>
      <c r="D64" s="57">
        <f t="shared" si="5"/>
        <v>18.54</v>
      </c>
      <c r="E64" s="57">
        <f t="shared" si="5"/>
        <v>112.86999999999999</v>
      </c>
      <c r="F64" s="57">
        <f t="shared" si="5"/>
        <v>633.76</v>
      </c>
      <c r="G64" s="57">
        <f t="shared" si="5"/>
        <v>0.28999999999999998</v>
      </c>
      <c r="H64" s="57">
        <f t="shared" si="5"/>
        <v>6.5099999999999989</v>
      </c>
      <c r="I64" s="57">
        <f t="shared" si="5"/>
        <v>6.0000000000000005E-2</v>
      </c>
      <c r="J64" s="57">
        <f t="shared" si="5"/>
        <v>5.17</v>
      </c>
      <c r="K64" s="57">
        <f t="shared" si="5"/>
        <v>0</v>
      </c>
      <c r="L64" s="57">
        <f t="shared" si="5"/>
        <v>0.16999999999999998</v>
      </c>
      <c r="M64" s="57">
        <f t="shared" si="5"/>
        <v>42.47</v>
      </c>
      <c r="N64" s="57">
        <f t="shared" si="5"/>
        <v>27.47</v>
      </c>
      <c r="O64" s="57">
        <f t="shared" si="5"/>
        <v>73.72</v>
      </c>
      <c r="P64" s="57">
        <f t="shared" si="5"/>
        <v>5.8999999999999995</v>
      </c>
      <c r="Q64" s="57">
        <f t="shared" si="5"/>
        <v>696.81999999999994</v>
      </c>
      <c r="R64" s="57">
        <f t="shared" si="5"/>
        <v>5.39</v>
      </c>
      <c r="S64" s="57">
        <f t="shared" si="5"/>
        <v>0.01</v>
      </c>
      <c r="T64" s="57">
        <f t="shared" si="5"/>
        <v>0</v>
      </c>
      <c r="U64" s="69"/>
      <c r="V64" s="69"/>
    </row>
    <row r="65" spans="1:23" s="75" customFormat="1" ht="28.35" customHeight="1">
      <c r="A65" s="160" t="s">
        <v>258</v>
      </c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</row>
    <row r="66" spans="1:23" ht="13.35" customHeight="1">
      <c r="A66" s="153" t="s">
        <v>0</v>
      </c>
      <c r="B66" s="155" t="s">
        <v>1</v>
      </c>
      <c r="C66" s="157" t="s">
        <v>2</v>
      </c>
      <c r="D66" s="158"/>
      <c r="E66" s="159"/>
      <c r="F66" s="156" t="s">
        <v>3</v>
      </c>
      <c r="G66" s="157" t="s">
        <v>4</v>
      </c>
      <c r="H66" s="158"/>
      <c r="I66" s="158"/>
      <c r="J66" s="158"/>
      <c r="K66" s="158"/>
      <c r="L66" s="159"/>
      <c r="M66" s="157" t="s">
        <v>5</v>
      </c>
      <c r="N66" s="158"/>
      <c r="O66" s="158"/>
      <c r="P66" s="158"/>
      <c r="Q66" s="158"/>
      <c r="R66" s="158"/>
      <c r="S66" s="158"/>
      <c r="T66" s="159"/>
      <c r="U66" s="56" t="s">
        <v>6</v>
      </c>
      <c r="V66" s="56" t="s">
        <v>7</v>
      </c>
    </row>
    <row r="67" spans="1:23" ht="26.65" customHeight="1">
      <c r="A67" s="154"/>
      <c r="B67" s="154"/>
      <c r="C67" s="57" t="s">
        <v>8</v>
      </c>
      <c r="D67" s="57" t="s">
        <v>9</v>
      </c>
      <c r="E67" s="57" t="s">
        <v>10</v>
      </c>
      <c r="F67" s="154"/>
      <c r="G67" s="57" t="s">
        <v>11</v>
      </c>
      <c r="H67" s="57" t="s">
        <v>12</v>
      </c>
      <c r="I67" s="57" t="s">
        <v>13</v>
      </c>
      <c r="J67" s="57" t="s">
        <v>14</v>
      </c>
      <c r="K67" s="57" t="s">
        <v>15</v>
      </c>
      <c r="L67" s="57" t="s">
        <v>16</v>
      </c>
      <c r="M67" s="57" t="s">
        <v>17</v>
      </c>
      <c r="N67" s="57" t="s">
        <v>18</v>
      </c>
      <c r="O67" s="57" t="s">
        <v>19</v>
      </c>
      <c r="P67" s="57" t="s">
        <v>20</v>
      </c>
      <c r="Q67" s="57" t="s">
        <v>21</v>
      </c>
      <c r="R67" s="57" t="s">
        <v>22</v>
      </c>
      <c r="S67" s="57" t="s">
        <v>23</v>
      </c>
      <c r="T67" s="57" t="s">
        <v>24</v>
      </c>
      <c r="U67" s="56"/>
      <c r="V67" s="56"/>
    </row>
    <row r="68" spans="1:23" ht="14.65" customHeight="1">
      <c r="A68" s="58" t="s">
        <v>25</v>
      </c>
      <c r="B68" s="59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58"/>
      <c r="V68" s="58"/>
    </row>
    <row r="69" spans="1:23" ht="12.2" customHeight="1">
      <c r="A69" s="70" t="s">
        <v>123</v>
      </c>
      <c r="B69" s="71">
        <v>200</v>
      </c>
      <c r="C69" s="72">
        <v>6.7</v>
      </c>
      <c r="D69" s="72">
        <v>4.8</v>
      </c>
      <c r="E69" s="72">
        <v>22.4</v>
      </c>
      <c r="F69" s="72">
        <v>161.6</v>
      </c>
      <c r="G69" s="73">
        <v>0.22</v>
      </c>
      <c r="H69" s="73">
        <v>1.03</v>
      </c>
      <c r="I69" s="73">
        <v>0.13</v>
      </c>
      <c r="J69" s="73">
        <v>0.04</v>
      </c>
      <c r="K69" s="73">
        <v>0.6</v>
      </c>
      <c r="L69" s="73">
        <v>0.42</v>
      </c>
      <c r="M69" s="73">
        <v>202.79</v>
      </c>
      <c r="N69" s="73">
        <v>24.6</v>
      </c>
      <c r="O69" s="73">
        <v>142.83000000000001</v>
      </c>
      <c r="P69" s="73">
        <v>3.03</v>
      </c>
      <c r="Q69" s="73">
        <v>308.97000000000003</v>
      </c>
      <c r="R69" s="73">
        <v>17.850000000000001</v>
      </c>
      <c r="S69" s="73">
        <v>0</v>
      </c>
      <c r="T69" s="73">
        <v>0</v>
      </c>
      <c r="U69" s="74" t="s">
        <v>124</v>
      </c>
      <c r="V69" s="74" t="s">
        <v>27</v>
      </c>
    </row>
    <row r="70" spans="1:23" ht="12.2" customHeight="1">
      <c r="A70" s="61" t="s">
        <v>126</v>
      </c>
      <c r="B70" s="79">
        <v>80</v>
      </c>
      <c r="C70" s="63">
        <v>3.41</v>
      </c>
      <c r="D70" s="63">
        <v>4.1100000000000003</v>
      </c>
      <c r="E70" s="63">
        <v>31.25</v>
      </c>
      <c r="F70" s="63">
        <v>197.33</v>
      </c>
      <c r="G70" s="63">
        <v>7.0000000000000007E-2</v>
      </c>
      <c r="H70" s="63">
        <v>0.13</v>
      </c>
      <c r="I70" s="63">
        <v>0.11</v>
      </c>
      <c r="J70" s="63">
        <v>1.1100000000000001</v>
      </c>
      <c r="K70" s="63">
        <v>0.23</v>
      </c>
      <c r="L70" s="63">
        <v>0.04</v>
      </c>
      <c r="M70" s="63">
        <v>14.5</v>
      </c>
      <c r="N70" s="63">
        <v>14.95</v>
      </c>
      <c r="O70" s="63">
        <v>38.700000000000003</v>
      </c>
      <c r="P70" s="63">
        <v>1.08</v>
      </c>
      <c r="Q70" s="63">
        <v>86.1</v>
      </c>
      <c r="R70" s="63">
        <v>0</v>
      </c>
      <c r="S70" s="63">
        <v>0.01</v>
      </c>
      <c r="T70" s="63">
        <v>0</v>
      </c>
      <c r="U70" s="64" t="s">
        <v>70</v>
      </c>
      <c r="V70" s="64">
        <v>2017</v>
      </c>
      <c r="W70" s="65"/>
    </row>
    <row r="71" spans="1:23" ht="12.2" customHeight="1">
      <c r="A71" s="70" t="s">
        <v>127</v>
      </c>
      <c r="B71" s="71">
        <v>40</v>
      </c>
      <c r="C71" s="72">
        <v>5</v>
      </c>
      <c r="D71" s="72">
        <v>4.5</v>
      </c>
      <c r="E71" s="72">
        <v>0.3</v>
      </c>
      <c r="F71" s="72">
        <v>61.3</v>
      </c>
      <c r="G71" s="73">
        <v>0.02</v>
      </c>
      <c r="H71" s="73">
        <v>0</v>
      </c>
      <c r="I71" s="73">
        <v>0.1</v>
      </c>
      <c r="J71" s="73">
        <v>0.81</v>
      </c>
      <c r="K71" s="73">
        <v>0.89</v>
      </c>
      <c r="L71" s="73">
        <v>0.15</v>
      </c>
      <c r="M71" s="73">
        <v>19.920000000000002</v>
      </c>
      <c r="N71" s="73">
        <v>4.3499999999999996</v>
      </c>
      <c r="O71" s="73">
        <v>69.55</v>
      </c>
      <c r="P71" s="73">
        <v>0.91</v>
      </c>
      <c r="Q71" s="73">
        <v>56.35</v>
      </c>
      <c r="R71" s="73">
        <v>8.0500000000000007</v>
      </c>
      <c r="S71" s="73">
        <v>0.02</v>
      </c>
      <c r="T71" s="73">
        <v>0.01</v>
      </c>
      <c r="U71" s="74" t="s">
        <v>128</v>
      </c>
      <c r="V71" s="74" t="s">
        <v>27</v>
      </c>
    </row>
    <row r="72" spans="1:23" ht="12.2" customHeight="1">
      <c r="A72" s="66" t="s">
        <v>129</v>
      </c>
      <c r="B72" s="79">
        <v>200</v>
      </c>
      <c r="C72" s="63">
        <v>3.17</v>
      </c>
      <c r="D72" s="63">
        <v>2.7</v>
      </c>
      <c r="E72" s="63">
        <v>15.94</v>
      </c>
      <c r="F72" s="63">
        <v>100.06</v>
      </c>
      <c r="G72" s="63">
        <v>0.03</v>
      </c>
      <c r="H72" s="63">
        <v>0.47</v>
      </c>
      <c r="I72" s="63">
        <v>0.01</v>
      </c>
      <c r="J72" s="63">
        <v>0</v>
      </c>
      <c r="K72" s="63">
        <v>0</v>
      </c>
      <c r="L72" s="63">
        <v>0.1</v>
      </c>
      <c r="M72" s="63">
        <v>100.26</v>
      </c>
      <c r="N72" s="63">
        <v>17.13</v>
      </c>
      <c r="O72" s="63">
        <v>79.099999999999994</v>
      </c>
      <c r="P72" s="63">
        <v>0.36</v>
      </c>
      <c r="Q72" s="63">
        <v>152.65</v>
      </c>
      <c r="R72" s="63">
        <v>8.1</v>
      </c>
      <c r="S72" s="63">
        <v>0</v>
      </c>
      <c r="T72" s="63">
        <v>0</v>
      </c>
      <c r="U72" s="64" t="s">
        <v>130</v>
      </c>
      <c r="V72" s="64" t="s">
        <v>27</v>
      </c>
      <c r="W72" s="55"/>
    </row>
    <row r="73" spans="1:23" ht="12.2" customHeight="1">
      <c r="A73" s="61" t="s">
        <v>48</v>
      </c>
      <c r="B73" s="79">
        <v>40</v>
      </c>
      <c r="C73" s="63">
        <v>3.05</v>
      </c>
      <c r="D73" s="63">
        <v>0.25</v>
      </c>
      <c r="E73" s="63">
        <v>20.07</v>
      </c>
      <c r="F73" s="63">
        <v>94.73</v>
      </c>
      <c r="G73" s="63">
        <v>0.06</v>
      </c>
      <c r="H73" s="63">
        <v>0</v>
      </c>
      <c r="I73" s="63">
        <v>0</v>
      </c>
      <c r="J73" s="63">
        <v>0.78</v>
      </c>
      <c r="K73" s="63">
        <v>0</v>
      </c>
      <c r="L73" s="63">
        <v>0.02</v>
      </c>
      <c r="M73" s="63">
        <v>9.1999999999999993</v>
      </c>
      <c r="N73" s="63">
        <v>13.2</v>
      </c>
      <c r="O73" s="63">
        <v>33.6</v>
      </c>
      <c r="P73" s="63">
        <v>0.8</v>
      </c>
      <c r="Q73" s="63">
        <v>51.6</v>
      </c>
      <c r="R73" s="63">
        <v>0</v>
      </c>
      <c r="S73" s="63">
        <v>0.01</v>
      </c>
      <c r="T73" s="63">
        <v>0</v>
      </c>
      <c r="U73" s="64" t="s">
        <v>215</v>
      </c>
      <c r="V73" s="64" t="s">
        <v>38</v>
      </c>
      <c r="W73" s="65"/>
    </row>
    <row r="74" spans="1:23" ht="12.2" customHeight="1">
      <c r="A74" s="61" t="s">
        <v>36</v>
      </c>
      <c r="B74" s="79">
        <v>30</v>
      </c>
      <c r="C74" s="63">
        <v>1.99</v>
      </c>
      <c r="D74" s="63">
        <v>0.26</v>
      </c>
      <c r="E74" s="63">
        <v>12.72</v>
      </c>
      <c r="F74" s="63">
        <v>61.19</v>
      </c>
      <c r="G74" s="63">
        <v>0.05</v>
      </c>
      <c r="H74" s="63">
        <v>0</v>
      </c>
      <c r="I74" s="63">
        <v>0</v>
      </c>
      <c r="J74" s="63">
        <v>0.66</v>
      </c>
      <c r="K74" s="63">
        <v>0</v>
      </c>
      <c r="L74" s="63">
        <v>0.02</v>
      </c>
      <c r="M74" s="63">
        <v>5.4</v>
      </c>
      <c r="N74" s="63">
        <v>5.7</v>
      </c>
      <c r="O74" s="63">
        <v>26.1</v>
      </c>
      <c r="P74" s="63">
        <v>1.2</v>
      </c>
      <c r="Q74" s="63">
        <v>40.799999999999997</v>
      </c>
      <c r="R74" s="63">
        <v>1.68</v>
      </c>
      <c r="S74" s="63">
        <v>0</v>
      </c>
      <c r="T74" s="63">
        <v>0</v>
      </c>
      <c r="U74" s="64"/>
      <c r="V74" s="64" t="s">
        <v>32</v>
      </c>
      <c r="W74" s="65"/>
    </row>
    <row r="75" spans="1:23" ht="12.2" customHeight="1">
      <c r="A75" s="67" t="s">
        <v>39</v>
      </c>
      <c r="B75" s="68">
        <f>SUM(B69:B74)</f>
        <v>590</v>
      </c>
      <c r="C75" s="57">
        <f t="shared" ref="C75:T75" si="6">SUM(C69:C74)</f>
        <v>23.32</v>
      </c>
      <c r="D75" s="57">
        <f t="shared" si="6"/>
        <v>16.62</v>
      </c>
      <c r="E75" s="57">
        <f t="shared" si="6"/>
        <v>102.68</v>
      </c>
      <c r="F75" s="57">
        <f t="shared" si="6"/>
        <v>676.21</v>
      </c>
      <c r="G75" s="57">
        <f t="shared" si="6"/>
        <v>0.45000000000000007</v>
      </c>
      <c r="H75" s="57">
        <f t="shared" si="6"/>
        <v>1.6300000000000001</v>
      </c>
      <c r="I75" s="57">
        <f t="shared" si="6"/>
        <v>0.35</v>
      </c>
      <c r="J75" s="57">
        <f t="shared" si="6"/>
        <v>3.4000000000000004</v>
      </c>
      <c r="K75" s="57">
        <f t="shared" si="6"/>
        <v>1.72</v>
      </c>
      <c r="L75" s="57">
        <f t="shared" si="6"/>
        <v>0.75</v>
      </c>
      <c r="M75" s="57">
        <f t="shared" si="6"/>
        <v>352.06999999999994</v>
      </c>
      <c r="N75" s="57">
        <f t="shared" si="6"/>
        <v>79.930000000000007</v>
      </c>
      <c r="O75" s="57">
        <f t="shared" si="6"/>
        <v>389.88000000000011</v>
      </c>
      <c r="P75" s="57">
        <f t="shared" si="6"/>
        <v>7.38</v>
      </c>
      <c r="Q75" s="57">
        <f t="shared" si="6"/>
        <v>696.47</v>
      </c>
      <c r="R75" s="57">
        <f t="shared" si="6"/>
        <v>35.68</v>
      </c>
      <c r="S75" s="57">
        <f t="shared" si="6"/>
        <v>0.04</v>
      </c>
      <c r="T75" s="57">
        <f t="shared" si="6"/>
        <v>0.01</v>
      </c>
      <c r="U75" s="69"/>
      <c r="V75" s="69"/>
    </row>
    <row r="76" spans="1:23" s="75" customFormat="1" ht="28.35" customHeight="1">
      <c r="A76" s="160" t="s">
        <v>259</v>
      </c>
      <c r="B76" s="160"/>
      <c r="C76" s="160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</row>
    <row r="77" spans="1:23" ht="13.35" customHeight="1">
      <c r="A77" s="153" t="s">
        <v>0</v>
      </c>
      <c r="B77" s="155" t="s">
        <v>1</v>
      </c>
      <c r="C77" s="157" t="s">
        <v>2</v>
      </c>
      <c r="D77" s="158"/>
      <c r="E77" s="159"/>
      <c r="F77" s="156" t="s">
        <v>3</v>
      </c>
      <c r="G77" s="157" t="s">
        <v>4</v>
      </c>
      <c r="H77" s="158"/>
      <c r="I77" s="158"/>
      <c r="J77" s="158"/>
      <c r="K77" s="158"/>
      <c r="L77" s="159"/>
      <c r="M77" s="157" t="s">
        <v>5</v>
      </c>
      <c r="N77" s="158"/>
      <c r="O77" s="158"/>
      <c r="P77" s="158"/>
      <c r="Q77" s="158"/>
      <c r="R77" s="158"/>
      <c r="S77" s="158"/>
      <c r="T77" s="159"/>
      <c r="U77" s="56" t="s">
        <v>6</v>
      </c>
      <c r="V77" s="56" t="s">
        <v>7</v>
      </c>
    </row>
    <row r="78" spans="1:23" ht="26.65" customHeight="1">
      <c r="A78" s="154"/>
      <c r="B78" s="154"/>
      <c r="C78" s="57" t="s">
        <v>8</v>
      </c>
      <c r="D78" s="57" t="s">
        <v>9</v>
      </c>
      <c r="E78" s="57" t="s">
        <v>10</v>
      </c>
      <c r="F78" s="154"/>
      <c r="G78" s="57" t="s">
        <v>11</v>
      </c>
      <c r="H78" s="57" t="s">
        <v>12</v>
      </c>
      <c r="I78" s="57" t="s">
        <v>13</v>
      </c>
      <c r="J78" s="57" t="s">
        <v>14</v>
      </c>
      <c r="K78" s="57" t="s">
        <v>15</v>
      </c>
      <c r="L78" s="57" t="s">
        <v>16</v>
      </c>
      <c r="M78" s="57" t="s">
        <v>17</v>
      </c>
      <c r="N78" s="57" t="s">
        <v>18</v>
      </c>
      <c r="O78" s="57" t="s">
        <v>19</v>
      </c>
      <c r="P78" s="57" t="s">
        <v>20</v>
      </c>
      <c r="Q78" s="57" t="s">
        <v>21</v>
      </c>
      <c r="R78" s="57" t="s">
        <v>22</v>
      </c>
      <c r="S78" s="57" t="s">
        <v>23</v>
      </c>
      <c r="T78" s="57" t="s">
        <v>24</v>
      </c>
      <c r="U78" s="56"/>
      <c r="V78" s="56"/>
    </row>
    <row r="79" spans="1:23" ht="14.65" customHeight="1">
      <c r="A79" s="58" t="s">
        <v>25</v>
      </c>
      <c r="B79" s="59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58"/>
      <c r="V79" s="58"/>
    </row>
    <row r="80" spans="1:23" ht="12.2" customHeight="1">
      <c r="A80" s="70" t="s">
        <v>145</v>
      </c>
      <c r="B80" s="71">
        <v>100</v>
      </c>
      <c r="C80" s="72">
        <v>1.1000000000000001</v>
      </c>
      <c r="D80" s="72">
        <v>5.6</v>
      </c>
      <c r="E80" s="72">
        <v>3.1</v>
      </c>
      <c r="F80" s="72">
        <v>67.599999999999994</v>
      </c>
      <c r="G80" s="73">
        <v>0.04</v>
      </c>
      <c r="H80" s="73">
        <v>8.7200000000000006</v>
      </c>
      <c r="I80" s="73">
        <v>0</v>
      </c>
      <c r="J80" s="73">
        <v>2.46</v>
      </c>
      <c r="K80" s="73">
        <v>0</v>
      </c>
      <c r="L80" s="73">
        <v>0.03</v>
      </c>
      <c r="M80" s="73">
        <v>15.33</v>
      </c>
      <c r="N80" s="73">
        <v>18.079999999999998</v>
      </c>
      <c r="O80" s="73">
        <v>28.63</v>
      </c>
      <c r="P80" s="73">
        <v>0.94</v>
      </c>
      <c r="Q80" s="73">
        <v>261.14</v>
      </c>
      <c r="R80" s="73">
        <v>0.42</v>
      </c>
      <c r="S80" s="73">
        <v>0</v>
      </c>
      <c r="T80" s="73">
        <v>0</v>
      </c>
      <c r="U80" s="74" t="s">
        <v>291</v>
      </c>
      <c r="V80" s="74">
        <v>2023</v>
      </c>
    </row>
    <row r="81" spans="1:23" ht="12.2" customHeight="1">
      <c r="A81" s="70" t="s">
        <v>146</v>
      </c>
      <c r="B81" s="71">
        <v>180</v>
      </c>
      <c r="C81" s="72">
        <v>3.8</v>
      </c>
      <c r="D81" s="72">
        <v>4.5999999999999996</v>
      </c>
      <c r="E81" s="72">
        <v>28.3</v>
      </c>
      <c r="F81" s="72">
        <v>171.2</v>
      </c>
      <c r="G81" s="73">
        <v>0.16</v>
      </c>
      <c r="H81" s="73">
        <v>14.4</v>
      </c>
      <c r="I81" s="73">
        <v>0.37</v>
      </c>
      <c r="J81" s="73">
        <v>2.08</v>
      </c>
      <c r="K81" s="73">
        <v>0</v>
      </c>
      <c r="L81" s="73">
        <v>0.11</v>
      </c>
      <c r="M81" s="73">
        <v>37.21</v>
      </c>
      <c r="N81" s="73">
        <v>43.82</v>
      </c>
      <c r="O81" s="73">
        <v>106.96</v>
      </c>
      <c r="P81" s="73">
        <v>1.91</v>
      </c>
      <c r="Q81" s="73">
        <v>987.22</v>
      </c>
      <c r="R81" s="73">
        <v>9.74</v>
      </c>
      <c r="S81" s="73">
        <v>0.06</v>
      </c>
      <c r="T81" s="73">
        <v>0</v>
      </c>
      <c r="U81" s="74" t="s">
        <v>147</v>
      </c>
      <c r="V81" s="74" t="s">
        <v>32</v>
      </c>
    </row>
    <row r="82" spans="1:23" ht="12.2" customHeight="1">
      <c r="A82" s="61" t="s">
        <v>149</v>
      </c>
      <c r="B82" s="62">
        <v>100</v>
      </c>
      <c r="C82" s="63">
        <v>8.83</v>
      </c>
      <c r="D82" s="63">
        <v>12.18</v>
      </c>
      <c r="E82" s="63">
        <v>17.690000000000001</v>
      </c>
      <c r="F82" s="63">
        <v>224.46</v>
      </c>
      <c r="G82" s="63">
        <v>0.09</v>
      </c>
      <c r="H82" s="63">
        <v>0.61</v>
      </c>
      <c r="I82" s="63">
        <v>0.05</v>
      </c>
      <c r="J82" s="63">
        <v>2.97</v>
      </c>
      <c r="K82" s="63">
        <v>0</v>
      </c>
      <c r="L82" s="63">
        <v>0.14000000000000001</v>
      </c>
      <c r="M82" s="63">
        <v>48.27</v>
      </c>
      <c r="N82" s="63">
        <v>31.59</v>
      </c>
      <c r="O82" s="63">
        <v>176.14</v>
      </c>
      <c r="P82" s="63">
        <v>2.33</v>
      </c>
      <c r="Q82" s="63">
        <v>233.93</v>
      </c>
      <c r="R82" s="63">
        <v>6.24</v>
      </c>
      <c r="S82" s="63">
        <v>0.08</v>
      </c>
      <c r="T82" s="63">
        <v>0.01</v>
      </c>
      <c r="U82" s="64">
        <v>294</v>
      </c>
      <c r="V82" s="64" t="s">
        <v>27</v>
      </c>
      <c r="W82" s="65"/>
    </row>
    <row r="83" spans="1:23" ht="12.2" customHeight="1">
      <c r="A83" s="66" t="s">
        <v>233</v>
      </c>
      <c r="B83" s="62">
        <v>180</v>
      </c>
      <c r="C83" s="63">
        <v>4.68</v>
      </c>
      <c r="D83" s="63">
        <v>4.05</v>
      </c>
      <c r="E83" s="63">
        <v>6.48</v>
      </c>
      <c r="F83" s="63">
        <v>85.86</v>
      </c>
      <c r="G83" s="63">
        <v>0</v>
      </c>
      <c r="H83" s="63">
        <v>0</v>
      </c>
      <c r="I83" s="63">
        <v>0</v>
      </c>
      <c r="J83" s="63">
        <v>0</v>
      </c>
      <c r="K83" s="63">
        <v>0</v>
      </c>
      <c r="L83" s="63">
        <v>0</v>
      </c>
      <c r="M83" s="63">
        <v>0</v>
      </c>
      <c r="N83" s="63">
        <v>0</v>
      </c>
      <c r="O83" s="63">
        <v>0</v>
      </c>
      <c r="P83" s="63">
        <v>0</v>
      </c>
      <c r="Q83" s="63">
        <v>0</v>
      </c>
      <c r="R83" s="63">
        <v>0</v>
      </c>
      <c r="S83" s="63">
        <v>0</v>
      </c>
      <c r="T83" s="63">
        <v>0</v>
      </c>
      <c r="U83" s="64" t="s">
        <v>215</v>
      </c>
      <c r="V83" s="64" t="s">
        <v>27</v>
      </c>
      <c r="W83" s="55"/>
    </row>
    <row r="84" spans="1:23" ht="12.2" customHeight="1">
      <c r="A84" s="61" t="s">
        <v>48</v>
      </c>
      <c r="B84" s="62">
        <v>30</v>
      </c>
      <c r="C84" s="63">
        <v>2.2999999999999998</v>
      </c>
      <c r="D84" s="63">
        <v>0.2</v>
      </c>
      <c r="E84" s="63">
        <v>15.1</v>
      </c>
      <c r="F84" s="63">
        <v>71</v>
      </c>
      <c r="G84" s="63">
        <v>0.05</v>
      </c>
      <c r="H84" s="63">
        <v>0</v>
      </c>
      <c r="I84" s="63">
        <v>0</v>
      </c>
      <c r="J84" s="63">
        <v>0.59</v>
      </c>
      <c r="K84" s="63">
        <v>0</v>
      </c>
      <c r="L84" s="63">
        <v>0.02</v>
      </c>
      <c r="M84" s="63">
        <v>6.9</v>
      </c>
      <c r="N84" s="63">
        <v>9.9</v>
      </c>
      <c r="O84" s="63">
        <v>25.2</v>
      </c>
      <c r="P84" s="63">
        <v>0.6</v>
      </c>
      <c r="Q84" s="63">
        <v>38.700000000000003</v>
      </c>
      <c r="R84" s="63">
        <v>0</v>
      </c>
      <c r="S84" s="63">
        <v>0</v>
      </c>
      <c r="T84" s="63">
        <v>0</v>
      </c>
      <c r="U84" s="64" t="s">
        <v>215</v>
      </c>
      <c r="V84" s="64" t="s">
        <v>38</v>
      </c>
      <c r="W84" s="65"/>
    </row>
    <row r="85" spans="1:23" ht="12.2" customHeight="1">
      <c r="A85" s="61" t="s">
        <v>36</v>
      </c>
      <c r="B85" s="62">
        <v>20</v>
      </c>
      <c r="C85" s="63">
        <v>1.1200000000000001</v>
      </c>
      <c r="D85" s="63">
        <v>0.22</v>
      </c>
      <c r="E85" s="63">
        <v>9.8800000000000008</v>
      </c>
      <c r="F85" s="63">
        <v>45.98</v>
      </c>
      <c r="G85" s="63">
        <v>0.04</v>
      </c>
      <c r="H85" s="63">
        <v>0</v>
      </c>
      <c r="I85" s="63">
        <v>0</v>
      </c>
      <c r="J85" s="63">
        <v>0.44</v>
      </c>
      <c r="K85" s="63">
        <v>0</v>
      </c>
      <c r="L85" s="63">
        <v>0.02</v>
      </c>
      <c r="M85" s="63">
        <v>3.6</v>
      </c>
      <c r="N85" s="63">
        <v>3.8</v>
      </c>
      <c r="O85" s="63">
        <v>17.399999999999999</v>
      </c>
      <c r="P85" s="63">
        <v>0.8</v>
      </c>
      <c r="Q85" s="63">
        <v>27.2</v>
      </c>
      <c r="R85" s="63">
        <v>1.1200000000000001</v>
      </c>
      <c r="S85" s="63">
        <v>0</v>
      </c>
      <c r="T85" s="63">
        <v>0</v>
      </c>
      <c r="U85" s="64" t="s">
        <v>215</v>
      </c>
      <c r="V85" s="64" t="s">
        <v>38</v>
      </c>
      <c r="W85" s="65"/>
    </row>
    <row r="86" spans="1:23" ht="21.6" customHeight="1">
      <c r="A86" s="67" t="s">
        <v>39</v>
      </c>
      <c r="B86" s="68">
        <f>SUM(B80:B85)</f>
        <v>610</v>
      </c>
      <c r="C86" s="57">
        <f t="shared" ref="C86:T86" si="7">SUM(C80:C85)</f>
        <v>21.830000000000002</v>
      </c>
      <c r="D86" s="57">
        <f t="shared" si="7"/>
        <v>26.849999999999998</v>
      </c>
      <c r="E86" s="57">
        <f t="shared" si="7"/>
        <v>80.55</v>
      </c>
      <c r="F86" s="57">
        <f t="shared" si="7"/>
        <v>666.1</v>
      </c>
      <c r="G86" s="57">
        <f t="shared" si="7"/>
        <v>0.38</v>
      </c>
      <c r="H86" s="57">
        <f t="shared" si="7"/>
        <v>23.73</v>
      </c>
      <c r="I86" s="57">
        <f t="shared" si="7"/>
        <v>0.42</v>
      </c>
      <c r="J86" s="57">
        <f t="shared" si="7"/>
        <v>8.5399999999999991</v>
      </c>
      <c r="K86" s="57">
        <f t="shared" si="7"/>
        <v>0</v>
      </c>
      <c r="L86" s="57">
        <f t="shared" si="7"/>
        <v>0.32000000000000006</v>
      </c>
      <c r="M86" s="57">
        <f t="shared" si="7"/>
        <v>111.31</v>
      </c>
      <c r="N86" s="57">
        <f t="shared" si="7"/>
        <v>107.19</v>
      </c>
      <c r="O86" s="57">
        <f t="shared" si="7"/>
        <v>354.33</v>
      </c>
      <c r="P86" s="57">
        <f t="shared" si="7"/>
        <v>6.5799999999999992</v>
      </c>
      <c r="Q86" s="57">
        <f t="shared" si="7"/>
        <v>1548.1900000000003</v>
      </c>
      <c r="R86" s="57">
        <f t="shared" si="7"/>
        <v>17.52</v>
      </c>
      <c r="S86" s="57">
        <f t="shared" si="7"/>
        <v>0.14000000000000001</v>
      </c>
      <c r="T86" s="57">
        <f t="shared" si="7"/>
        <v>0.01</v>
      </c>
      <c r="U86" s="69"/>
      <c r="V86" s="69"/>
    </row>
    <row r="87" spans="1:23" s="75" customFormat="1" ht="28.35" customHeight="1">
      <c r="A87" s="160" t="s">
        <v>260</v>
      </c>
      <c r="B87" s="160"/>
      <c r="C87" s="160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</row>
    <row r="88" spans="1:23" ht="13.35" customHeight="1">
      <c r="A88" s="153" t="s">
        <v>0</v>
      </c>
      <c r="B88" s="155" t="s">
        <v>1</v>
      </c>
      <c r="C88" s="157" t="s">
        <v>2</v>
      </c>
      <c r="D88" s="158"/>
      <c r="E88" s="159"/>
      <c r="F88" s="156" t="s">
        <v>3</v>
      </c>
      <c r="G88" s="157" t="s">
        <v>4</v>
      </c>
      <c r="H88" s="158"/>
      <c r="I88" s="158"/>
      <c r="J88" s="158"/>
      <c r="K88" s="158"/>
      <c r="L88" s="159"/>
      <c r="M88" s="157" t="s">
        <v>5</v>
      </c>
      <c r="N88" s="158"/>
      <c r="O88" s="158"/>
      <c r="P88" s="158"/>
      <c r="Q88" s="158"/>
      <c r="R88" s="158"/>
      <c r="S88" s="158"/>
      <c r="T88" s="159"/>
      <c r="U88" s="56" t="s">
        <v>6</v>
      </c>
      <c r="V88" s="56" t="s">
        <v>7</v>
      </c>
    </row>
    <row r="89" spans="1:23" ht="26.65" customHeight="1">
      <c r="A89" s="154"/>
      <c r="B89" s="154"/>
      <c r="C89" s="57" t="s">
        <v>8</v>
      </c>
      <c r="D89" s="57" t="s">
        <v>9</v>
      </c>
      <c r="E89" s="57" t="s">
        <v>10</v>
      </c>
      <c r="F89" s="154"/>
      <c r="G89" s="57" t="s">
        <v>11</v>
      </c>
      <c r="H89" s="57" t="s">
        <v>12</v>
      </c>
      <c r="I89" s="57" t="s">
        <v>13</v>
      </c>
      <c r="J89" s="57" t="s">
        <v>14</v>
      </c>
      <c r="K89" s="57" t="s">
        <v>15</v>
      </c>
      <c r="L89" s="57" t="s">
        <v>16</v>
      </c>
      <c r="M89" s="57" t="s">
        <v>17</v>
      </c>
      <c r="N89" s="57" t="s">
        <v>18</v>
      </c>
      <c r="O89" s="57" t="s">
        <v>19</v>
      </c>
      <c r="P89" s="57" t="s">
        <v>20</v>
      </c>
      <c r="Q89" s="57" t="s">
        <v>21</v>
      </c>
      <c r="R89" s="57" t="s">
        <v>22</v>
      </c>
      <c r="S89" s="57" t="s">
        <v>23</v>
      </c>
      <c r="T89" s="57" t="s">
        <v>24</v>
      </c>
      <c r="U89" s="56"/>
      <c r="V89" s="56"/>
    </row>
    <row r="90" spans="1:23" ht="14.65" customHeight="1">
      <c r="A90" s="58" t="s">
        <v>25</v>
      </c>
      <c r="B90" s="59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58"/>
      <c r="V90" s="58"/>
    </row>
    <row r="91" spans="1:23" ht="12.2" customHeight="1">
      <c r="A91" s="70" t="s">
        <v>71</v>
      </c>
      <c r="B91" s="71">
        <v>100</v>
      </c>
      <c r="C91" s="72">
        <v>1.6</v>
      </c>
      <c r="D91" s="72">
        <v>5.0999999999999996</v>
      </c>
      <c r="E91" s="72">
        <v>8.1999999999999993</v>
      </c>
      <c r="F91" s="72">
        <v>87.6</v>
      </c>
      <c r="G91" s="73">
        <v>0.02</v>
      </c>
      <c r="H91" s="73">
        <v>25.3</v>
      </c>
      <c r="I91" s="73">
        <v>0</v>
      </c>
      <c r="J91" s="73">
        <v>2.12</v>
      </c>
      <c r="K91" s="73">
        <v>0</v>
      </c>
      <c r="L91" s="73">
        <v>0.02</v>
      </c>
      <c r="M91" s="73">
        <v>42.08</v>
      </c>
      <c r="N91" s="73">
        <v>14.36</v>
      </c>
      <c r="O91" s="73">
        <v>31.01</v>
      </c>
      <c r="P91" s="73">
        <v>0.59</v>
      </c>
      <c r="Q91" s="73">
        <v>260.64999999999998</v>
      </c>
      <c r="R91" s="73">
        <v>2.73</v>
      </c>
      <c r="S91" s="73">
        <v>0.01</v>
      </c>
      <c r="T91" s="73">
        <v>0</v>
      </c>
      <c r="U91" s="74" t="s">
        <v>72</v>
      </c>
      <c r="V91" s="74">
        <v>2017</v>
      </c>
    </row>
    <row r="92" spans="1:23" ht="12.2" customHeight="1">
      <c r="A92" s="70" t="s">
        <v>159</v>
      </c>
      <c r="B92" s="71">
        <v>200</v>
      </c>
      <c r="C92" s="72">
        <v>8.1999999999999993</v>
      </c>
      <c r="D92" s="72">
        <v>10.1</v>
      </c>
      <c r="E92" s="72">
        <v>52.5</v>
      </c>
      <c r="F92" s="72">
        <v>340</v>
      </c>
      <c r="G92" s="73">
        <v>0.09</v>
      </c>
      <c r="H92" s="73">
        <v>0</v>
      </c>
      <c r="I92" s="73">
        <v>0.05</v>
      </c>
      <c r="J92" s="73">
        <v>2.92</v>
      </c>
      <c r="K92" s="73">
        <v>0.28000000000000003</v>
      </c>
      <c r="L92" s="73">
        <v>0.06</v>
      </c>
      <c r="M92" s="73">
        <v>24.46</v>
      </c>
      <c r="N92" s="73">
        <v>15.61</v>
      </c>
      <c r="O92" s="73">
        <v>77.78</v>
      </c>
      <c r="P92" s="73">
        <v>1.63</v>
      </c>
      <c r="Q92" s="73">
        <v>103.97</v>
      </c>
      <c r="R92" s="73">
        <v>2.46</v>
      </c>
      <c r="S92" s="73">
        <v>0.02</v>
      </c>
      <c r="T92" s="73">
        <v>0.02</v>
      </c>
      <c r="U92" s="74" t="s">
        <v>160</v>
      </c>
      <c r="V92" s="74" t="s">
        <v>27</v>
      </c>
    </row>
    <row r="93" spans="1:23" ht="12.2" customHeight="1">
      <c r="A93" s="70" t="s">
        <v>127</v>
      </c>
      <c r="B93" s="71">
        <v>40</v>
      </c>
      <c r="C93" s="72">
        <v>5</v>
      </c>
      <c r="D93" s="72">
        <v>4.5</v>
      </c>
      <c r="E93" s="72">
        <v>0.3</v>
      </c>
      <c r="F93" s="72">
        <v>61.3</v>
      </c>
      <c r="G93" s="73">
        <v>0.02</v>
      </c>
      <c r="H93" s="73">
        <v>0</v>
      </c>
      <c r="I93" s="73">
        <v>0.1</v>
      </c>
      <c r="J93" s="73">
        <v>0.81</v>
      </c>
      <c r="K93" s="73">
        <v>0.89</v>
      </c>
      <c r="L93" s="73">
        <v>0.15</v>
      </c>
      <c r="M93" s="73">
        <v>19.920000000000002</v>
      </c>
      <c r="N93" s="73">
        <v>4.3499999999999996</v>
      </c>
      <c r="O93" s="73">
        <v>69.55</v>
      </c>
      <c r="P93" s="73">
        <v>0.91</v>
      </c>
      <c r="Q93" s="73">
        <v>56.35</v>
      </c>
      <c r="R93" s="73">
        <v>8.0500000000000007</v>
      </c>
      <c r="S93" s="73">
        <v>0.02</v>
      </c>
      <c r="T93" s="73">
        <v>0.01</v>
      </c>
      <c r="U93" s="74" t="s">
        <v>128</v>
      </c>
      <c r="V93" s="74" t="s">
        <v>27</v>
      </c>
    </row>
    <row r="94" spans="1:23" ht="12.2" customHeight="1">
      <c r="A94" s="66" t="s">
        <v>74</v>
      </c>
      <c r="B94" s="62">
        <v>200</v>
      </c>
      <c r="C94" s="63">
        <v>0.66200000000000003</v>
      </c>
      <c r="D94" s="63">
        <v>9.2000000000000012E-2</v>
      </c>
      <c r="E94" s="63">
        <v>32.014000000000003</v>
      </c>
      <c r="F94" s="63">
        <v>132.80000000000001</v>
      </c>
      <c r="G94" s="63">
        <v>0</v>
      </c>
      <c r="H94" s="63">
        <v>0</v>
      </c>
      <c r="I94" s="63">
        <v>0</v>
      </c>
      <c r="J94" s="63">
        <v>0</v>
      </c>
      <c r="K94" s="63">
        <v>0</v>
      </c>
      <c r="L94" s="63">
        <v>0</v>
      </c>
      <c r="M94" s="63">
        <v>8.39</v>
      </c>
      <c r="N94" s="63">
        <v>1.8</v>
      </c>
      <c r="O94" s="63">
        <v>0</v>
      </c>
      <c r="P94" s="63">
        <v>0</v>
      </c>
      <c r="Q94" s="63">
        <v>1.08</v>
      </c>
      <c r="R94" s="63">
        <v>0</v>
      </c>
      <c r="S94" s="63">
        <v>0</v>
      </c>
      <c r="T94" s="63">
        <v>0</v>
      </c>
      <c r="U94" s="64" t="s">
        <v>75</v>
      </c>
      <c r="V94" s="64" t="s">
        <v>27</v>
      </c>
      <c r="W94" s="55"/>
    </row>
    <row r="95" spans="1:23" ht="12.2" customHeight="1">
      <c r="A95" s="61" t="s">
        <v>48</v>
      </c>
      <c r="B95" s="62">
        <v>30</v>
      </c>
      <c r="C95" s="63">
        <v>2.2999999999999998</v>
      </c>
      <c r="D95" s="63">
        <v>0.2</v>
      </c>
      <c r="E95" s="63">
        <v>15.1</v>
      </c>
      <c r="F95" s="63">
        <v>71</v>
      </c>
      <c r="G95" s="63">
        <v>0.05</v>
      </c>
      <c r="H95" s="63">
        <v>0</v>
      </c>
      <c r="I95" s="63">
        <v>0</v>
      </c>
      <c r="J95" s="63">
        <v>0.59</v>
      </c>
      <c r="K95" s="63">
        <v>0</v>
      </c>
      <c r="L95" s="63">
        <v>0.02</v>
      </c>
      <c r="M95" s="63">
        <v>6.9</v>
      </c>
      <c r="N95" s="63">
        <v>9.9</v>
      </c>
      <c r="O95" s="63">
        <v>25.2</v>
      </c>
      <c r="P95" s="63">
        <v>0.6</v>
      </c>
      <c r="Q95" s="63">
        <v>38.700000000000003</v>
      </c>
      <c r="R95" s="63">
        <v>0</v>
      </c>
      <c r="S95" s="63">
        <v>0</v>
      </c>
      <c r="T95" s="63">
        <v>0</v>
      </c>
      <c r="U95" s="64" t="s">
        <v>215</v>
      </c>
      <c r="V95" s="64" t="s">
        <v>38</v>
      </c>
      <c r="W95" s="65"/>
    </row>
    <row r="96" spans="1:23" ht="12.2" customHeight="1">
      <c r="A96" s="61" t="s">
        <v>36</v>
      </c>
      <c r="B96" s="62">
        <v>20</v>
      </c>
      <c r="C96" s="63">
        <v>1.1200000000000001</v>
      </c>
      <c r="D96" s="63">
        <v>0.22</v>
      </c>
      <c r="E96" s="63">
        <v>9.8800000000000008</v>
      </c>
      <c r="F96" s="63">
        <v>45.98</v>
      </c>
      <c r="G96" s="63">
        <v>0.04</v>
      </c>
      <c r="H96" s="63">
        <v>0</v>
      </c>
      <c r="I96" s="63">
        <v>0</v>
      </c>
      <c r="J96" s="63">
        <v>0.44</v>
      </c>
      <c r="K96" s="63">
        <v>0</v>
      </c>
      <c r="L96" s="63">
        <v>0.02</v>
      </c>
      <c r="M96" s="63">
        <v>3.6</v>
      </c>
      <c r="N96" s="63">
        <v>3.8</v>
      </c>
      <c r="O96" s="63">
        <v>17.399999999999999</v>
      </c>
      <c r="P96" s="63">
        <v>0.8</v>
      </c>
      <c r="Q96" s="63">
        <v>27.2</v>
      </c>
      <c r="R96" s="63">
        <v>1.1200000000000001</v>
      </c>
      <c r="S96" s="63">
        <v>0</v>
      </c>
      <c r="T96" s="63">
        <v>0</v>
      </c>
      <c r="U96" s="64" t="s">
        <v>215</v>
      </c>
      <c r="V96" s="64" t="s">
        <v>38</v>
      </c>
      <c r="W96" s="65"/>
    </row>
    <row r="97" spans="1:23" ht="12.2" customHeight="1">
      <c r="A97" s="67" t="s">
        <v>39</v>
      </c>
      <c r="B97" s="68">
        <f>SUM(B91:B96)</f>
        <v>590</v>
      </c>
      <c r="C97" s="57">
        <f t="shared" ref="C97:T97" si="8">SUM(C91:C96)</f>
        <v>18.882000000000001</v>
      </c>
      <c r="D97" s="57">
        <f t="shared" si="8"/>
        <v>20.211999999999996</v>
      </c>
      <c r="E97" s="57">
        <f t="shared" si="8"/>
        <v>117.994</v>
      </c>
      <c r="F97" s="57">
        <f t="shared" si="8"/>
        <v>738.68000000000006</v>
      </c>
      <c r="G97" s="57">
        <f t="shared" si="8"/>
        <v>0.22</v>
      </c>
      <c r="H97" s="57">
        <f t="shared" si="8"/>
        <v>25.3</v>
      </c>
      <c r="I97" s="57">
        <f t="shared" si="8"/>
        <v>0.15000000000000002</v>
      </c>
      <c r="J97" s="57">
        <f t="shared" si="8"/>
        <v>6.88</v>
      </c>
      <c r="K97" s="57">
        <f t="shared" si="8"/>
        <v>1.17</v>
      </c>
      <c r="L97" s="57">
        <f t="shared" si="8"/>
        <v>0.26999999999999996</v>
      </c>
      <c r="M97" s="57">
        <f t="shared" si="8"/>
        <v>105.35</v>
      </c>
      <c r="N97" s="57">
        <f t="shared" si="8"/>
        <v>49.819999999999993</v>
      </c>
      <c r="O97" s="57">
        <f t="shared" si="8"/>
        <v>220.94</v>
      </c>
      <c r="P97" s="57">
        <f t="shared" si="8"/>
        <v>4.53</v>
      </c>
      <c r="Q97" s="57">
        <f t="shared" si="8"/>
        <v>487.95</v>
      </c>
      <c r="R97" s="57">
        <f t="shared" si="8"/>
        <v>14.36</v>
      </c>
      <c r="S97" s="57">
        <f t="shared" si="8"/>
        <v>0.05</v>
      </c>
      <c r="T97" s="57">
        <f t="shared" si="8"/>
        <v>0.03</v>
      </c>
      <c r="U97" s="69"/>
      <c r="V97" s="69"/>
    </row>
    <row r="98" spans="1:23" s="75" customFormat="1" ht="28.35" customHeight="1">
      <c r="A98" s="160" t="s">
        <v>261</v>
      </c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</row>
    <row r="99" spans="1:23" ht="13.35" customHeight="1">
      <c r="A99" s="153" t="s">
        <v>0</v>
      </c>
      <c r="B99" s="155" t="s">
        <v>1</v>
      </c>
      <c r="C99" s="157" t="s">
        <v>2</v>
      </c>
      <c r="D99" s="158"/>
      <c r="E99" s="159"/>
      <c r="F99" s="156" t="s">
        <v>3</v>
      </c>
      <c r="G99" s="157" t="s">
        <v>4</v>
      </c>
      <c r="H99" s="158"/>
      <c r="I99" s="158"/>
      <c r="J99" s="158"/>
      <c r="K99" s="158"/>
      <c r="L99" s="159"/>
      <c r="M99" s="157" t="s">
        <v>5</v>
      </c>
      <c r="N99" s="158"/>
      <c r="O99" s="158"/>
      <c r="P99" s="158"/>
      <c r="Q99" s="158"/>
      <c r="R99" s="158"/>
      <c r="S99" s="158"/>
      <c r="T99" s="159"/>
      <c r="U99" s="56" t="s">
        <v>6</v>
      </c>
      <c r="V99" s="56" t="s">
        <v>7</v>
      </c>
    </row>
    <row r="100" spans="1:23" ht="26.65" customHeight="1">
      <c r="A100" s="154"/>
      <c r="B100" s="154"/>
      <c r="C100" s="57" t="s">
        <v>8</v>
      </c>
      <c r="D100" s="57" t="s">
        <v>9</v>
      </c>
      <c r="E100" s="57" t="s">
        <v>10</v>
      </c>
      <c r="F100" s="154"/>
      <c r="G100" s="57" t="s">
        <v>11</v>
      </c>
      <c r="H100" s="57" t="s">
        <v>12</v>
      </c>
      <c r="I100" s="57" t="s">
        <v>13</v>
      </c>
      <c r="J100" s="57" t="s">
        <v>14</v>
      </c>
      <c r="K100" s="57" t="s">
        <v>15</v>
      </c>
      <c r="L100" s="57" t="s">
        <v>16</v>
      </c>
      <c r="M100" s="57" t="s">
        <v>17</v>
      </c>
      <c r="N100" s="57" t="s">
        <v>18</v>
      </c>
      <c r="O100" s="57" t="s">
        <v>19</v>
      </c>
      <c r="P100" s="57" t="s">
        <v>20</v>
      </c>
      <c r="Q100" s="57" t="s">
        <v>21</v>
      </c>
      <c r="R100" s="57" t="s">
        <v>22</v>
      </c>
      <c r="S100" s="57" t="s">
        <v>23</v>
      </c>
      <c r="T100" s="57" t="s">
        <v>24</v>
      </c>
      <c r="U100" s="56"/>
      <c r="V100" s="56"/>
    </row>
    <row r="101" spans="1:23" ht="14.65" customHeight="1">
      <c r="A101" s="58" t="s">
        <v>25</v>
      </c>
      <c r="B101" s="59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58"/>
      <c r="V101" s="58"/>
    </row>
    <row r="102" spans="1:23" ht="12.2" customHeight="1">
      <c r="A102" s="61" t="s">
        <v>175</v>
      </c>
      <c r="B102" s="62">
        <v>110</v>
      </c>
      <c r="C102" s="63">
        <v>0.5</v>
      </c>
      <c r="D102" s="63">
        <v>0.4</v>
      </c>
      <c r="E102" s="63">
        <v>26.7</v>
      </c>
      <c r="F102" s="63">
        <v>114.5</v>
      </c>
      <c r="G102" s="63">
        <v>0.03</v>
      </c>
      <c r="H102" s="63">
        <v>3.52</v>
      </c>
      <c r="I102" s="63">
        <v>0</v>
      </c>
      <c r="J102" s="63">
        <v>0.55000000000000004</v>
      </c>
      <c r="K102" s="63">
        <v>0</v>
      </c>
      <c r="L102" s="63">
        <v>0.02</v>
      </c>
      <c r="M102" s="63">
        <v>17.170000000000002</v>
      </c>
      <c r="N102" s="63">
        <v>8.6</v>
      </c>
      <c r="O102" s="63">
        <v>15.68</v>
      </c>
      <c r="P102" s="63">
        <v>1.9</v>
      </c>
      <c r="Q102" s="63">
        <v>294.74</v>
      </c>
      <c r="R102" s="63">
        <v>1.76</v>
      </c>
      <c r="S102" s="63">
        <v>0.01</v>
      </c>
      <c r="T102" s="63">
        <v>0</v>
      </c>
      <c r="U102" s="64" t="s">
        <v>238</v>
      </c>
      <c r="V102" s="64" t="s">
        <v>51</v>
      </c>
      <c r="W102" s="65"/>
    </row>
    <row r="103" spans="1:23" ht="12.2" customHeight="1">
      <c r="A103" s="61" t="s">
        <v>239</v>
      </c>
      <c r="B103" s="62">
        <v>200</v>
      </c>
      <c r="C103" s="63">
        <v>16.23</v>
      </c>
      <c r="D103" s="63">
        <v>19.32</v>
      </c>
      <c r="E103" s="63">
        <v>18.95</v>
      </c>
      <c r="F103" s="63">
        <v>337.15</v>
      </c>
      <c r="G103" s="63">
        <v>0.4</v>
      </c>
      <c r="H103" s="63">
        <v>10.4</v>
      </c>
      <c r="I103" s="63">
        <v>0.01</v>
      </c>
      <c r="J103" s="63">
        <v>3.53</v>
      </c>
      <c r="K103" s="63">
        <v>0</v>
      </c>
      <c r="L103" s="63">
        <v>0.16</v>
      </c>
      <c r="M103" s="63">
        <v>21.98</v>
      </c>
      <c r="N103" s="63">
        <v>44.44</v>
      </c>
      <c r="O103" s="63">
        <v>182.34</v>
      </c>
      <c r="P103" s="63">
        <v>2.42</v>
      </c>
      <c r="Q103" s="63">
        <v>955.76</v>
      </c>
      <c r="R103" s="63">
        <v>11.92</v>
      </c>
      <c r="S103" s="63">
        <v>0.08</v>
      </c>
      <c r="T103" s="63">
        <v>0</v>
      </c>
      <c r="U103" s="64" t="s">
        <v>95</v>
      </c>
      <c r="V103" s="64">
        <v>2017</v>
      </c>
      <c r="W103" s="65"/>
    </row>
    <row r="104" spans="1:23" ht="12.2" customHeight="1">
      <c r="A104" s="66" t="s">
        <v>176</v>
      </c>
      <c r="B104" s="62">
        <v>200</v>
      </c>
      <c r="C104" s="63">
        <v>2.94</v>
      </c>
      <c r="D104" s="63">
        <v>3.544</v>
      </c>
      <c r="E104" s="63">
        <v>17.577999999999999</v>
      </c>
      <c r="F104" s="63">
        <v>118.60000000000001</v>
      </c>
      <c r="G104" s="63">
        <v>0.03</v>
      </c>
      <c r="H104" s="63">
        <v>0.47</v>
      </c>
      <c r="I104" s="63">
        <v>0.01</v>
      </c>
      <c r="J104" s="63">
        <v>0</v>
      </c>
      <c r="K104" s="63">
        <v>0</v>
      </c>
      <c r="L104" s="63">
        <v>0.1</v>
      </c>
      <c r="M104" s="63">
        <v>100.28</v>
      </c>
      <c r="N104" s="63">
        <v>24.74</v>
      </c>
      <c r="O104" s="63">
        <v>86.02</v>
      </c>
      <c r="P104" s="63">
        <v>0.78</v>
      </c>
      <c r="Q104" s="63">
        <v>186.56</v>
      </c>
      <c r="R104" s="63">
        <v>8.1</v>
      </c>
      <c r="S104" s="63">
        <v>0</v>
      </c>
      <c r="T104" s="63">
        <v>0</v>
      </c>
      <c r="U104" s="64" t="s">
        <v>97</v>
      </c>
      <c r="V104" s="64" t="s">
        <v>27</v>
      </c>
      <c r="W104" s="55"/>
    </row>
    <row r="105" spans="1:23" ht="12.2" customHeight="1">
      <c r="A105" s="61" t="s">
        <v>48</v>
      </c>
      <c r="B105" s="62">
        <v>40</v>
      </c>
      <c r="C105" s="63">
        <v>3.05</v>
      </c>
      <c r="D105" s="63">
        <v>0.25</v>
      </c>
      <c r="E105" s="63">
        <v>20.07</v>
      </c>
      <c r="F105" s="63">
        <v>94.73</v>
      </c>
      <c r="G105" s="63">
        <v>0.06</v>
      </c>
      <c r="H105" s="63">
        <v>0</v>
      </c>
      <c r="I105" s="63">
        <v>0</v>
      </c>
      <c r="J105" s="63">
        <v>0.78</v>
      </c>
      <c r="K105" s="63">
        <v>0</v>
      </c>
      <c r="L105" s="63">
        <v>0.02</v>
      </c>
      <c r="M105" s="63">
        <v>9.1999999999999993</v>
      </c>
      <c r="N105" s="63">
        <v>13.2</v>
      </c>
      <c r="O105" s="63">
        <v>33.6</v>
      </c>
      <c r="P105" s="63">
        <v>0.8</v>
      </c>
      <c r="Q105" s="63">
        <v>51.6</v>
      </c>
      <c r="R105" s="63">
        <v>0</v>
      </c>
      <c r="S105" s="63">
        <v>0.01</v>
      </c>
      <c r="T105" s="63">
        <v>0</v>
      </c>
      <c r="U105" s="64" t="s">
        <v>215</v>
      </c>
      <c r="V105" s="64" t="s">
        <v>38</v>
      </c>
      <c r="W105" s="65"/>
    </row>
    <row r="106" spans="1:23" ht="21.6" customHeight="1">
      <c r="A106" s="67" t="s">
        <v>39</v>
      </c>
      <c r="B106" s="68">
        <f>SUM(B102:B105)</f>
        <v>550</v>
      </c>
      <c r="C106" s="57">
        <f t="shared" ref="C106:T106" si="9">SUM(C102:C105)</f>
        <v>22.720000000000002</v>
      </c>
      <c r="D106" s="57">
        <f t="shared" si="9"/>
        <v>23.513999999999999</v>
      </c>
      <c r="E106" s="57">
        <f t="shared" si="9"/>
        <v>83.298000000000002</v>
      </c>
      <c r="F106" s="57">
        <f t="shared" si="9"/>
        <v>664.98</v>
      </c>
      <c r="G106" s="57">
        <f t="shared" si="9"/>
        <v>0.52</v>
      </c>
      <c r="H106" s="57">
        <f t="shared" si="9"/>
        <v>14.39</v>
      </c>
      <c r="I106" s="57">
        <f t="shared" si="9"/>
        <v>0.02</v>
      </c>
      <c r="J106" s="57">
        <f t="shared" si="9"/>
        <v>4.8600000000000003</v>
      </c>
      <c r="K106" s="57">
        <f t="shared" si="9"/>
        <v>0</v>
      </c>
      <c r="L106" s="57">
        <f t="shared" si="9"/>
        <v>0.30000000000000004</v>
      </c>
      <c r="M106" s="57">
        <f t="shared" si="9"/>
        <v>148.63</v>
      </c>
      <c r="N106" s="57">
        <f t="shared" si="9"/>
        <v>90.98</v>
      </c>
      <c r="O106" s="57">
        <f t="shared" si="9"/>
        <v>317.64000000000004</v>
      </c>
      <c r="P106" s="57">
        <f t="shared" si="9"/>
        <v>5.9</v>
      </c>
      <c r="Q106" s="57">
        <f t="shared" si="9"/>
        <v>1488.6599999999999</v>
      </c>
      <c r="R106" s="57">
        <f t="shared" si="9"/>
        <v>21.78</v>
      </c>
      <c r="S106" s="57">
        <f t="shared" si="9"/>
        <v>9.9999999999999992E-2</v>
      </c>
      <c r="T106" s="57">
        <f t="shared" si="9"/>
        <v>0</v>
      </c>
      <c r="U106" s="69"/>
      <c r="V106" s="69"/>
    </row>
    <row r="107" spans="1:23" s="75" customFormat="1" ht="28.35" customHeight="1">
      <c r="A107" s="160" t="s">
        <v>262</v>
      </c>
      <c r="B107" s="160"/>
      <c r="C107" s="160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</row>
    <row r="108" spans="1:23" ht="13.35" customHeight="1">
      <c r="A108" s="153" t="s">
        <v>0</v>
      </c>
      <c r="B108" s="155" t="s">
        <v>1</v>
      </c>
      <c r="C108" s="157" t="s">
        <v>2</v>
      </c>
      <c r="D108" s="158"/>
      <c r="E108" s="159"/>
      <c r="F108" s="156" t="s">
        <v>3</v>
      </c>
      <c r="G108" s="157" t="s">
        <v>4</v>
      </c>
      <c r="H108" s="158"/>
      <c r="I108" s="158"/>
      <c r="J108" s="158"/>
      <c r="K108" s="158"/>
      <c r="L108" s="159"/>
      <c r="M108" s="157" t="s">
        <v>5</v>
      </c>
      <c r="N108" s="158"/>
      <c r="O108" s="158"/>
      <c r="P108" s="158"/>
      <c r="Q108" s="158"/>
      <c r="R108" s="158"/>
      <c r="S108" s="158"/>
      <c r="T108" s="159"/>
      <c r="U108" s="56" t="s">
        <v>6</v>
      </c>
      <c r="V108" s="56" t="s">
        <v>7</v>
      </c>
    </row>
    <row r="109" spans="1:23" ht="26.65" customHeight="1">
      <c r="A109" s="154"/>
      <c r="B109" s="154"/>
      <c r="C109" s="57" t="s">
        <v>8</v>
      </c>
      <c r="D109" s="57" t="s">
        <v>9</v>
      </c>
      <c r="E109" s="57" t="s">
        <v>10</v>
      </c>
      <c r="F109" s="154"/>
      <c r="G109" s="57" t="s">
        <v>11</v>
      </c>
      <c r="H109" s="57" t="s">
        <v>12</v>
      </c>
      <c r="I109" s="57" t="s">
        <v>13</v>
      </c>
      <c r="J109" s="57" t="s">
        <v>14</v>
      </c>
      <c r="K109" s="57" t="s">
        <v>15</v>
      </c>
      <c r="L109" s="57" t="s">
        <v>16</v>
      </c>
      <c r="M109" s="57" t="s">
        <v>17</v>
      </c>
      <c r="N109" s="57" t="s">
        <v>18</v>
      </c>
      <c r="O109" s="57" t="s">
        <v>19</v>
      </c>
      <c r="P109" s="57" t="s">
        <v>20</v>
      </c>
      <c r="Q109" s="57" t="s">
        <v>21</v>
      </c>
      <c r="R109" s="57" t="s">
        <v>22</v>
      </c>
      <c r="S109" s="57" t="s">
        <v>23</v>
      </c>
      <c r="T109" s="57" t="s">
        <v>24</v>
      </c>
      <c r="U109" s="56"/>
      <c r="V109" s="56"/>
    </row>
    <row r="110" spans="1:23" ht="14.65" customHeight="1">
      <c r="A110" s="58" t="s">
        <v>25</v>
      </c>
      <c r="B110" s="59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58"/>
      <c r="V110" s="58"/>
    </row>
    <row r="111" spans="1:23" ht="12.2" customHeight="1">
      <c r="A111" s="70" t="s">
        <v>188</v>
      </c>
      <c r="B111" s="71">
        <v>100</v>
      </c>
      <c r="C111" s="72">
        <v>1.8</v>
      </c>
      <c r="D111" s="72">
        <v>5.0999999999999996</v>
      </c>
      <c r="E111" s="72">
        <v>6.2</v>
      </c>
      <c r="F111" s="72">
        <v>78.8</v>
      </c>
      <c r="G111" s="73">
        <v>0.06</v>
      </c>
      <c r="H111" s="73">
        <v>2.57</v>
      </c>
      <c r="I111" s="73">
        <v>1.23</v>
      </c>
      <c r="J111" s="73">
        <v>2.89</v>
      </c>
      <c r="K111" s="73">
        <v>0</v>
      </c>
      <c r="L111" s="73">
        <v>0.05</v>
      </c>
      <c r="M111" s="73">
        <v>34.31</v>
      </c>
      <c r="N111" s="73">
        <v>27.4</v>
      </c>
      <c r="O111" s="73">
        <v>49.22</v>
      </c>
      <c r="P111" s="73">
        <v>0.77</v>
      </c>
      <c r="Q111" s="73">
        <v>156.37</v>
      </c>
      <c r="R111" s="73">
        <v>3.09</v>
      </c>
      <c r="S111" s="73">
        <v>0.03</v>
      </c>
      <c r="T111" s="73">
        <v>0</v>
      </c>
      <c r="U111" s="74" t="s">
        <v>37</v>
      </c>
      <c r="V111" s="74" t="s">
        <v>154</v>
      </c>
    </row>
    <row r="112" spans="1:23" ht="12.2" customHeight="1">
      <c r="A112" s="70" t="s">
        <v>190</v>
      </c>
      <c r="B112" s="71">
        <v>180</v>
      </c>
      <c r="C112" s="72">
        <v>10.199999999999999</v>
      </c>
      <c r="D112" s="72">
        <v>8.3000000000000007</v>
      </c>
      <c r="E112" s="72">
        <v>46.3</v>
      </c>
      <c r="F112" s="72">
        <v>300.2</v>
      </c>
      <c r="G112" s="73">
        <v>0.25</v>
      </c>
      <c r="H112" s="73">
        <v>0</v>
      </c>
      <c r="I112" s="73">
        <v>0.04</v>
      </c>
      <c r="J112" s="73">
        <v>0.69</v>
      </c>
      <c r="K112" s="73">
        <v>0</v>
      </c>
      <c r="L112" s="73">
        <v>0</v>
      </c>
      <c r="M112" s="73">
        <v>22.03</v>
      </c>
      <c r="N112" s="73">
        <v>162.49</v>
      </c>
      <c r="O112" s="73">
        <v>242.36</v>
      </c>
      <c r="P112" s="73">
        <v>5.51</v>
      </c>
      <c r="Q112" s="73">
        <v>0</v>
      </c>
      <c r="R112" s="73">
        <v>0</v>
      </c>
      <c r="S112" s="73">
        <v>0</v>
      </c>
      <c r="T112" s="73">
        <v>0</v>
      </c>
      <c r="U112" s="74" t="s">
        <v>191</v>
      </c>
      <c r="V112" s="74" t="s">
        <v>32</v>
      </c>
    </row>
    <row r="113" spans="1:23" ht="12.2" customHeight="1">
      <c r="A113" s="61" t="s">
        <v>285</v>
      </c>
      <c r="B113" s="62">
        <v>130</v>
      </c>
      <c r="C113" s="63">
        <v>13</v>
      </c>
      <c r="D113" s="63">
        <v>12.11</v>
      </c>
      <c r="E113" s="63">
        <v>17.559999999999999</v>
      </c>
      <c r="F113" s="63">
        <v>213.33</v>
      </c>
      <c r="G113" s="63">
        <v>0.11</v>
      </c>
      <c r="H113" s="63">
        <v>1.18</v>
      </c>
      <c r="I113" s="63">
        <v>0.59</v>
      </c>
      <c r="J113" s="63">
        <v>0.99</v>
      </c>
      <c r="K113" s="63">
        <v>0.37</v>
      </c>
      <c r="L113" s="63">
        <v>0.17</v>
      </c>
      <c r="M113" s="63">
        <v>69.09</v>
      </c>
      <c r="N113" s="63">
        <v>59.92</v>
      </c>
      <c r="O113" s="63">
        <v>249.89</v>
      </c>
      <c r="P113" s="63">
        <v>1.46</v>
      </c>
      <c r="Q113" s="63">
        <v>493</v>
      </c>
      <c r="R113" s="63">
        <v>138</v>
      </c>
      <c r="S113" s="63">
        <v>0.57999999999999996</v>
      </c>
      <c r="T113" s="63">
        <v>0.02</v>
      </c>
      <c r="U113" s="64" t="s">
        <v>194</v>
      </c>
      <c r="V113" s="64" t="s">
        <v>32</v>
      </c>
      <c r="W113" s="65"/>
    </row>
    <row r="114" spans="1:23" ht="12.2" customHeight="1">
      <c r="A114" s="66" t="s">
        <v>251</v>
      </c>
      <c r="B114" s="62">
        <v>200</v>
      </c>
      <c r="C114" s="63">
        <v>1</v>
      </c>
      <c r="D114" s="63">
        <v>0</v>
      </c>
      <c r="E114" s="63">
        <v>20.2</v>
      </c>
      <c r="F114" s="63">
        <v>84.8</v>
      </c>
      <c r="G114" s="63">
        <v>0.03</v>
      </c>
      <c r="H114" s="63">
        <v>1.6</v>
      </c>
      <c r="I114" s="63">
        <v>0</v>
      </c>
      <c r="J114" s="63">
        <v>0</v>
      </c>
      <c r="K114" s="63">
        <v>0</v>
      </c>
      <c r="L114" s="63">
        <v>0.02</v>
      </c>
      <c r="M114" s="63">
        <v>36</v>
      </c>
      <c r="N114" s="63">
        <v>16.2</v>
      </c>
      <c r="O114" s="63">
        <v>21.6</v>
      </c>
      <c r="P114" s="63">
        <v>0.72</v>
      </c>
      <c r="Q114" s="63">
        <v>300</v>
      </c>
      <c r="R114" s="63">
        <v>12</v>
      </c>
      <c r="S114" s="63">
        <v>0</v>
      </c>
      <c r="T114" s="63">
        <v>0</v>
      </c>
      <c r="U114" s="64" t="s">
        <v>60</v>
      </c>
      <c r="V114" s="64">
        <v>2017</v>
      </c>
      <c r="W114" s="55"/>
    </row>
    <row r="115" spans="1:23" ht="12.2" customHeight="1">
      <c r="A115" s="61" t="s">
        <v>36</v>
      </c>
      <c r="B115" s="62">
        <v>30</v>
      </c>
      <c r="C115" s="63">
        <v>1.99</v>
      </c>
      <c r="D115" s="63">
        <v>0.26</v>
      </c>
      <c r="E115" s="63">
        <v>12.72</v>
      </c>
      <c r="F115" s="63">
        <v>61.19</v>
      </c>
      <c r="G115" s="63">
        <v>0.05</v>
      </c>
      <c r="H115" s="63">
        <v>0</v>
      </c>
      <c r="I115" s="63">
        <v>0</v>
      </c>
      <c r="J115" s="63">
        <v>0.66</v>
      </c>
      <c r="K115" s="63">
        <v>0</v>
      </c>
      <c r="L115" s="63">
        <v>0.02</v>
      </c>
      <c r="M115" s="63">
        <v>5.4</v>
      </c>
      <c r="N115" s="63">
        <v>5.7</v>
      </c>
      <c r="O115" s="63">
        <v>26.1</v>
      </c>
      <c r="P115" s="63">
        <v>1.2</v>
      </c>
      <c r="Q115" s="63">
        <v>40.799999999999997</v>
      </c>
      <c r="R115" s="63">
        <v>1.68</v>
      </c>
      <c r="S115" s="63">
        <v>0</v>
      </c>
      <c r="T115" s="63">
        <v>0</v>
      </c>
      <c r="U115" s="64" t="s">
        <v>215</v>
      </c>
      <c r="V115" s="64" t="s">
        <v>38</v>
      </c>
      <c r="W115" s="65"/>
    </row>
    <row r="116" spans="1:23" ht="12.2" customHeight="1">
      <c r="A116" s="67" t="s">
        <v>39</v>
      </c>
      <c r="B116" s="68">
        <f>SUM(B111:B115)</f>
        <v>640</v>
      </c>
      <c r="C116" s="57">
        <f t="shared" ref="C116:T116" si="10">SUM(C111:C115)</f>
        <v>27.99</v>
      </c>
      <c r="D116" s="57">
        <f t="shared" si="10"/>
        <v>25.77</v>
      </c>
      <c r="E116" s="57">
        <f t="shared" si="10"/>
        <v>102.98</v>
      </c>
      <c r="F116" s="57">
        <f t="shared" si="10"/>
        <v>738.31999999999994</v>
      </c>
      <c r="G116" s="57">
        <f t="shared" si="10"/>
        <v>0.49999999999999994</v>
      </c>
      <c r="H116" s="57">
        <f t="shared" si="10"/>
        <v>5.35</v>
      </c>
      <c r="I116" s="57">
        <f t="shared" si="10"/>
        <v>1.8599999999999999</v>
      </c>
      <c r="J116" s="57">
        <f t="shared" si="10"/>
        <v>5.23</v>
      </c>
      <c r="K116" s="57">
        <f t="shared" si="10"/>
        <v>0.37</v>
      </c>
      <c r="L116" s="57">
        <f t="shared" si="10"/>
        <v>0.26</v>
      </c>
      <c r="M116" s="57">
        <f t="shared" si="10"/>
        <v>166.83</v>
      </c>
      <c r="N116" s="57">
        <f t="shared" si="10"/>
        <v>271.70999999999998</v>
      </c>
      <c r="O116" s="57">
        <f t="shared" si="10"/>
        <v>589.17000000000007</v>
      </c>
      <c r="P116" s="57">
        <f t="shared" si="10"/>
        <v>9.6599999999999984</v>
      </c>
      <c r="Q116" s="57">
        <f t="shared" si="10"/>
        <v>990.17</v>
      </c>
      <c r="R116" s="57">
        <f t="shared" si="10"/>
        <v>154.77000000000001</v>
      </c>
      <c r="S116" s="57">
        <f t="shared" si="10"/>
        <v>0.61</v>
      </c>
      <c r="T116" s="57">
        <f t="shared" si="10"/>
        <v>0.02</v>
      </c>
      <c r="U116" s="69"/>
      <c r="V116" s="69"/>
    </row>
    <row r="117" spans="1:23" s="75" customFormat="1" ht="28.35" customHeight="1">
      <c r="A117" s="160" t="s">
        <v>263</v>
      </c>
      <c r="B117" s="160"/>
      <c r="C117" s="160"/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</row>
    <row r="118" spans="1:23" ht="13.35" customHeight="1">
      <c r="A118" s="153" t="s">
        <v>0</v>
      </c>
      <c r="B118" s="155" t="s">
        <v>1</v>
      </c>
      <c r="C118" s="157" t="s">
        <v>2</v>
      </c>
      <c r="D118" s="158"/>
      <c r="E118" s="159"/>
      <c r="F118" s="156" t="s">
        <v>3</v>
      </c>
      <c r="G118" s="157" t="s">
        <v>4</v>
      </c>
      <c r="H118" s="158"/>
      <c r="I118" s="158"/>
      <c r="J118" s="158"/>
      <c r="K118" s="158"/>
      <c r="L118" s="159"/>
      <c r="M118" s="157" t="s">
        <v>5</v>
      </c>
      <c r="N118" s="158"/>
      <c r="O118" s="158"/>
      <c r="P118" s="158"/>
      <c r="Q118" s="158"/>
      <c r="R118" s="158"/>
      <c r="S118" s="158"/>
      <c r="T118" s="159"/>
      <c r="U118" s="56" t="s">
        <v>6</v>
      </c>
      <c r="V118" s="56" t="s">
        <v>7</v>
      </c>
    </row>
    <row r="119" spans="1:23" ht="26.65" customHeight="1">
      <c r="A119" s="154"/>
      <c r="B119" s="154"/>
      <c r="C119" s="57" t="s">
        <v>8</v>
      </c>
      <c r="D119" s="57" t="s">
        <v>9</v>
      </c>
      <c r="E119" s="57" t="s">
        <v>10</v>
      </c>
      <c r="F119" s="154"/>
      <c r="G119" s="57" t="s">
        <v>11</v>
      </c>
      <c r="H119" s="57" t="s">
        <v>12</v>
      </c>
      <c r="I119" s="57" t="s">
        <v>13</v>
      </c>
      <c r="J119" s="57" t="s">
        <v>14</v>
      </c>
      <c r="K119" s="57" t="s">
        <v>15</v>
      </c>
      <c r="L119" s="57" t="s">
        <v>16</v>
      </c>
      <c r="M119" s="57" t="s">
        <v>17</v>
      </c>
      <c r="N119" s="57" t="s">
        <v>18</v>
      </c>
      <c r="O119" s="57" t="s">
        <v>19</v>
      </c>
      <c r="P119" s="57" t="s">
        <v>20</v>
      </c>
      <c r="Q119" s="57" t="s">
        <v>21</v>
      </c>
      <c r="R119" s="57" t="s">
        <v>22</v>
      </c>
      <c r="S119" s="57" t="s">
        <v>23</v>
      </c>
      <c r="T119" s="57" t="s">
        <v>24</v>
      </c>
      <c r="U119" s="56"/>
      <c r="V119" s="56"/>
    </row>
    <row r="120" spans="1:23" ht="14.65" customHeight="1">
      <c r="A120" s="58" t="s">
        <v>25</v>
      </c>
      <c r="B120" s="59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58"/>
      <c r="V120" s="58"/>
    </row>
    <row r="121" spans="1:23" ht="12.2" customHeight="1">
      <c r="A121" s="61" t="s">
        <v>201</v>
      </c>
      <c r="B121" s="62">
        <v>250</v>
      </c>
      <c r="C121" s="62">
        <v>5.7</v>
      </c>
      <c r="D121" s="62">
        <v>6.4</v>
      </c>
      <c r="E121" s="62">
        <v>25.8</v>
      </c>
      <c r="F121" s="62">
        <v>162.19999999999999</v>
      </c>
      <c r="G121" s="63">
        <v>0.06</v>
      </c>
      <c r="H121" s="63">
        <v>0.65</v>
      </c>
      <c r="I121" s="63">
        <v>0.03</v>
      </c>
      <c r="J121" s="63">
        <v>0.04</v>
      </c>
      <c r="K121" s="63">
        <v>0.03</v>
      </c>
      <c r="L121" s="63">
        <v>0.15</v>
      </c>
      <c r="M121" s="63">
        <v>144.51</v>
      </c>
      <c r="N121" s="63">
        <v>18.3</v>
      </c>
      <c r="O121" s="63">
        <v>110.4</v>
      </c>
      <c r="P121" s="63">
        <v>0.5</v>
      </c>
      <c r="Q121" s="63">
        <v>209.7</v>
      </c>
      <c r="R121" s="63">
        <v>12.11</v>
      </c>
      <c r="S121" s="63">
        <v>0</v>
      </c>
      <c r="T121" s="63">
        <v>0</v>
      </c>
      <c r="U121" s="64" t="s">
        <v>83</v>
      </c>
      <c r="V121" s="64" t="s">
        <v>27</v>
      </c>
      <c r="W121" s="65"/>
    </row>
    <row r="122" spans="1:23" ht="12.2" customHeight="1">
      <c r="A122" s="66" t="s">
        <v>226</v>
      </c>
      <c r="B122" s="62">
        <v>75</v>
      </c>
      <c r="C122" s="62">
        <v>6.71</v>
      </c>
      <c r="D122" s="62">
        <v>7.52</v>
      </c>
      <c r="E122" s="62">
        <v>21.6</v>
      </c>
      <c r="F122" s="62">
        <v>187.4</v>
      </c>
      <c r="G122" s="63">
        <v>0.05</v>
      </c>
      <c r="H122" s="63">
        <v>0</v>
      </c>
      <c r="I122" s="63">
        <v>0</v>
      </c>
      <c r="J122" s="63">
        <v>1.5</v>
      </c>
      <c r="K122" s="63">
        <v>0.02</v>
      </c>
      <c r="L122" s="63">
        <v>0.02</v>
      </c>
      <c r="M122" s="63">
        <v>8.82</v>
      </c>
      <c r="N122" s="63">
        <v>5.71</v>
      </c>
      <c r="O122" s="63">
        <v>31.93</v>
      </c>
      <c r="P122" s="63">
        <v>0.36</v>
      </c>
      <c r="Q122" s="63">
        <v>49.34</v>
      </c>
      <c r="R122" s="63">
        <v>0.74</v>
      </c>
      <c r="S122" s="63">
        <v>0.01</v>
      </c>
      <c r="T122" s="63">
        <v>0.01</v>
      </c>
      <c r="U122" s="64" t="s">
        <v>227</v>
      </c>
      <c r="V122" s="64">
        <v>2017</v>
      </c>
      <c r="W122" s="55"/>
    </row>
    <row r="123" spans="1:23" ht="12.2" customHeight="1">
      <c r="A123" s="66" t="s">
        <v>248</v>
      </c>
      <c r="B123" s="62">
        <v>180</v>
      </c>
      <c r="C123" s="62">
        <v>4.68</v>
      </c>
      <c r="D123" s="62">
        <v>4.05</v>
      </c>
      <c r="E123" s="62">
        <v>6.48</v>
      </c>
      <c r="F123" s="62">
        <v>85.86</v>
      </c>
      <c r="G123" s="63">
        <v>0</v>
      </c>
      <c r="H123" s="63">
        <v>0</v>
      </c>
      <c r="I123" s="63">
        <v>0</v>
      </c>
      <c r="J123" s="63">
        <v>0</v>
      </c>
      <c r="K123" s="63">
        <v>0</v>
      </c>
      <c r="L123" s="63">
        <v>0</v>
      </c>
      <c r="M123" s="63">
        <v>0</v>
      </c>
      <c r="N123" s="63">
        <v>0</v>
      </c>
      <c r="O123" s="63">
        <v>0</v>
      </c>
      <c r="P123" s="63">
        <v>0</v>
      </c>
      <c r="Q123" s="63">
        <v>0</v>
      </c>
      <c r="R123" s="63">
        <v>0</v>
      </c>
      <c r="S123" s="63">
        <v>0</v>
      </c>
      <c r="T123" s="63">
        <v>0</v>
      </c>
      <c r="U123" s="64" t="s">
        <v>215</v>
      </c>
      <c r="V123" s="64" t="s">
        <v>27</v>
      </c>
      <c r="W123" s="55"/>
    </row>
    <row r="124" spans="1:23" ht="12.2" customHeight="1">
      <c r="A124" s="61" t="s">
        <v>36</v>
      </c>
      <c r="B124" s="62">
        <v>30</v>
      </c>
      <c r="C124" s="62">
        <v>1.99</v>
      </c>
      <c r="D124" s="62">
        <v>0.26</v>
      </c>
      <c r="E124" s="62">
        <v>12.72</v>
      </c>
      <c r="F124" s="62">
        <v>61.19</v>
      </c>
      <c r="G124" s="63">
        <v>0.05</v>
      </c>
      <c r="H124" s="63">
        <v>0</v>
      </c>
      <c r="I124" s="63">
        <v>0</v>
      </c>
      <c r="J124" s="63">
        <v>0.66</v>
      </c>
      <c r="K124" s="63">
        <v>0</v>
      </c>
      <c r="L124" s="63">
        <v>0.02</v>
      </c>
      <c r="M124" s="63">
        <v>5.4</v>
      </c>
      <c r="N124" s="63">
        <v>5.7</v>
      </c>
      <c r="O124" s="63">
        <v>26.1</v>
      </c>
      <c r="P124" s="63">
        <v>1.2</v>
      </c>
      <c r="Q124" s="63">
        <v>40.799999999999997</v>
      </c>
      <c r="R124" s="63">
        <v>1.68</v>
      </c>
      <c r="S124" s="63">
        <v>0</v>
      </c>
      <c r="T124" s="63">
        <v>0</v>
      </c>
      <c r="U124" s="64" t="s">
        <v>215</v>
      </c>
      <c r="V124" s="64" t="s">
        <v>38</v>
      </c>
      <c r="W124" s="65"/>
    </row>
    <row r="125" spans="1:23" ht="12.2" customHeight="1">
      <c r="A125" s="61" t="s">
        <v>48</v>
      </c>
      <c r="B125" s="62">
        <v>20</v>
      </c>
      <c r="C125" s="62">
        <v>1.53</v>
      </c>
      <c r="D125" s="62">
        <v>0.12</v>
      </c>
      <c r="E125" s="62">
        <v>10.039999999999999</v>
      </c>
      <c r="F125" s="62">
        <v>47.36</v>
      </c>
      <c r="G125" s="63">
        <v>0.03</v>
      </c>
      <c r="H125" s="63">
        <v>0</v>
      </c>
      <c r="I125" s="63">
        <v>0</v>
      </c>
      <c r="J125" s="63">
        <v>0.39</v>
      </c>
      <c r="K125" s="63">
        <v>0</v>
      </c>
      <c r="L125" s="63">
        <v>0.01</v>
      </c>
      <c r="M125" s="63">
        <v>4.5999999999999996</v>
      </c>
      <c r="N125" s="63">
        <v>6.6</v>
      </c>
      <c r="O125" s="63">
        <v>16.8</v>
      </c>
      <c r="P125" s="63">
        <v>0.4</v>
      </c>
      <c r="Q125" s="63">
        <v>25.8</v>
      </c>
      <c r="R125" s="63">
        <v>0</v>
      </c>
      <c r="S125" s="63">
        <v>0</v>
      </c>
      <c r="T125" s="63">
        <v>0</v>
      </c>
      <c r="U125" s="64" t="s">
        <v>215</v>
      </c>
      <c r="V125" s="64" t="s">
        <v>38</v>
      </c>
      <c r="W125" s="65"/>
    </row>
    <row r="126" spans="1:23" ht="12.2" customHeight="1">
      <c r="A126" s="67" t="s">
        <v>39</v>
      </c>
      <c r="B126" s="68">
        <f>SUM(B121:B125)</f>
        <v>555</v>
      </c>
      <c r="C126" s="68">
        <f t="shared" ref="C126:F126" si="11">SUM(C121:C125)</f>
        <v>20.61</v>
      </c>
      <c r="D126" s="68">
        <f t="shared" si="11"/>
        <v>18.350000000000001</v>
      </c>
      <c r="E126" s="68">
        <f t="shared" si="11"/>
        <v>76.640000000000015</v>
      </c>
      <c r="F126" s="68">
        <f t="shared" si="11"/>
        <v>544.01</v>
      </c>
      <c r="G126" s="57">
        <f t="shared" ref="G126:T126" si="12">SUM(G121:G125)</f>
        <v>0.19</v>
      </c>
      <c r="H126" s="57">
        <f t="shared" si="12"/>
        <v>0.65</v>
      </c>
      <c r="I126" s="57">
        <f t="shared" si="12"/>
        <v>0.03</v>
      </c>
      <c r="J126" s="57">
        <f t="shared" si="12"/>
        <v>2.5900000000000003</v>
      </c>
      <c r="K126" s="57">
        <f t="shared" si="12"/>
        <v>0.05</v>
      </c>
      <c r="L126" s="57">
        <f t="shared" si="12"/>
        <v>0.19999999999999998</v>
      </c>
      <c r="M126" s="57">
        <f t="shared" si="12"/>
        <v>163.32999999999998</v>
      </c>
      <c r="N126" s="57">
        <f t="shared" si="12"/>
        <v>36.31</v>
      </c>
      <c r="O126" s="57">
        <f t="shared" si="12"/>
        <v>185.23000000000002</v>
      </c>
      <c r="P126" s="57">
        <f t="shared" si="12"/>
        <v>2.46</v>
      </c>
      <c r="Q126" s="57">
        <f t="shared" si="12"/>
        <v>325.64</v>
      </c>
      <c r="R126" s="57">
        <f t="shared" si="12"/>
        <v>14.53</v>
      </c>
      <c r="S126" s="57">
        <f t="shared" si="12"/>
        <v>0.01</v>
      </c>
      <c r="T126" s="57">
        <f t="shared" si="12"/>
        <v>0.01</v>
      </c>
      <c r="U126" s="69"/>
      <c r="V126" s="69"/>
    </row>
    <row r="129" spans="1:22" s="75" customFormat="1" ht="14.1" customHeight="1">
      <c r="A129" s="169" t="s">
        <v>276</v>
      </c>
      <c r="B129" s="170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1"/>
      <c r="N129" s="171"/>
      <c r="O129" s="171"/>
      <c r="P129" s="171"/>
      <c r="Q129" s="171"/>
      <c r="R129" s="171"/>
      <c r="S129" s="171"/>
      <c r="T129" s="171"/>
      <c r="U129" s="171"/>
      <c r="V129" s="171"/>
    </row>
    <row r="130" spans="1:22" s="75" customFormat="1" ht="13.35" customHeight="1">
      <c r="A130" s="172" t="s">
        <v>267</v>
      </c>
      <c r="B130" s="172"/>
      <c r="C130" s="165" t="s">
        <v>2</v>
      </c>
      <c r="D130" s="165"/>
      <c r="E130" s="165"/>
      <c r="F130" s="165" t="s">
        <v>3</v>
      </c>
      <c r="G130" s="165" t="s">
        <v>4</v>
      </c>
      <c r="H130" s="165"/>
      <c r="I130" s="165"/>
      <c r="J130" s="165"/>
      <c r="K130" s="165"/>
      <c r="L130" s="157"/>
      <c r="M130" s="166" t="s">
        <v>5</v>
      </c>
      <c r="N130" s="166"/>
      <c r="O130" s="166"/>
      <c r="P130" s="166"/>
      <c r="Q130" s="166"/>
      <c r="R130" s="166"/>
      <c r="S130" s="166"/>
      <c r="T130" s="166"/>
      <c r="U130" s="160"/>
      <c r="V130" s="160"/>
    </row>
    <row r="131" spans="1:22" s="75" customFormat="1" ht="26.65" customHeight="1">
      <c r="A131" s="153"/>
      <c r="B131" s="153"/>
      <c r="C131" s="81" t="s">
        <v>8</v>
      </c>
      <c r="D131" s="81" t="s">
        <v>9</v>
      </c>
      <c r="E131" s="81" t="s">
        <v>10</v>
      </c>
      <c r="F131" s="156"/>
      <c r="G131" s="81" t="s">
        <v>11</v>
      </c>
      <c r="H131" s="81" t="s">
        <v>12</v>
      </c>
      <c r="I131" s="81" t="s">
        <v>13</v>
      </c>
      <c r="J131" s="81" t="s">
        <v>14</v>
      </c>
      <c r="K131" s="81" t="s">
        <v>15</v>
      </c>
      <c r="L131" s="82" t="s">
        <v>16</v>
      </c>
      <c r="M131" s="83" t="s">
        <v>17</v>
      </c>
      <c r="N131" s="83" t="s">
        <v>18</v>
      </c>
      <c r="O131" s="83" t="s">
        <v>19</v>
      </c>
      <c r="P131" s="83" t="s">
        <v>20</v>
      </c>
      <c r="Q131" s="83" t="s">
        <v>21</v>
      </c>
      <c r="R131" s="83" t="s">
        <v>22</v>
      </c>
      <c r="S131" s="83" t="s">
        <v>23</v>
      </c>
      <c r="T131" s="83" t="s">
        <v>24</v>
      </c>
      <c r="U131" s="160"/>
      <c r="V131" s="160"/>
    </row>
    <row r="132" spans="1:22" s="113" customFormat="1" ht="14.1" customHeight="1">
      <c r="A132" s="111" t="s">
        <v>268</v>
      </c>
      <c r="B132" s="111">
        <f>B126+B116+B106+B97+B86+B75+B64+B54+B44+B34+B24+B13</f>
        <v>7070</v>
      </c>
      <c r="C132" s="111">
        <f t="shared" ref="C132:T132" si="13">C126+C116+C106+C97+C86+C75+C64+C54+C44+C34+C24+C13</f>
        <v>263.5044444444444</v>
      </c>
      <c r="D132" s="111">
        <f t="shared" si="13"/>
        <v>262.59755555555557</v>
      </c>
      <c r="E132" s="111">
        <f t="shared" si="13"/>
        <v>1126.6508888888889</v>
      </c>
      <c r="F132" s="111">
        <f t="shared" si="13"/>
        <v>7856.2977777777778</v>
      </c>
      <c r="G132" s="111">
        <f t="shared" si="13"/>
        <v>4.2700000000000005</v>
      </c>
      <c r="H132" s="111">
        <f t="shared" si="13"/>
        <v>208.94</v>
      </c>
      <c r="I132" s="111">
        <f t="shared" si="13"/>
        <v>8.5300000000000011</v>
      </c>
      <c r="J132" s="111">
        <f t="shared" si="13"/>
        <v>59.84</v>
      </c>
      <c r="K132" s="111">
        <f t="shared" si="13"/>
        <v>4.1099999999999994</v>
      </c>
      <c r="L132" s="112">
        <f t="shared" si="13"/>
        <v>5.1100000000000003</v>
      </c>
      <c r="M132" s="111">
        <f t="shared" si="13"/>
        <v>2527.75</v>
      </c>
      <c r="N132" s="111">
        <f t="shared" si="13"/>
        <v>1141.9900000000002</v>
      </c>
      <c r="O132" s="111">
        <f t="shared" si="13"/>
        <v>4184.51</v>
      </c>
      <c r="P132" s="111">
        <f t="shared" si="13"/>
        <v>75.539999999999992</v>
      </c>
      <c r="Q132" s="111">
        <f t="shared" si="13"/>
        <v>11935.59</v>
      </c>
      <c r="R132" s="111">
        <f t="shared" si="13"/>
        <v>475.92999999999995</v>
      </c>
      <c r="S132" s="111">
        <f t="shared" si="13"/>
        <v>1.94</v>
      </c>
      <c r="T132" s="111">
        <f t="shared" si="13"/>
        <v>0.15999999999999998</v>
      </c>
    </row>
    <row r="133" spans="1:22" s="113" customFormat="1" ht="14.1" customHeight="1">
      <c r="A133" s="111" t="s">
        <v>269</v>
      </c>
      <c r="B133" s="111">
        <f>B132/12</f>
        <v>589.16666666666663</v>
      </c>
      <c r="C133" s="111">
        <f t="shared" ref="C133:T133" si="14">C132/12</f>
        <v>21.958703703703701</v>
      </c>
      <c r="D133" s="111">
        <f t="shared" si="14"/>
        <v>21.883129629629632</v>
      </c>
      <c r="E133" s="111">
        <f t="shared" si="14"/>
        <v>93.887574074074067</v>
      </c>
      <c r="F133" s="111">
        <f t="shared" si="14"/>
        <v>654.69148148148145</v>
      </c>
      <c r="G133" s="111">
        <f t="shared" si="14"/>
        <v>0.35583333333333339</v>
      </c>
      <c r="H133" s="111">
        <f t="shared" si="14"/>
        <v>17.411666666666665</v>
      </c>
      <c r="I133" s="111">
        <f t="shared" si="14"/>
        <v>0.71083333333333343</v>
      </c>
      <c r="J133" s="111">
        <f t="shared" si="14"/>
        <v>4.9866666666666672</v>
      </c>
      <c r="K133" s="111">
        <f t="shared" si="14"/>
        <v>0.34249999999999997</v>
      </c>
      <c r="L133" s="112">
        <f t="shared" si="14"/>
        <v>0.42583333333333334</v>
      </c>
      <c r="M133" s="111">
        <f t="shared" si="14"/>
        <v>210.64583333333334</v>
      </c>
      <c r="N133" s="111">
        <f t="shared" si="14"/>
        <v>95.165833333333353</v>
      </c>
      <c r="O133" s="111">
        <f t="shared" si="14"/>
        <v>348.7091666666667</v>
      </c>
      <c r="P133" s="111">
        <f t="shared" si="14"/>
        <v>6.294999999999999</v>
      </c>
      <c r="Q133" s="111">
        <f t="shared" si="14"/>
        <v>994.63250000000005</v>
      </c>
      <c r="R133" s="111">
        <f t="shared" si="14"/>
        <v>39.660833333333329</v>
      </c>
      <c r="S133" s="111">
        <f t="shared" si="14"/>
        <v>0.16166666666666665</v>
      </c>
      <c r="T133" s="111">
        <f t="shared" si="14"/>
        <v>1.3333333333333331E-2</v>
      </c>
    </row>
    <row r="134" spans="1:22" s="80" customFormat="1"/>
  </sheetData>
  <mergeCells count="97">
    <mergeCell ref="M130:T130"/>
    <mergeCell ref="U130:U131"/>
    <mergeCell ref="V130:V131"/>
    <mergeCell ref="A130:A131"/>
    <mergeCell ref="B130:B131"/>
    <mergeCell ref="C130:E130"/>
    <mergeCell ref="F130:F131"/>
    <mergeCell ref="G130:L130"/>
    <mergeCell ref="A87:V87"/>
    <mergeCell ref="A98:V98"/>
    <mergeCell ref="A107:V107"/>
    <mergeCell ref="A117:V117"/>
    <mergeCell ref="A129:V129"/>
    <mergeCell ref="M99:T99"/>
    <mergeCell ref="A88:A89"/>
    <mergeCell ref="B88:B89"/>
    <mergeCell ref="C88:E88"/>
    <mergeCell ref="F88:F89"/>
    <mergeCell ref="G88:L88"/>
    <mergeCell ref="M88:T88"/>
    <mergeCell ref="A99:A100"/>
    <mergeCell ref="B99:B100"/>
    <mergeCell ref="C99:E99"/>
    <mergeCell ref="F99:F100"/>
    <mergeCell ref="A25:V25"/>
    <mergeCell ref="A35:V35"/>
    <mergeCell ref="A45:V45"/>
    <mergeCell ref="A55:V55"/>
    <mergeCell ref="A65:V65"/>
    <mergeCell ref="M56:T56"/>
    <mergeCell ref="A46:A47"/>
    <mergeCell ref="B46:B47"/>
    <mergeCell ref="C46:E46"/>
    <mergeCell ref="F46:F47"/>
    <mergeCell ref="G46:L46"/>
    <mergeCell ref="M46:T46"/>
    <mergeCell ref="A56:A57"/>
    <mergeCell ref="B56:B57"/>
    <mergeCell ref="C56:E56"/>
    <mergeCell ref="F56:F57"/>
    <mergeCell ref="C15:E15"/>
    <mergeCell ref="F15:F16"/>
    <mergeCell ref="G15:L15"/>
    <mergeCell ref="A1:C1"/>
    <mergeCell ref="K1:V1"/>
    <mergeCell ref="A2:V2"/>
    <mergeCell ref="A4:V4"/>
    <mergeCell ref="B5:B6"/>
    <mergeCell ref="A5:A6"/>
    <mergeCell ref="C5:E5"/>
    <mergeCell ref="F5:F6"/>
    <mergeCell ref="G5:L5"/>
    <mergeCell ref="M5:T5"/>
    <mergeCell ref="A3:V3"/>
    <mergeCell ref="M15:T15"/>
    <mergeCell ref="A14:V14"/>
    <mergeCell ref="M36:T36"/>
    <mergeCell ref="A26:A27"/>
    <mergeCell ref="B26:B27"/>
    <mergeCell ref="C26:E26"/>
    <mergeCell ref="F26:F27"/>
    <mergeCell ref="G26:L26"/>
    <mergeCell ref="M26:T26"/>
    <mergeCell ref="A36:A37"/>
    <mergeCell ref="B36:B37"/>
    <mergeCell ref="C36:E36"/>
    <mergeCell ref="F36:F37"/>
    <mergeCell ref="G36:L36"/>
    <mergeCell ref="A15:A16"/>
    <mergeCell ref="B15:B16"/>
    <mergeCell ref="G56:L56"/>
    <mergeCell ref="M77:T77"/>
    <mergeCell ref="A66:A67"/>
    <mergeCell ref="B66:B67"/>
    <mergeCell ref="C66:E66"/>
    <mergeCell ref="F66:F67"/>
    <mergeCell ref="G66:L66"/>
    <mergeCell ref="M66:T66"/>
    <mergeCell ref="A76:V76"/>
    <mergeCell ref="A77:A78"/>
    <mergeCell ref="B77:B78"/>
    <mergeCell ref="C77:E77"/>
    <mergeCell ref="F77:F78"/>
    <mergeCell ref="G77:L77"/>
    <mergeCell ref="G99:L99"/>
    <mergeCell ref="M118:T118"/>
    <mergeCell ref="A108:A109"/>
    <mergeCell ref="B108:B109"/>
    <mergeCell ref="C108:E108"/>
    <mergeCell ref="F108:F109"/>
    <mergeCell ref="G108:L108"/>
    <mergeCell ref="M108:T108"/>
    <mergeCell ref="A118:A119"/>
    <mergeCell ref="B118:B119"/>
    <mergeCell ref="C118:E118"/>
    <mergeCell ref="F118:F119"/>
    <mergeCell ref="G118:L1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165"/>
  <sheetViews>
    <sheetView topLeftCell="A149" workbookViewId="0">
      <selection activeCell="A161" sqref="A161:V161"/>
    </sheetView>
  </sheetViews>
  <sheetFormatPr defaultColWidth="9.1640625" defaultRowHeight="12"/>
  <cols>
    <col min="1" max="1" width="60.1640625" style="54" customWidth="1"/>
    <col min="2" max="2" width="10.83203125" style="123" customWidth="1"/>
    <col min="3" max="20" width="8.6640625" style="89" customWidth="1"/>
    <col min="21" max="22" width="9.6640625" style="54" customWidth="1"/>
    <col min="23" max="16384" width="9.1640625" style="54"/>
  </cols>
  <sheetData>
    <row r="1" spans="1:23" ht="82.5" customHeight="1">
      <c r="A1" s="163" t="s">
        <v>297</v>
      </c>
      <c r="B1" s="163"/>
      <c r="C1" s="163"/>
      <c r="D1" s="149"/>
      <c r="E1" s="149"/>
      <c r="F1" s="149"/>
      <c r="G1" s="149"/>
      <c r="H1" s="149"/>
      <c r="I1" s="149"/>
      <c r="J1" s="149"/>
      <c r="K1" s="173" t="s">
        <v>293</v>
      </c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53"/>
    </row>
    <row r="2" spans="1:23" ht="13.5" customHeight="1">
      <c r="A2" s="161" t="s">
        <v>213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55"/>
    </row>
    <row r="3" spans="1:23" ht="13.5" customHeight="1">
      <c r="A3" s="161" t="s">
        <v>264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55"/>
    </row>
    <row r="4" spans="1:23" ht="28.35" customHeight="1">
      <c r="A4" s="162" t="s">
        <v>212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53"/>
    </row>
    <row r="5" spans="1:23" ht="13.35" customHeight="1">
      <c r="A5" s="153" t="s">
        <v>0</v>
      </c>
      <c r="B5" s="155" t="s">
        <v>1</v>
      </c>
      <c r="C5" s="157" t="s">
        <v>2</v>
      </c>
      <c r="D5" s="158"/>
      <c r="E5" s="159"/>
      <c r="F5" s="156" t="s">
        <v>3</v>
      </c>
      <c r="G5" s="157" t="s">
        <v>4</v>
      </c>
      <c r="H5" s="158"/>
      <c r="I5" s="158"/>
      <c r="J5" s="158"/>
      <c r="K5" s="158"/>
      <c r="L5" s="159"/>
      <c r="M5" s="157" t="s">
        <v>5</v>
      </c>
      <c r="N5" s="158"/>
      <c r="O5" s="158"/>
      <c r="P5" s="158"/>
      <c r="Q5" s="158"/>
      <c r="R5" s="158"/>
      <c r="S5" s="158"/>
      <c r="T5" s="159"/>
      <c r="U5" s="56" t="s">
        <v>6</v>
      </c>
      <c r="V5" s="56" t="s">
        <v>7</v>
      </c>
    </row>
    <row r="6" spans="1:23" ht="26.65" customHeight="1">
      <c r="A6" s="154"/>
      <c r="B6" s="154"/>
      <c r="C6" s="57" t="s">
        <v>8</v>
      </c>
      <c r="D6" s="57" t="s">
        <v>9</v>
      </c>
      <c r="E6" s="57" t="s">
        <v>10</v>
      </c>
      <c r="F6" s="154"/>
      <c r="G6" s="57" t="s">
        <v>11</v>
      </c>
      <c r="H6" s="57" t="s">
        <v>12</v>
      </c>
      <c r="I6" s="57" t="s">
        <v>13</v>
      </c>
      <c r="J6" s="57" t="s">
        <v>14</v>
      </c>
      <c r="K6" s="57" t="s">
        <v>15</v>
      </c>
      <c r="L6" s="57" t="s">
        <v>16</v>
      </c>
      <c r="M6" s="57" t="s">
        <v>17</v>
      </c>
      <c r="N6" s="57" t="s">
        <v>18</v>
      </c>
      <c r="O6" s="57" t="s">
        <v>19</v>
      </c>
      <c r="P6" s="57" t="s">
        <v>20</v>
      </c>
      <c r="Q6" s="57" t="s">
        <v>21</v>
      </c>
      <c r="R6" s="57" t="s">
        <v>22</v>
      </c>
      <c r="S6" s="57" t="s">
        <v>23</v>
      </c>
      <c r="T6" s="57" t="s">
        <v>24</v>
      </c>
      <c r="U6" s="56"/>
      <c r="V6" s="56"/>
    </row>
    <row r="7" spans="1:23" ht="14.65" customHeight="1">
      <c r="A7" s="58" t="s">
        <v>25</v>
      </c>
      <c r="B7" s="118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58"/>
      <c r="V7" s="58"/>
    </row>
    <row r="8" spans="1:23" ht="14.65" customHeight="1">
      <c r="A8" s="58" t="s">
        <v>40</v>
      </c>
      <c r="B8" s="118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58"/>
      <c r="V8" s="58"/>
    </row>
    <row r="9" spans="1:23" ht="12.2" customHeight="1">
      <c r="A9" s="61" t="s">
        <v>41</v>
      </c>
      <c r="B9" s="62">
        <v>100</v>
      </c>
      <c r="C9" s="63">
        <v>2.5</v>
      </c>
      <c r="D9" s="63">
        <v>12.17</v>
      </c>
      <c r="E9" s="63">
        <v>7.67</v>
      </c>
      <c r="F9" s="63">
        <v>11.9</v>
      </c>
      <c r="G9" s="63">
        <v>0.02</v>
      </c>
      <c r="H9" s="63">
        <v>7</v>
      </c>
      <c r="I9" s="63">
        <v>0.19</v>
      </c>
      <c r="J9" s="63">
        <v>0</v>
      </c>
      <c r="K9" s="63">
        <v>0</v>
      </c>
      <c r="L9" s="63">
        <v>0.05</v>
      </c>
      <c r="M9" s="63">
        <v>41</v>
      </c>
      <c r="N9" s="63">
        <v>15</v>
      </c>
      <c r="O9" s="63">
        <v>37</v>
      </c>
      <c r="P9" s="63">
        <v>0.7</v>
      </c>
      <c r="Q9" s="63">
        <v>315</v>
      </c>
      <c r="R9" s="63">
        <v>0</v>
      </c>
      <c r="S9" s="63">
        <v>0</v>
      </c>
      <c r="T9" s="63">
        <v>0</v>
      </c>
      <c r="U9" s="64" t="s">
        <v>215</v>
      </c>
      <c r="V9" s="64" t="s">
        <v>42</v>
      </c>
      <c r="W9" s="65"/>
    </row>
    <row r="10" spans="1:23" ht="12.2" customHeight="1">
      <c r="A10" s="61" t="s">
        <v>292</v>
      </c>
      <c r="B10" s="62">
        <v>250</v>
      </c>
      <c r="C10" s="63">
        <v>2.69</v>
      </c>
      <c r="D10" s="63">
        <v>2.84</v>
      </c>
      <c r="E10" s="63">
        <v>17.45</v>
      </c>
      <c r="F10" s="63">
        <v>118.25</v>
      </c>
      <c r="G10" s="63">
        <v>0.08</v>
      </c>
      <c r="H10" s="63">
        <v>6.83</v>
      </c>
      <c r="I10" s="63">
        <v>0.21</v>
      </c>
      <c r="J10" s="63">
        <v>1.23</v>
      </c>
      <c r="K10" s="63">
        <v>0</v>
      </c>
      <c r="L10" s="63">
        <v>0.05</v>
      </c>
      <c r="M10" s="63">
        <v>35.32</v>
      </c>
      <c r="N10" s="63">
        <v>22.24</v>
      </c>
      <c r="O10" s="63">
        <v>54.23</v>
      </c>
      <c r="P10" s="63">
        <v>0.99</v>
      </c>
      <c r="Q10" s="63">
        <v>410.38</v>
      </c>
      <c r="R10" s="63">
        <v>4.2</v>
      </c>
      <c r="S10" s="63">
        <v>0.03</v>
      </c>
      <c r="T10" s="63">
        <v>0</v>
      </c>
      <c r="U10" s="64" t="s">
        <v>43</v>
      </c>
      <c r="V10" s="64" t="s">
        <v>27</v>
      </c>
      <c r="W10" s="65"/>
    </row>
    <row r="11" spans="1:23" ht="12.2" customHeight="1">
      <c r="A11" s="70" t="s">
        <v>44</v>
      </c>
      <c r="B11" s="71">
        <v>200</v>
      </c>
      <c r="C11" s="120">
        <v>10.8</v>
      </c>
      <c r="D11" s="120">
        <v>10.7</v>
      </c>
      <c r="E11" s="120">
        <v>19.399999999999999</v>
      </c>
      <c r="F11" s="120">
        <v>221.7</v>
      </c>
      <c r="G11" s="121">
        <v>0.15</v>
      </c>
      <c r="H11" s="121">
        <v>7.24</v>
      </c>
      <c r="I11" s="121">
        <v>0.06</v>
      </c>
      <c r="J11" s="121">
        <v>0.39</v>
      </c>
      <c r="K11" s="121">
        <v>0.08</v>
      </c>
      <c r="L11" s="121">
        <v>0.13</v>
      </c>
      <c r="M11" s="121">
        <v>67.14</v>
      </c>
      <c r="N11" s="121">
        <v>53.6</v>
      </c>
      <c r="O11" s="121">
        <v>210.53</v>
      </c>
      <c r="P11" s="121">
        <v>1.52</v>
      </c>
      <c r="Q11" s="121">
        <v>760.65</v>
      </c>
      <c r="R11" s="121">
        <v>99.99</v>
      </c>
      <c r="S11" s="121">
        <v>0.42</v>
      </c>
      <c r="T11" s="121">
        <v>0.01</v>
      </c>
      <c r="U11" s="74" t="s">
        <v>45</v>
      </c>
      <c r="V11" s="74" t="s">
        <v>32</v>
      </c>
    </row>
    <row r="12" spans="1:23" ht="12.2" customHeight="1">
      <c r="A12" s="66" t="s">
        <v>216</v>
      </c>
      <c r="B12" s="62">
        <v>180</v>
      </c>
      <c r="C12" s="63">
        <v>0.54</v>
      </c>
      <c r="D12" s="63">
        <v>0.36</v>
      </c>
      <c r="E12" s="63">
        <v>29.34</v>
      </c>
      <c r="F12" s="63">
        <v>122.76</v>
      </c>
      <c r="G12" s="63">
        <v>1.9799999999999998E-2</v>
      </c>
      <c r="H12" s="63">
        <v>4</v>
      </c>
      <c r="I12" s="63">
        <v>0</v>
      </c>
      <c r="J12" s="63">
        <v>0</v>
      </c>
      <c r="K12" s="63">
        <v>0</v>
      </c>
      <c r="L12" s="63">
        <v>0.02</v>
      </c>
      <c r="M12" s="63">
        <v>12.6</v>
      </c>
      <c r="N12" s="63">
        <v>7.1999999999999993</v>
      </c>
      <c r="O12" s="63">
        <v>12.6</v>
      </c>
      <c r="P12" s="63">
        <v>2.52</v>
      </c>
      <c r="Q12" s="63">
        <v>216</v>
      </c>
      <c r="R12" s="63">
        <v>1.8</v>
      </c>
      <c r="S12" s="63">
        <v>0</v>
      </c>
      <c r="T12" s="63">
        <v>0</v>
      </c>
      <c r="U12" s="64" t="s">
        <v>60</v>
      </c>
      <c r="V12" s="64">
        <v>2017</v>
      </c>
      <c r="W12" s="55"/>
    </row>
    <row r="13" spans="1:23" ht="12.2" customHeight="1">
      <c r="A13" s="66" t="s">
        <v>289</v>
      </c>
      <c r="B13" s="62">
        <v>200</v>
      </c>
      <c r="C13" s="63">
        <v>5.8</v>
      </c>
      <c r="D13" s="63">
        <v>5</v>
      </c>
      <c r="E13" s="63">
        <v>9.6</v>
      </c>
      <c r="F13" s="63">
        <v>107</v>
      </c>
      <c r="G13" s="63">
        <v>0.08</v>
      </c>
      <c r="H13" s="63">
        <v>2.6</v>
      </c>
      <c r="I13" s="63">
        <v>40</v>
      </c>
      <c r="J13" s="63">
        <v>0</v>
      </c>
      <c r="K13" s="63">
        <v>0</v>
      </c>
      <c r="L13" s="63">
        <v>0.03</v>
      </c>
      <c r="M13" s="63">
        <v>240</v>
      </c>
      <c r="N13" s="63">
        <v>28</v>
      </c>
      <c r="O13" s="63">
        <v>180</v>
      </c>
      <c r="P13" s="63">
        <v>0.2</v>
      </c>
      <c r="Q13" s="63">
        <v>292</v>
      </c>
      <c r="R13" s="63">
        <v>0</v>
      </c>
      <c r="S13" s="63">
        <v>0</v>
      </c>
      <c r="T13" s="63">
        <v>0</v>
      </c>
      <c r="U13" s="64" t="s">
        <v>215</v>
      </c>
      <c r="V13" s="64"/>
      <c r="W13" s="55"/>
    </row>
    <row r="14" spans="1:23" ht="12.2" customHeight="1">
      <c r="A14" s="61" t="s">
        <v>48</v>
      </c>
      <c r="B14" s="62">
        <v>50</v>
      </c>
      <c r="C14" s="63">
        <v>3.8</v>
      </c>
      <c r="D14" s="63">
        <v>0.3</v>
      </c>
      <c r="E14" s="63">
        <v>25.1</v>
      </c>
      <c r="F14" s="63">
        <v>118.4</v>
      </c>
      <c r="G14" s="63">
        <v>0.08</v>
      </c>
      <c r="H14" s="63">
        <v>0</v>
      </c>
      <c r="I14" s="63">
        <v>0</v>
      </c>
      <c r="J14" s="63">
        <v>0.98</v>
      </c>
      <c r="K14" s="63">
        <v>0</v>
      </c>
      <c r="L14" s="63">
        <v>0.03</v>
      </c>
      <c r="M14" s="63">
        <v>11.5</v>
      </c>
      <c r="N14" s="63">
        <v>16.5</v>
      </c>
      <c r="O14" s="63">
        <v>42</v>
      </c>
      <c r="P14" s="63">
        <v>1</v>
      </c>
      <c r="Q14" s="63">
        <v>64.5</v>
      </c>
      <c r="R14" s="63">
        <v>0</v>
      </c>
      <c r="S14" s="63">
        <v>0.01</v>
      </c>
      <c r="T14" s="63">
        <v>0</v>
      </c>
      <c r="U14" s="64" t="s">
        <v>215</v>
      </c>
      <c r="V14" s="64" t="s">
        <v>38</v>
      </c>
      <c r="W14" s="65"/>
    </row>
    <row r="15" spans="1:23" ht="12.2" customHeight="1">
      <c r="A15" s="66" t="s">
        <v>36</v>
      </c>
      <c r="B15" s="62">
        <v>50</v>
      </c>
      <c r="C15" s="63">
        <v>3.3125</v>
      </c>
      <c r="D15" s="63">
        <v>0.4375</v>
      </c>
      <c r="E15" s="63">
        <v>21.2</v>
      </c>
      <c r="F15" s="63">
        <v>101.97499999999999</v>
      </c>
      <c r="G15" s="63">
        <v>7.0000000000000007E-2</v>
      </c>
      <c r="H15" s="63">
        <v>0</v>
      </c>
      <c r="I15" s="63">
        <v>0</v>
      </c>
      <c r="J15" s="63">
        <v>0.88</v>
      </c>
      <c r="K15" s="63">
        <v>0</v>
      </c>
      <c r="L15" s="63">
        <v>0.03</v>
      </c>
      <c r="M15" s="63">
        <v>7.2</v>
      </c>
      <c r="N15" s="63">
        <v>7.6</v>
      </c>
      <c r="O15" s="63">
        <v>34.799999999999997</v>
      </c>
      <c r="P15" s="63">
        <v>1.6</v>
      </c>
      <c r="Q15" s="63">
        <v>54.4</v>
      </c>
      <c r="R15" s="63">
        <v>2.2400000000000002</v>
      </c>
      <c r="S15" s="63">
        <v>0</v>
      </c>
      <c r="T15" s="63">
        <v>0</v>
      </c>
      <c r="U15" s="64" t="s">
        <v>215</v>
      </c>
      <c r="V15" s="64" t="s">
        <v>38</v>
      </c>
      <c r="W15" s="55"/>
    </row>
    <row r="16" spans="1:23" ht="21.6" customHeight="1">
      <c r="A16" s="67" t="s">
        <v>39</v>
      </c>
      <c r="B16" s="68">
        <f>SUM(B9:B15)</f>
        <v>1030</v>
      </c>
      <c r="C16" s="57">
        <f t="shared" ref="C16:T16" si="0">SUM(C9:C15)</f>
        <v>29.442500000000003</v>
      </c>
      <c r="D16" s="57">
        <f t="shared" si="0"/>
        <v>31.807500000000001</v>
      </c>
      <c r="E16" s="57">
        <f t="shared" si="0"/>
        <v>129.76</v>
      </c>
      <c r="F16" s="57">
        <f t="shared" si="0"/>
        <v>801.98500000000001</v>
      </c>
      <c r="G16" s="57">
        <f t="shared" si="0"/>
        <v>0.49980000000000002</v>
      </c>
      <c r="H16" s="57">
        <f t="shared" si="0"/>
        <v>27.67</v>
      </c>
      <c r="I16" s="57">
        <f t="shared" si="0"/>
        <v>40.46</v>
      </c>
      <c r="J16" s="57">
        <f t="shared" si="0"/>
        <v>3.48</v>
      </c>
      <c r="K16" s="57">
        <f t="shared" si="0"/>
        <v>0.08</v>
      </c>
      <c r="L16" s="57">
        <f t="shared" si="0"/>
        <v>0.34000000000000008</v>
      </c>
      <c r="M16" s="57">
        <f t="shared" si="0"/>
        <v>414.75999999999993</v>
      </c>
      <c r="N16" s="57">
        <f t="shared" si="0"/>
        <v>150.14000000000001</v>
      </c>
      <c r="O16" s="57">
        <f t="shared" si="0"/>
        <v>571.16</v>
      </c>
      <c r="P16" s="57">
        <f t="shared" si="0"/>
        <v>8.5300000000000011</v>
      </c>
      <c r="Q16" s="57">
        <f t="shared" si="0"/>
        <v>2112.9299999999998</v>
      </c>
      <c r="R16" s="57">
        <f t="shared" si="0"/>
        <v>108.22999999999999</v>
      </c>
      <c r="S16" s="57">
        <f t="shared" si="0"/>
        <v>0.45999999999999996</v>
      </c>
      <c r="T16" s="57">
        <f t="shared" si="0"/>
        <v>0.01</v>
      </c>
      <c r="U16" s="69"/>
      <c r="V16" s="69"/>
    </row>
    <row r="17" spans="1:23" s="75" customFormat="1" ht="28.35" customHeight="1">
      <c r="A17" s="160" t="s">
        <v>253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</row>
    <row r="18" spans="1:23" ht="13.35" customHeight="1">
      <c r="A18" s="153" t="s">
        <v>0</v>
      </c>
      <c r="B18" s="155" t="s">
        <v>1</v>
      </c>
      <c r="C18" s="157" t="s">
        <v>2</v>
      </c>
      <c r="D18" s="158"/>
      <c r="E18" s="159"/>
      <c r="F18" s="156" t="s">
        <v>3</v>
      </c>
      <c r="G18" s="157" t="s">
        <v>4</v>
      </c>
      <c r="H18" s="158"/>
      <c r="I18" s="158"/>
      <c r="J18" s="158"/>
      <c r="K18" s="158"/>
      <c r="L18" s="159"/>
      <c r="M18" s="157" t="s">
        <v>5</v>
      </c>
      <c r="N18" s="158"/>
      <c r="O18" s="158"/>
      <c r="P18" s="158"/>
      <c r="Q18" s="158"/>
      <c r="R18" s="158"/>
      <c r="S18" s="158"/>
      <c r="T18" s="159"/>
      <c r="U18" s="56" t="s">
        <v>6</v>
      </c>
      <c r="V18" s="56" t="s">
        <v>7</v>
      </c>
    </row>
    <row r="19" spans="1:23" ht="26.65" customHeight="1">
      <c r="A19" s="154"/>
      <c r="B19" s="154"/>
      <c r="C19" s="57" t="s">
        <v>8</v>
      </c>
      <c r="D19" s="57" t="s">
        <v>9</v>
      </c>
      <c r="E19" s="57" t="s">
        <v>10</v>
      </c>
      <c r="F19" s="154"/>
      <c r="G19" s="57" t="s">
        <v>11</v>
      </c>
      <c r="H19" s="57" t="s">
        <v>12</v>
      </c>
      <c r="I19" s="57" t="s">
        <v>13</v>
      </c>
      <c r="J19" s="57" t="s">
        <v>14</v>
      </c>
      <c r="K19" s="57" t="s">
        <v>15</v>
      </c>
      <c r="L19" s="57" t="s">
        <v>16</v>
      </c>
      <c r="M19" s="57" t="s">
        <v>17</v>
      </c>
      <c r="N19" s="57" t="s">
        <v>18</v>
      </c>
      <c r="O19" s="57" t="s">
        <v>19</v>
      </c>
      <c r="P19" s="57" t="s">
        <v>20</v>
      </c>
      <c r="Q19" s="57" t="s">
        <v>21</v>
      </c>
      <c r="R19" s="57" t="s">
        <v>22</v>
      </c>
      <c r="S19" s="57" t="s">
        <v>23</v>
      </c>
      <c r="T19" s="57" t="s">
        <v>24</v>
      </c>
      <c r="U19" s="56"/>
      <c r="V19" s="56"/>
    </row>
    <row r="20" spans="1:23" ht="14.65" customHeight="1">
      <c r="A20" s="58" t="s">
        <v>40</v>
      </c>
      <c r="B20" s="118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58"/>
      <c r="V20" s="58"/>
    </row>
    <row r="21" spans="1:23" ht="12.2" customHeight="1">
      <c r="A21" s="70" t="s">
        <v>61</v>
      </c>
      <c r="B21" s="142">
        <v>100</v>
      </c>
      <c r="C21" s="137">
        <v>1.5</v>
      </c>
      <c r="D21" s="137">
        <v>6.1</v>
      </c>
      <c r="E21" s="137">
        <v>8.5</v>
      </c>
      <c r="F21" s="137">
        <v>94.5</v>
      </c>
      <c r="G21" s="138">
        <v>0.01</v>
      </c>
      <c r="H21" s="138">
        <v>3.91</v>
      </c>
      <c r="I21" s="138">
        <v>0</v>
      </c>
      <c r="J21" s="138">
        <v>2.66</v>
      </c>
      <c r="K21" s="138">
        <v>0</v>
      </c>
      <c r="L21" s="138">
        <v>0.03</v>
      </c>
      <c r="M21" s="138">
        <v>33.44</v>
      </c>
      <c r="N21" s="138">
        <v>19.399999999999999</v>
      </c>
      <c r="O21" s="138">
        <v>38.29</v>
      </c>
      <c r="P21" s="138">
        <v>1.23</v>
      </c>
      <c r="Q21" s="138">
        <v>281.18</v>
      </c>
      <c r="R21" s="138">
        <v>6.79</v>
      </c>
      <c r="S21" s="138">
        <v>0.02</v>
      </c>
      <c r="T21" s="138">
        <v>0</v>
      </c>
      <c r="U21" s="74" t="s">
        <v>62</v>
      </c>
      <c r="V21" s="74" t="s">
        <v>35</v>
      </c>
    </row>
    <row r="22" spans="1:23" ht="12.2" customHeight="1">
      <c r="A22" s="70" t="s">
        <v>63</v>
      </c>
      <c r="B22" s="142">
        <v>250</v>
      </c>
      <c r="C22" s="137">
        <v>1.9</v>
      </c>
      <c r="D22" s="137">
        <v>4.0999999999999996</v>
      </c>
      <c r="E22" s="137">
        <v>18.3</v>
      </c>
      <c r="F22" s="137">
        <v>131.5</v>
      </c>
      <c r="G22" s="138">
        <v>0.11</v>
      </c>
      <c r="H22" s="138">
        <v>8.9499999999999993</v>
      </c>
      <c r="I22" s="138">
        <v>0.35</v>
      </c>
      <c r="J22" s="138">
        <v>0.51</v>
      </c>
      <c r="K22" s="138">
        <v>0.28999999999999998</v>
      </c>
      <c r="L22" s="138">
        <v>0.12</v>
      </c>
      <c r="M22" s="138">
        <v>41.16</v>
      </c>
      <c r="N22" s="138">
        <v>31.93</v>
      </c>
      <c r="O22" s="138">
        <v>90.02</v>
      </c>
      <c r="P22" s="138">
        <v>1.44</v>
      </c>
      <c r="Q22" s="138">
        <v>649.59</v>
      </c>
      <c r="R22" s="138">
        <v>8.94</v>
      </c>
      <c r="S22" s="138">
        <v>0.05</v>
      </c>
      <c r="T22" s="138">
        <v>0</v>
      </c>
      <c r="U22" s="74" t="s">
        <v>290</v>
      </c>
      <c r="V22" s="74" t="s">
        <v>51</v>
      </c>
    </row>
    <row r="23" spans="1:23" ht="12.2" customHeight="1">
      <c r="A23" s="61" t="s">
        <v>64</v>
      </c>
      <c r="B23" s="140">
        <v>200</v>
      </c>
      <c r="C23" s="62">
        <v>11.6</v>
      </c>
      <c r="D23" s="62">
        <v>10.9</v>
      </c>
      <c r="E23" s="62">
        <v>36.450000000000003</v>
      </c>
      <c r="F23" s="62">
        <v>216</v>
      </c>
      <c r="G23" s="62">
        <v>0.09</v>
      </c>
      <c r="H23" s="62">
        <v>2.39</v>
      </c>
      <c r="I23" s="62">
        <v>0.3</v>
      </c>
      <c r="J23" s="62">
        <v>2.84</v>
      </c>
      <c r="K23" s="62">
        <v>0.06</v>
      </c>
      <c r="L23" s="62">
        <v>0.15</v>
      </c>
      <c r="M23" s="62">
        <v>24.57</v>
      </c>
      <c r="N23" s="62">
        <v>42.45</v>
      </c>
      <c r="O23" s="62">
        <v>206.02</v>
      </c>
      <c r="P23" s="62">
        <v>1.98</v>
      </c>
      <c r="Q23" s="62">
        <v>309.95999999999998</v>
      </c>
      <c r="R23" s="62">
        <v>7.24</v>
      </c>
      <c r="S23" s="62">
        <v>0.13</v>
      </c>
      <c r="T23" s="62">
        <v>0.02</v>
      </c>
      <c r="U23" s="64" t="s">
        <v>65</v>
      </c>
      <c r="V23" s="64" t="s">
        <v>27</v>
      </c>
      <c r="W23" s="65"/>
    </row>
    <row r="24" spans="1:23" ht="12.2" customHeight="1">
      <c r="A24" s="61" t="s">
        <v>219</v>
      </c>
      <c r="B24" s="140">
        <v>220</v>
      </c>
      <c r="C24" s="62">
        <v>6.38</v>
      </c>
      <c r="D24" s="62">
        <v>5.5</v>
      </c>
      <c r="E24" s="62">
        <v>8.8000000000000007</v>
      </c>
      <c r="F24" s="62">
        <v>116.6</v>
      </c>
      <c r="G24" s="62">
        <v>0.08</v>
      </c>
      <c r="H24" s="62">
        <v>1.4</v>
      </c>
      <c r="I24" s="62">
        <v>0.05</v>
      </c>
      <c r="J24" s="62">
        <v>0.14000000000000001</v>
      </c>
      <c r="K24" s="62">
        <v>0</v>
      </c>
      <c r="L24" s="62">
        <v>0.34</v>
      </c>
      <c r="M24" s="62">
        <v>240</v>
      </c>
      <c r="N24" s="62">
        <v>28</v>
      </c>
      <c r="O24" s="62">
        <v>190</v>
      </c>
      <c r="P24" s="62">
        <v>0.2</v>
      </c>
      <c r="Q24" s="62">
        <v>292</v>
      </c>
      <c r="R24" s="62">
        <v>18</v>
      </c>
      <c r="S24" s="62">
        <v>0.04</v>
      </c>
      <c r="T24" s="62">
        <v>0</v>
      </c>
      <c r="U24" s="64" t="s">
        <v>215</v>
      </c>
      <c r="V24" s="64">
        <v>2017</v>
      </c>
      <c r="W24" s="65"/>
    </row>
    <row r="25" spans="1:23" ht="12.2" customHeight="1">
      <c r="A25" s="61" t="s">
        <v>48</v>
      </c>
      <c r="B25" s="140">
        <v>50</v>
      </c>
      <c r="C25" s="62">
        <v>3.8</v>
      </c>
      <c r="D25" s="62">
        <v>0.3</v>
      </c>
      <c r="E25" s="62">
        <v>25.1</v>
      </c>
      <c r="F25" s="62">
        <v>118.4</v>
      </c>
      <c r="G25" s="62">
        <v>0.08</v>
      </c>
      <c r="H25" s="62">
        <v>0</v>
      </c>
      <c r="I25" s="62">
        <v>0</v>
      </c>
      <c r="J25" s="62">
        <v>0.98</v>
      </c>
      <c r="K25" s="62">
        <v>0</v>
      </c>
      <c r="L25" s="62">
        <v>0.03</v>
      </c>
      <c r="M25" s="62">
        <v>11.5</v>
      </c>
      <c r="N25" s="62">
        <v>16.5</v>
      </c>
      <c r="O25" s="62">
        <v>42</v>
      </c>
      <c r="P25" s="62">
        <v>1</v>
      </c>
      <c r="Q25" s="62">
        <v>64.5</v>
      </c>
      <c r="R25" s="62">
        <v>0</v>
      </c>
      <c r="S25" s="62">
        <v>0.01</v>
      </c>
      <c r="T25" s="62">
        <v>0</v>
      </c>
      <c r="U25" s="64" t="s">
        <v>215</v>
      </c>
      <c r="V25" s="64" t="s">
        <v>38</v>
      </c>
      <c r="W25" s="65"/>
    </row>
    <row r="26" spans="1:23" ht="12.2" customHeight="1">
      <c r="A26" s="66" t="s">
        <v>36</v>
      </c>
      <c r="B26" s="140">
        <v>50</v>
      </c>
      <c r="C26" s="62">
        <v>3.3125</v>
      </c>
      <c r="D26" s="62">
        <v>0.4375</v>
      </c>
      <c r="E26" s="62">
        <v>21.2</v>
      </c>
      <c r="F26" s="62">
        <v>101.97499999999999</v>
      </c>
      <c r="G26" s="62">
        <v>7.0000000000000007E-2</v>
      </c>
      <c r="H26" s="62">
        <v>0</v>
      </c>
      <c r="I26" s="62">
        <v>0</v>
      </c>
      <c r="J26" s="62">
        <v>0.88</v>
      </c>
      <c r="K26" s="62">
        <v>0</v>
      </c>
      <c r="L26" s="62">
        <v>0.03</v>
      </c>
      <c r="M26" s="62">
        <v>7.2</v>
      </c>
      <c r="N26" s="62">
        <v>7.6</v>
      </c>
      <c r="O26" s="62">
        <v>34.799999999999997</v>
      </c>
      <c r="P26" s="62">
        <v>1.6</v>
      </c>
      <c r="Q26" s="62">
        <v>54.4</v>
      </c>
      <c r="R26" s="62">
        <v>2.2400000000000002</v>
      </c>
      <c r="S26" s="62">
        <v>0</v>
      </c>
      <c r="T26" s="62">
        <v>0</v>
      </c>
      <c r="U26" s="64" t="s">
        <v>215</v>
      </c>
      <c r="V26" s="64" t="s">
        <v>38</v>
      </c>
      <c r="W26" s="55"/>
    </row>
    <row r="27" spans="1:23" ht="12.2" customHeight="1">
      <c r="A27" s="66" t="s">
        <v>294</v>
      </c>
      <c r="B27" s="140">
        <v>150</v>
      </c>
      <c r="C27" s="62">
        <v>1.35</v>
      </c>
      <c r="D27" s="62">
        <v>0.3</v>
      </c>
      <c r="E27" s="62">
        <v>12.15</v>
      </c>
      <c r="F27" s="62">
        <v>64.5</v>
      </c>
      <c r="G27" s="62">
        <v>0.06</v>
      </c>
      <c r="H27" s="62">
        <v>90</v>
      </c>
      <c r="I27" s="62">
        <v>0.02</v>
      </c>
      <c r="J27" s="62">
        <v>0.33</v>
      </c>
      <c r="K27" s="62">
        <v>0</v>
      </c>
      <c r="L27" s="62">
        <v>0.05</v>
      </c>
      <c r="M27" s="62">
        <v>51</v>
      </c>
      <c r="N27" s="62">
        <v>19.5</v>
      </c>
      <c r="O27" s="62">
        <v>34.5</v>
      </c>
      <c r="P27" s="62">
        <v>0.45</v>
      </c>
      <c r="Q27" s="62">
        <v>295.5</v>
      </c>
      <c r="R27" s="62">
        <v>3</v>
      </c>
      <c r="S27" s="62">
        <v>0.03</v>
      </c>
      <c r="T27" s="62">
        <v>0</v>
      </c>
      <c r="U27" s="64" t="s">
        <v>230</v>
      </c>
      <c r="V27" s="64" t="s">
        <v>27</v>
      </c>
      <c r="W27" s="55"/>
    </row>
    <row r="28" spans="1:23" ht="21.6" customHeight="1">
      <c r="A28" s="67" t="s">
        <v>39</v>
      </c>
      <c r="B28" s="141">
        <f>SUM(B21:B27)</f>
        <v>1020</v>
      </c>
      <c r="C28" s="68">
        <f t="shared" ref="C28:T28" si="1">SUM(C21:C27)</f>
        <v>29.842500000000001</v>
      </c>
      <c r="D28" s="68">
        <f t="shared" si="1"/>
        <v>27.637500000000003</v>
      </c>
      <c r="E28" s="68">
        <f t="shared" si="1"/>
        <v>130.5</v>
      </c>
      <c r="F28" s="68">
        <f t="shared" si="1"/>
        <v>843.47500000000002</v>
      </c>
      <c r="G28" s="68">
        <f t="shared" si="1"/>
        <v>0.5</v>
      </c>
      <c r="H28" s="68">
        <f t="shared" si="1"/>
        <v>106.65</v>
      </c>
      <c r="I28" s="68">
        <f t="shared" si="1"/>
        <v>0.72</v>
      </c>
      <c r="J28" s="68">
        <f t="shared" si="1"/>
        <v>8.34</v>
      </c>
      <c r="K28" s="68">
        <f t="shared" si="1"/>
        <v>0.35</v>
      </c>
      <c r="L28" s="68">
        <f t="shared" si="1"/>
        <v>0.75000000000000011</v>
      </c>
      <c r="M28" s="68">
        <f t="shared" si="1"/>
        <v>408.86999999999995</v>
      </c>
      <c r="N28" s="68">
        <f t="shared" si="1"/>
        <v>165.38</v>
      </c>
      <c r="O28" s="68">
        <f t="shared" si="1"/>
        <v>635.63</v>
      </c>
      <c r="P28" s="68">
        <f t="shared" si="1"/>
        <v>7.9000000000000012</v>
      </c>
      <c r="Q28" s="68">
        <f t="shared" si="1"/>
        <v>1947.13</v>
      </c>
      <c r="R28" s="68">
        <f t="shared" si="1"/>
        <v>46.21</v>
      </c>
      <c r="S28" s="68">
        <f t="shared" si="1"/>
        <v>0.28000000000000003</v>
      </c>
      <c r="T28" s="68">
        <f t="shared" si="1"/>
        <v>0.02</v>
      </c>
      <c r="U28" s="125"/>
      <c r="V28" s="125"/>
    </row>
    <row r="29" spans="1:23" ht="14.65" customHeight="1">
      <c r="A29" s="58" t="s">
        <v>49</v>
      </c>
      <c r="B29" s="118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58"/>
      <c r="V29" s="58"/>
    </row>
    <row r="30" spans="1:23" s="75" customFormat="1" ht="28.35" customHeight="1">
      <c r="A30" s="160" t="s">
        <v>254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</row>
    <row r="31" spans="1:23" ht="13.35" customHeight="1">
      <c r="A31" s="153" t="s">
        <v>0</v>
      </c>
      <c r="B31" s="155" t="s">
        <v>1</v>
      </c>
      <c r="C31" s="157" t="s">
        <v>2</v>
      </c>
      <c r="D31" s="158"/>
      <c r="E31" s="159"/>
      <c r="F31" s="156" t="s">
        <v>3</v>
      </c>
      <c r="G31" s="157" t="s">
        <v>4</v>
      </c>
      <c r="H31" s="158"/>
      <c r="I31" s="158"/>
      <c r="J31" s="158"/>
      <c r="K31" s="158"/>
      <c r="L31" s="159"/>
      <c r="M31" s="157" t="s">
        <v>5</v>
      </c>
      <c r="N31" s="158"/>
      <c r="O31" s="158"/>
      <c r="P31" s="158"/>
      <c r="Q31" s="158"/>
      <c r="R31" s="158"/>
      <c r="S31" s="158"/>
      <c r="T31" s="159"/>
      <c r="U31" s="56" t="s">
        <v>6</v>
      </c>
      <c r="V31" s="56" t="s">
        <v>7</v>
      </c>
    </row>
    <row r="32" spans="1:23" ht="26.65" customHeight="1">
      <c r="A32" s="154"/>
      <c r="B32" s="154"/>
      <c r="C32" s="57" t="s">
        <v>8</v>
      </c>
      <c r="D32" s="57" t="s">
        <v>9</v>
      </c>
      <c r="E32" s="57" t="s">
        <v>10</v>
      </c>
      <c r="F32" s="154"/>
      <c r="G32" s="57" t="s">
        <v>11</v>
      </c>
      <c r="H32" s="57" t="s">
        <v>12</v>
      </c>
      <c r="I32" s="57" t="s">
        <v>13</v>
      </c>
      <c r="J32" s="57" t="s">
        <v>14</v>
      </c>
      <c r="K32" s="57" t="s">
        <v>15</v>
      </c>
      <c r="L32" s="57" t="s">
        <v>16</v>
      </c>
      <c r="M32" s="57" t="s">
        <v>17</v>
      </c>
      <c r="N32" s="57" t="s">
        <v>18</v>
      </c>
      <c r="O32" s="57" t="s">
        <v>19</v>
      </c>
      <c r="P32" s="57" t="s">
        <v>20</v>
      </c>
      <c r="Q32" s="57" t="s">
        <v>21</v>
      </c>
      <c r="R32" s="57" t="s">
        <v>22</v>
      </c>
      <c r="S32" s="57" t="s">
        <v>23</v>
      </c>
      <c r="T32" s="57" t="s">
        <v>24</v>
      </c>
      <c r="U32" s="56"/>
      <c r="V32" s="56"/>
    </row>
    <row r="33" spans="1:23" ht="14.65" customHeight="1">
      <c r="A33" s="58" t="s">
        <v>40</v>
      </c>
      <c r="B33" s="118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58"/>
      <c r="V33" s="58"/>
    </row>
    <row r="34" spans="1:23" ht="12.2" customHeight="1">
      <c r="A34" s="70" t="s">
        <v>76</v>
      </c>
      <c r="B34" s="71">
        <v>100</v>
      </c>
      <c r="C34" s="120">
        <v>1.1000000000000001</v>
      </c>
      <c r="D34" s="120">
        <v>0</v>
      </c>
      <c r="E34" s="120">
        <v>2.4</v>
      </c>
      <c r="F34" s="120">
        <v>14</v>
      </c>
      <c r="G34" s="121">
        <v>0.04</v>
      </c>
      <c r="H34" s="121">
        <v>10</v>
      </c>
      <c r="I34" s="121">
        <v>0</v>
      </c>
      <c r="J34" s="121">
        <v>0</v>
      </c>
      <c r="K34" s="121">
        <v>0</v>
      </c>
      <c r="L34" s="121">
        <v>0.03</v>
      </c>
      <c r="M34" s="121">
        <v>14</v>
      </c>
      <c r="N34" s="121">
        <v>20</v>
      </c>
      <c r="O34" s="121">
        <v>26</v>
      </c>
      <c r="P34" s="121">
        <v>1</v>
      </c>
      <c r="Q34" s="121">
        <v>290</v>
      </c>
      <c r="R34" s="121">
        <v>0</v>
      </c>
      <c r="S34" s="121">
        <v>0</v>
      </c>
      <c r="T34" s="121">
        <v>0</v>
      </c>
      <c r="U34" s="74" t="s">
        <v>55</v>
      </c>
      <c r="V34" s="74" t="s">
        <v>27</v>
      </c>
    </row>
    <row r="35" spans="1:23" ht="12.2" customHeight="1">
      <c r="A35" s="61" t="s">
        <v>77</v>
      </c>
      <c r="B35" s="62">
        <v>250</v>
      </c>
      <c r="C35" s="63">
        <v>1.49</v>
      </c>
      <c r="D35" s="63">
        <v>4.91</v>
      </c>
      <c r="E35" s="63">
        <v>11.09</v>
      </c>
      <c r="F35" s="63">
        <v>76.25</v>
      </c>
      <c r="G35" s="63">
        <v>0.05</v>
      </c>
      <c r="H35" s="63">
        <v>8.0299999999999994</v>
      </c>
      <c r="I35" s="63">
        <v>0.2</v>
      </c>
      <c r="J35" s="63">
        <v>2.23</v>
      </c>
      <c r="K35" s="63">
        <v>0</v>
      </c>
      <c r="L35" s="63">
        <v>0.04</v>
      </c>
      <c r="M35" s="63">
        <v>41.01</v>
      </c>
      <c r="N35" s="63">
        <v>18.670000000000002</v>
      </c>
      <c r="O35" s="63">
        <v>48.55</v>
      </c>
      <c r="P35" s="63">
        <v>0.82</v>
      </c>
      <c r="Q35" s="63">
        <v>246.79</v>
      </c>
      <c r="R35" s="63">
        <v>2.96</v>
      </c>
      <c r="S35" s="63">
        <v>0.02</v>
      </c>
      <c r="T35" s="63">
        <v>0</v>
      </c>
      <c r="U35" s="64" t="s">
        <v>78</v>
      </c>
      <c r="V35" s="64">
        <v>2017</v>
      </c>
      <c r="W35" s="65"/>
    </row>
    <row r="36" spans="1:23" ht="12.2" customHeight="1">
      <c r="A36" s="61" t="s">
        <v>79</v>
      </c>
      <c r="B36" s="62">
        <v>180</v>
      </c>
      <c r="C36" s="63">
        <v>4.75</v>
      </c>
      <c r="D36" s="63">
        <v>11.99</v>
      </c>
      <c r="E36" s="63">
        <v>19.88</v>
      </c>
      <c r="F36" s="63">
        <v>243.03</v>
      </c>
      <c r="G36" s="63">
        <v>0.1</v>
      </c>
      <c r="H36" s="63">
        <v>14.91</v>
      </c>
      <c r="I36" s="63">
        <v>0.47</v>
      </c>
      <c r="J36" s="63">
        <v>1.89</v>
      </c>
      <c r="K36" s="63">
        <v>0.05</v>
      </c>
      <c r="L36" s="63">
        <v>0.09</v>
      </c>
      <c r="M36" s="63">
        <v>52.25</v>
      </c>
      <c r="N36" s="63">
        <v>33.15</v>
      </c>
      <c r="O36" s="63">
        <v>77.040000000000006</v>
      </c>
      <c r="P36" s="63">
        <v>1.37</v>
      </c>
      <c r="Q36" s="63">
        <v>609.46</v>
      </c>
      <c r="R36" s="63">
        <v>7.42</v>
      </c>
      <c r="S36" s="63">
        <v>0.04</v>
      </c>
      <c r="T36" s="63">
        <v>0</v>
      </c>
      <c r="U36" s="64" t="s">
        <v>80</v>
      </c>
      <c r="V36" s="64" t="s">
        <v>27</v>
      </c>
      <c r="W36" s="65"/>
    </row>
    <row r="37" spans="1:23" ht="12.2" customHeight="1">
      <c r="A37" s="61" t="s">
        <v>81</v>
      </c>
      <c r="B37" s="62">
        <v>105</v>
      </c>
      <c r="C37" s="63">
        <v>12.62</v>
      </c>
      <c r="D37" s="63">
        <v>13.66</v>
      </c>
      <c r="E37" s="63">
        <v>13.48</v>
      </c>
      <c r="F37" s="63">
        <v>221.82</v>
      </c>
      <c r="G37" s="63">
        <v>0.11</v>
      </c>
      <c r="H37" s="63">
        <v>0.28000000000000003</v>
      </c>
      <c r="I37" s="63">
        <v>0.03</v>
      </c>
      <c r="J37" s="63">
        <v>2.4900000000000002</v>
      </c>
      <c r="K37" s="63">
        <v>0.08</v>
      </c>
      <c r="L37" s="63">
        <v>0.12</v>
      </c>
      <c r="M37" s="63">
        <v>67.89</v>
      </c>
      <c r="N37" s="63">
        <v>52.54</v>
      </c>
      <c r="O37" s="63">
        <v>217.87</v>
      </c>
      <c r="P37" s="63">
        <v>1.64</v>
      </c>
      <c r="Q37" s="63">
        <v>389.14</v>
      </c>
      <c r="R37" s="63">
        <v>107.34</v>
      </c>
      <c r="S37" s="63">
        <v>0.45</v>
      </c>
      <c r="T37" s="63">
        <v>0.01</v>
      </c>
      <c r="U37" s="64" t="s">
        <v>82</v>
      </c>
      <c r="V37" s="64" t="s">
        <v>27</v>
      </c>
      <c r="W37" s="65"/>
    </row>
    <row r="38" spans="1:23" ht="12.2" customHeight="1">
      <c r="A38" s="66" t="s">
        <v>216</v>
      </c>
      <c r="B38" s="62">
        <v>200</v>
      </c>
      <c r="C38" s="63">
        <v>0.6</v>
      </c>
      <c r="D38" s="63">
        <v>0.4</v>
      </c>
      <c r="E38" s="63">
        <v>32.6</v>
      </c>
      <c r="F38" s="63">
        <v>136.4</v>
      </c>
      <c r="G38" s="63">
        <v>1.9799999999999998E-2</v>
      </c>
      <c r="H38" s="63">
        <v>4</v>
      </c>
      <c r="I38" s="63">
        <v>0</v>
      </c>
      <c r="J38" s="63">
        <v>0</v>
      </c>
      <c r="K38" s="63">
        <v>0</v>
      </c>
      <c r="L38" s="63">
        <v>0.02</v>
      </c>
      <c r="M38" s="63">
        <v>12.6</v>
      </c>
      <c r="N38" s="63">
        <v>7.1999999999999993</v>
      </c>
      <c r="O38" s="63">
        <v>12.6</v>
      </c>
      <c r="P38" s="63">
        <v>2.52</v>
      </c>
      <c r="Q38" s="63">
        <v>216</v>
      </c>
      <c r="R38" s="63">
        <v>1.8</v>
      </c>
      <c r="S38" s="63">
        <v>0</v>
      </c>
      <c r="T38" s="63">
        <v>0</v>
      </c>
      <c r="U38" s="64" t="s">
        <v>60</v>
      </c>
      <c r="V38" s="64">
        <v>2017</v>
      </c>
      <c r="W38" s="55"/>
    </row>
    <row r="39" spans="1:23" ht="12.2" customHeight="1">
      <c r="A39" s="66" t="s">
        <v>214</v>
      </c>
      <c r="B39" s="62">
        <v>120</v>
      </c>
      <c r="C39" s="63">
        <f>0.4*120/100</f>
        <v>0.48</v>
      </c>
      <c r="D39" s="63">
        <v>0.48</v>
      </c>
      <c r="E39" s="63">
        <f>9.8*120/100</f>
        <v>11.76</v>
      </c>
      <c r="F39" s="63">
        <f>47*120/100</f>
        <v>56.4</v>
      </c>
      <c r="G39" s="63">
        <v>0.03</v>
      </c>
      <c r="H39" s="63">
        <v>10</v>
      </c>
      <c r="I39" s="63">
        <v>0.01</v>
      </c>
      <c r="J39" s="63">
        <v>0.63</v>
      </c>
      <c r="K39" s="63">
        <v>0</v>
      </c>
      <c r="L39" s="63">
        <v>0.02</v>
      </c>
      <c r="M39" s="63">
        <v>16</v>
      </c>
      <c r="N39" s="63">
        <v>8</v>
      </c>
      <c r="O39" s="63">
        <v>11</v>
      </c>
      <c r="P39" s="63">
        <v>2.2000000000000002</v>
      </c>
      <c r="Q39" s="63">
        <v>278</v>
      </c>
      <c r="R39" s="63">
        <v>2</v>
      </c>
      <c r="S39" s="63">
        <v>0.01</v>
      </c>
      <c r="T39" s="63">
        <v>0</v>
      </c>
      <c r="U39" s="64" t="s">
        <v>26</v>
      </c>
      <c r="V39" s="64" t="s">
        <v>27</v>
      </c>
      <c r="W39" s="55"/>
    </row>
    <row r="40" spans="1:23" ht="12.2" customHeight="1">
      <c r="A40" s="61" t="s">
        <v>48</v>
      </c>
      <c r="B40" s="62">
        <v>40</v>
      </c>
      <c r="C40" s="63">
        <v>3.05</v>
      </c>
      <c r="D40" s="63">
        <v>0.25</v>
      </c>
      <c r="E40" s="63">
        <v>20.07</v>
      </c>
      <c r="F40" s="63">
        <v>94.73</v>
      </c>
      <c r="G40" s="63">
        <v>0.06</v>
      </c>
      <c r="H40" s="63">
        <v>0</v>
      </c>
      <c r="I40" s="63">
        <v>0</v>
      </c>
      <c r="J40" s="63">
        <v>0.78</v>
      </c>
      <c r="K40" s="63">
        <v>0</v>
      </c>
      <c r="L40" s="63">
        <v>0.02</v>
      </c>
      <c r="M40" s="63">
        <v>9.1999999999999993</v>
      </c>
      <c r="N40" s="63">
        <v>13.2</v>
      </c>
      <c r="O40" s="63">
        <v>33.6</v>
      </c>
      <c r="P40" s="63">
        <v>0.8</v>
      </c>
      <c r="Q40" s="63">
        <v>51.6</v>
      </c>
      <c r="R40" s="63">
        <v>0</v>
      </c>
      <c r="S40" s="63">
        <v>0.01</v>
      </c>
      <c r="T40" s="63">
        <v>0</v>
      </c>
      <c r="U40" s="64" t="s">
        <v>215</v>
      </c>
      <c r="V40" s="64" t="s">
        <v>38</v>
      </c>
      <c r="W40" s="65"/>
    </row>
    <row r="41" spans="1:23" ht="21.6" customHeight="1">
      <c r="A41" s="67" t="s">
        <v>39</v>
      </c>
      <c r="B41" s="68">
        <f>SUM(B34:B40)</f>
        <v>995</v>
      </c>
      <c r="C41" s="57">
        <f t="shared" ref="C41:T41" si="2">SUM(C34:C40)</f>
        <v>24.090000000000003</v>
      </c>
      <c r="D41" s="57">
        <f t="shared" si="2"/>
        <v>31.689999999999998</v>
      </c>
      <c r="E41" s="57">
        <f t="shared" si="2"/>
        <v>111.28</v>
      </c>
      <c r="F41" s="57">
        <f t="shared" si="2"/>
        <v>842.62999999999988</v>
      </c>
      <c r="G41" s="57">
        <f t="shared" si="2"/>
        <v>0.4098</v>
      </c>
      <c r="H41" s="57">
        <f t="shared" si="2"/>
        <v>47.22</v>
      </c>
      <c r="I41" s="57">
        <f t="shared" si="2"/>
        <v>0.71</v>
      </c>
      <c r="J41" s="57">
        <f t="shared" si="2"/>
        <v>8.02</v>
      </c>
      <c r="K41" s="57">
        <f t="shared" si="2"/>
        <v>0.13</v>
      </c>
      <c r="L41" s="57">
        <f t="shared" si="2"/>
        <v>0.34000000000000008</v>
      </c>
      <c r="M41" s="57">
        <f t="shared" si="2"/>
        <v>212.94999999999996</v>
      </c>
      <c r="N41" s="57">
        <f t="shared" si="2"/>
        <v>152.75999999999996</v>
      </c>
      <c r="O41" s="57">
        <f t="shared" si="2"/>
        <v>426.66000000000008</v>
      </c>
      <c r="P41" s="57">
        <f t="shared" si="2"/>
        <v>10.350000000000001</v>
      </c>
      <c r="Q41" s="57">
        <f t="shared" si="2"/>
        <v>2080.9899999999998</v>
      </c>
      <c r="R41" s="57">
        <f t="shared" si="2"/>
        <v>121.52</v>
      </c>
      <c r="S41" s="57">
        <f t="shared" si="2"/>
        <v>0.53</v>
      </c>
      <c r="T41" s="57">
        <f t="shared" si="2"/>
        <v>0.01</v>
      </c>
      <c r="U41" s="69"/>
      <c r="V41" s="69"/>
    </row>
    <row r="42" spans="1:23" s="75" customFormat="1" ht="28.35" customHeight="1">
      <c r="A42" s="160" t="s">
        <v>255</v>
      </c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</row>
    <row r="43" spans="1:23" ht="13.35" customHeight="1">
      <c r="A43" s="153" t="s">
        <v>0</v>
      </c>
      <c r="B43" s="155" t="s">
        <v>1</v>
      </c>
      <c r="C43" s="157" t="s">
        <v>2</v>
      </c>
      <c r="D43" s="158"/>
      <c r="E43" s="159"/>
      <c r="F43" s="156" t="s">
        <v>3</v>
      </c>
      <c r="G43" s="157" t="s">
        <v>4</v>
      </c>
      <c r="H43" s="158"/>
      <c r="I43" s="158"/>
      <c r="J43" s="158"/>
      <c r="K43" s="158"/>
      <c r="L43" s="159"/>
      <c r="M43" s="157" t="s">
        <v>5</v>
      </c>
      <c r="N43" s="158"/>
      <c r="O43" s="158"/>
      <c r="P43" s="158"/>
      <c r="Q43" s="158"/>
      <c r="R43" s="158"/>
      <c r="S43" s="158"/>
      <c r="T43" s="159"/>
      <c r="U43" s="56" t="s">
        <v>6</v>
      </c>
      <c r="V43" s="56" t="s">
        <v>7</v>
      </c>
    </row>
    <row r="44" spans="1:23" ht="26.65" customHeight="1">
      <c r="A44" s="154"/>
      <c r="B44" s="154"/>
      <c r="C44" s="57" t="s">
        <v>8</v>
      </c>
      <c r="D44" s="57" t="s">
        <v>9</v>
      </c>
      <c r="E44" s="57" t="s">
        <v>10</v>
      </c>
      <c r="F44" s="154"/>
      <c r="G44" s="57" t="s">
        <v>11</v>
      </c>
      <c r="H44" s="57" t="s">
        <v>12</v>
      </c>
      <c r="I44" s="57" t="s">
        <v>13</v>
      </c>
      <c r="J44" s="57" t="s">
        <v>14</v>
      </c>
      <c r="K44" s="57" t="s">
        <v>15</v>
      </c>
      <c r="L44" s="57" t="s">
        <v>16</v>
      </c>
      <c r="M44" s="57" t="s">
        <v>17</v>
      </c>
      <c r="N44" s="57" t="s">
        <v>18</v>
      </c>
      <c r="O44" s="57" t="s">
        <v>19</v>
      </c>
      <c r="P44" s="57" t="s">
        <v>20</v>
      </c>
      <c r="Q44" s="57" t="s">
        <v>21</v>
      </c>
      <c r="R44" s="57" t="s">
        <v>22</v>
      </c>
      <c r="S44" s="57" t="s">
        <v>23</v>
      </c>
      <c r="T44" s="57" t="s">
        <v>24</v>
      </c>
      <c r="U44" s="56"/>
      <c r="V44" s="56"/>
    </row>
    <row r="45" spans="1:23" ht="14.65" customHeight="1">
      <c r="A45" s="58" t="s">
        <v>25</v>
      </c>
      <c r="B45" s="118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58"/>
      <c r="V45" s="58"/>
    </row>
    <row r="46" spans="1:23" ht="14.65" customHeight="1">
      <c r="A46" s="58" t="s">
        <v>40</v>
      </c>
      <c r="B46" s="118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58"/>
      <c r="V46" s="58"/>
    </row>
    <row r="47" spans="1:23" ht="12.2" customHeight="1">
      <c r="A47" s="70" t="s">
        <v>91</v>
      </c>
      <c r="B47" s="71">
        <v>100</v>
      </c>
      <c r="C47" s="120">
        <v>1.4</v>
      </c>
      <c r="D47" s="120">
        <v>1.5</v>
      </c>
      <c r="E47" s="120">
        <v>4</v>
      </c>
      <c r="F47" s="120">
        <v>39.200000000000003</v>
      </c>
      <c r="G47" s="121">
        <v>0.04</v>
      </c>
      <c r="H47" s="121">
        <v>3.01</v>
      </c>
      <c r="I47" s="121">
        <v>1.84</v>
      </c>
      <c r="J47" s="121">
        <v>2.71</v>
      </c>
      <c r="K47" s="121">
        <v>0</v>
      </c>
      <c r="L47" s="121">
        <v>0.06</v>
      </c>
      <c r="M47" s="121">
        <v>50.11</v>
      </c>
      <c r="N47" s="121">
        <v>33.409999999999997</v>
      </c>
      <c r="O47" s="121">
        <v>49.27</v>
      </c>
      <c r="P47" s="121">
        <v>0.89</v>
      </c>
      <c r="Q47" s="121">
        <v>204.3</v>
      </c>
      <c r="R47" s="121">
        <v>4.59</v>
      </c>
      <c r="S47" s="121">
        <v>0.05</v>
      </c>
      <c r="T47" s="121">
        <v>0</v>
      </c>
      <c r="U47" s="74" t="s">
        <v>284</v>
      </c>
      <c r="V47" s="74" t="s">
        <v>51</v>
      </c>
    </row>
    <row r="48" spans="1:23" ht="12.2" customHeight="1">
      <c r="A48" s="61" t="s">
        <v>92</v>
      </c>
      <c r="B48" s="62">
        <v>250</v>
      </c>
      <c r="C48" s="63">
        <v>3.75</v>
      </c>
      <c r="D48" s="63">
        <v>5.88</v>
      </c>
      <c r="E48" s="63">
        <v>16.13</v>
      </c>
      <c r="F48" s="63">
        <v>134.13</v>
      </c>
      <c r="G48" s="63">
        <v>0.08</v>
      </c>
      <c r="H48" s="63">
        <v>6.88</v>
      </c>
      <c r="I48" s="63">
        <v>0.23</v>
      </c>
      <c r="J48" s="63">
        <v>2.2999999999999998</v>
      </c>
      <c r="K48" s="63">
        <v>0</v>
      </c>
      <c r="L48" s="63">
        <v>0.06</v>
      </c>
      <c r="M48" s="63">
        <v>61.57</v>
      </c>
      <c r="N48" s="63">
        <v>33.35</v>
      </c>
      <c r="O48" s="63">
        <v>90.34</v>
      </c>
      <c r="P48" s="63">
        <v>1.62</v>
      </c>
      <c r="Q48" s="63">
        <v>455.23</v>
      </c>
      <c r="R48" s="63">
        <v>4.93</v>
      </c>
      <c r="S48" s="63">
        <v>0.03</v>
      </c>
      <c r="T48" s="63">
        <v>0</v>
      </c>
      <c r="U48" s="64" t="s">
        <v>93</v>
      </c>
      <c r="V48" s="64" t="s">
        <v>27</v>
      </c>
      <c r="W48" s="65"/>
    </row>
    <row r="49" spans="1:23" ht="12.2" customHeight="1">
      <c r="A49" s="61" t="s">
        <v>94</v>
      </c>
      <c r="B49" s="62">
        <v>220</v>
      </c>
      <c r="C49" s="63">
        <v>14.06</v>
      </c>
      <c r="D49" s="63">
        <v>19.86</v>
      </c>
      <c r="E49" s="63">
        <v>18.45</v>
      </c>
      <c r="F49" s="63">
        <v>269.14</v>
      </c>
      <c r="G49" s="63">
        <v>0.49</v>
      </c>
      <c r="H49" s="63">
        <v>8.4600000000000009</v>
      </c>
      <c r="I49" s="63">
        <v>0.03</v>
      </c>
      <c r="J49" s="63">
        <v>1.66</v>
      </c>
      <c r="K49" s="63">
        <v>0.05</v>
      </c>
      <c r="L49" s="63">
        <v>0.18</v>
      </c>
      <c r="M49" s="63">
        <v>31.63</v>
      </c>
      <c r="N49" s="63">
        <v>46.57</v>
      </c>
      <c r="O49" s="63">
        <v>216.19</v>
      </c>
      <c r="P49" s="63">
        <v>2.75</v>
      </c>
      <c r="Q49" s="63">
        <v>921.98</v>
      </c>
      <c r="R49" s="63">
        <v>12.72</v>
      </c>
      <c r="S49" s="63">
        <v>0.1</v>
      </c>
      <c r="T49" s="63">
        <v>0</v>
      </c>
      <c r="U49" s="64" t="s">
        <v>95</v>
      </c>
      <c r="V49" s="64">
        <v>2017</v>
      </c>
      <c r="W49" s="65"/>
    </row>
    <row r="50" spans="1:23" ht="12.2" customHeight="1">
      <c r="A50" s="66" t="s">
        <v>176</v>
      </c>
      <c r="B50" s="62">
        <v>200</v>
      </c>
      <c r="C50" s="63">
        <v>2.94</v>
      </c>
      <c r="D50" s="63">
        <v>3.544</v>
      </c>
      <c r="E50" s="63">
        <v>17.577999999999999</v>
      </c>
      <c r="F50" s="63">
        <v>118.60000000000001</v>
      </c>
      <c r="G50" s="63">
        <v>0.03</v>
      </c>
      <c r="H50" s="63">
        <v>0.47</v>
      </c>
      <c r="I50" s="63">
        <v>0.01</v>
      </c>
      <c r="J50" s="63">
        <v>0</v>
      </c>
      <c r="K50" s="63">
        <v>0</v>
      </c>
      <c r="L50" s="63">
        <v>0.1</v>
      </c>
      <c r="M50" s="63">
        <v>100.28</v>
      </c>
      <c r="N50" s="63">
        <v>24.74</v>
      </c>
      <c r="O50" s="63">
        <v>86.02</v>
      </c>
      <c r="P50" s="63">
        <v>0.78</v>
      </c>
      <c r="Q50" s="63">
        <v>186.56</v>
      </c>
      <c r="R50" s="63">
        <v>8.1</v>
      </c>
      <c r="S50" s="63">
        <v>0</v>
      </c>
      <c r="T50" s="63">
        <v>0</v>
      </c>
      <c r="U50" s="64" t="s">
        <v>97</v>
      </c>
      <c r="V50" s="64" t="s">
        <v>27</v>
      </c>
      <c r="W50" s="55"/>
    </row>
    <row r="51" spans="1:23" ht="12.2" customHeight="1">
      <c r="A51" s="61" t="s">
        <v>224</v>
      </c>
      <c r="B51" s="62">
        <v>55</v>
      </c>
      <c r="C51" s="63">
        <v>2.1</v>
      </c>
      <c r="D51" s="63">
        <v>3.4</v>
      </c>
      <c r="E51" s="63">
        <v>23.3</v>
      </c>
      <c r="F51" s="63">
        <v>109.4</v>
      </c>
      <c r="G51" s="63">
        <v>0.04</v>
      </c>
      <c r="H51" s="63">
        <v>0</v>
      </c>
      <c r="I51" s="63">
        <v>0.01</v>
      </c>
      <c r="J51" s="63">
        <v>0</v>
      </c>
      <c r="K51" s="63">
        <v>0</v>
      </c>
      <c r="L51" s="63">
        <v>0.03</v>
      </c>
      <c r="M51" s="63">
        <v>15.95</v>
      </c>
      <c r="N51" s="63">
        <v>11</v>
      </c>
      <c r="O51" s="63">
        <v>49.5</v>
      </c>
      <c r="P51" s="63">
        <v>1.1599999999999999</v>
      </c>
      <c r="Q51" s="63">
        <v>60.5</v>
      </c>
      <c r="R51" s="63">
        <v>0</v>
      </c>
      <c r="S51" s="63">
        <v>0</v>
      </c>
      <c r="T51" s="63">
        <v>0</v>
      </c>
      <c r="U51" s="64" t="s">
        <v>215</v>
      </c>
      <c r="V51" s="64">
        <v>2017</v>
      </c>
      <c r="W51" s="65"/>
    </row>
    <row r="52" spans="1:23" ht="12.2" customHeight="1">
      <c r="A52" s="61" t="s">
        <v>48</v>
      </c>
      <c r="B52" s="62">
        <v>50</v>
      </c>
      <c r="C52" s="63">
        <v>3.8</v>
      </c>
      <c r="D52" s="63">
        <v>0.3</v>
      </c>
      <c r="E52" s="63">
        <v>25.1</v>
      </c>
      <c r="F52" s="63">
        <v>118.4</v>
      </c>
      <c r="G52" s="63">
        <v>0.08</v>
      </c>
      <c r="H52" s="63">
        <v>0</v>
      </c>
      <c r="I52" s="63">
        <v>0</v>
      </c>
      <c r="J52" s="63">
        <v>0.98</v>
      </c>
      <c r="K52" s="63">
        <v>0</v>
      </c>
      <c r="L52" s="63">
        <v>0.03</v>
      </c>
      <c r="M52" s="63">
        <v>11.5</v>
      </c>
      <c r="N52" s="63">
        <v>16.5</v>
      </c>
      <c r="O52" s="63">
        <v>42</v>
      </c>
      <c r="P52" s="63">
        <v>1</v>
      </c>
      <c r="Q52" s="63">
        <v>64.5</v>
      </c>
      <c r="R52" s="63">
        <v>0</v>
      </c>
      <c r="S52" s="63">
        <v>0.01</v>
      </c>
      <c r="T52" s="63">
        <v>0</v>
      </c>
      <c r="U52" s="64" t="s">
        <v>215</v>
      </c>
      <c r="V52" s="64" t="s">
        <v>38</v>
      </c>
      <c r="W52" s="65"/>
    </row>
    <row r="53" spans="1:23" ht="12.2" customHeight="1">
      <c r="A53" s="66" t="s">
        <v>36</v>
      </c>
      <c r="B53" s="62">
        <v>50</v>
      </c>
      <c r="C53" s="63">
        <v>3.3125</v>
      </c>
      <c r="D53" s="63">
        <v>0.4375</v>
      </c>
      <c r="E53" s="63">
        <v>21.2</v>
      </c>
      <c r="F53" s="63">
        <v>101.97499999999999</v>
      </c>
      <c r="G53" s="63">
        <v>7.0000000000000007E-2</v>
      </c>
      <c r="H53" s="63">
        <v>0</v>
      </c>
      <c r="I53" s="63">
        <v>0</v>
      </c>
      <c r="J53" s="63">
        <v>0.88</v>
      </c>
      <c r="K53" s="63">
        <v>0</v>
      </c>
      <c r="L53" s="63">
        <v>0.03</v>
      </c>
      <c r="M53" s="63">
        <v>7.2</v>
      </c>
      <c r="N53" s="63">
        <v>7.6</v>
      </c>
      <c r="O53" s="63">
        <v>34.799999999999997</v>
      </c>
      <c r="P53" s="63">
        <v>1.6</v>
      </c>
      <c r="Q53" s="63">
        <v>54.4</v>
      </c>
      <c r="R53" s="63">
        <v>2.2400000000000002</v>
      </c>
      <c r="S53" s="63">
        <v>0</v>
      </c>
      <c r="T53" s="63">
        <v>0</v>
      </c>
      <c r="U53" s="64" t="s">
        <v>215</v>
      </c>
      <c r="V53" s="64" t="s">
        <v>38</v>
      </c>
      <c r="W53" s="55"/>
    </row>
    <row r="54" spans="1:23" ht="21.6" customHeight="1">
      <c r="A54" s="67" t="s">
        <v>39</v>
      </c>
      <c r="B54" s="68">
        <f>SUM(B47:B53)</f>
        <v>925</v>
      </c>
      <c r="C54" s="57">
        <f t="shared" ref="C54:T54" si="3">SUM(C47:C53)</f>
        <v>31.362500000000004</v>
      </c>
      <c r="D54" s="57">
        <f t="shared" si="3"/>
        <v>34.921499999999995</v>
      </c>
      <c r="E54" s="57">
        <f t="shared" si="3"/>
        <v>125.758</v>
      </c>
      <c r="F54" s="57">
        <f t="shared" si="3"/>
        <v>890.84499999999991</v>
      </c>
      <c r="G54" s="57">
        <f t="shared" si="3"/>
        <v>0.83000000000000007</v>
      </c>
      <c r="H54" s="57">
        <f t="shared" si="3"/>
        <v>18.82</v>
      </c>
      <c r="I54" s="57">
        <f t="shared" si="3"/>
        <v>2.1199999999999997</v>
      </c>
      <c r="J54" s="57">
        <f t="shared" si="3"/>
        <v>8.5300000000000011</v>
      </c>
      <c r="K54" s="57">
        <f t="shared" si="3"/>
        <v>0.05</v>
      </c>
      <c r="L54" s="57">
        <f t="shared" si="3"/>
        <v>0.4900000000000001</v>
      </c>
      <c r="M54" s="57">
        <f t="shared" si="3"/>
        <v>278.24</v>
      </c>
      <c r="N54" s="57">
        <f t="shared" si="3"/>
        <v>173.17</v>
      </c>
      <c r="O54" s="57">
        <f t="shared" si="3"/>
        <v>568.11999999999989</v>
      </c>
      <c r="P54" s="57">
        <f t="shared" si="3"/>
        <v>9.7999999999999989</v>
      </c>
      <c r="Q54" s="57">
        <f t="shared" si="3"/>
        <v>1947.47</v>
      </c>
      <c r="R54" s="57">
        <f t="shared" si="3"/>
        <v>32.580000000000005</v>
      </c>
      <c r="S54" s="57">
        <f t="shared" si="3"/>
        <v>0.19</v>
      </c>
      <c r="T54" s="57">
        <f t="shared" si="3"/>
        <v>0</v>
      </c>
      <c r="U54" s="69"/>
      <c r="V54" s="69"/>
    </row>
    <row r="55" spans="1:23" s="75" customFormat="1" ht="28.35" customHeight="1">
      <c r="A55" s="160" t="s">
        <v>256</v>
      </c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</row>
    <row r="56" spans="1:23" ht="13.35" customHeight="1">
      <c r="A56" s="153" t="s">
        <v>0</v>
      </c>
      <c r="B56" s="155" t="s">
        <v>1</v>
      </c>
      <c r="C56" s="157" t="s">
        <v>2</v>
      </c>
      <c r="D56" s="158"/>
      <c r="E56" s="159"/>
      <c r="F56" s="156" t="s">
        <v>3</v>
      </c>
      <c r="G56" s="157" t="s">
        <v>4</v>
      </c>
      <c r="H56" s="158"/>
      <c r="I56" s="158"/>
      <c r="J56" s="158"/>
      <c r="K56" s="158"/>
      <c r="L56" s="159"/>
      <c r="M56" s="157" t="s">
        <v>5</v>
      </c>
      <c r="N56" s="158"/>
      <c r="O56" s="158"/>
      <c r="P56" s="158"/>
      <c r="Q56" s="158"/>
      <c r="R56" s="158"/>
      <c r="S56" s="158"/>
      <c r="T56" s="159"/>
      <c r="U56" s="56" t="s">
        <v>6</v>
      </c>
      <c r="V56" s="56" t="s">
        <v>7</v>
      </c>
    </row>
    <row r="57" spans="1:23" ht="26.65" customHeight="1">
      <c r="A57" s="154"/>
      <c r="B57" s="154"/>
      <c r="C57" s="57" t="s">
        <v>8</v>
      </c>
      <c r="D57" s="57" t="s">
        <v>9</v>
      </c>
      <c r="E57" s="57" t="s">
        <v>10</v>
      </c>
      <c r="F57" s="154"/>
      <c r="G57" s="57" t="s">
        <v>11</v>
      </c>
      <c r="H57" s="57" t="s">
        <v>12</v>
      </c>
      <c r="I57" s="57" t="s">
        <v>13</v>
      </c>
      <c r="J57" s="57" t="s">
        <v>14</v>
      </c>
      <c r="K57" s="57" t="s">
        <v>15</v>
      </c>
      <c r="L57" s="57" t="s">
        <v>16</v>
      </c>
      <c r="M57" s="57" t="s">
        <v>17</v>
      </c>
      <c r="N57" s="57" t="s">
        <v>18</v>
      </c>
      <c r="O57" s="57" t="s">
        <v>19</v>
      </c>
      <c r="P57" s="57" t="s">
        <v>20</v>
      </c>
      <c r="Q57" s="57" t="s">
        <v>21</v>
      </c>
      <c r="R57" s="57" t="s">
        <v>22</v>
      </c>
      <c r="S57" s="57" t="s">
        <v>23</v>
      </c>
      <c r="T57" s="57" t="s">
        <v>24</v>
      </c>
      <c r="U57" s="56"/>
      <c r="V57" s="56"/>
    </row>
    <row r="58" spans="1:23" ht="14.65" customHeight="1">
      <c r="A58" s="58" t="s">
        <v>40</v>
      </c>
      <c r="B58" s="118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58"/>
      <c r="V58" s="58"/>
    </row>
    <row r="59" spans="1:23" ht="12.2" customHeight="1">
      <c r="A59" s="61" t="s">
        <v>110</v>
      </c>
      <c r="B59" s="62">
        <v>100</v>
      </c>
      <c r="C59" s="63">
        <v>1.17</v>
      </c>
      <c r="D59" s="63">
        <v>5.17</v>
      </c>
      <c r="E59" s="63">
        <v>9.5</v>
      </c>
      <c r="F59" s="63">
        <v>73.38</v>
      </c>
      <c r="G59" s="63">
        <v>0.03</v>
      </c>
      <c r="H59" s="63">
        <v>26.03</v>
      </c>
      <c r="I59" s="63">
        <v>0.32</v>
      </c>
      <c r="J59" s="63">
        <v>2.4</v>
      </c>
      <c r="K59" s="63">
        <v>0</v>
      </c>
      <c r="L59" s="63">
        <v>0</v>
      </c>
      <c r="M59" s="63">
        <v>36.04</v>
      </c>
      <c r="N59" s="63">
        <v>17.02</v>
      </c>
      <c r="O59" s="63">
        <v>27.03</v>
      </c>
      <c r="P59" s="63">
        <v>1.1000000000000001</v>
      </c>
      <c r="Q59" s="63">
        <v>0</v>
      </c>
      <c r="R59" s="63">
        <v>0</v>
      </c>
      <c r="S59" s="63">
        <v>0</v>
      </c>
      <c r="T59" s="63">
        <v>0</v>
      </c>
      <c r="U59" s="64" t="s">
        <v>234</v>
      </c>
      <c r="V59" s="64" t="s">
        <v>42</v>
      </c>
      <c r="W59" s="65"/>
    </row>
    <row r="60" spans="1:23" ht="12.2" customHeight="1">
      <c r="A60" s="61" t="s">
        <v>111</v>
      </c>
      <c r="B60" s="62">
        <v>250</v>
      </c>
      <c r="C60" s="63">
        <v>9.65</v>
      </c>
      <c r="D60" s="63">
        <v>15.88</v>
      </c>
      <c r="E60" s="63">
        <v>7.65</v>
      </c>
      <c r="F60" s="63">
        <v>291.13</v>
      </c>
      <c r="G60" s="63">
        <v>0.33</v>
      </c>
      <c r="H60" s="63">
        <v>9.9700000000000006</v>
      </c>
      <c r="I60" s="63">
        <v>0.22</v>
      </c>
      <c r="J60" s="63">
        <v>1.99</v>
      </c>
      <c r="K60" s="63">
        <v>0.11</v>
      </c>
      <c r="L60" s="63">
        <v>0.13</v>
      </c>
      <c r="M60" s="63">
        <v>53.23</v>
      </c>
      <c r="N60" s="63">
        <v>36.67</v>
      </c>
      <c r="O60" s="63">
        <v>157.21</v>
      </c>
      <c r="P60" s="63">
        <v>2.04</v>
      </c>
      <c r="Q60" s="63">
        <v>535.83000000000004</v>
      </c>
      <c r="R60" s="63">
        <v>9.1199999999999992</v>
      </c>
      <c r="S60" s="63">
        <v>0.08</v>
      </c>
      <c r="T60" s="63">
        <v>0</v>
      </c>
      <c r="U60" s="64" t="s">
        <v>225</v>
      </c>
      <c r="V60" s="64" t="s">
        <v>27</v>
      </c>
      <c r="W60" s="65"/>
    </row>
    <row r="61" spans="1:23" ht="12.2" customHeight="1">
      <c r="A61" s="61" t="s">
        <v>113</v>
      </c>
      <c r="B61" s="62">
        <v>200</v>
      </c>
      <c r="C61" s="63">
        <v>9.07</v>
      </c>
      <c r="D61" s="63">
        <v>9.27</v>
      </c>
      <c r="E61" s="63">
        <v>44.27</v>
      </c>
      <c r="F61" s="63">
        <v>239.2</v>
      </c>
      <c r="G61" s="63">
        <v>0.09</v>
      </c>
      <c r="H61" s="63">
        <v>0.21</v>
      </c>
      <c r="I61" s="63">
        <v>0.23</v>
      </c>
      <c r="J61" s="63">
        <v>4.04</v>
      </c>
      <c r="K61" s="63">
        <v>1.5</v>
      </c>
      <c r="L61" s="63">
        <v>0.32</v>
      </c>
      <c r="M61" s="63">
        <v>178.86</v>
      </c>
      <c r="N61" s="63">
        <v>21.29</v>
      </c>
      <c r="O61" s="63">
        <v>218.66</v>
      </c>
      <c r="P61" s="63">
        <v>2.3199999999999998</v>
      </c>
      <c r="Q61" s="63">
        <v>200.16</v>
      </c>
      <c r="R61" s="63">
        <v>15.97</v>
      </c>
      <c r="S61" s="63">
        <v>0.04</v>
      </c>
      <c r="T61" s="63">
        <v>0.03</v>
      </c>
      <c r="U61" s="64" t="s">
        <v>222</v>
      </c>
      <c r="V61" s="64">
        <v>2017</v>
      </c>
      <c r="W61" s="65"/>
    </row>
    <row r="62" spans="1:23" ht="12.2" customHeight="1">
      <c r="A62" s="66" t="s">
        <v>287</v>
      </c>
      <c r="B62" s="62">
        <v>200</v>
      </c>
      <c r="C62" s="63">
        <v>1.4</v>
      </c>
      <c r="D62" s="63">
        <v>0.4</v>
      </c>
      <c r="E62" s="63">
        <v>22.8</v>
      </c>
      <c r="F62" s="63">
        <v>100.4</v>
      </c>
      <c r="G62" s="63">
        <v>1.9799999999999998E-2</v>
      </c>
      <c r="H62" s="63">
        <v>13.32</v>
      </c>
      <c r="I62" s="63">
        <v>0</v>
      </c>
      <c r="J62" s="63">
        <v>0</v>
      </c>
      <c r="K62" s="63">
        <v>0</v>
      </c>
      <c r="L62" s="63">
        <v>3.9599999999999996E-2</v>
      </c>
      <c r="M62" s="63">
        <v>30.599999999999998</v>
      </c>
      <c r="N62" s="63">
        <v>10.799999999999999</v>
      </c>
      <c r="O62" s="63">
        <v>32.4</v>
      </c>
      <c r="P62" s="63">
        <v>0.54</v>
      </c>
      <c r="Q62" s="63">
        <v>450</v>
      </c>
      <c r="R62" s="63">
        <v>0</v>
      </c>
      <c r="S62" s="63">
        <v>0</v>
      </c>
      <c r="T62" s="63">
        <v>0</v>
      </c>
      <c r="U62" s="64" t="s">
        <v>60</v>
      </c>
      <c r="V62" s="64" t="s">
        <v>27</v>
      </c>
      <c r="W62" s="55"/>
    </row>
    <row r="63" spans="1:23" ht="12.2" customHeight="1">
      <c r="A63" s="61" t="s">
        <v>48</v>
      </c>
      <c r="B63" s="62">
        <v>50</v>
      </c>
      <c r="C63" s="63">
        <v>3.8</v>
      </c>
      <c r="D63" s="63">
        <v>0.3</v>
      </c>
      <c r="E63" s="63">
        <v>25.1</v>
      </c>
      <c r="F63" s="63">
        <v>118.4</v>
      </c>
      <c r="G63" s="63">
        <v>0.08</v>
      </c>
      <c r="H63" s="63">
        <v>0</v>
      </c>
      <c r="I63" s="63">
        <v>0</v>
      </c>
      <c r="J63" s="63">
        <v>0.98</v>
      </c>
      <c r="K63" s="63">
        <v>0</v>
      </c>
      <c r="L63" s="63">
        <v>0.03</v>
      </c>
      <c r="M63" s="63">
        <v>11.5</v>
      </c>
      <c r="N63" s="63">
        <v>16.5</v>
      </c>
      <c r="O63" s="63">
        <v>42</v>
      </c>
      <c r="P63" s="63">
        <v>1</v>
      </c>
      <c r="Q63" s="63">
        <v>64.5</v>
      </c>
      <c r="R63" s="63">
        <v>0</v>
      </c>
      <c r="S63" s="63">
        <v>0.01</v>
      </c>
      <c r="T63" s="63">
        <v>0</v>
      </c>
      <c r="U63" s="64" t="s">
        <v>215</v>
      </c>
      <c r="V63" s="64" t="s">
        <v>38</v>
      </c>
      <c r="W63" s="65"/>
    </row>
    <row r="64" spans="1:23" ht="12.2" customHeight="1">
      <c r="A64" s="66" t="s">
        <v>36</v>
      </c>
      <c r="B64" s="62">
        <v>50</v>
      </c>
      <c r="C64" s="63">
        <v>3.3125</v>
      </c>
      <c r="D64" s="63">
        <v>0.4375</v>
      </c>
      <c r="E64" s="63">
        <v>21.2</v>
      </c>
      <c r="F64" s="63">
        <v>101.97499999999999</v>
      </c>
      <c r="G64" s="63">
        <v>7.0000000000000007E-2</v>
      </c>
      <c r="H64" s="63">
        <v>0</v>
      </c>
      <c r="I64" s="63">
        <v>0</v>
      </c>
      <c r="J64" s="63">
        <v>0.88</v>
      </c>
      <c r="K64" s="63">
        <v>0</v>
      </c>
      <c r="L64" s="63">
        <v>0.03</v>
      </c>
      <c r="M64" s="63">
        <v>7.2</v>
      </c>
      <c r="N64" s="63">
        <v>7.6</v>
      </c>
      <c r="O64" s="63">
        <v>34.799999999999997</v>
      </c>
      <c r="P64" s="63">
        <v>1.6</v>
      </c>
      <c r="Q64" s="63">
        <v>54.4</v>
      </c>
      <c r="R64" s="63">
        <v>2.2400000000000002</v>
      </c>
      <c r="S64" s="63">
        <v>0</v>
      </c>
      <c r="T64" s="63">
        <v>0</v>
      </c>
      <c r="U64" s="64" t="s">
        <v>215</v>
      </c>
      <c r="V64" s="64" t="s">
        <v>38</v>
      </c>
      <c r="W64" s="55"/>
    </row>
    <row r="65" spans="1:23" ht="12.2" customHeight="1">
      <c r="A65" s="66" t="s">
        <v>289</v>
      </c>
      <c r="B65" s="62">
        <v>200</v>
      </c>
      <c r="C65" s="63">
        <v>5.8</v>
      </c>
      <c r="D65" s="63">
        <v>5</v>
      </c>
      <c r="E65" s="63">
        <v>9.6</v>
      </c>
      <c r="F65" s="63">
        <v>107</v>
      </c>
      <c r="G65" s="63">
        <v>0.08</v>
      </c>
      <c r="H65" s="63">
        <v>2.6</v>
      </c>
      <c r="I65" s="63">
        <v>40</v>
      </c>
      <c r="J65" s="63">
        <v>0</v>
      </c>
      <c r="K65" s="63">
        <v>0</v>
      </c>
      <c r="L65" s="63">
        <v>0.03</v>
      </c>
      <c r="M65" s="63">
        <v>240</v>
      </c>
      <c r="N65" s="63">
        <v>28</v>
      </c>
      <c r="O65" s="63">
        <v>180</v>
      </c>
      <c r="P65" s="63">
        <v>0.2</v>
      </c>
      <c r="Q65" s="63">
        <v>292</v>
      </c>
      <c r="R65" s="63">
        <v>0</v>
      </c>
      <c r="S65" s="63">
        <v>0</v>
      </c>
      <c r="T65" s="63">
        <v>0</v>
      </c>
      <c r="U65" s="64" t="s">
        <v>215</v>
      </c>
      <c r="V65" s="64"/>
      <c r="W65" s="55"/>
    </row>
    <row r="66" spans="1:23" ht="21.6" customHeight="1">
      <c r="A66" s="67" t="s">
        <v>39</v>
      </c>
      <c r="B66" s="68">
        <f>SUM(B59:B65)</f>
        <v>1050</v>
      </c>
      <c r="C66" s="57">
        <f t="shared" ref="C66:T66" si="4">SUM(C59:C65)</f>
        <v>34.202500000000001</v>
      </c>
      <c r="D66" s="57">
        <f t="shared" si="4"/>
        <v>36.457499999999996</v>
      </c>
      <c r="E66" s="57">
        <f t="shared" si="4"/>
        <v>140.11999999999998</v>
      </c>
      <c r="F66" s="57">
        <f t="shared" si="4"/>
        <v>1031.4850000000001</v>
      </c>
      <c r="G66" s="57">
        <f t="shared" si="4"/>
        <v>0.69979999999999987</v>
      </c>
      <c r="H66" s="57">
        <f t="shared" si="4"/>
        <v>52.13</v>
      </c>
      <c r="I66" s="57">
        <f t="shared" si="4"/>
        <v>40.770000000000003</v>
      </c>
      <c r="J66" s="57">
        <f t="shared" si="4"/>
        <v>10.290000000000001</v>
      </c>
      <c r="K66" s="57">
        <f t="shared" si="4"/>
        <v>1.61</v>
      </c>
      <c r="L66" s="57">
        <f t="shared" si="4"/>
        <v>0.57960000000000012</v>
      </c>
      <c r="M66" s="57">
        <f t="shared" si="4"/>
        <v>557.43000000000006</v>
      </c>
      <c r="N66" s="57">
        <f t="shared" si="4"/>
        <v>137.88</v>
      </c>
      <c r="O66" s="57">
        <f t="shared" si="4"/>
        <v>692.09999999999991</v>
      </c>
      <c r="P66" s="57">
        <f t="shared" si="4"/>
        <v>8.7999999999999989</v>
      </c>
      <c r="Q66" s="57">
        <f t="shared" si="4"/>
        <v>1596.89</v>
      </c>
      <c r="R66" s="57">
        <f t="shared" si="4"/>
        <v>27.33</v>
      </c>
      <c r="S66" s="57">
        <f t="shared" si="4"/>
        <v>0.13</v>
      </c>
      <c r="T66" s="57">
        <f t="shared" si="4"/>
        <v>0.03</v>
      </c>
      <c r="U66" s="69"/>
      <c r="V66" s="69"/>
    </row>
    <row r="67" spans="1:23" s="75" customFormat="1" ht="28.35" customHeight="1">
      <c r="A67" s="160" t="s">
        <v>257</v>
      </c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</row>
    <row r="68" spans="1:23" ht="13.35" customHeight="1">
      <c r="A68" s="153" t="s">
        <v>0</v>
      </c>
      <c r="B68" s="155" t="s">
        <v>1</v>
      </c>
      <c r="C68" s="157" t="s">
        <v>2</v>
      </c>
      <c r="D68" s="158"/>
      <c r="E68" s="159"/>
      <c r="F68" s="156" t="s">
        <v>3</v>
      </c>
      <c r="G68" s="157" t="s">
        <v>4</v>
      </c>
      <c r="H68" s="158"/>
      <c r="I68" s="158"/>
      <c r="J68" s="158"/>
      <c r="K68" s="158"/>
      <c r="L68" s="159"/>
      <c r="M68" s="157" t="s">
        <v>5</v>
      </c>
      <c r="N68" s="158"/>
      <c r="O68" s="158"/>
      <c r="P68" s="158"/>
      <c r="Q68" s="158"/>
      <c r="R68" s="158"/>
      <c r="S68" s="158"/>
      <c r="T68" s="159"/>
      <c r="U68" s="56" t="s">
        <v>6</v>
      </c>
      <c r="V68" s="56" t="s">
        <v>7</v>
      </c>
    </row>
    <row r="69" spans="1:23" ht="26.65" customHeight="1">
      <c r="A69" s="154"/>
      <c r="B69" s="154"/>
      <c r="C69" s="57" t="s">
        <v>8</v>
      </c>
      <c r="D69" s="57" t="s">
        <v>9</v>
      </c>
      <c r="E69" s="57" t="s">
        <v>10</v>
      </c>
      <c r="F69" s="154"/>
      <c r="G69" s="57" t="s">
        <v>11</v>
      </c>
      <c r="H69" s="57" t="s">
        <v>12</v>
      </c>
      <c r="I69" s="57" t="s">
        <v>13</v>
      </c>
      <c r="J69" s="57" t="s">
        <v>14</v>
      </c>
      <c r="K69" s="57" t="s">
        <v>15</v>
      </c>
      <c r="L69" s="57" t="s">
        <v>16</v>
      </c>
      <c r="M69" s="57" t="s">
        <v>17</v>
      </c>
      <c r="N69" s="57" t="s">
        <v>18</v>
      </c>
      <c r="O69" s="57" t="s">
        <v>19</v>
      </c>
      <c r="P69" s="57" t="s">
        <v>20</v>
      </c>
      <c r="Q69" s="57" t="s">
        <v>21</v>
      </c>
      <c r="R69" s="57" t="s">
        <v>22</v>
      </c>
      <c r="S69" s="57" t="s">
        <v>23</v>
      </c>
      <c r="T69" s="57" t="s">
        <v>24</v>
      </c>
      <c r="U69" s="56"/>
      <c r="V69" s="56"/>
    </row>
    <row r="70" spans="1:23" ht="14.65" customHeight="1">
      <c r="A70" s="58" t="s">
        <v>25</v>
      </c>
      <c r="B70" s="118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58"/>
      <c r="V70" s="58"/>
    </row>
    <row r="71" spans="1:23" ht="14.65" customHeight="1">
      <c r="A71" s="58" t="s">
        <v>40</v>
      </c>
      <c r="B71" s="118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58"/>
      <c r="V71" s="58"/>
    </row>
    <row r="72" spans="1:23" ht="12.2" customHeight="1">
      <c r="A72" s="70" t="s">
        <v>76</v>
      </c>
      <c r="B72" s="71">
        <v>100</v>
      </c>
      <c r="C72" s="137">
        <v>1.1000000000000001</v>
      </c>
      <c r="D72" s="137">
        <v>0</v>
      </c>
      <c r="E72" s="120">
        <v>2.4</v>
      </c>
      <c r="F72" s="120">
        <v>14</v>
      </c>
      <c r="G72" s="121">
        <v>0.04</v>
      </c>
      <c r="H72" s="121">
        <v>10</v>
      </c>
      <c r="I72" s="121">
        <v>0</v>
      </c>
      <c r="J72" s="121">
        <v>0</v>
      </c>
      <c r="K72" s="121">
        <v>0</v>
      </c>
      <c r="L72" s="121">
        <v>0.03</v>
      </c>
      <c r="M72" s="121">
        <v>14</v>
      </c>
      <c r="N72" s="121">
        <v>20</v>
      </c>
      <c r="O72" s="121">
        <v>26</v>
      </c>
      <c r="P72" s="121">
        <v>1</v>
      </c>
      <c r="Q72" s="121">
        <v>290</v>
      </c>
      <c r="R72" s="121">
        <v>0</v>
      </c>
      <c r="S72" s="121">
        <v>0</v>
      </c>
      <c r="T72" s="121">
        <v>0</v>
      </c>
      <c r="U72" s="74" t="s">
        <v>55</v>
      </c>
      <c r="V72" s="74" t="s">
        <v>27</v>
      </c>
    </row>
    <row r="73" spans="1:23" ht="12.2" customHeight="1">
      <c r="A73" s="61" t="s">
        <v>120</v>
      </c>
      <c r="B73" s="79">
        <v>250</v>
      </c>
      <c r="C73" s="62">
        <v>2.4</v>
      </c>
      <c r="D73" s="62">
        <v>5.0999999999999996</v>
      </c>
      <c r="E73" s="63">
        <v>15.3</v>
      </c>
      <c r="F73" s="63">
        <v>117.3</v>
      </c>
      <c r="G73" s="63">
        <v>0.03</v>
      </c>
      <c r="H73" s="63">
        <v>0.75</v>
      </c>
      <c r="I73" s="63">
        <v>0.19</v>
      </c>
      <c r="J73" s="63">
        <v>2.6</v>
      </c>
      <c r="K73" s="63">
        <v>0</v>
      </c>
      <c r="L73" s="63">
        <v>0.01</v>
      </c>
      <c r="M73" s="63">
        <v>27.05</v>
      </c>
      <c r="N73" s="63">
        <v>10.51</v>
      </c>
      <c r="O73" s="63">
        <v>27.95</v>
      </c>
      <c r="P73" s="63">
        <v>0.61</v>
      </c>
      <c r="Q73" s="63">
        <v>71.94</v>
      </c>
      <c r="R73" s="63">
        <v>1.07</v>
      </c>
      <c r="S73" s="63">
        <v>0.01</v>
      </c>
      <c r="T73" s="63">
        <v>0</v>
      </c>
      <c r="U73" s="64" t="s">
        <v>121</v>
      </c>
      <c r="V73" s="64">
        <v>2017</v>
      </c>
    </row>
    <row r="74" spans="1:23" ht="12.2" customHeight="1">
      <c r="A74" s="61" t="s">
        <v>171</v>
      </c>
      <c r="B74" s="79">
        <v>125</v>
      </c>
      <c r="C74" s="62">
        <v>11.3</v>
      </c>
      <c r="D74" s="62">
        <v>12.3</v>
      </c>
      <c r="E74" s="63">
        <v>14.65</v>
      </c>
      <c r="F74" s="63">
        <v>179.68</v>
      </c>
      <c r="G74" s="63">
        <v>0.11</v>
      </c>
      <c r="H74" s="63">
        <v>0.2</v>
      </c>
      <c r="I74" s="63">
        <v>0.03</v>
      </c>
      <c r="J74" s="63">
        <v>2.04</v>
      </c>
      <c r="K74" s="63">
        <v>7.0000000000000007E-2</v>
      </c>
      <c r="L74" s="63">
        <v>0.1</v>
      </c>
      <c r="M74" s="63">
        <v>57.19</v>
      </c>
      <c r="N74" s="63">
        <v>51.66</v>
      </c>
      <c r="O74" s="63">
        <v>209.36</v>
      </c>
      <c r="P74" s="63">
        <v>1.64</v>
      </c>
      <c r="Q74" s="63">
        <v>371.13</v>
      </c>
      <c r="R74" s="63">
        <v>106.15</v>
      </c>
      <c r="S74" s="63">
        <v>0.45</v>
      </c>
      <c r="T74" s="63">
        <v>0.01</v>
      </c>
      <c r="U74" s="64" t="s">
        <v>82</v>
      </c>
      <c r="V74" s="64" t="s">
        <v>27</v>
      </c>
    </row>
    <row r="75" spans="1:23" ht="12.2" customHeight="1">
      <c r="A75" s="61" t="s">
        <v>136</v>
      </c>
      <c r="B75" s="79">
        <v>180</v>
      </c>
      <c r="C75" s="62">
        <v>4.4400000000000004</v>
      </c>
      <c r="D75" s="62">
        <v>8.3000000000000007</v>
      </c>
      <c r="E75" s="63">
        <v>46.57</v>
      </c>
      <c r="F75" s="63">
        <v>268.08999999999997</v>
      </c>
      <c r="G75" s="51">
        <v>0.04</v>
      </c>
      <c r="H75" s="51">
        <v>0</v>
      </c>
      <c r="I75" s="51">
        <v>0.04</v>
      </c>
      <c r="J75" s="51">
        <v>0.47</v>
      </c>
      <c r="K75" s="51">
        <v>0.12</v>
      </c>
      <c r="L75" s="51">
        <v>0.04</v>
      </c>
      <c r="M75" s="51">
        <v>29.18</v>
      </c>
      <c r="N75" s="51">
        <v>33.14</v>
      </c>
      <c r="O75" s="51">
        <v>90.33</v>
      </c>
      <c r="P75" s="51">
        <v>0.67</v>
      </c>
      <c r="Q75" s="51">
        <v>67.41</v>
      </c>
      <c r="R75" s="51">
        <v>0.91</v>
      </c>
      <c r="S75" s="51">
        <v>0.03</v>
      </c>
      <c r="T75" s="51">
        <v>0.01</v>
      </c>
      <c r="U75" s="64">
        <v>304</v>
      </c>
      <c r="V75" s="64">
        <v>2017</v>
      </c>
    </row>
    <row r="76" spans="1:23" ht="12.2" customHeight="1">
      <c r="A76" s="61" t="s">
        <v>33</v>
      </c>
      <c r="B76" s="79">
        <v>180</v>
      </c>
      <c r="C76" s="62">
        <v>1.3680000000000001</v>
      </c>
      <c r="D76" s="62">
        <v>1.2150000000000001</v>
      </c>
      <c r="E76" s="63">
        <v>14.31</v>
      </c>
      <c r="F76" s="63">
        <v>72.900000000000006</v>
      </c>
      <c r="G76" s="63">
        <v>0.04</v>
      </c>
      <c r="H76" s="63">
        <v>1.33</v>
      </c>
      <c r="I76" s="63">
        <v>0.41</v>
      </c>
      <c r="J76" s="63">
        <v>0</v>
      </c>
      <c r="K76" s="63">
        <v>0</v>
      </c>
      <c r="L76" s="63">
        <v>0.16</v>
      </c>
      <c r="M76" s="63">
        <v>126.6</v>
      </c>
      <c r="N76" s="63">
        <v>15.4</v>
      </c>
      <c r="O76" s="63">
        <v>92.8</v>
      </c>
      <c r="P76" s="63">
        <v>0.41</v>
      </c>
      <c r="Q76" s="63">
        <v>154.6</v>
      </c>
      <c r="R76" s="63">
        <v>4.5</v>
      </c>
      <c r="S76" s="63">
        <v>0</v>
      </c>
      <c r="T76" s="63">
        <v>0</v>
      </c>
      <c r="U76" s="64" t="s">
        <v>34</v>
      </c>
      <c r="V76" s="64">
        <v>2017</v>
      </c>
    </row>
    <row r="77" spans="1:23" ht="12.2" customHeight="1">
      <c r="A77" s="61" t="s">
        <v>288</v>
      </c>
      <c r="B77" s="79">
        <v>25</v>
      </c>
      <c r="C77" s="62">
        <v>0.57999999999999996</v>
      </c>
      <c r="D77" s="62">
        <v>0.13</v>
      </c>
      <c r="E77" s="63">
        <v>16.45</v>
      </c>
      <c r="F77" s="63">
        <v>70.25</v>
      </c>
      <c r="G77" s="63">
        <v>0.04</v>
      </c>
      <c r="H77" s="63">
        <v>0</v>
      </c>
      <c r="I77" s="63">
        <v>0</v>
      </c>
      <c r="J77" s="63">
        <v>0</v>
      </c>
      <c r="K77" s="63">
        <v>0</v>
      </c>
      <c r="L77" s="63">
        <v>0.02</v>
      </c>
      <c r="M77" s="63">
        <v>20</v>
      </c>
      <c r="N77" s="63">
        <v>10.5</v>
      </c>
      <c r="O77" s="63">
        <v>32.25</v>
      </c>
      <c r="P77" s="63">
        <v>0.75</v>
      </c>
      <c r="Q77" s="63">
        <v>207.5</v>
      </c>
      <c r="R77" s="63">
        <v>0</v>
      </c>
      <c r="S77" s="63">
        <v>0</v>
      </c>
      <c r="T77" s="63">
        <v>0</v>
      </c>
      <c r="U77" s="64">
        <v>435</v>
      </c>
      <c r="V77" s="64">
        <v>2008</v>
      </c>
    </row>
    <row r="78" spans="1:23" ht="12.2" customHeight="1">
      <c r="A78" s="61" t="s">
        <v>48</v>
      </c>
      <c r="B78" s="79">
        <v>50</v>
      </c>
      <c r="C78" s="62">
        <v>3.8</v>
      </c>
      <c r="D78" s="62">
        <v>0.3</v>
      </c>
      <c r="E78" s="63">
        <v>25.1</v>
      </c>
      <c r="F78" s="63">
        <v>118.4</v>
      </c>
      <c r="G78" s="63">
        <v>0.08</v>
      </c>
      <c r="H78" s="63">
        <v>0</v>
      </c>
      <c r="I78" s="63">
        <v>0</v>
      </c>
      <c r="J78" s="63">
        <v>0.98</v>
      </c>
      <c r="K78" s="63">
        <v>0</v>
      </c>
      <c r="L78" s="63">
        <v>0.03</v>
      </c>
      <c r="M78" s="63">
        <v>11.5</v>
      </c>
      <c r="N78" s="63">
        <v>16.5</v>
      </c>
      <c r="O78" s="63">
        <v>42</v>
      </c>
      <c r="P78" s="63">
        <v>1</v>
      </c>
      <c r="Q78" s="63">
        <v>64.5</v>
      </c>
      <c r="R78" s="63">
        <v>0</v>
      </c>
      <c r="S78" s="63">
        <v>0.01</v>
      </c>
      <c r="T78" s="63">
        <v>0</v>
      </c>
      <c r="U78" s="64"/>
      <c r="V78" s="64">
        <v>2020</v>
      </c>
    </row>
    <row r="79" spans="1:23" ht="12.2" customHeight="1">
      <c r="A79" s="61" t="s">
        <v>36</v>
      </c>
      <c r="B79" s="79">
        <v>30</v>
      </c>
      <c r="C79" s="62">
        <v>1.99</v>
      </c>
      <c r="D79" s="62">
        <v>0.26</v>
      </c>
      <c r="E79" s="63">
        <v>12.72</v>
      </c>
      <c r="F79" s="63">
        <v>61.19</v>
      </c>
      <c r="G79" s="63">
        <v>0.05</v>
      </c>
      <c r="H79" s="63">
        <v>0</v>
      </c>
      <c r="I79" s="63">
        <v>0</v>
      </c>
      <c r="J79" s="63">
        <v>0.66</v>
      </c>
      <c r="K79" s="63">
        <v>0</v>
      </c>
      <c r="L79" s="63">
        <v>0.02</v>
      </c>
      <c r="M79" s="63">
        <v>5.4</v>
      </c>
      <c r="N79" s="63">
        <v>5.7</v>
      </c>
      <c r="O79" s="63">
        <v>26.1</v>
      </c>
      <c r="P79" s="63">
        <v>1.2</v>
      </c>
      <c r="Q79" s="63">
        <v>40.799999999999997</v>
      </c>
      <c r="R79" s="63">
        <v>1.68</v>
      </c>
      <c r="S79" s="63">
        <v>0</v>
      </c>
      <c r="T79" s="63">
        <v>0</v>
      </c>
      <c r="U79" s="64"/>
      <c r="V79" s="64">
        <v>2020</v>
      </c>
    </row>
    <row r="80" spans="1:23" ht="21.6" customHeight="1">
      <c r="A80" s="67" t="s">
        <v>53</v>
      </c>
      <c r="B80" s="122">
        <f>SUM(B72:B79)</f>
        <v>940</v>
      </c>
      <c r="C80" s="122">
        <f t="shared" ref="C80:T80" si="5">SUM(C72:C79)</f>
        <v>26.977999999999998</v>
      </c>
      <c r="D80" s="122">
        <f t="shared" si="5"/>
        <v>27.605</v>
      </c>
      <c r="E80" s="122">
        <f t="shared" si="5"/>
        <v>147.5</v>
      </c>
      <c r="F80" s="122">
        <f t="shared" si="5"/>
        <v>901.81</v>
      </c>
      <c r="G80" s="122">
        <f t="shared" si="5"/>
        <v>0.43</v>
      </c>
      <c r="H80" s="122">
        <f t="shared" si="5"/>
        <v>12.28</v>
      </c>
      <c r="I80" s="122">
        <f t="shared" si="5"/>
        <v>0.66999999999999993</v>
      </c>
      <c r="J80" s="122">
        <f t="shared" si="5"/>
        <v>6.75</v>
      </c>
      <c r="K80" s="122">
        <f t="shared" si="5"/>
        <v>0.19</v>
      </c>
      <c r="L80" s="122">
        <f t="shared" si="5"/>
        <v>0.41000000000000003</v>
      </c>
      <c r="M80" s="122">
        <f t="shared" si="5"/>
        <v>290.91999999999996</v>
      </c>
      <c r="N80" s="122">
        <f t="shared" si="5"/>
        <v>163.40999999999997</v>
      </c>
      <c r="O80" s="122">
        <f t="shared" si="5"/>
        <v>546.79000000000008</v>
      </c>
      <c r="P80" s="122">
        <f t="shared" si="5"/>
        <v>7.28</v>
      </c>
      <c r="Q80" s="122">
        <f t="shared" si="5"/>
        <v>1267.8799999999999</v>
      </c>
      <c r="R80" s="122">
        <f t="shared" si="5"/>
        <v>114.31</v>
      </c>
      <c r="S80" s="122">
        <f t="shared" si="5"/>
        <v>0.5</v>
      </c>
      <c r="T80" s="122">
        <f t="shared" si="5"/>
        <v>0.02</v>
      </c>
      <c r="U80" s="69"/>
      <c r="V80" s="69"/>
    </row>
    <row r="81" spans="1:23" s="75" customFormat="1" ht="28.35" customHeight="1">
      <c r="A81" s="160" t="s">
        <v>258</v>
      </c>
      <c r="B81" s="160"/>
      <c r="C81" s="160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</row>
    <row r="82" spans="1:23" ht="13.35" customHeight="1">
      <c r="A82" s="153" t="s">
        <v>0</v>
      </c>
      <c r="B82" s="155" t="s">
        <v>1</v>
      </c>
      <c r="C82" s="157" t="s">
        <v>2</v>
      </c>
      <c r="D82" s="158"/>
      <c r="E82" s="159"/>
      <c r="F82" s="156" t="s">
        <v>3</v>
      </c>
      <c r="G82" s="157" t="s">
        <v>4</v>
      </c>
      <c r="H82" s="158"/>
      <c r="I82" s="158"/>
      <c r="J82" s="158"/>
      <c r="K82" s="158"/>
      <c r="L82" s="159"/>
      <c r="M82" s="157" t="s">
        <v>5</v>
      </c>
      <c r="N82" s="158"/>
      <c r="O82" s="158"/>
      <c r="P82" s="158"/>
      <c r="Q82" s="158"/>
      <c r="R82" s="158"/>
      <c r="S82" s="158"/>
      <c r="T82" s="159"/>
      <c r="U82" s="56" t="s">
        <v>6</v>
      </c>
      <c r="V82" s="56" t="s">
        <v>7</v>
      </c>
    </row>
    <row r="83" spans="1:23" ht="26.65" customHeight="1">
      <c r="A83" s="154"/>
      <c r="B83" s="154"/>
      <c r="C83" s="57" t="s">
        <v>8</v>
      </c>
      <c r="D83" s="57" t="s">
        <v>9</v>
      </c>
      <c r="E83" s="57" t="s">
        <v>10</v>
      </c>
      <c r="F83" s="154"/>
      <c r="G83" s="57" t="s">
        <v>11</v>
      </c>
      <c r="H83" s="57" t="s">
        <v>12</v>
      </c>
      <c r="I83" s="57" t="s">
        <v>13</v>
      </c>
      <c r="J83" s="57" t="s">
        <v>14</v>
      </c>
      <c r="K83" s="57" t="s">
        <v>15</v>
      </c>
      <c r="L83" s="57" t="s">
        <v>16</v>
      </c>
      <c r="M83" s="57" t="s">
        <v>17</v>
      </c>
      <c r="N83" s="57" t="s">
        <v>18</v>
      </c>
      <c r="O83" s="57" t="s">
        <v>19</v>
      </c>
      <c r="P83" s="57" t="s">
        <v>20</v>
      </c>
      <c r="Q83" s="57" t="s">
        <v>21</v>
      </c>
      <c r="R83" s="57" t="s">
        <v>22</v>
      </c>
      <c r="S83" s="57" t="s">
        <v>23</v>
      </c>
      <c r="T83" s="57" t="s">
        <v>24</v>
      </c>
      <c r="U83" s="56"/>
      <c r="V83" s="56"/>
    </row>
    <row r="84" spans="1:23" ht="14.65" customHeight="1">
      <c r="A84" s="58" t="s">
        <v>40</v>
      </c>
      <c r="B84" s="118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58"/>
      <c r="V84" s="58"/>
    </row>
    <row r="85" spans="1:23" ht="12.2" customHeight="1">
      <c r="A85" s="61" t="s">
        <v>41</v>
      </c>
      <c r="B85" s="79">
        <v>100</v>
      </c>
      <c r="C85" s="63">
        <v>1.9</v>
      </c>
      <c r="D85" s="63">
        <v>8.9</v>
      </c>
      <c r="E85" s="63">
        <v>7.7</v>
      </c>
      <c r="F85" s="63">
        <v>119</v>
      </c>
      <c r="G85" s="63">
        <v>0.02</v>
      </c>
      <c r="H85" s="63">
        <v>7</v>
      </c>
      <c r="I85" s="63">
        <v>0.19</v>
      </c>
      <c r="J85" s="63">
        <v>0</v>
      </c>
      <c r="K85" s="63">
        <v>0</v>
      </c>
      <c r="L85" s="63">
        <v>0.05</v>
      </c>
      <c r="M85" s="63">
        <v>41</v>
      </c>
      <c r="N85" s="63">
        <v>15</v>
      </c>
      <c r="O85" s="63">
        <v>37</v>
      </c>
      <c r="P85" s="63">
        <v>0.7</v>
      </c>
      <c r="Q85" s="63">
        <v>315</v>
      </c>
      <c r="R85" s="63">
        <v>0</v>
      </c>
      <c r="S85" s="63">
        <v>0</v>
      </c>
      <c r="T85" s="63">
        <v>0</v>
      </c>
      <c r="U85" s="64" t="s">
        <v>215</v>
      </c>
      <c r="V85" s="64" t="s">
        <v>42</v>
      </c>
      <c r="W85" s="65"/>
    </row>
    <row r="86" spans="1:23" ht="12.2" customHeight="1">
      <c r="A86" s="61" t="s">
        <v>133</v>
      </c>
      <c r="B86" s="79">
        <v>250</v>
      </c>
      <c r="C86" s="63">
        <v>4.99</v>
      </c>
      <c r="D86" s="63">
        <v>5.28</v>
      </c>
      <c r="E86" s="63">
        <v>16.54</v>
      </c>
      <c r="F86" s="63">
        <v>148.25</v>
      </c>
      <c r="G86" s="63">
        <v>0.17</v>
      </c>
      <c r="H86" s="63">
        <v>6.5</v>
      </c>
      <c r="I86" s="63">
        <v>0.23</v>
      </c>
      <c r="J86" s="63">
        <v>4.13</v>
      </c>
      <c r="K86" s="63">
        <v>0</v>
      </c>
      <c r="L86" s="63">
        <v>0.06</v>
      </c>
      <c r="M86" s="63">
        <v>49.44</v>
      </c>
      <c r="N86" s="63">
        <v>35.08</v>
      </c>
      <c r="O86" s="63">
        <v>80.2</v>
      </c>
      <c r="P86" s="63">
        <v>1.99</v>
      </c>
      <c r="Q86" s="63">
        <v>480.1</v>
      </c>
      <c r="R86" s="63">
        <v>4.17</v>
      </c>
      <c r="S86" s="63">
        <v>0.03</v>
      </c>
      <c r="T86" s="63">
        <v>0</v>
      </c>
      <c r="U86" s="64" t="s">
        <v>134</v>
      </c>
      <c r="V86" s="64" t="s">
        <v>27</v>
      </c>
      <c r="W86" s="65"/>
    </row>
    <row r="87" spans="1:23" ht="12.2" customHeight="1">
      <c r="A87" s="70" t="s">
        <v>232</v>
      </c>
      <c r="B87" s="71">
        <v>180</v>
      </c>
      <c r="C87" s="120">
        <v>2.6</v>
      </c>
      <c r="D87" s="120">
        <v>4.2</v>
      </c>
      <c r="E87" s="120">
        <v>24</v>
      </c>
      <c r="F87" s="120">
        <v>157.4</v>
      </c>
      <c r="G87" s="121">
        <v>0.04</v>
      </c>
      <c r="H87" s="121">
        <v>21.45</v>
      </c>
      <c r="I87" s="121">
        <v>7.0000000000000007E-2</v>
      </c>
      <c r="J87" s="121">
        <v>1.69</v>
      </c>
      <c r="K87" s="121">
        <v>0.03</v>
      </c>
      <c r="L87" s="121">
        <v>0.05</v>
      </c>
      <c r="M87" s="121">
        <v>64.510000000000005</v>
      </c>
      <c r="N87" s="121">
        <v>29.78</v>
      </c>
      <c r="O87" s="121">
        <v>65.61</v>
      </c>
      <c r="P87" s="121">
        <v>1.41</v>
      </c>
      <c r="Q87" s="121">
        <v>283.58</v>
      </c>
      <c r="R87" s="121">
        <v>3.93</v>
      </c>
      <c r="S87" s="121">
        <v>0.02</v>
      </c>
      <c r="T87" s="121">
        <v>0</v>
      </c>
      <c r="U87" s="74" t="s">
        <v>57</v>
      </c>
      <c r="V87" s="74" t="s">
        <v>27</v>
      </c>
    </row>
    <row r="88" spans="1:23" ht="12.2" customHeight="1">
      <c r="A88" s="61" t="s">
        <v>137</v>
      </c>
      <c r="B88" s="62">
        <v>130</v>
      </c>
      <c r="C88" s="63">
        <v>8.82</v>
      </c>
      <c r="D88" s="63">
        <v>7.43</v>
      </c>
      <c r="E88" s="63">
        <v>15.88</v>
      </c>
      <c r="F88" s="63">
        <v>167.82</v>
      </c>
      <c r="G88" s="63">
        <v>0.33</v>
      </c>
      <c r="H88" s="63">
        <v>1.51</v>
      </c>
      <c r="I88" s="63">
        <v>0.03</v>
      </c>
      <c r="J88" s="63">
        <v>1.48</v>
      </c>
      <c r="K88" s="63">
        <v>0.05</v>
      </c>
      <c r="L88" s="63">
        <v>0.11</v>
      </c>
      <c r="M88" s="63">
        <v>23.49</v>
      </c>
      <c r="N88" s="63">
        <v>27.66</v>
      </c>
      <c r="O88" s="63">
        <v>152.27000000000001</v>
      </c>
      <c r="P88" s="63">
        <v>1.87</v>
      </c>
      <c r="Q88" s="63">
        <v>353.7</v>
      </c>
      <c r="R88" s="63">
        <v>7.42</v>
      </c>
      <c r="S88" s="63">
        <v>0.06</v>
      </c>
      <c r="T88" s="63">
        <v>0</v>
      </c>
      <c r="U88" s="64" t="s">
        <v>138</v>
      </c>
      <c r="V88" s="64" t="s">
        <v>27</v>
      </c>
      <c r="W88" s="65"/>
    </row>
    <row r="89" spans="1:23" ht="12.2" customHeight="1">
      <c r="A89" s="61" t="s">
        <v>219</v>
      </c>
      <c r="B89" s="62">
        <v>220</v>
      </c>
      <c r="C89" s="63">
        <v>6.38</v>
      </c>
      <c r="D89" s="63">
        <v>5.5</v>
      </c>
      <c r="E89" s="63">
        <v>8.8000000000000007</v>
      </c>
      <c r="F89" s="63">
        <v>116.6</v>
      </c>
      <c r="G89" s="63">
        <v>0.08</v>
      </c>
      <c r="H89" s="63">
        <v>1.4</v>
      </c>
      <c r="I89" s="63">
        <v>0.05</v>
      </c>
      <c r="J89" s="63">
        <v>0.14000000000000001</v>
      </c>
      <c r="K89" s="63">
        <v>0</v>
      </c>
      <c r="L89" s="63">
        <v>0.34</v>
      </c>
      <c r="M89" s="63">
        <v>240</v>
      </c>
      <c r="N89" s="63">
        <v>28</v>
      </c>
      <c r="O89" s="63">
        <v>190</v>
      </c>
      <c r="P89" s="63">
        <v>0.2</v>
      </c>
      <c r="Q89" s="63">
        <v>292</v>
      </c>
      <c r="R89" s="63">
        <v>18</v>
      </c>
      <c r="S89" s="63">
        <v>0.04</v>
      </c>
      <c r="T89" s="63">
        <v>0</v>
      </c>
      <c r="U89" s="64" t="s">
        <v>215</v>
      </c>
      <c r="V89" s="64">
        <v>2017</v>
      </c>
      <c r="W89" s="65"/>
    </row>
    <row r="90" spans="1:23" ht="12.2" customHeight="1">
      <c r="A90" s="66" t="s">
        <v>214</v>
      </c>
      <c r="B90" s="62">
        <v>120</v>
      </c>
      <c r="C90" s="63">
        <f>0.4*120/100</f>
        <v>0.48</v>
      </c>
      <c r="D90" s="63">
        <v>0.48</v>
      </c>
      <c r="E90" s="63">
        <f>9.8*120/100</f>
        <v>11.76</v>
      </c>
      <c r="F90" s="63">
        <f>47*120/100</f>
        <v>56.4</v>
      </c>
      <c r="G90" s="63">
        <v>0.03</v>
      </c>
      <c r="H90" s="63">
        <v>10</v>
      </c>
      <c r="I90" s="63">
        <v>0.01</v>
      </c>
      <c r="J90" s="63">
        <v>0.63</v>
      </c>
      <c r="K90" s="63">
        <v>0</v>
      </c>
      <c r="L90" s="63">
        <v>0.02</v>
      </c>
      <c r="M90" s="63">
        <v>16</v>
      </c>
      <c r="N90" s="63">
        <v>8</v>
      </c>
      <c r="O90" s="63">
        <v>11</v>
      </c>
      <c r="P90" s="63">
        <v>2.2000000000000002</v>
      </c>
      <c r="Q90" s="63">
        <v>278</v>
      </c>
      <c r="R90" s="63">
        <v>2</v>
      </c>
      <c r="S90" s="63">
        <v>0.01</v>
      </c>
      <c r="T90" s="63">
        <v>0</v>
      </c>
      <c r="U90" s="64" t="s">
        <v>26</v>
      </c>
      <c r="V90" s="64" t="s">
        <v>27</v>
      </c>
      <c r="W90" s="55"/>
    </row>
    <row r="91" spans="1:23" ht="12.2" customHeight="1">
      <c r="A91" s="61" t="s">
        <v>48</v>
      </c>
      <c r="B91" s="62">
        <v>50</v>
      </c>
      <c r="C91" s="63">
        <v>3.8</v>
      </c>
      <c r="D91" s="63">
        <v>0.3</v>
      </c>
      <c r="E91" s="63">
        <v>25.1</v>
      </c>
      <c r="F91" s="63">
        <v>118.4</v>
      </c>
      <c r="G91" s="63">
        <v>0.08</v>
      </c>
      <c r="H91" s="63">
        <v>0</v>
      </c>
      <c r="I91" s="63">
        <v>0</v>
      </c>
      <c r="J91" s="63">
        <v>0.98</v>
      </c>
      <c r="K91" s="63">
        <v>0</v>
      </c>
      <c r="L91" s="63">
        <v>0.03</v>
      </c>
      <c r="M91" s="63">
        <v>11.5</v>
      </c>
      <c r="N91" s="63">
        <v>16.5</v>
      </c>
      <c r="O91" s="63">
        <v>42</v>
      </c>
      <c r="P91" s="63">
        <v>1</v>
      </c>
      <c r="Q91" s="63">
        <v>64.5</v>
      </c>
      <c r="R91" s="63">
        <v>0</v>
      </c>
      <c r="S91" s="63">
        <v>0.01</v>
      </c>
      <c r="T91" s="63">
        <v>0</v>
      </c>
      <c r="U91" s="64" t="s">
        <v>215</v>
      </c>
      <c r="V91" s="64" t="s">
        <v>38</v>
      </c>
      <c r="W91" s="65"/>
    </row>
    <row r="92" spans="1:23" ht="12.2" customHeight="1">
      <c r="A92" s="66" t="s">
        <v>36</v>
      </c>
      <c r="B92" s="62">
        <v>40</v>
      </c>
      <c r="C92" s="63">
        <v>2.65</v>
      </c>
      <c r="D92" s="63">
        <v>0.35</v>
      </c>
      <c r="E92" s="63">
        <v>16.96</v>
      </c>
      <c r="F92" s="63">
        <v>81.58</v>
      </c>
      <c r="G92" s="63">
        <v>7.0000000000000007E-2</v>
      </c>
      <c r="H92" s="63">
        <v>0</v>
      </c>
      <c r="I92" s="63">
        <v>0</v>
      </c>
      <c r="J92" s="63">
        <v>0.88</v>
      </c>
      <c r="K92" s="63">
        <v>0</v>
      </c>
      <c r="L92" s="63">
        <v>0.03</v>
      </c>
      <c r="M92" s="63">
        <v>7.2</v>
      </c>
      <c r="N92" s="63">
        <v>7.6</v>
      </c>
      <c r="O92" s="63">
        <v>34.799999999999997</v>
      </c>
      <c r="P92" s="63">
        <v>1.6</v>
      </c>
      <c r="Q92" s="63">
        <v>54.4</v>
      </c>
      <c r="R92" s="63">
        <v>2.2400000000000002</v>
      </c>
      <c r="S92" s="63">
        <v>0</v>
      </c>
      <c r="T92" s="63">
        <v>0</v>
      </c>
      <c r="U92" s="64" t="s">
        <v>215</v>
      </c>
      <c r="V92" s="64" t="s">
        <v>38</v>
      </c>
      <c r="W92" s="55"/>
    </row>
    <row r="93" spans="1:23" ht="21.6" customHeight="1">
      <c r="A93" s="67" t="s">
        <v>39</v>
      </c>
      <c r="B93" s="68">
        <f t="shared" ref="B93:T93" si="6">SUM(B85:B92)</f>
        <v>1090</v>
      </c>
      <c r="C93" s="57">
        <f t="shared" si="6"/>
        <v>31.62</v>
      </c>
      <c r="D93" s="57">
        <f t="shared" si="6"/>
        <v>32.44</v>
      </c>
      <c r="E93" s="57">
        <f t="shared" si="6"/>
        <v>126.74000000000001</v>
      </c>
      <c r="F93" s="57">
        <f t="shared" si="6"/>
        <v>965.45</v>
      </c>
      <c r="G93" s="57">
        <f t="shared" si="6"/>
        <v>0.82000000000000006</v>
      </c>
      <c r="H93" s="57">
        <f t="shared" si="6"/>
        <v>47.86</v>
      </c>
      <c r="I93" s="57">
        <f t="shared" si="6"/>
        <v>0.58000000000000007</v>
      </c>
      <c r="J93" s="57">
        <f t="shared" si="6"/>
        <v>9.9300000000000015</v>
      </c>
      <c r="K93" s="57">
        <f t="shared" si="6"/>
        <v>0.08</v>
      </c>
      <c r="L93" s="57">
        <f t="shared" si="6"/>
        <v>0.69000000000000017</v>
      </c>
      <c r="M93" s="57">
        <f t="shared" si="6"/>
        <v>453.14</v>
      </c>
      <c r="N93" s="57">
        <f t="shared" si="6"/>
        <v>167.61999999999998</v>
      </c>
      <c r="O93" s="57">
        <f t="shared" si="6"/>
        <v>612.88</v>
      </c>
      <c r="P93" s="57">
        <f t="shared" si="6"/>
        <v>10.97</v>
      </c>
      <c r="Q93" s="57">
        <f t="shared" si="6"/>
        <v>2121.2800000000002</v>
      </c>
      <c r="R93" s="57">
        <f t="shared" si="6"/>
        <v>37.76</v>
      </c>
      <c r="S93" s="57">
        <f t="shared" si="6"/>
        <v>0.17</v>
      </c>
      <c r="T93" s="57">
        <f t="shared" si="6"/>
        <v>0</v>
      </c>
      <c r="U93" s="69"/>
      <c r="V93" s="69"/>
    </row>
    <row r="94" spans="1:23" ht="14.1" customHeight="1">
      <c r="A94" s="76" t="s">
        <v>144</v>
      </c>
      <c r="B94" s="77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6"/>
      <c r="V94" s="76"/>
    </row>
    <row r="95" spans="1:23" s="75" customFormat="1" ht="28.35" customHeight="1">
      <c r="A95" s="160" t="s">
        <v>259</v>
      </c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</row>
    <row r="96" spans="1:23" ht="13.35" customHeight="1">
      <c r="A96" s="153" t="s">
        <v>0</v>
      </c>
      <c r="B96" s="155" t="s">
        <v>1</v>
      </c>
      <c r="C96" s="157" t="s">
        <v>2</v>
      </c>
      <c r="D96" s="158"/>
      <c r="E96" s="159"/>
      <c r="F96" s="156" t="s">
        <v>3</v>
      </c>
      <c r="G96" s="157" t="s">
        <v>4</v>
      </c>
      <c r="H96" s="158"/>
      <c r="I96" s="158"/>
      <c r="J96" s="158"/>
      <c r="K96" s="158"/>
      <c r="L96" s="159"/>
      <c r="M96" s="157" t="s">
        <v>5</v>
      </c>
      <c r="N96" s="158"/>
      <c r="O96" s="158"/>
      <c r="P96" s="158"/>
      <c r="Q96" s="158"/>
      <c r="R96" s="158"/>
      <c r="S96" s="158"/>
      <c r="T96" s="159"/>
      <c r="U96" s="56" t="s">
        <v>6</v>
      </c>
      <c r="V96" s="56" t="s">
        <v>7</v>
      </c>
    </row>
    <row r="97" spans="1:23" ht="26.65" customHeight="1">
      <c r="A97" s="154"/>
      <c r="B97" s="154"/>
      <c r="C97" s="57" t="s">
        <v>8</v>
      </c>
      <c r="D97" s="57" t="s">
        <v>9</v>
      </c>
      <c r="E97" s="57" t="s">
        <v>10</v>
      </c>
      <c r="F97" s="154"/>
      <c r="G97" s="57" t="s">
        <v>11</v>
      </c>
      <c r="H97" s="57" t="s">
        <v>12</v>
      </c>
      <c r="I97" s="57" t="s">
        <v>13</v>
      </c>
      <c r="J97" s="57" t="s">
        <v>14</v>
      </c>
      <c r="K97" s="57" t="s">
        <v>15</v>
      </c>
      <c r="L97" s="57" t="s">
        <v>16</v>
      </c>
      <c r="M97" s="57" t="s">
        <v>17</v>
      </c>
      <c r="N97" s="57" t="s">
        <v>18</v>
      </c>
      <c r="O97" s="57" t="s">
        <v>19</v>
      </c>
      <c r="P97" s="57" t="s">
        <v>20</v>
      </c>
      <c r="Q97" s="57" t="s">
        <v>21</v>
      </c>
      <c r="R97" s="57" t="s">
        <v>22</v>
      </c>
      <c r="S97" s="57" t="s">
        <v>23</v>
      </c>
      <c r="T97" s="57" t="s">
        <v>24</v>
      </c>
      <c r="U97" s="56"/>
      <c r="V97" s="56"/>
    </row>
    <row r="98" spans="1:23" ht="14.65" customHeight="1">
      <c r="A98" s="58" t="s">
        <v>40</v>
      </c>
      <c r="B98" s="118"/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58"/>
      <c r="V98" s="58"/>
    </row>
    <row r="99" spans="1:23" ht="12.2" customHeight="1">
      <c r="A99" s="61" t="s">
        <v>286</v>
      </c>
      <c r="B99" s="62">
        <v>100</v>
      </c>
      <c r="C99" s="63">
        <v>1.5</v>
      </c>
      <c r="D99" s="63">
        <v>5.0999999999999996</v>
      </c>
      <c r="E99" s="63">
        <v>9.3000000000000007</v>
      </c>
      <c r="F99" s="63">
        <v>89.8</v>
      </c>
      <c r="G99" s="63">
        <v>0.02</v>
      </c>
      <c r="H99" s="63">
        <v>14.68</v>
      </c>
      <c r="I99" s="63">
        <v>0.25</v>
      </c>
      <c r="J99" s="63">
        <v>2.21</v>
      </c>
      <c r="K99" s="63">
        <v>0</v>
      </c>
      <c r="L99" s="63">
        <v>0.03</v>
      </c>
      <c r="M99" s="63">
        <v>39.630000000000003</v>
      </c>
      <c r="N99" s="63">
        <v>15.23</v>
      </c>
      <c r="O99" s="63">
        <v>27.59</v>
      </c>
      <c r="P99" s="63">
        <v>0.81</v>
      </c>
      <c r="Q99" s="63">
        <v>165.96</v>
      </c>
      <c r="R99" s="63">
        <v>2.86</v>
      </c>
      <c r="S99" s="63">
        <v>0.01</v>
      </c>
      <c r="T99" s="63">
        <v>0</v>
      </c>
      <c r="U99" s="64" t="s">
        <v>72</v>
      </c>
      <c r="V99" s="64" t="s">
        <v>27</v>
      </c>
      <c r="W99" s="65"/>
    </row>
    <row r="100" spans="1:23" ht="12.2" customHeight="1">
      <c r="A100" s="61" t="s">
        <v>150</v>
      </c>
      <c r="B100" s="62">
        <v>250</v>
      </c>
      <c r="C100" s="63">
        <v>2.0099999999999998</v>
      </c>
      <c r="D100" s="63">
        <v>5.09</v>
      </c>
      <c r="E100" s="63">
        <v>11.83</v>
      </c>
      <c r="F100" s="63">
        <v>107.25</v>
      </c>
      <c r="G100" s="63">
        <v>7.0000000000000007E-2</v>
      </c>
      <c r="H100" s="63">
        <v>5.77</v>
      </c>
      <c r="I100" s="63">
        <v>0.19</v>
      </c>
      <c r="J100" s="63">
        <v>2.42</v>
      </c>
      <c r="K100" s="63">
        <v>0</v>
      </c>
      <c r="L100" s="63">
        <v>0.05</v>
      </c>
      <c r="M100" s="63">
        <v>29.06</v>
      </c>
      <c r="N100" s="63">
        <v>22.32</v>
      </c>
      <c r="O100" s="63">
        <v>59.09</v>
      </c>
      <c r="P100" s="63">
        <v>0.9</v>
      </c>
      <c r="Q100" s="63">
        <v>419.06</v>
      </c>
      <c r="R100" s="63">
        <v>3.87</v>
      </c>
      <c r="S100" s="63">
        <v>0.03</v>
      </c>
      <c r="T100" s="63">
        <v>0</v>
      </c>
      <c r="U100" s="64" t="s">
        <v>151</v>
      </c>
      <c r="V100" s="64" t="s">
        <v>27</v>
      </c>
      <c r="W100" s="65"/>
    </row>
    <row r="101" spans="1:23" ht="12.2" customHeight="1">
      <c r="A101" s="66" t="s">
        <v>152</v>
      </c>
      <c r="B101" s="62">
        <v>220</v>
      </c>
      <c r="C101" s="63">
        <v>18.96</v>
      </c>
      <c r="D101" s="63">
        <v>18.04</v>
      </c>
      <c r="E101" s="63">
        <v>42.74</v>
      </c>
      <c r="F101" s="63">
        <v>405.45</v>
      </c>
      <c r="G101" s="63">
        <v>0.08</v>
      </c>
      <c r="H101" s="63">
        <v>0.39</v>
      </c>
      <c r="I101" s="63">
        <v>0.12</v>
      </c>
      <c r="J101" s="63">
        <v>0.56000000000000005</v>
      </c>
      <c r="K101" s="63">
        <v>0.25</v>
      </c>
      <c r="L101" s="63">
        <v>0.39</v>
      </c>
      <c r="M101" s="63">
        <v>278.16000000000003</v>
      </c>
      <c r="N101" s="63">
        <v>42.33</v>
      </c>
      <c r="O101" s="63">
        <v>347.09</v>
      </c>
      <c r="P101" s="63">
        <v>1.23</v>
      </c>
      <c r="Q101" s="63">
        <v>292.38</v>
      </c>
      <c r="R101" s="63">
        <v>3.26</v>
      </c>
      <c r="S101" s="63">
        <v>0.05</v>
      </c>
      <c r="T101" s="63">
        <v>0.04</v>
      </c>
      <c r="U101" s="64" t="s">
        <v>88</v>
      </c>
      <c r="V101" s="64" t="s">
        <v>27</v>
      </c>
      <c r="W101" s="55"/>
    </row>
    <row r="102" spans="1:23" ht="12.2" customHeight="1">
      <c r="A102" s="61" t="s">
        <v>33</v>
      </c>
      <c r="B102" s="79">
        <v>180</v>
      </c>
      <c r="C102" s="63">
        <v>1.3680000000000001</v>
      </c>
      <c r="D102" s="63">
        <v>1.2150000000000001</v>
      </c>
      <c r="E102" s="63">
        <v>14.31</v>
      </c>
      <c r="F102" s="63">
        <v>72.900000000000006</v>
      </c>
      <c r="G102" s="63">
        <v>0.04</v>
      </c>
      <c r="H102" s="63">
        <v>1.33</v>
      </c>
      <c r="I102" s="63">
        <v>0.41</v>
      </c>
      <c r="J102" s="63">
        <v>0</v>
      </c>
      <c r="K102" s="63">
        <v>0</v>
      </c>
      <c r="L102" s="63">
        <v>0.16</v>
      </c>
      <c r="M102" s="63">
        <v>126.6</v>
      </c>
      <c r="N102" s="63">
        <v>15.4</v>
      </c>
      <c r="O102" s="63">
        <v>92.8</v>
      </c>
      <c r="P102" s="63">
        <v>0.41</v>
      </c>
      <c r="Q102" s="63">
        <v>154.6</v>
      </c>
      <c r="R102" s="63">
        <v>4.5</v>
      </c>
      <c r="S102" s="63">
        <v>0</v>
      </c>
      <c r="T102" s="63">
        <v>0</v>
      </c>
      <c r="U102" s="64" t="s">
        <v>34</v>
      </c>
      <c r="V102" s="64">
        <v>2017</v>
      </c>
    </row>
    <row r="103" spans="1:23" s="136" customFormat="1" ht="12.2" hidden="1" customHeight="1">
      <c r="A103" s="132"/>
      <c r="B103" s="133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5"/>
      <c r="V103" s="135"/>
    </row>
    <row r="104" spans="1:23" ht="12.2" customHeight="1">
      <c r="A104" s="61" t="s">
        <v>48</v>
      </c>
      <c r="B104" s="62">
        <v>50</v>
      </c>
      <c r="C104" s="63">
        <v>3.8</v>
      </c>
      <c r="D104" s="63">
        <v>0.3</v>
      </c>
      <c r="E104" s="63">
        <v>25.1</v>
      </c>
      <c r="F104" s="63">
        <v>118.4</v>
      </c>
      <c r="G104" s="63">
        <v>0.08</v>
      </c>
      <c r="H104" s="63">
        <v>0</v>
      </c>
      <c r="I104" s="63">
        <v>0</v>
      </c>
      <c r="J104" s="63">
        <v>0.98</v>
      </c>
      <c r="K104" s="63">
        <v>0</v>
      </c>
      <c r="L104" s="63">
        <v>0.03</v>
      </c>
      <c r="M104" s="63">
        <v>11.5</v>
      </c>
      <c r="N104" s="63">
        <v>16.5</v>
      </c>
      <c r="O104" s="63">
        <v>42</v>
      </c>
      <c r="P104" s="63">
        <v>1</v>
      </c>
      <c r="Q104" s="63">
        <v>64.5</v>
      </c>
      <c r="R104" s="63">
        <v>0</v>
      </c>
      <c r="S104" s="63">
        <v>0.01</v>
      </c>
      <c r="T104" s="63">
        <v>0</v>
      </c>
      <c r="U104" s="64" t="s">
        <v>215</v>
      </c>
      <c r="V104" s="64">
        <v>2020</v>
      </c>
      <c r="W104" s="65"/>
    </row>
    <row r="105" spans="1:23" ht="12.2" customHeight="1">
      <c r="A105" s="66" t="s">
        <v>36</v>
      </c>
      <c r="B105" s="62">
        <v>40</v>
      </c>
      <c r="C105" s="63">
        <v>2.65</v>
      </c>
      <c r="D105" s="63">
        <v>0.35</v>
      </c>
      <c r="E105" s="63">
        <v>16.96</v>
      </c>
      <c r="F105" s="63">
        <v>81.58</v>
      </c>
      <c r="G105" s="63">
        <v>7.0000000000000007E-2</v>
      </c>
      <c r="H105" s="63">
        <v>0</v>
      </c>
      <c r="I105" s="63">
        <v>0</v>
      </c>
      <c r="J105" s="63">
        <v>0.88</v>
      </c>
      <c r="K105" s="63">
        <v>0</v>
      </c>
      <c r="L105" s="63">
        <v>0.03</v>
      </c>
      <c r="M105" s="63">
        <v>7.2</v>
      </c>
      <c r="N105" s="63">
        <v>7.6</v>
      </c>
      <c r="O105" s="63">
        <v>34.799999999999997</v>
      </c>
      <c r="P105" s="63">
        <v>1.6</v>
      </c>
      <c r="Q105" s="63">
        <v>54.4</v>
      </c>
      <c r="R105" s="63">
        <v>2.2400000000000002</v>
      </c>
      <c r="S105" s="63">
        <v>0</v>
      </c>
      <c r="T105" s="63">
        <v>0</v>
      </c>
      <c r="U105" s="64" t="s">
        <v>215</v>
      </c>
      <c r="V105" s="64" t="s">
        <v>38</v>
      </c>
      <c r="W105" s="55"/>
    </row>
    <row r="106" spans="1:23" ht="12.2" hidden="1" customHeight="1">
      <c r="A106" s="66"/>
      <c r="B106" s="62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4"/>
      <c r="V106" s="64"/>
      <c r="W106" s="55"/>
    </row>
    <row r="107" spans="1:23" ht="21.6" customHeight="1">
      <c r="A107" s="67" t="s">
        <v>39</v>
      </c>
      <c r="B107" s="68">
        <f>SUM(B99:B106)</f>
        <v>840</v>
      </c>
      <c r="C107" s="57">
        <f t="shared" ref="C107:T107" si="7">SUM(C99:C106)</f>
        <v>30.287999999999997</v>
      </c>
      <c r="D107" s="57">
        <f t="shared" si="7"/>
        <v>30.094999999999999</v>
      </c>
      <c r="E107" s="57">
        <f t="shared" si="7"/>
        <v>120.24000000000001</v>
      </c>
      <c r="F107" s="57">
        <f t="shared" si="7"/>
        <v>875.38</v>
      </c>
      <c r="G107" s="57">
        <f t="shared" si="7"/>
        <v>0.36000000000000004</v>
      </c>
      <c r="H107" s="57">
        <f t="shared" si="7"/>
        <v>22.17</v>
      </c>
      <c r="I107" s="57">
        <f t="shared" si="7"/>
        <v>0.97</v>
      </c>
      <c r="J107" s="57">
        <f t="shared" si="7"/>
        <v>7.05</v>
      </c>
      <c r="K107" s="57">
        <f t="shared" si="7"/>
        <v>0.25</v>
      </c>
      <c r="L107" s="57">
        <f t="shared" si="7"/>
        <v>0.69000000000000006</v>
      </c>
      <c r="M107" s="57">
        <f t="shared" si="7"/>
        <v>492.15000000000003</v>
      </c>
      <c r="N107" s="57">
        <f t="shared" si="7"/>
        <v>119.38</v>
      </c>
      <c r="O107" s="57">
        <f t="shared" si="7"/>
        <v>603.36999999999989</v>
      </c>
      <c r="P107" s="57">
        <f t="shared" si="7"/>
        <v>5.9499999999999993</v>
      </c>
      <c r="Q107" s="57">
        <f t="shared" si="7"/>
        <v>1150.9000000000001</v>
      </c>
      <c r="R107" s="57">
        <f t="shared" si="7"/>
        <v>16.73</v>
      </c>
      <c r="S107" s="57">
        <f t="shared" si="7"/>
        <v>9.9999999999999992E-2</v>
      </c>
      <c r="T107" s="57">
        <f t="shared" si="7"/>
        <v>0.04</v>
      </c>
      <c r="U107" s="69"/>
      <c r="V107" s="69"/>
    </row>
    <row r="108" spans="1:23" s="75" customFormat="1" ht="28.35" customHeight="1">
      <c r="A108" s="160" t="s">
        <v>260</v>
      </c>
      <c r="B108" s="160"/>
      <c r="C108" s="160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</row>
    <row r="109" spans="1:23" ht="13.35" customHeight="1">
      <c r="A109" s="153" t="s">
        <v>0</v>
      </c>
      <c r="B109" s="155" t="s">
        <v>1</v>
      </c>
      <c r="C109" s="157" t="s">
        <v>2</v>
      </c>
      <c r="D109" s="158"/>
      <c r="E109" s="159"/>
      <c r="F109" s="156" t="s">
        <v>3</v>
      </c>
      <c r="G109" s="157" t="s">
        <v>4</v>
      </c>
      <c r="H109" s="158"/>
      <c r="I109" s="158"/>
      <c r="J109" s="158"/>
      <c r="K109" s="158"/>
      <c r="L109" s="159"/>
      <c r="M109" s="157" t="s">
        <v>5</v>
      </c>
      <c r="N109" s="158"/>
      <c r="O109" s="158"/>
      <c r="P109" s="158"/>
      <c r="Q109" s="158"/>
      <c r="R109" s="158"/>
      <c r="S109" s="158"/>
      <c r="T109" s="159"/>
      <c r="U109" s="56" t="s">
        <v>6</v>
      </c>
      <c r="V109" s="56" t="s">
        <v>7</v>
      </c>
    </row>
    <row r="110" spans="1:23" ht="26.65" customHeight="1">
      <c r="A110" s="154"/>
      <c r="B110" s="154"/>
      <c r="C110" s="57" t="s">
        <v>8</v>
      </c>
      <c r="D110" s="57" t="s">
        <v>9</v>
      </c>
      <c r="E110" s="57" t="s">
        <v>10</v>
      </c>
      <c r="F110" s="154"/>
      <c r="G110" s="57" t="s">
        <v>11</v>
      </c>
      <c r="H110" s="57" t="s">
        <v>12</v>
      </c>
      <c r="I110" s="57" t="s">
        <v>13</v>
      </c>
      <c r="J110" s="57" t="s">
        <v>14</v>
      </c>
      <c r="K110" s="57" t="s">
        <v>15</v>
      </c>
      <c r="L110" s="57" t="s">
        <v>16</v>
      </c>
      <c r="M110" s="57" t="s">
        <v>17</v>
      </c>
      <c r="N110" s="57" t="s">
        <v>18</v>
      </c>
      <c r="O110" s="57" t="s">
        <v>19</v>
      </c>
      <c r="P110" s="57" t="s">
        <v>20</v>
      </c>
      <c r="Q110" s="57" t="s">
        <v>21</v>
      </c>
      <c r="R110" s="57" t="s">
        <v>22</v>
      </c>
      <c r="S110" s="57" t="s">
        <v>23</v>
      </c>
      <c r="T110" s="57" t="s">
        <v>24</v>
      </c>
      <c r="U110" s="56"/>
      <c r="V110" s="56"/>
    </row>
    <row r="111" spans="1:23" ht="14.65" customHeight="1">
      <c r="A111" s="58" t="s">
        <v>25</v>
      </c>
      <c r="B111" s="118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58"/>
      <c r="V111" s="58"/>
    </row>
    <row r="112" spans="1:23" ht="14.65" customHeight="1">
      <c r="A112" s="58" t="s">
        <v>40</v>
      </c>
      <c r="B112" s="118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58"/>
      <c r="V112" s="58"/>
    </row>
    <row r="113" spans="1:23" ht="12.2" customHeight="1">
      <c r="A113" s="61" t="s">
        <v>166</v>
      </c>
      <c r="B113" s="62">
        <v>100</v>
      </c>
      <c r="C113" s="62">
        <v>2.37</v>
      </c>
      <c r="D113" s="62">
        <v>0.1</v>
      </c>
      <c r="E113" s="62">
        <v>22.87</v>
      </c>
      <c r="F113" s="62">
        <v>185.3</v>
      </c>
      <c r="G113" s="63">
        <v>0.05</v>
      </c>
      <c r="H113" s="63">
        <v>8.07</v>
      </c>
      <c r="I113" s="63">
        <v>0.08</v>
      </c>
      <c r="J113" s="63">
        <v>3.54</v>
      </c>
      <c r="K113" s="63">
        <v>0</v>
      </c>
      <c r="L113" s="63">
        <v>0.06</v>
      </c>
      <c r="M113" s="63">
        <v>33.31</v>
      </c>
      <c r="N113" s="63">
        <v>27.67</v>
      </c>
      <c r="O113" s="63">
        <v>52.36</v>
      </c>
      <c r="P113" s="63">
        <v>1.58</v>
      </c>
      <c r="Q113" s="63">
        <v>456.2</v>
      </c>
      <c r="R113" s="63">
        <v>7.8</v>
      </c>
      <c r="S113" s="63">
        <v>0.02</v>
      </c>
      <c r="T113" s="63">
        <v>0</v>
      </c>
      <c r="U113" s="64" t="s">
        <v>115</v>
      </c>
      <c r="V113" s="64" t="s">
        <v>27</v>
      </c>
      <c r="W113" s="65"/>
    </row>
    <row r="114" spans="1:23" ht="12.2" customHeight="1">
      <c r="A114" s="61" t="s">
        <v>167</v>
      </c>
      <c r="B114" s="62">
        <v>250</v>
      </c>
      <c r="C114" s="62">
        <v>2.56</v>
      </c>
      <c r="D114" s="62">
        <v>5.54</v>
      </c>
      <c r="E114" s="62">
        <v>11.63</v>
      </c>
      <c r="F114" s="62">
        <v>115.71</v>
      </c>
      <c r="G114" s="63">
        <v>0.02</v>
      </c>
      <c r="H114" s="63">
        <v>0.4</v>
      </c>
      <c r="I114" s="63">
        <v>0.02</v>
      </c>
      <c r="J114" s="63">
        <v>2.2200000000000002</v>
      </c>
      <c r="K114" s="63">
        <v>0.11</v>
      </c>
      <c r="L114" s="63">
        <v>0.03</v>
      </c>
      <c r="M114" s="63">
        <v>26.36</v>
      </c>
      <c r="N114" s="63">
        <v>7.18</v>
      </c>
      <c r="O114" s="63">
        <v>30.2</v>
      </c>
      <c r="P114" s="63">
        <v>0.44</v>
      </c>
      <c r="Q114" s="63">
        <v>48.39</v>
      </c>
      <c r="R114" s="63">
        <v>1.58</v>
      </c>
      <c r="S114" s="63">
        <v>0</v>
      </c>
      <c r="T114" s="63">
        <v>0.01</v>
      </c>
      <c r="U114" s="64" t="s">
        <v>168</v>
      </c>
      <c r="V114" s="64" t="s">
        <v>27</v>
      </c>
      <c r="W114" s="65"/>
    </row>
    <row r="115" spans="1:23" ht="12.2" customHeight="1">
      <c r="A115" s="70" t="s">
        <v>169</v>
      </c>
      <c r="B115" s="71">
        <v>180</v>
      </c>
      <c r="C115" s="137">
        <v>7.6</v>
      </c>
      <c r="D115" s="137">
        <v>7.6</v>
      </c>
      <c r="E115" s="137">
        <v>44.6</v>
      </c>
      <c r="F115" s="137">
        <v>185.4</v>
      </c>
      <c r="G115" s="121">
        <v>0.15</v>
      </c>
      <c r="H115" s="121">
        <v>0</v>
      </c>
      <c r="I115" s="121">
        <v>0.04</v>
      </c>
      <c r="J115" s="121">
        <v>0.21</v>
      </c>
      <c r="K115" s="121">
        <v>0.14000000000000001</v>
      </c>
      <c r="L115" s="121">
        <v>0.06</v>
      </c>
      <c r="M115" s="121">
        <v>35.869999999999997</v>
      </c>
      <c r="N115" s="121">
        <v>37.94</v>
      </c>
      <c r="O115" s="121">
        <v>161.4</v>
      </c>
      <c r="P115" s="121">
        <v>2.74</v>
      </c>
      <c r="Q115" s="121">
        <v>157.44</v>
      </c>
      <c r="R115" s="121">
        <v>0</v>
      </c>
      <c r="S115" s="121">
        <v>0</v>
      </c>
      <c r="T115" s="121">
        <v>0.04</v>
      </c>
      <c r="U115" s="74" t="s">
        <v>170</v>
      </c>
      <c r="V115" s="74">
        <v>2017</v>
      </c>
    </row>
    <row r="116" spans="1:23" ht="12.2" customHeight="1">
      <c r="A116" s="61" t="s">
        <v>171</v>
      </c>
      <c r="B116" s="62">
        <v>125</v>
      </c>
      <c r="C116" s="62">
        <v>10.29</v>
      </c>
      <c r="D116" s="62">
        <v>11.8</v>
      </c>
      <c r="E116" s="62">
        <v>14.65</v>
      </c>
      <c r="F116" s="62">
        <v>179.68</v>
      </c>
      <c r="G116" s="63">
        <v>0.11</v>
      </c>
      <c r="H116" s="63">
        <v>0.2</v>
      </c>
      <c r="I116" s="63">
        <v>0.03</v>
      </c>
      <c r="J116" s="63">
        <v>3.44</v>
      </c>
      <c r="K116" s="63">
        <v>7.0000000000000007E-2</v>
      </c>
      <c r="L116" s="63">
        <v>0.1</v>
      </c>
      <c r="M116" s="63">
        <v>56.42</v>
      </c>
      <c r="N116" s="63">
        <v>51.61</v>
      </c>
      <c r="O116" s="63">
        <v>209.26</v>
      </c>
      <c r="P116" s="63">
        <v>1.64</v>
      </c>
      <c r="Q116" s="63">
        <v>371.11</v>
      </c>
      <c r="R116" s="63">
        <v>106.15</v>
      </c>
      <c r="S116" s="63">
        <v>0.45</v>
      </c>
      <c r="T116" s="63">
        <v>0.01</v>
      </c>
      <c r="U116" s="64" t="s">
        <v>82</v>
      </c>
      <c r="V116" s="64" t="s">
        <v>27</v>
      </c>
      <c r="W116" s="65"/>
    </row>
    <row r="117" spans="1:23" ht="12.2" customHeight="1">
      <c r="A117" s="61" t="s">
        <v>235</v>
      </c>
      <c r="B117" s="62">
        <v>200</v>
      </c>
      <c r="C117" s="62">
        <v>0.6</v>
      </c>
      <c r="D117" s="62">
        <v>0.4</v>
      </c>
      <c r="E117" s="62">
        <v>32.6</v>
      </c>
      <c r="F117" s="62">
        <v>136.4</v>
      </c>
      <c r="G117" s="63">
        <v>0.03</v>
      </c>
      <c r="H117" s="63">
        <v>1.6</v>
      </c>
      <c r="I117" s="63">
        <v>0</v>
      </c>
      <c r="J117" s="63">
        <v>0</v>
      </c>
      <c r="K117" s="63">
        <v>0</v>
      </c>
      <c r="L117" s="63">
        <v>0.02</v>
      </c>
      <c r="M117" s="63">
        <v>36</v>
      </c>
      <c r="N117" s="63">
        <v>16.2</v>
      </c>
      <c r="O117" s="63">
        <v>21.6</v>
      </c>
      <c r="P117" s="63">
        <v>0.72</v>
      </c>
      <c r="Q117" s="63">
        <v>300</v>
      </c>
      <c r="R117" s="63">
        <v>12</v>
      </c>
      <c r="S117" s="63">
        <v>0</v>
      </c>
      <c r="T117" s="63">
        <v>0</v>
      </c>
      <c r="U117" s="64" t="s">
        <v>60</v>
      </c>
      <c r="V117" s="64" t="s">
        <v>27</v>
      </c>
      <c r="W117" s="65"/>
    </row>
    <row r="118" spans="1:23" ht="12.2" customHeight="1">
      <c r="A118" s="61" t="s">
        <v>48</v>
      </c>
      <c r="B118" s="62">
        <v>50</v>
      </c>
      <c r="C118" s="62">
        <v>3.8</v>
      </c>
      <c r="D118" s="62">
        <v>0.3</v>
      </c>
      <c r="E118" s="62">
        <v>25.1</v>
      </c>
      <c r="F118" s="62">
        <v>118.4</v>
      </c>
      <c r="G118" s="63">
        <v>0.08</v>
      </c>
      <c r="H118" s="63">
        <v>0</v>
      </c>
      <c r="I118" s="63">
        <v>0</v>
      </c>
      <c r="J118" s="63">
        <v>0.98</v>
      </c>
      <c r="K118" s="63">
        <v>0</v>
      </c>
      <c r="L118" s="63">
        <v>0.03</v>
      </c>
      <c r="M118" s="63">
        <v>11.5</v>
      </c>
      <c r="N118" s="63">
        <v>16.5</v>
      </c>
      <c r="O118" s="63">
        <v>42</v>
      </c>
      <c r="P118" s="63">
        <v>1</v>
      </c>
      <c r="Q118" s="63">
        <v>64.5</v>
      </c>
      <c r="R118" s="63">
        <v>0</v>
      </c>
      <c r="S118" s="63">
        <v>0.01</v>
      </c>
      <c r="T118" s="63">
        <v>0</v>
      </c>
      <c r="U118" s="64" t="s">
        <v>215</v>
      </c>
      <c r="V118" s="64" t="s">
        <v>38</v>
      </c>
      <c r="W118" s="65"/>
    </row>
    <row r="119" spans="1:23" ht="12.2" customHeight="1">
      <c r="A119" s="66" t="s">
        <v>36</v>
      </c>
      <c r="B119" s="62">
        <v>40</v>
      </c>
      <c r="C119" s="62">
        <v>2.65</v>
      </c>
      <c r="D119" s="62">
        <v>0.35</v>
      </c>
      <c r="E119" s="62">
        <v>16.96</v>
      </c>
      <c r="F119" s="62">
        <v>81.58</v>
      </c>
      <c r="G119" s="63">
        <v>7.0000000000000007E-2</v>
      </c>
      <c r="H119" s="63">
        <v>0</v>
      </c>
      <c r="I119" s="63">
        <v>0</v>
      </c>
      <c r="J119" s="63">
        <v>0.88</v>
      </c>
      <c r="K119" s="63">
        <v>0</v>
      </c>
      <c r="L119" s="63">
        <v>0.03</v>
      </c>
      <c r="M119" s="63">
        <v>7.2</v>
      </c>
      <c r="N119" s="63">
        <v>7.6</v>
      </c>
      <c r="O119" s="63">
        <v>34.799999999999997</v>
      </c>
      <c r="P119" s="63">
        <v>1.6</v>
      </c>
      <c r="Q119" s="63">
        <v>54.4</v>
      </c>
      <c r="R119" s="63">
        <v>2.2400000000000002</v>
      </c>
      <c r="S119" s="63">
        <v>0</v>
      </c>
      <c r="T119" s="63">
        <v>0</v>
      </c>
      <c r="U119" s="64" t="s">
        <v>215</v>
      </c>
      <c r="V119" s="64" t="s">
        <v>38</v>
      </c>
      <c r="W119" s="55"/>
    </row>
    <row r="120" spans="1:23" ht="12.2" customHeight="1">
      <c r="A120" s="66" t="s">
        <v>294</v>
      </c>
      <c r="B120" s="62">
        <v>150</v>
      </c>
      <c r="C120" s="62">
        <v>2</v>
      </c>
      <c r="D120" s="62">
        <v>1.5</v>
      </c>
      <c r="E120" s="62">
        <v>13.2</v>
      </c>
      <c r="F120" s="62">
        <v>66.3</v>
      </c>
      <c r="G120" s="63">
        <v>0.06</v>
      </c>
      <c r="H120" s="63">
        <v>90</v>
      </c>
      <c r="I120" s="63">
        <v>0.02</v>
      </c>
      <c r="J120" s="63">
        <v>0.33</v>
      </c>
      <c r="K120" s="63">
        <v>0</v>
      </c>
      <c r="L120" s="63">
        <v>0.05</v>
      </c>
      <c r="M120" s="63">
        <v>51</v>
      </c>
      <c r="N120" s="63">
        <v>19.5</v>
      </c>
      <c r="O120" s="63">
        <v>34.5</v>
      </c>
      <c r="P120" s="63">
        <v>0.45</v>
      </c>
      <c r="Q120" s="63">
        <v>295.5</v>
      </c>
      <c r="R120" s="63">
        <v>3</v>
      </c>
      <c r="S120" s="63">
        <v>0.03</v>
      </c>
      <c r="T120" s="63">
        <v>0</v>
      </c>
      <c r="U120" s="64" t="s">
        <v>230</v>
      </c>
      <c r="V120" s="64" t="s">
        <v>27</v>
      </c>
      <c r="W120" s="55"/>
    </row>
    <row r="121" spans="1:23" ht="21.6" customHeight="1">
      <c r="A121" s="67" t="s">
        <v>39</v>
      </c>
      <c r="B121" s="68">
        <f>SUM(B113:B120)</f>
        <v>1095</v>
      </c>
      <c r="C121" s="57">
        <f t="shared" ref="C121:T121" si="8">SUM(C113:C120)</f>
        <v>31.87</v>
      </c>
      <c r="D121" s="57">
        <f t="shared" si="8"/>
        <v>27.59</v>
      </c>
      <c r="E121" s="57">
        <f t="shared" si="8"/>
        <v>181.60999999999999</v>
      </c>
      <c r="F121" s="57">
        <f t="shared" si="8"/>
        <v>1068.77</v>
      </c>
      <c r="G121" s="57">
        <f t="shared" si="8"/>
        <v>0.57000000000000006</v>
      </c>
      <c r="H121" s="57">
        <f t="shared" si="8"/>
        <v>100.27</v>
      </c>
      <c r="I121" s="57">
        <f t="shared" si="8"/>
        <v>0.19</v>
      </c>
      <c r="J121" s="57">
        <f t="shared" si="8"/>
        <v>11.600000000000001</v>
      </c>
      <c r="K121" s="57">
        <f t="shared" si="8"/>
        <v>0.32</v>
      </c>
      <c r="L121" s="57">
        <f t="shared" si="8"/>
        <v>0.38000000000000006</v>
      </c>
      <c r="M121" s="57">
        <f t="shared" si="8"/>
        <v>257.65999999999997</v>
      </c>
      <c r="N121" s="57">
        <f t="shared" si="8"/>
        <v>184.2</v>
      </c>
      <c r="O121" s="57">
        <f t="shared" si="8"/>
        <v>586.12</v>
      </c>
      <c r="P121" s="57">
        <f t="shared" si="8"/>
        <v>10.169999999999998</v>
      </c>
      <c r="Q121" s="57">
        <f t="shared" si="8"/>
        <v>1747.54</v>
      </c>
      <c r="R121" s="57">
        <f t="shared" si="8"/>
        <v>132.77000000000001</v>
      </c>
      <c r="S121" s="57">
        <f t="shared" si="8"/>
        <v>0.51</v>
      </c>
      <c r="T121" s="57">
        <f t="shared" si="8"/>
        <v>6.0000000000000005E-2</v>
      </c>
      <c r="U121" s="69"/>
      <c r="V121" s="69"/>
    </row>
    <row r="122" spans="1:23" s="75" customFormat="1" ht="28.35" customHeight="1">
      <c r="A122" s="160" t="s">
        <v>261</v>
      </c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</row>
    <row r="123" spans="1:23" ht="13.35" customHeight="1">
      <c r="A123" s="153" t="s">
        <v>0</v>
      </c>
      <c r="B123" s="155" t="s">
        <v>1</v>
      </c>
      <c r="C123" s="157" t="s">
        <v>2</v>
      </c>
      <c r="D123" s="158"/>
      <c r="E123" s="159"/>
      <c r="F123" s="156" t="s">
        <v>3</v>
      </c>
      <c r="G123" s="157" t="s">
        <v>4</v>
      </c>
      <c r="H123" s="158"/>
      <c r="I123" s="158"/>
      <c r="J123" s="158"/>
      <c r="K123" s="158"/>
      <c r="L123" s="159"/>
      <c r="M123" s="157" t="s">
        <v>5</v>
      </c>
      <c r="N123" s="158"/>
      <c r="O123" s="158"/>
      <c r="P123" s="158"/>
      <c r="Q123" s="158"/>
      <c r="R123" s="158"/>
      <c r="S123" s="158"/>
      <c r="T123" s="159"/>
      <c r="U123" s="56" t="s">
        <v>6</v>
      </c>
      <c r="V123" s="56" t="s">
        <v>7</v>
      </c>
    </row>
    <row r="124" spans="1:23" ht="26.65" customHeight="1">
      <c r="A124" s="154"/>
      <c r="B124" s="154"/>
      <c r="C124" s="57" t="s">
        <v>8</v>
      </c>
      <c r="D124" s="57" t="s">
        <v>9</v>
      </c>
      <c r="E124" s="57" t="s">
        <v>10</v>
      </c>
      <c r="F124" s="154"/>
      <c r="G124" s="57" t="s">
        <v>11</v>
      </c>
      <c r="H124" s="57" t="s">
        <v>12</v>
      </c>
      <c r="I124" s="57" t="s">
        <v>13</v>
      </c>
      <c r="J124" s="57" t="s">
        <v>14</v>
      </c>
      <c r="K124" s="57" t="s">
        <v>15</v>
      </c>
      <c r="L124" s="57" t="s">
        <v>16</v>
      </c>
      <c r="M124" s="57" t="s">
        <v>17</v>
      </c>
      <c r="N124" s="57" t="s">
        <v>18</v>
      </c>
      <c r="O124" s="57" t="s">
        <v>19</v>
      </c>
      <c r="P124" s="57" t="s">
        <v>20</v>
      </c>
      <c r="Q124" s="57" t="s">
        <v>21</v>
      </c>
      <c r="R124" s="57" t="s">
        <v>22</v>
      </c>
      <c r="S124" s="57" t="s">
        <v>23</v>
      </c>
      <c r="T124" s="57" t="s">
        <v>24</v>
      </c>
      <c r="U124" s="56"/>
      <c r="V124" s="56"/>
    </row>
    <row r="125" spans="1:23" ht="14.65" customHeight="1">
      <c r="A125" s="58" t="s">
        <v>40</v>
      </c>
      <c r="B125" s="118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58"/>
      <c r="V125" s="58"/>
    </row>
    <row r="126" spans="1:23" ht="12.2" customHeight="1">
      <c r="A126" s="61" t="s">
        <v>177</v>
      </c>
      <c r="B126" s="62">
        <v>100</v>
      </c>
      <c r="C126" s="63">
        <v>1.17</v>
      </c>
      <c r="D126" s="63">
        <v>4.17</v>
      </c>
      <c r="E126" s="63">
        <v>12.33</v>
      </c>
      <c r="F126" s="63">
        <v>86.5</v>
      </c>
      <c r="G126" s="63">
        <v>0.03</v>
      </c>
      <c r="H126" s="63">
        <v>15.01</v>
      </c>
      <c r="I126" s="63">
        <v>0.3</v>
      </c>
      <c r="J126" s="63">
        <v>2.2999999999999998</v>
      </c>
      <c r="K126" s="63">
        <v>0</v>
      </c>
      <c r="L126" s="63">
        <v>0.04</v>
      </c>
      <c r="M126" s="63">
        <v>51.76</v>
      </c>
      <c r="N126" s="63">
        <v>20.25</v>
      </c>
      <c r="O126" s="63">
        <v>34.26</v>
      </c>
      <c r="P126" s="63">
        <v>0.9</v>
      </c>
      <c r="Q126" s="63">
        <v>214.35</v>
      </c>
      <c r="R126" s="63">
        <v>2.52</v>
      </c>
      <c r="S126" s="63">
        <v>0.02</v>
      </c>
      <c r="T126" s="63">
        <v>0</v>
      </c>
      <c r="U126" s="64" t="s">
        <v>240</v>
      </c>
      <c r="V126" s="64" t="s">
        <v>42</v>
      </c>
      <c r="W126" s="65"/>
    </row>
    <row r="127" spans="1:23" ht="12.2" customHeight="1">
      <c r="A127" s="61" t="s">
        <v>178</v>
      </c>
      <c r="B127" s="62">
        <v>250</v>
      </c>
      <c r="C127" s="63">
        <v>2.75</v>
      </c>
      <c r="D127" s="63">
        <v>5.13</v>
      </c>
      <c r="E127" s="63">
        <v>16.13</v>
      </c>
      <c r="F127" s="63">
        <v>110.5</v>
      </c>
      <c r="G127" s="63">
        <v>0.06</v>
      </c>
      <c r="H127" s="63">
        <v>14.71</v>
      </c>
      <c r="I127" s="63">
        <v>0.26</v>
      </c>
      <c r="J127" s="63">
        <v>2.4300000000000002</v>
      </c>
      <c r="K127" s="63">
        <v>0</v>
      </c>
      <c r="L127" s="63">
        <v>0.06</v>
      </c>
      <c r="M127" s="63">
        <v>66.72</v>
      </c>
      <c r="N127" s="63">
        <v>33.479999999999997</v>
      </c>
      <c r="O127" s="63">
        <v>63.77</v>
      </c>
      <c r="P127" s="63">
        <v>1.5</v>
      </c>
      <c r="Q127" s="63">
        <v>535.86</v>
      </c>
      <c r="R127" s="63">
        <v>6.6</v>
      </c>
      <c r="S127" s="63">
        <v>0.04</v>
      </c>
      <c r="T127" s="63">
        <v>0</v>
      </c>
      <c r="U127" s="64" t="s">
        <v>241</v>
      </c>
      <c r="V127" s="64" t="s">
        <v>51</v>
      </c>
      <c r="W127" s="65"/>
    </row>
    <row r="128" spans="1:23" ht="12.2" customHeight="1">
      <c r="A128" s="61" t="s">
        <v>179</v>
      </c>
      <c r="B128" s="62">
        <v>180</v>
      </c>
      <c r="C128" s="63">
        <v>7.2</v>
      </c>
      <c r="D128" s="63">
        <v>11.25</v>
      </c>
      <c r="E128" s="63">
        <v>25.8</v>
      </c>
      <c r="F128" s="63">
        <v>236.64</v>
      </c>
      <c r="G128" s="63">
        <v>0.14000000000000001</v>
      </c>
      <c r="H128" s="63">
        <v>12.16</v>
      </c>
      <c r="I128" s="63">
        <v>7.0000000000000007E-2</v>
      </c>
      <c r="J128" s="63">
        <v>3.37</v>
      </c>
      <c r="K128" s="63">
        <v>0.05</v>
      </c>
      <c r="L128" s="63">
        <v>0.14000000000000001</v>
      </c>
      <c r="M128" s="63">
        <v>189.99</v>
      </c>
      <c r="N128" s="63">
        <v>38.99</v>
      </c>
      <c r="O128" s="63">
        <v>180.35</v>
      </c>
      <c r="P128" s="63">
        <v>1.73</v>
      </c>
      <c r="Q128" s="63">
        <v>847.51</v>
      </c>
      <c r="R128" s="63">
        <v>8.2100000000000009</v>
      </c>
      <c r="S128" s="63">
        <v>0.05</v>
      </c>
      <c r="T128" s="63">
        <v>0</v>
      </c>
      <c r="U128" s="64" t="s">
        <v>242</v>
      </c>
      <c r="V128" s="64" t="s">
        <v>42</v>
      </c>
      <c r="W128" s="65"/>
    </row>
    <row r="129" spans="1:23" ht="12.2" customHeight="1">
      <c r="A129" s="61" t="s">
        <v>180</v>
      </c>
      <c r="B129" s="62">
        <v>100</v>
      </c>
      <c r="C129" s="63">
        <v>10.56</v>
      </c>
      <c r="D129" s="63">
        <v>11.33</v>
      </c>
      <c r="E129" s="63">
        <v>13.33</v>
      </c>
      <c r="F129" s="63">
        <v>190.12</v>
      </c>
      <c r="G129" s="63">
        <v>0.08</v>
      </c>
      <c r="H129" s="63">
        <v>3.2</v>
      </c>
      <c r="I129" s="63">
        <v>0.1</v>
      </c>
      <c r="J129" s="63">
        <v>2.4500000000000002</v>
      </c>
      <c r="K129" s="63">
        <v>0.42</v>
      </c>
      <c r="L129" s="63">
        <v>0.16</v>
      </c>
      <c r="M129" s="63">
        <v>39.18</v>
      </c>
      <c r="N129" s="63">
        <v>27.74</v>
      </c>
      <c r="O129" s="63">
        <v>168.59</v>
      </c>
      <c r="P129" s="63">
        <v>2.41</v>
      </c>
      <c r="Q129" s="63">
        <v>231.04</v>
      </c>
      <c r="R129" s="63">
        <v>7.6</v>
      </c>
      <c r="S129" s="63">
        <v>0.08</v>
      </c>
      <c r="T129" s="63">
        <v>0.02</v>
      </c>
      <c r="U129" s="64" t="s">
        <v>243</v>
      </c>
      <c r="V129" s="64" t="s">
        <v>51</v>
      </c>
      <c r="W129" s="65"/>
    </row>
    <row r="130" spans="1:23" ht="12.2" customHeight="1">
      <c r="A130" s="66" t="s">
        <v>181</v>
      </c>
      <c r="B130" s="62">
        <v>200</v>
      </c>
      <c r="C130" s="63">
        <v>0.33333333333333331</v>
      </c>
      <c r="D130" s="63">
        <v>0.1111111111111111</v>
      </c>
      <c r="E130" s="63">
        <v>22.444444444444443</v>
      </c>
      <c r="F130" s="63">
        <v>99.444444444444443</v>
      </c>
      <c r="G130" s="63">
        <v>0.01</v>
      </c>
      <c r="H130" s="63">
        <v>61.16</v>
      </c>
      <c r="I130" s="63">
        <v>0.11</v>
      </c>
      <c r="J130" s="63">
        <v>0</v>
      </c>
      <c r="K130" s="63">
        <v>0</v>
      </c>
      <c r="L130" s="63">
        <v>0.04</v>
      </c>
      <c r="M130" s="63">
        <v>15.93</v>
      </c>
      <c r="N130" s="63">
        <v>3.93</v>
      </c>
      <c r="O130" s="63">
        <v>2.13</v>
      </c>
      <c r="P130" s="63">
        <v>0.38</v>
      </c>
      <c r="Q130" s="63">
        <v>8.08</v>
      </c>
      <c r="R130" s="63">
        <v>0</v>
      </c>
      <c r="S130" s="63">
        <v>0</v>
      </c>
      <c r="T130" s="63">
        <v>0</v>
      </c>
      <c r="U130" s="64" t="s">
        <v>244</v>
      </c>
      <c r="V130" s="64" t="s">
        <v>51</v>
      </c>
      <c r="W130" s="65"/>
    </row>
    <row r="131" spans="1:23" ht="12.2" customHeight="1">
      <c r="A131" s="61" t="s">
        <v>48</v>
      </c>
      <c r="B131" s="62">
        <v>50</v>
      </c>
      <c r="C131" s="63">
        <v>3.8</v>
      </c>
      <c r="D131" s="63">
        <v>0.3</v>
      </c>
      <c r="E131" s="63">
        <v>25.1</v>
      </c>
      <c r="F131" s="63">
        <v>118.4</v>
      </c>
      <c r="G131" s="63">
        <v>0.08</v>
      </c>
      <c r="H131" s="63">
        <v>0</v>
      </c>
      <c r="I131" s="63">
        <v>0</v>
      </c>
      <c r="J131" s="63">
        <v>0.98</v>
      </c>
      <c r="K131" s="63">
        <v>0</v>
      </c>
      <c r="L131" s="63">
        <v>0.03</v>
      </c>
      <c r="M131" s="63">
        <v>11.5</v>
      </c>
      <c r="N131" s="63">
        <v>16.5</v>
      </c>
      <c r="O131" s="63">
        <v>42</v>
      </c>
      <c r="P131" s="63">
        <v>1</v>
      </c>
      <c r="Q131" s="63">
        <v>64.5</v>
      </c>
      <c r="R131" s="63">
        <v>0</v>
      </c>
      <c r="S131" s="63">
        <v>0.01</v>
      </c>
      <c r="T131" s="63">
        <v>0</v>
      </c>
      <c r="U131" s="64" t="s">
        <v>215</v>
      </c>
      <c r="V131" s="64" t="s">
        <v>38</v>
      </c>
      <c r="W131" s="65"/>
    </row>
    <row r="132" spans="1:23" ht="12.2" customHeight="1">
      <c r="A132" s="66" t="s">
        <v>36</v>
      </c>
      <c r="B132" s="62">
        <v>40</v>
      </c>
      <c r="C132" s="63">
        <v>2.65</v>
      </c>
      <c r="D132" s="63">
        <v>0.35</v>
      </c>
      <c r="E132" s="63">
        <v>16.96</v>
      </c>
      <c r="F132" s="63">
        <v>81.58</v>
      </c>
      <c r="G132" s="63">
        <v>7.0000000000000007E-2</v>
      </c>
      <c r="H132" s="63">
        <v>0</v>
      </c>
      <c r="I132" s="63">
        <v>0</v>
      </c>
      <c r="J132" s="63">
        <v>0.88</v>
      </c>
      <c r="K132" s="63">
        <v>0</v>
      </c>
      <c r="L132" s="63">
        <v>0.03</v>
      </c>
      <c r="M132" s="63">
        <v>7.2</v>
      </c>
      <c r="N132" s="63">
        <v>7.6</v>
      </c>
      <c r="O132" s="63">
        <v>34.799999999999997</v>
      </c>
      <c r="P132" s="63">
        <v>1.6</v>
      </c>
      <c r="Q132" s="63">
        <v>54.4</v>
      </c>
      <c r="R132" s="63">
        <v>2.2400000000000002</v>
      </c>
      <c r="S132" s="63">
        <v>0</v>
      </c>
      <c r="T132" s="63">
        <v>0</v>
      </c>
      <c r="U132" s="64" t="s">
        <v>215</v>
      </c>
      <c r="V132" s="64" t="s">
        <v>38</v>
      </c>
      <c r="W132" s="55"/>
    </row>
    <row r="133" spans="1:23" ht="12.2" customHeight="1">
      <c r="A133" s="66" t="s">
        <v>289</v>
      </c>
      <c r="B133" s="62">
        <v>200</v>
      </c>
      <c r="C133" s="63">
        <v>5.8</v>
      </c>
      <c r="D133" s="63">
        <v>5</v>
      </c>
      <c r="E133" s="63">
        <v>9.6</v>
      </c>
      <c r="F133" s="63">
        <v>107</v>
      </c>
      <c r="G133" s="63">
        <v>0.08</v>
      </c>
      <c r="H133" s="63">
        <v>2.6</v>
      </c>
      <c r="I133" s="63">
        <v>40</v>
      </c>
      <c r="J133" s="63">
        <v>0</v>
      </c>
      <c r="K133" s="63">
        <v>0</v>
      </c>
      <c r="L133" s="63">
        <v>0.03</v>
      </c>
      <c r="M133" s="63">
        <v>240</v>
      </c>
      <c r="N133" s="63">
        <v>28</v>
      </c>
      <c r="O133" s="63">
        <v>180</v>
      </c>
      <c r="P133" s="63">
        <v>0.2</v>
      </c>
      <c r="Q133" s="63">
        <v>292</v>
      </c>
      <c r="R133" s="63">
        <v>0</v>
      </c>
      <c r="S133" s="63">
        <v>0</v>
      </c>
      <c r="T133" s="63">
        <v>0</v>
      </c>
      <c r="U133" s="64" t="s">
        <v>215</v>
      </c>
      <c r="V133" s="64"/>
      <c r="W133" s="55"/>
    </row>
    <row r="134" spans="1:23" ht="21.6" customHeight="1">
      <c r="A134" s="67" t="s">
        <v>39</v>
      </c>
      <c r="B134" s="68">
        <f>SUM(B126:B133)</f>
        <v>1120</v>
      </c>
      <c r="C134" s="57">
        <f t="shared" ref="C134:T134" si="9">SUM(C126:C133)</f>
        <v>34.263333333333328</v>
      </c>
      <c r="D134" s="57">
        <f t="shared" si="9"/>
        <v>37.641111111111115</v>
      </c>
      <c r="E134" s="57">
        <f t="shared" si="9"/>
        <v>141.69444444444446</v>
      </c>
      <c r="F134" s="57">
        <f t="shared" si="9"/>
        <v>1030.1844444444446</v>
      </c>
      <c r="G134" s="57">
        <f t="shared" si="9"/>
        <v>0.55000000000000004</v>
      </c>
      <c r="H134" s="57">
        <f t="shared" si="9"/>
        <v>108.83999999999999</v>
      </c>
      <c r="I134" s="57">
        <f t="shared" si="9"/>
        <v>40.840000000000003</v>
      </c>
      <c r="J134" s="57">
        <f t="shared" si="9"/>
        <v>12.410000000000002</v>
      </c>
      <c r="K134" s="57">
        <f t="shared" si="9"/>
        <v>0.47</v>
      </c>
      <c r="L134" s="57">
        <f t="shared" si="9"/>
        <v>0.53</v>
      </c>
      <c r="M134" s="57">
        <f t="shared" si="9"/>
        <v>622.28</v>
      </c>
      <c r="N134" s="57">
        <f t="shared" si="9"/>
        <v>176.48999999999998</v>
      </c>
      <c r="O134" s="57">
        <f t="shared" si="9"/>
        <v>705.9</v>
      </c>
      <c r="P134" s="57">
        <f t="shared" si="9"/>
        <v>9.7199999999999989</v>
      </c>
      <c r="Q134" s="57">
        <f t="shared" si="9"/>
        <v>2247.7399999999998</v>
      </c>
      <c r="R134" s="57">
        <f t="shared" si="9"/>
        <v>27.17</v>
      </c>
      <c r="S134" s="57">
        <f t="shared" si="9"/>
        <v>0.2</v>
      </c>
      <c r="T134" s="57">
        <f t="shared" si="9"/>
        <v>0.02</v>
      </c>
      <c r="U134" s="69"/>
      <c r="V134" s="69"/>
    </row>
    <row r="135" spans="1:23" s="75" customFormat="1" ht="28.35" customHeight="1">
      <c r="A135" s="160" t="s">
        <v>262</v>
      </c>
      <c r="B135" s="160"/>
      <c r="C135" s="160"/>
      <c r="D135" s="160"/>
      <c r="E135" s="160"/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</row>
    <row r="136" spans="1:23" ht="13.35" customHeight="1">
      <c r="A136" s="153" t="s">
        <v>0</v>
      </c>
      <c r="B136" s="155" t="s">
        <v>1</v>
      </c>
      <c r="C136" s="157" t="s">
        <v>2</v>
      </c>
      <c r="D136" s="158"/>
      <c r="E136" s="159"/>
      <c r="F136" s="156" t="s">
        <v>3</v>
      </c>
      <c r="G136" s="157" t="s">
        <v>4</v>
      </c>
      <c r="H136" s="158"/>
      <c r="I136" s="158"/>
      <c r="J136" s="158"/>
      <c r="K136" s="158"/>
      <c r="L136" s="159"/>
      <c r="M136" s="157" t="s">
        <v>5</v>
      </c>
      <c r="N136" s="158"/>
      <c r="O136" s="158"/>
      <c r="P136" s="158"/>
      <c r="Q136" s="158"/>
      <c r="R136" s="158"/>
      <c r="S136" s="158"/>
      <c r="T136" s="159"/>
      <c r="U136" s="56" t="s">
        <v>6</v>
      </c>
      <c r="V136" s="56" t="s">
        <v>7</v>
      </c>
    </row>
    <row r="137" spans="1:23" ht="26.65" customHeight="1">
      <c r="A137" s="154"/>
      <c r="B137" s="154"/>
      <c r="C137" s="57" t="s">
        <v>8</v>
      </c>
      <c r="D137" s="57" t="s">
        <v>9</v>
      </c>
      <c r="E137" s="57" t="s">
        <v>10</v>
      </c>
      <c r="F137" s="154"/>
      <c r="G137" s="57" t="s">
        <v>11</v>
      </c>
      <c r="H137" s="57" t="s">
        <v>12</v>
      </c>
      <c r="I137" s="57" t="s">
        <v>13</v>
      </c>
      <c r="J137" s="57" t="s">
        <v>14</v>
      </c>
      <c r="K137" s="57" t="s">
        <v>15</v>
      </c>
      <c r="L137" s="57" t="s">
        <v>16</v>
      </c>
      <c r="M137" s="57" t="s">
        <v>17</v>
      </c>
      <c r="N137" s="57" t="s">
        <v>18</v>
      </c>
      <c r="O137" s="57" t="s">
        <v>19</v>
      </c>
      <c r="P137" s="57" t="s">
        <v>20</v>
      </c>
      <c r="Q137" s="57" t="s">
        <v>21</v>
      </c>
      <c r="R137" s="57" t="s">
        <v>22</v>
      </c>
      <c r="S137" s="57" t="s">
        <v>23</v>
      </c>
      <c r="T137" s="57" t="s">
        <v>24</v>
      </c>
      <c r="U137" s="56"/>
      <c r="V137" s="56"/>
    </row>
    <row r="138" spans="1:23" ht="14.65" customHeight="1">
      <c r="A138" s="58" t="s">
        <v>40</v>
      </c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58"/>
      <c r="V138" s="58"/>
    </row>
    <row r="139" spans="1:23" ht="12.2" customHeight="1">
      <c r="A139" s="70" t="s">
        <v>71</v>
      </c>
      <c r="B139" s="71">
        <v>100</v>
      </c>
      <c r="C139" s="120">
        <v>1.6</v>
      </c>
      <c r="D139" s="120">
        <v>5.0999999999999996</v>
      </c>
      <c r="E139" s="120">
        <v>8.1999999999999993</v>
      </c>
      <c r="F139" s="120">
        <v>87.6</v>
      </c>
      <c r="G139" s="121">
        <v>0.02</v>
      </c>
      <c r="H139" s="121">
        <v>25.3</v>
      </c>
      <c r="I139" s="121">
        <v>0</v>
      </c>
      <c r="J139" s="121">
        <v>2.12</v>
      </c>
      <c r="K139" s="121">
        <v>0</v>
      </c>
      <c r="L139" s="121">
        <v>0.02</v>
      </c>
      <c r="M139" s="121">
        <v>42.08</v>
      </c>
      <c r="N139" s="121">
        <v>14.36</v>
      </c>
      <c r="O139" s="121">
        <v>31.01</v>
      </c>
      <c r="P139" s="121">
        <v>0.59</v>
      </c>
      <c r="Q139" s="121">
        <v>260.64999999999998</v>
      </c>
      <c r="R139" s="121">
        <v>2.73</v>
      </c>
      <c r="S139" s="121">
        <v>0.01</v>
      </c>
      <c r="T139" s="121">
        <v>0</v>
      </c>
      <c r="U139" s="74" t="s">
        <v>72</v>
      </c>
      <c r="V139" s="74">
        <v>2017</v>
      </c>
    </row>
    <row r="140" spans="1:23" ht="12.2" customHeight="1">
      <c r="A140" s="61" t="s">
        <v>195</v>
      </c>
      <c r="B140" s="62">
        <v>250</v>
      </c>
      <c r="C140" s="63">
        <v>1.59</v>
      </c>
      <c r="D140" s="63">
        <v>4.99</v>
      </c>
      <c r="E140" s="63">
        <v>9.14</v>
      </c>
      <c r="F140" s="63">
        <v>95.25</v>
      </c>
      <c r="G140" s="63">
        <v>0.06</v>
      </c>
      <c r="H140" s="63">
        <v>8.5</v>
      </c>
      <c r="I140" s="63">
        <v>0.21</v>
      </c>
      <c r="J140" s="63">
        <v>1.34</v>
      </c>
      <c r="K140" s="63">
        <v>0.04</v>
      </c>
      <c r="L140" s="63">
        <v>0.05</v>
      </c>
      <c r="M140" s="63">
        <v>36.340000000000003</v>
      </c>
      <c r="N140" s="63">
        <v>21.41</v>
      </c>
      <c r="O140" s="63">
        <v>47.81</v>
      </c>
      <c r="P140" s="63">
        <v>0.91</v>
      </c>
      <c r="Q140" s="63">
        <v>367.04</v>
      </c>
      <c r="R140" s="63">
        <v>3.9</v>
      </c>
      <c r="S140" s="63">
        <v>0.02</v>
      </c>
      <c r="T140" s="63">
        <v>0</v>
      </c>
      <c r="U140" s="64" t="s">
        <v>112</v>
      </c>
      <c r="V140" s="64">
        <v>2017</v>
      </c>
      <c r="W140" s="65"/>
    </row>
    <row r="141" spans="1:23" ht="12.2" customHeight="1">
      <c r="A141" s="61" t="s">
        <v>196</v>
      </c>
      <c r="B141" s="62">
        <v>200</v>
      </c>
      <c r="C141" s="63">
        <v>14.23</v>
      </c>
      <c r="D141" s="63">
        <v>21.11</v>
      </c>
      <c r="E141" s="63">
        <v>54.91</v>
      </c>
      <c r="F141" s="63">
        <v>395</v>
      </c>
      <c r="G141" s="63">
        <v>0.35</v>
      </c>
      <c r="H141" s="63">
        <v>20.56</v>
      </c>
      <c r="I141" s="63">
        <v>9.64</v>
      </c>
      <c r="J141" s="63">
        <v>4.72</v>
      </c>
      <c r="K141" s="63">
        <v>1.23</v>
      </c>
      <c r="L141" s="63">
        <v>2.48</v>
      </c>
      <c r="M141" s="63">
        <v>88.68</v>
      </c>
      <c r="N141" s="63">
        <v>42.09</v>
      </c>
      <c r="O141" s="63">
        <v>510.8</v>
      </c>
      <c r="P141" s="63">
        <v>9.85</v>
      </c>
      <c r="Q141" s="63">
        <v>622.04999999999995</v>
      </c>
      <c r="R141" s="63">
        <v>24.32</v>
      </c>
      <c r="S141" s="63">
        <v>0.31</v>
      </c>
      <c r="T141" s="63">
        <v>0.06</v>
      </c>
      <c r="U141" s="64" t="s">
        <v>246</v>
      </c>
      <c r="V141" s="64" t="s">
        <v>51</v>
      </c>
      <c r="W141" s="65"/>
    </row>
    <row r="142" spans="1:23" ht="12.2" customHeight="1">
      <c r="A142" s="66" t="s">
        <v>197</v>
      </c>
      <c r="B142" s="62">
        <v>25</v>
      </c>
      <c r="C142" s="63">
        <v>0.3</v>
      </c>
      <c r="D142" s="63">
        <v>2.7</v>
      </c>
      <c r="E142" s="63">
        <v>2.2999999999999998</v>
      </c>
      <c r="F142" s="63">
        <v>44</v>
      </c>
      <c r="G142" s="63">
        <v>0.01</v>
      </c>
      <c r="H142" s="63">
        <v>0.74</v>
      </c>
      <c r="I142" s="63">
        <v>0.09</v>
      </c>
      <c r="J142" s="63">
        <v>1.66</v>
      </c>
      <c r="K142" s="63">
        <v>0</v>
      </c>
      <c r="L142" s="63">
        <v>0.01</v>
      </c>
      <c r="M142" s="63">
        <v>7.04</v>
      </c>
      <c r="N142" s="63">
        <v>3.64</v>
      </c>
      <c r="O142" s="63">
        <v>7.35</v>
      </c>
      <c r="P142" s="63">
        <v>0.16</v>
      </c>
      <c r="Q142" s="63">
        <v>40.22</v>
      </c>
      <c r="R142" s="63">
        <v>0.6</v>
      </c>
      <c r="S142" s="63">
        <v>0</v>
      </c>
      <c r="T142" s="63">
        <v>0</v>
      </c>
      <c r="U142" s="64" t="s">
        <v>247</v>
      </c>
      <c r="V142" s="64" t="s">
        <v>51</v>
      </c>
      <c r="W142" s="55"/>
    </row>
    <row r="143" spans="1:23" ht="12.2" customHeight="1">
      <c r="A143" s="61" t="s">
        <v>219</v>
      </c>
      <c r="B143" s="62">
        <v>220</v>
      </c>
      <c r="C143" s="63">
        <v>6.38</v>
      </c>
      <c r="D143" s="63">
        <v>5.5</v>
      </c>
      <c r="E143" s="63">
        <v>8.8000000000000007</v>
      </c>
      <c r="F143" s="63">
        <v>116.6</v>
      </c>
      <c r="G143" s="63">
        <v>0.08</v>
      </c>
      <c r="H143" s="63">
        <v>1.4</v>
      </c>
      <c r="I143" s="63">
        <v>0.05</v>
      </c>
      <c r="J143" s="63">
        <v>0.14000000000000001</v>
      </c>
      <c r="K143" s="63">
        <v>0</v>
      </c>
      <c r="L143" s="63">
        <v>0.34</v>
      </c>
      <c r="M143" s="63">
        <v>240</v>
      </c>
      <c r="N143" s="63">
        <v>28</v>
      </c>
      <c r="O143" s="63">
        <v>190</v>
      </c>
      <c r="P143" s="63">
        <v>0.2</v>
      </c>
      <c r="Q143" s="63">
        <v>292</v>
      </c>
      <c r="R143" s="63">
        <v>18</v>
      </c>
      <c r="S143" s="63">
        <v>0.04</v>
      </c>
      <c r="T143" s="63">
        <v>0</v>
      </c>
      <c r="U143" s="64" t="s">
        <v>215</v>
      </c>
      <c r="V143" s="64">
        <v>2017</v>
      </c>
      <c r="W143" s="65"/>
    </row>
    <row r="144" spans="1:23" ht="12.2" customHeight="1">
      <c r="A144" s="61" t="s">
        <v>48</v>
      </c>
      <c r="B144" s="62">
        <v>50</v>
      </c>
      <c r="C144" s="63">
        <v>3.8</v>
      </c>
      <c r="D144" s="63">
        <v>0.3</v>
      </c>
      <c r="E144" s="63">
        <v>25.1</v>
      </c>
      <c r="F144" s="63">
        <v>118.4</v>
      </c>
      <c r="G144" s="63">
        <v>0.08</v>
      </c>
      <c r="H144" s="63">
        <v>0</v>
      </c>
      <c r="I144" s="63">
        <v>0</v>
      </c>
      <c r="J144" s="63">
        <v>0.98</v>
      </c>
      <c r="K144" s="63">
        <v>0</v>
      </c>
      <c r="L144" s="63">
        <v>0.03</v>
      </c>
      <c r="M144" s="63">
        <v>11.5</v>
      </c>
      <c r="N144" s="63">
        <v>16.5</v>
      </c>
      <c r="O144" s="63">
        <v>42</v>
      </c>
      <c r="P144" s="63">
        <v>1</v>
      </c>
      <c r="Q144" s="63">
        <v>64.5</v>
      </c>
      <c r="R144" s="63">
        <v>0</v>
      </c>
      <c r="S144" s="63">
        <v>0.01</v>
      </c>
      <c r="T144" s="63">
        <v>0</v>
      </c>
      <c r="U144" s="64" t="s">
        <v>215</v>
      </c>
      <c r="V144" s="64" t="s">
        <v>38</v>
      </c>
      <c r="W144" s="65"/>
    </row>
    <row r="145" spans="1:39" ht="12.2" customHeight="1">
      <c r="A145" s="66" t="s">
        <v>36</v>
      </c>
      <c r="B145" s="62">
        <v>40</v>
      </c>
      <c r="C145" s="63">
        <v>2.65</v>
      </c>
      <c r="D145" s="63">
        <v>0.35</v>
      </c>
      <c r="E145" s="63">
        <v>16.96</v>
      </c>
      <c r="F145" s="63">
        <v>81.58</v>
      </c>
      <c r="G145" s="63">
        <v>7.0000000000000007E-2</v>
      </c>
      <c r="H145" s="63">
        <v>0</v>
      </c>
      <c r="I145" s="63">
        <v>0</v>
      </c>
      <c r="J145" s="63">
        <v>0.88</v>
      </c>
      <c r="K145" s="63">
        <v>0</v>
      </c>
      <c r="L145" s="63">
        <v>0.03</v>
      </c>
      <c r="M145" s="63">
        <v>7.2</v>
      </c>
      <c r="N145" s="63">
        <v>7.6</v>
      </c>
      <c r="O145" s="63">
        <v>34.799999999999997</v>
      </c>
      <c r="P145" s="63">
        <v>1.6</v>
      </c>
      <c r="Q145" s="63">
        <v>54.4</v>
      </c>
      <c r="R145" s="63">
        <v>2.2400000000000002</v>
      </c>
      <c r="S145" s="63">
        <v>0</v>
      </c>
      <c r="T145" s="63">
        <v>0</v>
      </c>
      <c r="U145" s="64" t="s">
        <v>215</v>
      </c>
      <c r="V145" s="64" t="s">
        <v>38</v>
      </c>
      <c r="W145" s="55"/>
    </row>
    <row r="146" spans="1:39" ht="12.2" customHeight="1">
      <c r="A146" s="66" t="s">
        <v>214</v>
      </c>
      <c r="B146" s="62">
        <v>120</v>
      </c>
      <c r="C146" s="63">
        <f>0.4*120/100</f>
        <v>0.48</v>
      </c>
      <c r="D146" s="63">
        <v>0.48</v>
      </c>
      <c r="E146" s="63">
        <f>9.8*120/100</f>
        <v>11.76</v>
      </c>
      <c r="F146" s="63">
        <f>47*120/100</f>
        <v>56.4</v>
      </c>
      <c r="G146" s="63">
        <v>0.03</v>
      </c>
      <c r="H146" s="63">
        <v>10</v>
      </c>
      <c r="I146" s="63">
        <v>0.01</v>
      </c>
      <c r="J146" s="63">
        <v>0.63</v>
      </c>
      <c r="K146" s="63">
        <v>0</v>
      </c>
      <c r="L146" s="63">
        <v>0.02</v>
      </c>
      <c r="M146" s="63">
        <v>16</v>
      </c>
      <c r="N146" s="63">
        <v>8</v>
      </c>
      <c r="O146" s="63">
        <v>11</v>
      </c>
      <c r="P146" s="63">
        <v>2.2000000000000002</v>
      </c>
      <c r="Q146" s="63">
        <v>278</v>
      </c>
      <c r="R146" s="63">
        <v>2</v>
      </c>
      <c r="S146" s="63">
        <v>0.01</v>
      </c>
      <c r="T146" s="63">
        <v>0</v>
      </c>
      <c r="U146" s="64" t="s">
        <v>26</v>
      </c>
      <c r="V146" s="64" t="s">
        <v>27</v>
      </c>
      <c r="W146" s="55"/>
    </row>
    <row r="147" spans="1:39" ht="21.6" customHeight="1">
      <c r="A147" s="67" t="s">
        <v>39</v>
      </c>
      <c r="B147" s="68">
        <f>SUM(B139:B146)</f>
        <v>1005</v>
      </c>
      <c r="C147" s="57">
        <f t="shared" ref="C147:T147" si="10">SUM(C139:C146)</f>
        <v>31.03</v>
      </c>
      <c r="D147" s="57">
        <f t="shared" si="10"/>
        <v>40.529999999999994</v>
      </c>
      <c r="E147" s="57">
        <f t="shared" si="10"/>
        <v>137.16999999999999</v>
      </c>
      <c r="F147" s="57">
        <f t="shared" si="10"/>
        <v>994.83</v>
      </c>
      <c r="G147" s="57">
        <f t="shared" si="10"/>
        <v>0.7</v>
      </c>
      <c r="H147" s="57">
        <f t="shared" si="10"/>
        <v>66.5</v>
      </c>
      <c r="I147" s="57">
        <f t="shared" si="10"/>
        <v>10.000000000000002</v>
      </c>
      <c r="J147" s="57">
        <f t="shared" si="10"/>
        <v>12.470000000000002</v>
      </c>
      <c r="K147" s="57">
        <f t="shared" si="10"/>
        <v>1.27</v>
      </c>
      <c r="L147" s="57">
        <f t="shared" si="10"/>
        <v>2.9799999999999991</v>
      </c>
      <c r="M147" s="57">
        <f t="shared" si="10"/>
        <v>448.84</v>
      </c>
      <c r="N147" s="57">
        <f t="shared" si="10"/>
        <v>141.6</v>
      </c>
      <c r="O147" s="57">
        <f t="shared" si="10"/>
        <v>874.77</v>
      </c>
      <c r="P147" s="57">
        <f t="shared" si="10"/>
        <v>16.509999999999998</v>
      </c>
      <c r="Q147" s="57">
        <f t="shared" si="10"/>
        <v>1978.8600000000001</v>
      </c>
      <c r="R147" s="57">
        <f t="shared" si="10"/>
        <v>53.79</v>
      </c>
      <c r="S147" s="57">
        <f t="shared" si="10"/>
        <v>0.39999999999999997</v>
      </c>
      <c r="T147" s="57">
        <f t="shared" si="10"/>
        <v>0.06</v>
      </c>
      <c r="U147" s="69"/>
      <c r="V147" s="69"/>
    </row>
    <row r="148" spans="1:39" s="75" customFormat="1" ht="28.35" customHeight="1">
      <c r="A148" s="160" t="s">
        <v>263</v>
      </c>
      <c r="B148" s="160"/>
      <c r="C148" s="160"/>
      <c r="D148" s="160"/>
      <c r="E148" s="160"/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</row>
    <row r="149" spans="1:39" ht="13.35" customHeight="1">
      <c r="A149" s="153" t="s">
        <v>0</v>
      </c>
      <c r="B149" s="155" t="s">
        <v>1</v>
      </c>
      <c r="C149" s="157" t="s">
        <v>2</v>
      </c>
      <c r="D149" s="158"/>
      <c r="E149" s="159"/>
      <c r="F149" s="156" t="s">
        <v>3</v>
      </c>
      <c r="G149" s="157" t="s">
        <v>4</v>
      </c>
      <c r="H149" s="158"/>
      <c r="I149" s="158"/>
      <c r="J149" s="158"/>
      <c r="K149" s="158"/>
      <c r="L149" s="159"/>
      <c r="M149" s="157" t="s">
        <v>5</v>
      </c>
      <c r="N149" s="158"/>
      <c r="O149" s="158"/>
      <c r="P149" s="158"/>
      <c r="Q149" s="158"/>
      <c r="R149" s="158"/>
      <c r="S149" s="158"/>
      <c r="T149" s="159"/>
      <c r="U149" s="56" t="s">
        <v>6</v>
      </c>
      <c r="V149" s="56" t="s">
        <v>7</v>
      </c>
    </row>
    <row r="150" spans="1:39" ht="26.65" customHeight="1">
      <c r="A150" s="154"/>
      <c r="B150" s="154"/>
      <c r="C150" s="57" t="s">
        <v>8</v>
      </c>
      <c r="D150" s="57" t="s">
        <v>9</v>
      </c>
      <c r="E150" s="57" t="s">
        <v>10</v>
      </c>
      <c r="F150" s="154"/>
      <c r="G150" s="57" t="s">
        <v>11</v>
      </c>
      <c r="H150" s="57" t="s">
        <v>12</v>
      </c>
      <c r="I150" s="57" t="s">
        <v>13</v>
      </c>
      <c r="J150" s="57" t="s">
        <v>14</v>
      </c>
      <c r="K150" s="57" t="s">
        <v>15</v>
      </c>
      <c r="L150" s="57" t="s">
        <v>16</v>
      </c>
      <c r="M150" s="57" t="s">
        <v>17</v>
      </c>
      <c r="N150" s="57" t="s">
        <v>18</v>
      </c>
      <c r="O150" s="57" t="s">
        <v>19</v>
      </c>
      <c r="P150" s="57" t="s">
        <v>20</v>
      </c>
      <c r="Q150" s="57" t="s">
        <v>21</v>
      </c>
      <c r="R150" s="57" t="s">
        <v>22</v>
      </c>
      <c r="S150" s="57" t="s">
        <v>23</v>
      </c>
      <c r="T150" s="57" t="s">
        <v>24</v>
      </c>
      <c r="U150" s="56"/>
      <c r="V150" s="56"/>
    </row>
    <row r="151" spans="1:39" ht="14.65" customHeight="1">
      <c r="A151" s="58" t="s">
        <v>40</v>
      </c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58"/>
      <c r="V151" s="58"/>
    </row>
    <row r="152" spans="1:39" ht="12.2" customHeight="1">
      <c r="A152" s="70" t="s">
        <v>76</v>
      </c>
      <c r="B152" s="71">
        <v>100</v>
      </c>
      <c r="C152" s="120">
        <v>1.1000000000000001</v>
      </c>
      <c r="D152" s="120">
        <v>0</v>
      </c>
      <c r="E152" s="120">
        <v>2.4</v>
      </c>
      <c r="F152" s="120">
        <v>14</v>
      </c>
      <c r="G152" s="121">
        <v>0.04</v>
      </c>
      <c r="H152" s="121">
        <v>10</v>
      </c>
      <c r="I152" s="121">
        <v>0</v>
      </c>
      <c r="J152" s="121">
        <v>0</v>
      </c>
      <c r="K152" s="121">
        <v>0</v>
      </c>
      <c r="L152" s="121">
        <v>0.03</v>
      </c>
      <c r="M152" s="121">
        <v>14</v>
      </c>
      <c r="N152" s="121">
        <v>20</v>
      </c>
      <c r="O152" s="121">
        <v>26</v>
      </c>
      <c r="P152" s="121">
        <v>1</v>
      </c>
      <c r="Q152" s="121">
        <v>290</v>
      </c>
      <c r="R152" s="121">
        <v>0</v>
      </c>
      <c r="S152" s="121">
        <v>0</v>
      </c>
      <c r="T152" s="121">
        <v>0</v>
      </c>
      <c r="U152" s="74" t="s">
        <v>55</v>
      </c>
      <c r="V152" s="74" t="s">
        <v>27</v>
      </c>
    </row>
    <row r="153" spans="1:39" ht="12.2" customHeight="1">
      <c r="A153" s="61" t="s">
        <v>207</v>
      </c>
      <c r="B153" s="62">
        <v>250</v>
      </c>
      <c r="C153" s="63">
        <v>2.4</v>
      </c>
      <c r="D153" s="63">
        <v>3.7</v>
      </c>
      <c r="E153" s="63">
        <v>11.9</v>
      </c>
      <c r="F153" s="63">
        <v>94.3</v>
      </c>
      <c r="G153" s="63">
        <v>0.03</v>
      </c>
      <c r="H153" s="63">
        <v>0.59</v>
      </c>
      <c r="I153" s="63">
        <v>0.22</v>
      </c>
      <c r="J153" s="63">
        <v>0.26</v>
      </c>
      <c r="K153" s="63">
        <v>0.17</v>
      </c>
      <c r="L153" s="63">
        <v>0.04</v>
      </c>
      <c r="M153" s="63">
        <v>29.74</v>
      </c>
      <c r="N153" s="63">
        <v>9.7799999999999994</v>
      </c>
      <c r="O153" s="63">
        <v>31.69</v>
      </c>
      <c r="P153" s="63">
        <v>0.48</v>
      </c>
      <c r="Q153" s="63">
        <v>62.91</v>
      </c>
      <c r="R153" s="63">
        <v>1.88</v>
      </c>
      <c r="S153" s="63">
        <v>0.01</v>
      </c>
      <c r="T153" s="63">
        <v>0.01</v>
      </c>
      <c r="U153" s="64" t="s">
        <v>208</v>
      </c>
      <c r="V153" s="64" t="s">
        <v>27</v>
      </c>
      <c r="W153" s="65"/>
    </row>
    <row r="154" spans="1:39" ht="12.2" customHeight="1">
      <c r="A154" s="61" t="s">
        <v>209</v>
      </c>
      <c r="B154" s="62">
        <v>200</v>
      </c>
      <c r="C154" s="63">
        <v>24</v>
      </c>
      <c r="D154" s="63">
        <v>25.2</v>
      </c>
      <c r="E154" s="63">
        <v>26.9</v>
      </c>
      <c r="F154" s="63">
        <v>415.5</v>
      </c>
      <c r="G154" s="63">
        <v>0.15</v>
      </c>
      <c r="H154" s="63">
        <v>5.7</v>
      </c>
      <c r="I154" s="63">
        <v>0.18</v>
      </c>
      <c r="J154" s="63">
        <v>1.1399999999999999</v>
      </c>
      <c r="K154" s="63">
        <v>0.67</v>
      </c>
      <c r="L154" s="63">
        <v>0.3</v>
      </c>
      <c r="M154" s="63">
        <v>181.92</v>
      </c>
      <c r="N154" s="63">
        <v>47.72</v>
      </c>
      <c r="O154" s="63">
        <v>314.68</v>
      </c>
      <c r="P154" s="63">
        <v>3.47</v>
      </c>
      <c r="Q154" s="63">
        <v>602.32000000000005</v>
      </c>
      <c r="R154" s="63">
        <v>15.01</v>
      </c>
      <c r="S154" s="63">
        <v>0.13</v>
      </c>
      <c r="T154" s="63">
        <v>0.03</v>
      </c>
      <c r="U154" s="64" t="s">
        <v>210</v>
      </c>
      <c r="V154" s="64" t="s">
        <v>51</v>
      </c>
      <c r="W154" s="65"/>
    </row>
    <row r="155" spans="1:39" ht="12.2" customHeight="1">
      <c r="A155" s="61" t="s">
        <v>74</v>
      </c>
      <c r="B155" s="62">
        <v>200</v>
      </c>
      <c r="C155" s="63">
        <v>0.6</v>
      </c>
      <c r="D155" s="63">
        <v>0.09</v>
      </c>
      <c r="E155" s="63">
        <v>32.01</v>
      </c>
      <c r="F155" s="63">
        <v>132.80000000000001</v>
      </c>
      <c r="G155" s="63">
        <v>0</v>
      </c>
      <c r="H155" s="63">
        <v>0</v>
      </c>
      <c r="I155" s="63">
        <v>0</v>
      </c>
      <c r="J155" s="63">
        <v>0</v>
      </c>
      <c r="K155" s="63">
        <v>0</v>
      </c>
      <c r="L155" s="63">
        <v>0</v>
      </c>
      <c r="M155" s="63">
        <v>8.24</v>
      </c>
      <c r="N155" s="63">
        <v>1.8</v>
      </c>
      <c r="O155" s="63">
        <v>0</v>
      </c>
      <c r="P155" s="63">
        <v>0</v>
      </c>
      <c r="Q155" s="63">
        <v>0.84</v>
      </c>
      <c r="R155" s="63">
        <v>0</v>
      </c>
      <c r="S155" s="63">
        <v>0</v>
      </c>
      <c r="T155" s="63">
        <v>0</v>
      </c>
      <c r="U155" s="64" t="s">
        <v>75</v>
      </c>
      <c r="V155" s="64">
        <v>2017</v>
      </c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  <c r="AL155" s="65"/>
      <c r="AM155" s="65"/>
    </row>
    <row r="156" spans="1:39" ht="12.2" customHeight="1">
      <c r="A156" s="61" t="s">
        <v>48</v>
      </c>
      <c r="B156" s="62">
        <v>50</v>
      </c>
      <c r="C156" s="63">
        <v>3.8</v>
      </c>
      <c r="D156" s="63">
        <v>0.3</v>
      </c>
      <c r="E156" s="63">
        <v>25.1</v>
      </c>
      <c r="F156" s="63">
        <v>118.4</v>
      </c>
      <c r="G156" s="63">
        <v>0.08</v>
      </c>
      <c r="H156" s="63">
        <v>0</v>
      </c>
      <c r="I156" s="63">
        <v>0</v>
      </c>
      <c r="J156" s="63">
        <v>0.98</v>
      </c>
      <c r="K156" s="63">
        <v>0</v>
      </c>
      <c r="L156" s="63">
        <v>0.03</v>
      </c>
      <c r="M156" s="63">
        <v>11.5</v>
      </c>
      <c r="N156" s="63">
        <v>16.5</v>
      </c>
      <c r="O156" s="63">
        <v>42</v>
      </c>
      <c r="P156" s="63">
        <v>1</v>
      </c>
      <c r="Q156" s="63">
        <v>64.5</v>
      </c>
      <c r="R156" s="63">
        <v>0</v>
      </c>
      <c r="S156" s="63">
        <v>0.01</v>
      </c>
      <c r="T156" s="63">
        <v>0</v>
      </c>
      <c r="U156" s="64" t="s">
        <v>215</v>
      </c>
      <c r="V156" s="64" t="s">
        <v>38</v>
      </c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  <c r="AL156" s="65"/>
      <c r="AM156" s="65"/>
    </row>
    <row r="157" spans="1:39" ht="12.2" customHeight="1">
      <c r="A157" s="66" t="s">
        <v>36</v>
      </c>
      <c r="B157" s="62">
        <v>40</v>
      </c>
      <c r="C157" s="63">
        <v>2.65</v>
      </c>
      <c r="D157" s="63">
        <v>0.35</v>
      </c>
      <c r="E157" s="63">
        <v>16.96</v>
      </c>
      <c r="F157" s="63">
        <v>81.58</v>
      </c>
      <c r="G157" s="63">
        <v>7.0000000000000007E-2</v>
      </c>
      <c r="H157" s="63">
        <v>0</v>
      </c>
      <c r="I157" s="63">
        <v>0</v>
      </c>
      <c r="J157" s="63">
        <v>0.88</v>
      </c>
      <c r="K157" s="63">
        <v>0</v>
      </c>
      <c r="L157" s="63">
        <v>0.03</v>
      </c>
      <c r="M157" s="63">
        <v>7.2</v>
      </c>
      <c r="N157" s="63">
        <v>7.6</v>
      </c>
      <c r="O157" s="63">
        <v>34.799999999999997</v>
      </c>
      <c r="P157" s="63">
        <v>1.6</v>
      </c>
      <c r="Q157" s="63">
        <v>54.4</v>
      </c>
      <c r="R157" s="63">
        <v>2.2400000000000002</v>
      </c>
      <c r="S157" s="63">
        <v>0</v>
      </c>
      <c r="T157" s="63">
        <v>0</v>
      </c>
      <c r="U157" s="64" t="s">
        <v>215</v>
      </c>
      <c r="V157" s="64" t="s">
        <v>38</v>
      </c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</row>
    <row r="158" spans="1:39" ht="21.6" customHeight="1">
      <c r="A158" s="67" t="s">
        <v>39</v>
      </c>
      <c r="B158" s="68">
        <f>SUM(B152:B157)</f>
        <v>840</v>
      </c>
      <c r="C158" s="57">
        <f t="shared" ref="C158:T158" si="11">SUM(C152:C157)</f>
        <v>34.550000000000004</v>
      </c>
      <c r="D158" s="57">
        <f t="shared" si="11"/>
        <v>29.64</v>
      </c>
      <c r="E158" s="57">
        <f t="shared" si="11"/>
        <v>115.27000000000001</v>
      </c>
      <c r="F158" s="57">
        <f t="shared" si="11"/>
        <v>856.57999999999993</v>
      </c>
      <c r="G158" s="57">
        <f t="shared" si="11"/>
        <v>0.37</v>
      </c>
      <c r="H158" s="57">
        <f t="shared" si="11"/>
        <v>16.29</v>
      </c>
      <c r="I158" s="57">
        <f t="shared" si="11"/>
        <v>0.4</v>
      </c>
      <c r="J158" s="57">
        <f t="shared" si="11"/>
        <v>3.26</v>
      </c>
      <c r="K158" s="57">
        <f t="shared" si="11"/>
        <v>0.84000000000000008</v>
      </c>
      <c r="L158" s="57">
        <f t="shared" si="11"/>
        <v>0.43000000000000005</v>
      </c>
      <c r="M158" s="57">
        <f t="shared" si="11"/>
        <v>252.59999999999997</v>
      </c>
      <c r="N158" s="57">
        <f t="shared" si="11"/>
        <v>103.39999999999999</v>
      </c>
      <c r="O158" s="57">
        <f t="shared" si="11"/>
        <v>449.17</v>
      </c>
      <c r="P158" s="57">
        <f t="shared" si="11"/>
        <v>7.5500000000000007</v>
      </c>
      <c r="Q158" s="57">
        <f t="shared" si="11"/>
        <v>1074.97</v>
      </c>
      <c r="R158" s="57">
        <f t="shared" si="11"/>
        <v>19.130000000000003</v>
      </c>
      <c r="S158" s="57">
        <f t="shared" si="11"/>
        <v>0.15000000000000002</v>
      </c>
      <c r="T158" s="57">
        <f t="shared" si="11"/>
        <v>0.04</v>
      </c>
      <c r="U158" s="69"/>
      <c r="V158" s="69"/>
    </row>
    <row r="159" spans="1:39" ht="14.1" customHeight="1">
      <c r="A159" s="76" t="s">
        <v>211</v>
      </c>
      <c r="B159" s="77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</row>
    <row r="161" spans="1:22" s="117" customFormat="1" ht="14.1" customHeight="1">
      <c r="A161" s="176" t="s">
        <v>277</v>
      </c>
      <c r="B161" s="177"/>
      <c r="C161" s="177"/>
      <c r="D161" s="177"/>
      <c r="E161" s="177"/>
      <c r="F161" s="177"/>
      <c r="G161" s="177"/>
      <c r="H161" s="177"/>
      <c r="I161" s="177"/>
      <c r="J161" s="177"/>
      <c r="K161" s="177"/>
      <c r="L161" s="177"/>
      <c r="M161" s="178"/>
      <c r="N161" s="178"/>
      <c r="O161" s="178"/>
      <c r="P161" s="178"/>
      <c r="Q161" s="178"/>
      <c r="R161" s="178"/>
      <c r="S161" s="178"/>
      <c r="T161" s="178"/>
      <c r="U161" s="178"/>
      <c r="V161" s="178"/>
    </row>
    <row r="162" spans="1:22" s="117" customFormat="1" ht="13.35" customHeight="1">
      <c r="A162" s="165" t="s">
        <v>267</v>
      </c>
      <c r="B162" s="165"/>
      <c r="C162" s="165" t="s">
        <v>2</v>
      </c>
      <c r="D162" s="165"/>
      <c r="E162" s="165"/>
      <c r="F162" s="165" t="s">
        <v>3</v>
      </c>
      <c r="G162" s="165" t="s">
        <v>4</v>
      </c>
      <c r="H162" s="165"/>
      <c r="I162" s="165"/>
      <c r="J162" s="165"/>
      <c r="K162" s="165"/>
      <c r="L162" s="157"/>
      <c r="M162" s="166" t="s">
        <v>5</v>
      </c>
      <c r="N162" s="166"/>
      <c r="O162" s="166"/>
      <c r="P162" s="166"/>
      <c r="Q162" s="166"/>
      <c r="R162" s="166"/>
      <c r="S162" s="166"/>
      <c r="T162" s="166"/>
      <c r="U162" s="179"/>
      <c r="V162" s="179"/>
    </row>
    <row r="163" spans="1:22" s="117" customFormat="1" ht="26.65" customHeight="1">
      <c r="A163" s="156"/>
      <c r="B163" s="156"/>
      <c r="C163" s="81" t="s">
        <v>8</v>
      </c>
      <c r="D163" s="81" t="s">
        <v>9</v>
      </c>
      <c r="E163" s="81" t="s">
        <v>10</v>
      </c>
      <c r="F163" s="156"/>
      <c r="G163" s="81" t="s">
        <v>11</v>
      </c>
      <c r="H163" s="81" t="s">
        <v>12</v>
      </c>
      <c r="I163" s="81" t="s">
        <v>13</v>
      </c>
      <c r="J163" s="81" t="s">
        <v>14</v>
      </c>
      <c r="K163" s="81" t="s">
        <v>15</v>
      </c>
      <c r="L163" s="82" t="s">
        <v>16</v>
      </c>
      <c r="M163" s="83" t="s">
        <v>17</v>
      </c>
      <c r="N163" s="83" t="s">
        <v>18</v>
      </c>
      <c r="O163" s="83" t="s">
        <v>19</v>
      </c>
      <c r="P163" s="83" t="s">
        <v>20</v>
      </c>
      <c r="Q163" s="83" t="s">
        <v>21</v>
      </c>
      <c r="R163" s="83" t="s">
        <v>22</v>
      </c>
      <c r="S163" s="83" t="s">
        <v>23</v>
      </c>
      <c r="T163" s="83" t="s">
        <v>24</v>
      </c>
      <c r="U163" s="179"/>
      <c r="V163" s="179"/>
    </row>
    <row r="164" spans="1:22" s="113" customFormat="1" ht="14.1" customHeight="1">
      <c r="A164" s="111" t="s">
        <v>268</v>
      </c>
      <c r="B164" s="85">
        <f>B158+B147+B134+B121+B107+B93+B80+B66+B54+B41+B28+B16</f>
        <v>11950</v>
      </c>
      <c r="C164" s="85">
        <f t="shared" ref="C164:T164" si="12">C158+C147+C134+C121+C107+C93+C80+C66+C54+C41+C28+C16</f>
        <v>369.53933333333327</v>
      </c>
      <c r="D164" s="85">
        <f t="shared" si="12"/>
        <v>388.05511111111105</v>
      </c>
      <c r="E164" s="85">
        <f t="shared" si="12"/>
        <v>1607.6424444444444</v>
      </c>
      <c r="F164" s="85">
        <f t="shared" si="12"/>
        <v>11103.424444444445</v>
      </c>
      <c r="G164" s="85">
        <f t="shared" si="12"/>
        <v>6.7393999999999998</v>
      </c>
      <c r="H164" s="85">
        <f t="shared" si="12"/>
        <v>626.69999999999993</v>
      </c>
      <c r="I164" s="85">
        <f t="shared" si="12"/>
        <v>138.43</v>
      </c>
      <c r="J164" s="85">
        <f t="shared" si="12"/>
        <v>102.13000000000001</v>
      </c>
      <c r="K164" s="85">
        <f t="shared" si="12"/>
        <v>5.64</v>
      </c>
      <c r="L164" s="85">
        <f t="shared" si="12"/>
        <v>8.6096000000000004</v>
      </c>
      <c r="M164" s="85">
        <f t="shared" si="12"/>
        <v>4689.8399999999992</v>
      </c>
      <c r="N164" s="85">
        <f t="shared" si="12"/>
        <v>1835.43</v>
      </c>
      <c r="O164" s="85">
        <f t="shared" si="12"/>
        <v>7272.67</v>
      </c>
      <c r="P164" s="85">
        <f t="shared" si="12"/>
        <v>113.53</v>
      </c>
      <c r="Q164" s="85">
        <f t="shared" si="12"/>
        <v>21274.579999999998</v>
      </c>
      <c r="R164" s="85">
        <f t="shared" si="12"/>
        <v>737.53000000000009</v>
      </c>
      <c r="S164" s="85">
        <f t="shared" si="12"/>
        <v>3.62</v>
      </c>
      <c r="T164" s="85">
        <f t="shared" si="12"/>
        <v>0.31000000000000005</v>
      </c>
    </row>
    <row r="165" spans="1:22" s="113" customFormat="1" ht="14.1" customHeight="1">
      <c r="A165" s="111" t="s">
        <v>269</v>
      </c>
      <c r="B165" s="85">
        <f>B164/12</f>
        <v>995.83333333333337</v>
      </c>
      <c r="C165" s="85">
        <f t="shared" ref="C165:T165" si="13">C164/12</f>
        <v>30.79494444444444</v>
      </c>
      <c r="D165" s="85">
        <f t="shared" si="13"/>
        <v>32.337925925925923</v>
      </c>
      <c r="E165" s="85">
        <f t="shared" si="13"/>
        <v>133.9702037037037</v>
      </c>
      <c r="F165" s="85">
        <f t="shared" si="13"/>
        <v>925.2853703703704</v>
      </c>
      <c r="G165" s="85">
        <f t="shared" si="13"/>
        <v>0.56161666666666665</v>
      </c>
      <c r="H165" s="85">
        <f t="shared" si="13"/>
        <v>52.224999999999994</v>
      </c>
      <c r="I165" s="85">
        <f t="shared" si="13"/>
        <v>11.535833333333334</v>
      </c>
      <c r="J165" s="85">
        <f t="shared" si="13"/>
        <v>8.5108333333333341</v>
      </c>
      <c r="K165" s="85">
        <f t="shared" si="13"/>
        <v>0.47</v>
      </c>
      <c r="L165" s="85">
        <f t="shared" si="13"/>
        <v>0.7174666666666667</v>
      </c>
      <c r="M165" s="85">
        <f t="shared" si="13"/>
        <v>390.81999999999994</v>
      </c>
      <c r="N165" s="85">
        <f t="shared" si="13"/>
        <v>152.95250000000001</v>
      </c>
      <c r="O165" s="85">
        <f t="shared" si="13"/>
        <v>606.05583333333334</v>
      </c>
      <c r="P165" s="85">
        <f t="shared" si="13"/>
        <v>9.4608333333333334</v>
      </c>
      <c r="Q165" s="85">
        <f t="shared" si="13"/>
        <v>1772.8816666666664</v>
      </c>
      <c r="R165" s="85">
        <f t="shared" si="13"/>
        <v>61.460833333333341</v>
      </c>
      <c r="S165" s="85">
        <f t="shared" si="13"/>
        <v>0.30166666666666669</v>
      </c>
      <c r="T165" s="85">
        <f t="shared" si="13"/>
        <v>2.5833333333333337E-2</v>
      </c>
    </row>
  </sheetData>
  <mergeCells count="97">
    <mergeCell ref="A161:V161"/>
    <mergeCell ref="A162:A163"/>
    <mergeCell ref="B162:B163"/>
    <mergeCell ref="C162:E162"/>
    <mergeCell ref="F162:F163"/>
    <mergeCell ref="G162:L162"/>
    <mergeCell ref="M162:T162"/>
    <mergeCell ref="U162:U163"/>
    <mergeCell ref="V162:V163"/>
    <mergeCell ref="A148:V148"/>
    <mergeCell ref="A149:A150"/>
    <mergeCell ref="B149:B150"/>
    <mergeCell ref="C149:E149"/>
    <mergeCell ref="F149:F150"/>
    <mergeCell ref="G149:L149"/>
    <mergeCell ref="M149:T149"/>
    <mergeCell ref="A135:V135"/>
    <mergeCell ref="A136:A137"/>
    <mergeCell ref="B136:B137"/>
    <mergeCell ref="C136:E136"/>
    <mergeCell ref="F136:F137"/>
    <mergeCell ref="G136:L136"/>
    <mergeCell ref="M136:T136"/>
    <mergeCell ref="A122:V122"/>
    <mergeCell ref="A123:A124"/>
    <mergeCell ref="B123:B124"/>
    <mergeCell ref="C123:E123"/>
    <mergeCell ref="F123:F124"/>
    <mergeCell ref="G123:L123"/>
    <mergeCell ref="M123:T123"/>
    <mergeCell ref="A108:V108"/>
    <mergeCell ref="A109:A110"/>
    <mergeCell ref="B109:B110"/>
    <mergeCell ref="C109:E109"/>
    <mergeCell ref="F109:F110"/>
    <mergeCell ref="G109:L109"/>
    <mergeCell ref="M109:T109"/>
    <mergeCell ref="A95:V95"/>
    <mergeCell ref="A96:A97"/>
    <mergeCell ref="B96:B97"/>
    <mergeCell ref="C96:E96"/>
    <mergeCell ref="F96:F97"/>
    <mergeCell ref="G96:L96"/>
    <mergeCell ref="M96:T96"/>
    <mergeCell ref="A81:V81"/>
    <mergeCell ref="A82:A83"/>
    <mergeCell ref="B82:B83"/>
    <mergeCell ref="C82:E82"/>
    <mergeCell ref="F82:F83"/>
    <mergeCell ref="G82:L82"/>
    <mergeCell ref="M82:T82"/>
    <mergeCell ref="A67:V67"/>
    <mergeCell ref="A68:A69"/>
    <mergeCell ref="B68:B69"/>
    <mergeCell ref="C68:E68"/>
    <mergeCell ref="F68:F69"/>
    <mergeCell ref="G68:L68"/>
    <mergeCell ref="M68:T68"/>
    <mergeCell ref="A55:V55"/>
    <mergeCell ref="A56:A57"/>
    <mergeCell ref="B56:B57"/>
    <mergeCell ref="C56:E56"/>
    <mergeCell ref="F56:F57"/>
    <mergeCell ref="G56:L56"/>
    <mergeCell ref="M56:T56"/>
    <mergeCell ref="A42:V42"/>
    <mergeCell ref="A43:A44"/>
    <mergeCell ref="B43:B44"/>
    <mergeCell ref="C43:E43"/>
    <mergeCell ref="F43:F44"/>
    <mergeCell ref="G43:L43"/>
    <mergeCell ref="M43:T43"/>
    <mergeCell ref="A30:V30"/>
    <mergeCell ref="A31:A32"/>
    <mergeCell ref="B31:B32"/>
    <mergeCell ref="C31:E31"/>
    <mergeCell ref="F31:F32"/>
    <mergeCell ref="G31:L31"/>
    <mergeCell ref="M31:T31"/>
    <mergeCell ref="A17:V17"/>
    <mergeCell ref="A18:A19"/>
    <mergeCell ref="B18:B19"/>
    <mergeCell ref="C18:E18"/>
    <mergeCell ref="F18:F19"/>
    <mergeCell ref="G18:L18"/>
    <mergeCell ref="M18:T18"/>
    <mergeCell ref="A1:C1"/>
    <mergeCell ref="K1:V1"/>
    <mergeCell ref="A2:V2"/>
    <mergeCell ref="A4:V4"/>
    <mergeCell ref="A5:A6"/>
    <mergeCell ref="B5:B6"/>
    <mergeCell ref="C5:E5"/>
    <mergeCell ref="F5:F6"/>
    <mergeCell ref="G5:L5"/>
    <mergeCell ref="M5:T5"/>
    <mergeCell ref="A3:V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W93"/>
  <sheetViews>
    <sheetView workbookViewId="0">
      <selection activeCell="A2" sqref="A2:XFD2"/>
    </sheetView>
  </sheetViews>
  <sheetFormatPr defaultColWidth="9.1640625" defaultRowHeight="12"/>
  <cols>
    <col min="1" max="1" width="60.1640625" style="95" customWidth="1"/>
    <col min="2" max="2" width="9.6640625" style="116" customWidth="1"/>
    <col min="3" max="20" width="8.6640625" style="115" customWidth="1"/>
    <col min="21" max="22" width="9.6640625" style="95" customWidth="1"/>
    <col min="23" max="16384" width="9.1640625" style="95"/>
  </cols>
  <sheetData>
    <row r="1" spans="1:23" s="54" customFormat="1" ht="82.5" customHeight="1">
      <c r="A1" s="163" t="s">
        <v>297</v>
      </c>
      <c r="B1" s="163"/>
      <c r="C1" s="163"/>
      <c r="D1" s="149"/>
      <c r="E1" s="149"/>
      <c r="F1" s="149"/>
      <c r="G1" s="149"/>
      <c r="H1" s="149"/>
      <c r="I1" s="149"/>
      <c r="J1" s="149"/>
      <c r="K1" s="173" t="s">
        <v>293</v>
      </c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53"/>
    </row>
    <row r="2" spans="1:23" ht="13.5" customHeight="1">
      <c r="A2" s="180" t="s">
        <v>213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55"/>
    </row>
    <row r="3" spans="1:23" ht="13.5" customHeight="1">
      <c r="A3" s="180" t="s">
        <v>265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55"/>
    </row>
    <row r="4" spans="1:23" ht="28.35" customHeight="1">
      <c r="A4" s="181" t="s">
        <v>212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94"/>
    </row>
    <row r="5" spans="1:23" ht="13.35" customHeight="1">
      <c r="A5" s="182" t="s">
        <v>0</v>
      </c>
      <c r="B5" s="184" t="s">
        <v>1</v>
      </c>
      <c r="C5" s="185" t="s">
        <v>2</v>
      </c>
      <c r="D5" s="186"/>
      <c r="E5" s="187"/>
      <c r="F5" s="188" t="s">
        <v>3</v>
      </c>
      <c r="G5" s="185" t="s">
        <v>4</v>
      </c>
      <c r="H5" s="186"/>
      <c r="I5" s="186"/>
      <c r="J5" s="186"/>
      <c r="K5" s="186"/>
      <c r="L5" s="187"/>
      <c r="M5" s="185" t="s">
        <v>5</v>
      </c>
      <c r="N5" s="186"/>
      <c r="O5" s="186"/>
      <c r="P5" s="186"/>
      <c r="Q5" s="186"/>
      <c r="R5" s="186"/>
      <c r="S5" s="186"/>
      <c r="T5" s="187"/>
      <c r="U5" s="96" t="s">
        <v>6</v>
      </c>
      <c r="V5" s="96" t="s">
        <v>7</v>
      </c>
    </row>
    <row r="6" spans="1:23" ht="26.65" customHeight="1">
      <c r="A6" s="183"/>
      <c r="B6" s="183"/>
      <c r="C6" s="97" t="s">
        <v>8</v>
      </c>
      <c r="D6" s="97" t="s">
        <v>9</v>
      </c>
      <c r="E6" s="97" t="s">
        <v>10</v>
      </c>
      <c r="F6" s="183"/>
      <c r="G6" s="97" t="s">
        <v>11</v>
      </c>
      <c r="H6" s="97" t="s">
        <v>12</v>
      </c>
      <c r="I6" s="97" t="s">
        <v>13</v>
      </c>
      <c r="J6" s="97" t="s">
        <v>14</v>
      </c>
      <c r="K6" s="97" t="s">
        <v>15</v>
      </c>
      <c r="L6" s="97" t="s">
        <v>16</v>
      </c>
      <c r="M6" s="97" t="s">
        <v>17</v>
      </c>
      <c r="N6" s="97" t="s">
        <v>18</v>
      </c>
      <c r="O6" s="97" t="s">
        <v>19</v>
      </c>
      <c r="P6" s="97" t="s">
        <v>20</v>
      </c>
      <c r="Q6" s="97" t="s">
        <v>21</v>
      </c>
      <c r="R6" s="97" t="s">
        <v>22</v>
      </c>
      <c r="S6" s="97" t="s">
        <v>23</v>
      </c>
      <c r="T6" s="97" t="s">
        <v>24</v>
      </c>
      <c r="U6" s="96"/>
      <c r="V6" s="96"/>
    </row>
    <row r="7" spans="1:23" ht="14.65" customHeight="1">
      <c r="A7" s="98" t="s">
        <v>49</v>
      </c>
      <c r="B7" s="99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98"/>
      <c r="V7" s="98"/>
    </row>
    <row r="8" spans="1:23" ht="12.2" customHeight="1">
      <c r="A8" s="101" t="s">
        <v>50</v>
      </c>
      <c r="B8" s="102">
        <v>220</v>
      </c>
      <c r="C8" s="103">
        <v>10.71</v>
      </c>
      <c r="D8" s="103">
        <v>10.119999999999999</v>
      </c>
      <c r="E8" s="103">
        <v>30.51</v>
      </c>
      <c r="F8" s="103">
        <v>292.89</v>
      </c>
      <c r="G8" s="103">
        <v>0.18</v>
      </c>
      <c r="H8" s="103">
        <v>11.5</v>
      </c>
      <c r="I8" s="103">
        <v>4.38</v>
      </c>
      <c r="J8" s="103">
        <v>2.88</v>
      </c>
      <c r="K8" s="103">
        <v>0.42</v>
      </c>
      <c r="L8" s="103">
        <v>1.1299999999999999</v>
      </c>
      <c r="M8" s="103">
        <v>34.979999999999997</v>
      </c>
      <c r="N8" s="103">
        <v>38.15</v>
      </c>
      <c r="O8" s="103">
        <v>282.33</v>
      </c>
      <c r="P8" s="103">
        <v>5.09</v>
      </c>
      <c r="Q8" s="103">
        <v>366.43</v>
      </c>
      <c r="R8" s="103">
        <v>9.82</v>
      </c>
      <c r="S8" s="103">
        <v>0.16</v>
      </c>
      <c r="T8" s="103">
        <v>0.03</v>
      </c>
      <c r="U8" s="64" t="s">
        <v>217</v>
      </c>
      <c r="V8" s="64" t="s">
        <v>51</v>
      </c>
      <c r="W8" s="104"/>
    </row>
    <row r="9" spans="1:23" ht="12.2" customHeight="1">
      <c r="A9" s="66" t="s">
        <v>52</v>
      </c>
      <c r="B9" s="62">
        <v>180</v>
      </c>
      <c r="C9" s="63">
        <v>0.16</v>
      </c>
      <c r="D9" s="63">
        <v>0.01</v>
      </c>
      <c r="E9" s="63">
        <v>7.35</v>
      </c>
      <c r="F9" s="63">
        <v>31.15</v>
      </c>
      <c r="G9" s="63">
        <v>0</v>
      </c>
      <c r="H9" s="63">
        <v>2.83</v>
      </c>
      <c r="I9" s="63">
        <v>0</v>
      </c>
      <c r="J9" s="63">
        <v>0</v>
      </c>
      <c r="K9" s="63">
        <v>0</v>
      </c>
      <c r="L9" s="63">
        <v>0</v>
      </c>
      <c r="M9" s="63">
        <v>14.2</v>
      </c>
      <c r="N9" s="63">
        <v>2.4</v>
      </c>
      <c r="O9" s="63">
        <v>4.4000000000000004</v>
      </c>
      <c r="P9" s="63">
        <v>0.36</v>
      </c>
      <c r="Q9" s="63">
        <v>21.3</v>
      </c>
      <c r="R9" s="63">
        <v>12</v>
      </c>
      <c r="S9" s="63">
        <v>0</v>
      </c>
      <c r="T9" s="63">
        <v>0</v>
      </c>
      <c r="U9" s="64" t="s">
        <v>60</v>
      </c>
      <c r="V9" s="64" t="s">
        <v>27</v>
      </c>
      <c r="W9" s="55"/>
    </row>
    <row r="10" spans="1:23" ht="12.2" customHeight="1">
      <c r="A10" s="101" t="s">
        <v>48</v>
      </c>
      <c r="B10" s="102">
        <v>20</v>
      </c>
      <c r="C10" s="103">
        <v>1.53</v>
      </c>
      <c r="D10" s="103">
        <v>0.12</v>
      </c>
      <c r="E10" s="103">
        <v>10.039999999999999</v>
      </c>
      <c r="F10" s="103">
        <v>47.36</v>
      </c>
      <c r="G10" s="103">
        <v>0.03</v>
      </c>
      <c r="H10" s="103">
        <v>0</v>
      </c>
      <c r="I10" s="103">
        <v>0</v>
      </c>
      <c r="J10" s="103">
        <v>0.39</v>
      </c>
      <c r="K10" s="103">
        <v>0</v>
      </c>
      <c r="L10" s="103">
        <v>0.01</v>
      </c>
      <c r="M10" s="103">
        <v>4.5999999999999996</v>
      </c>
      <c r="N10" s="103">
        <v>6.6</v>
      </c>
      <c r="O10" s="103">
        <v>16.8</v>
      </c>
      <c r="P10" s="103">
        <v>0.4</v>
      </c>
      <c r="Q10" s="103">
        <v>25.8</v>
      </c>
      <c r="R10" s="103">
        <v>0</v>
      </c>
      <c r="S10" s="103">
        <v>0</v>
      </c>
      <c r="T10" s="103">
        <v>0</v>
      </c>
      <c r="U10" s="64" t="s">
        <v>215</v>
      </c>
      <c r="V10" s="64" t="s">
        <v>38</v>
      </c>
      <c r="W10" s="104"/>
    </row>
    <row r="11" spans="1:23" ht="12.2" customHeight="1">
      <c r="A11" s="105" t="s">
        <v>39</v>
      </c>
      <c r="B11" s="106">
        <f>SUM(B8:B10)</f>
        <v>420</v>
      </c>
      <c r="C11" s="97">
        <f t="shared" ref="C11:T11" si="0">SUM(C8:C10)</f>
        <v>12.4</v>
      </c>
      <c r="D11" s="97">
        <f t="shared" si="0"/>
        <v>10.249999999999998</v>
      </c>
      <c r="E11" s="97">
        <f t="shared" si="0"/>
        <v>47.9</v>
      </c>
      <c r="F11" s="97">
        <f t="shared" si="0"/>
        <v>371.4</v>
      </c>
      <c r="G11" s="97">
        <f t="shared" si="0"/>
        <v>0.21</v>
      </c>
      <c r="H11" s="97">
        <f t="shared" si="0"/>
        <v>14.33</v>
      </c>
      <c r="I11" s="97">
        <f t="shared" si="0"/>
        <v>4.38</v>
      </c>
      <c r="J11" s="97">
        <f t="shared" si="0"/>
        <v>3.27</v>
      </c>
      <c r="K11" s="97">
        <f t="shared" si="0"/>
        <v>0.42</v>
      </c>
      <c r="L11" s="97">
        <f t="shared" si="0"/>
        <v>1.1399999999999999</v>
      </c>
      <c r="M11" s="97">
        <f t="shared" si="0"/>
        <v>53.779999999999994</v>
      </c>
      <c r="N11" s="97">
        <f t="shared" si="0"/>
        <v>47.15</v>
      </c>
      <c r="O11" s="97">
        <f t="shared" si="0"/>
        <v>303.52999999999997</v>
      </c>
      <c r="P11" s="97">
        <f t="shared" si="0"/>
        <v>5.8500000000000005</v>
      </c>
      <c r="Q11" s="97">
        <f t="shared" si="0"/>
        <v>413.53000000000003</v>
      </c>
      <c r="R11" s="97">
        <f t="shared" si="0"/>
        <v>21.82</v>
      </c>
      <c r="S11" s="97">
        <f t="shared" si="0"/>
        <v>0.16</v>
      </c>
      <c r="T11" s="97">
        <f t="shared" si="0"/>
        <v>0.03</v>
      </c>
      <c r="U11" s="107"/>
      <c r="V11" s="107"/>
    </row>
    <row r="12" spans="1:23" s="108" customFormat="1" ht="28.35" customHeight="1">
      <c r="A12" s="190" t="s">
        <v>253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</row>
    <row r="13" spans="1:23" ht="13.35" customHeight="1">
      <c r="A13" s="182" t="s">
        <v>0</v>
      </c>
      <c r="B13" s="184" t="s">
        <v>1</v>
      </c>
      <c r="C13" s="185" t="s">
        <v>2</v>
      </c>
      <c r="D13" s="186"/>
      <c r="E13" s="187"/>
      <c r="F13" s="188" t="s">
        <v>3</v>
      </c>
      <c r="G13" s="185" t="s">
        <v>4</v>
      </c>
      <c r="H13" s="186"/>
      <c r="I13" s="186"/>
      <c r="J13" s="186"/>
      <c r="K13" s="186"/>
      <c r="L13" s="187"/>
      <c r="M13" s="185" t="s">
        <v>5</v>
      </c>
      <c r="N13" s="186"/>
      <c r="O13" s="186"/>
      <c r="P13" s="186"/>
      <c r="Q13" s="186"/>
      <c r="R13" s="186"/>
      <c r="S13" s="186"/>
      <c r="T13" s="187"/>
      <c r="U13" s="96" t="s">
        <v>6</v>
      </c>
      <c r="V13" s="96" t="s">
        <v>7</v>
      </c>
    </row>
    <row r="14" spans="1:23" ht="26.65" customHeight="1">
      <c r="A14" s="183"/>
      <c r="B14" s="183"/>
      <c r="C14" s="97" t="s">
        <v>8</v>
      </c>
      <c r="D14" s="97" t="s">
        <v>9</v>
      </c>
      <c r="E14" s="97" t="s">
        <v>10</v>
      </c>
      <c r="F14" s="183"/>
      <c r="G14" s="97" t="s">
        <v>11</v>
      </c>
      <c r="H14" s="97" t="s">
        <v>12</v>
      </c>
      <c r="I14" s="97" t="s">
        <v>13</v>
      </c>
      <c r="J14" s="97" t="s">
        <v>14</v>
      </c>
      <c r="K14" s="97" t="s">
        <v>15</v>
      </c>
      <c r="L14" s="97" t="s">
        <v>16</v>
      </c>
      <c r="M14" s="97" t="s">
        <v>17</v>
      </c>
      <c r="N14" s="97" t="s">
        <v>18</v>
      </c>
      <c r="O14" s="97" t="s">
        <v>19</v>
      </c>
      <c r="P14" s="97" t="s">
        <v>20</v>
      </c>
      <c r="Q14" s="97" t="s">
        <v>21</v>
      </c>
      <c r="R14" s="97" t="s">
        <v>22</v>
      </c>
      <c r="S14" s="97" t="s">
        <v>23</v>
      </c>
      <c r="T14" s="97" t="s">
        <v>24</v>
      </c>
      <c r="U14" s="96"/>
      <c r="V14" s="96"/>
    </row>
    <row r="15" spans="1:23" ht="14.65" customHeight="1">
      <c r="A15" s="98" t="s">
        <v>49</v>
      </c>
      <c r="B15" s="99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98"/>
      <c r="V15" s="98"/>
    </row>
    <row r="16" spans="1:23" ht="12.2" customHeight="1">
      <c r="A16" s="101" t="s">
        <v>67</v>
      </c>
      <c r="B16" s="102">
        <v>200</v>
      </c>
      <c r="C16" s="103">
        <v>7.47</v>
      </c>
      <c r="D16" s="103">
        <v>13.06</v>
      </c>
      <c r="E16" s="103">
        <v>21.72</v>
      </c>
      <c r="F16" s="103">
        <v>204.71</v>
      </c>
      <c r="G16" s="103">
        <v>0.08</v>
      </c>
      <c r="H16" s="103">
        <v>7.08</v>
      </c>
      <c r="I16" s="103">
        <v>0.04</v>
      </c>
      <c r="J16" s="103">
        <v>0.51</v>
      </c>
      <c r="K16" s="103">
        <v>0.12</v>
      </c>
      <c r="L16" s="103">
        <v>0.05</v>
      </c>
      <c r="M16" s="103">
        <v>41.94</v>
      </c>
      <c r="N16" s="103">
        <v>23.27</v>
      </c>
      <c r="O16" s="103">
        <v>28.68</v>
      </c>
      <c r="P16" s="103">
        <v>4.54</v>
      </c>
      <c r="Q16" s="103">
        <v>492.9</v>
      </c>
      <c r="R16" s="103">
        <v>1.08</v>
      </c>
      <c r="S16" s="103">
        <v>0</v>
      </c>
      <c r="T16" s="103">
        <v>0</v>
      </c>
      <c r="U16" s="64" t="s">
        <v>218</v>
      </c>
      <c r="V16" s="64">
        <v>2023</v>
      </c>
      <c r="W16" s="104"/>
    </row>
    <row r="17" spans="1:23" ht="12.2" customHeight="1">
      <c r="A17" s="66" t="s">
        <v>74</v>
      </c>
      <c r="B17" s="62">
        <v>180</v>
      </c>
      <c r="C17" s="63">
        <v>0.59</v>
      </c>
      <c r="D17" s="63">
        <v>8.1000000000000003E-2</v>
      </c>
      <c r="E17" s="63">
        <v>24.92</v>
      </c>
      <c r="F17" s="63">
        <v>119.52</v>
      </c>
      <c r="G17" s="63">
        <v>3.5999999999999999E-3</v>
      </c>
      <c r="H17" s="63">
        <v>0.65339999999999998</v>
      </c>
      <c r="I17" s="63">
        <v>0</v>
      </c>
      <c r="J17" s="63">
        <v>0</v>
      </c>
      <c r="K17" s="63">
        <v>0</v>
      </c>
      <c r="L17" s="63">
        <v>0</v>
      </c>
      <c r="M17" s="63">
        <v>29.231999999999999</v>
      </c>
      <c r="N17" s="63">
        <v>15.713999999999999</v>
      </c>
      <c r="O17" s="63">
        <v>21.096</v>
      </c>
      <c r="P17" s="63">
        <v>0.62819999999999998</v>
      </c>
      <c r="Q17" s="63">
        <v>206.82</v>
      </c>
      <c r="R17" s="63">
        <v>0</v>
      </c>
      <c r="S17" s="63">
        <v>0</v>
      </c>
      <c r="T17" s="63">
        <v>0</v>
      </c>
      <c r="U17" s="64" t="s">
        <v>75</v>
      </c>
      <c r="V17" s="64" t="s">
        <v>27</v>
      </c>
      <c r="W17" s="55"/>
    </row>
    <row r="18" spans="1:23" ht="12.2" customHeight="1">
      <c r="A18" s="101" t="s">
        <v>48</v>
      </c>
      <c r="B18" s="102">
        <v>20</v>
      </c>
      <c r="C18" s="103">
        <v>1.5</v>
      </c>
      <c r="D18" s="103">
        <v>0.1</v>
      </c>
      <c r="E18" s="103">
        <v>10</v>
      </c>
      <c r="F18" s="103">
        <v>47.4</v>
      </c>
      <c r="G18" s="103">
        <v>0.03</v>
      </c>
      <c r="H18" s="103">
        <v>0</v>
      </c>
      <c r="I18" s="103">
        <v>0</v>
      </c>
      <c r="J18" s="103">
        <v>0.39</v>
      </c>
      <c r="K18" s="103">
        <v>0</v>
      </c>
      <c r="L18" s="103">
        <v>0.01</v>
      </c>
      <c r="M18" s="103">
        <v>4.5999999999999996</v>
      </c>
      <c r="N18" s="103">
        <v>6.6</v>
      </c>
      <c r="O18" s="103">
        <v>16.8</v>
      </c>
      <c r="P18" s="103">
        <v>0.4</v>
      </c>
      <c r="Q18" s="103">
        <v>25.8</v>
      </c>
      <c r="R18" s="103">
        <v>0</v>
      </c>
      <c r="S18" s="103">
        <v>0</v>
      </c>
      <c r="T18" s="103">
        <v>0</v>
      </c>
      <c r="U18" s="64" t="s">
        <v>215</v>
      </c>
      <c r="V18" s="64" t="s">
        <v>38</v>
      </c>
      <c r="W18" s="104"/>
    </row>
    <row r="19" spans="1:23" ht="12.2" customHeight="1">
      <c r="A19" s="105" t="s">
        <v>39</v>
      </c>
      <c r="B19" s="106">
        <f>SUM(B16:B18)</f>
        <v>400</v>
      </c>
      <c r="C19" s="97">
        <f t="shared" ref="C19:T19" si="1">SUM(C16:C18)</f>
        <v>9.56</v>
      </c>
      <c r="D19" s="97">
        <f t="shared" si="1"/>
        <v>13.241</v>
      </c>
      <c r="E19" s="97">
        <f t="shared" si="1"/>
        <v>56.64</v>
      </c>
      <c r="F19" s="97">
        <f t="shared" si="1"/>
        <v>371.63</v>
      </c>
      <c r="G19" s="97">
        <f t="shared" si="1"/>
        <v>0.11360000000000001</v>
      </c>
      <c r="H19" s="97">
        <f t="shared" si="1"/>
        <v>7.7333999999999996</v>
      </c>
      <c r="I19" s="97">
        <f t="shared" si="1"/>
        <v>0.04</v>
      </c>
      <c r="J19" s="97">
        <f t="shared" si="1"/>
        <v>0.9</v>
      </c>
      <c r="K19" s="97">
        <f t="shared" si="1"/>
        <v>0.12</v>
      </c>
      <c r="L19" s="97">
        <f t="shared" si="1"/>
        <v>6.0000000000000005E-2</v>
      </c>
      <c r="M19" s="97">
        <f t="shared" si="1"/>
        <v>75.771999999999991</v>
      </c>
      <c r="N19" s="97">
        <f t="shared" si="1"/>
        <v>45.583999999999996</v>
      </c>
      <c r="O19" s="97">
        <f t="shared" si="1"/>
        <v>66.575999999999993</v>
      </c>
      <c r="P19" s="97">
        <f t="shared" si="1"/>
        <v>5.5682</v>
      </c>
      <c r="Q19" s="97">
        <f t="shared" si="1"/>
        <v>725.52</v>
      </c>
      <c r="R19" s="97">
        <f t="shared" si="1"/>
        <v>1.08</v>
      </c>
      <c r="S19" s="97">
        <f t="shared" si="1"/>
        <v>0</v>
      </c>
      <c r="T19" s="97">
        <f t="shared" si="1"/>
        <v>0</v>
      </c>
      <c r="U19" s="107"/>
      <c r="V19" s="107"/>
    </row>
    <row r="20" spans="1:23" s="108" customFormat="1" ht="28.35" customHeight="1">
      <c r="A20" s="190" t="s">
        <v>254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</row>
    <row r="21" spans="1:23" ht="13.35" customHeight="1">
      <c r="A21" s="182" t="s">
        <v>0</v>
      </c>
      <c r="B21" s="184" t="s">
        <v>1</v>
      </c>
      <c r="C21" s="185" t="s">
        <v>2</v>
      </c>
      <c r="D21" s="186"/>
      <c r="E21" s="187"/>
      <c r="F21" s="188" t="s">
        <v>3</v>
      </c>
      <c r="G21" s="185" t="s">
        <v>4</v>
      </c>
      <c r="H21" s="186"/>
      <c r="I21" s="186"/>
      <c r="J21" s="186"/>
      <c r="K21" s="186"/>
      <c r="L21" s="187"/>
      <c r="M21" s="185" t="s">
        <v>5</v>
      </c>
      <c r="N21" s="186"/>
      <c r="O21" s="186"/>
      <c r="P21" s="186"/>
      <c r="Q21" s="186"/>
      <c r="R21" s="186"/>
      <c r="S21" s="186"/>
      <c r="T21" s="187"/>
      <c r="U21" s="96" t="s">
        <v>6</v>
      </c>
      <c r="V21" s="96" t="s">
        <v>7</v>
      </c>
    </row>
    <row r="22" spans="1:23" ht="26.65" customHeight="1">
      <c r="A22" s="183"/>
      <c r="B22" s="183"/>
      <c r="C22" s="97" t="s">
        <v>8</v>
      </c>
      <c r="D22" s="97" t="s">
        <v>9</v>
      </c>
      <c r="E22" s="97" t="s">
        <v>10</v>
      </c>
      <c r="F22" s="183"/>
      <c r="G22" s="97" t="s">
        <v>11</v>
      </c>
      <c r="H22" s="97" t="s">
        <v>12</v>
      </c>
      <c r="I22" s="97" t="s">
        <v>13</v>
      </c>
      <c r="J22" s="97" t="s">
        <v>14</v>
      </c>
      <c r="K22" s="97" t="s">
        <v>15</v>
      </c>
      <c r="L22" s="97" t="s">
        <v>16</v>
      </c>
      <c r="M22" s="97" t="s">
        <v>17</v>
      </c>
      <c r="N22" s="97" t="s">
        <v>18</v>
      </c>
      <c r="O22" s="97" t="s">
        <v>19</v>
      </c>
      <c r="P22" s="97" t="s">
        <v>20</v>
      </c>
      <c r="Q22" s="97" t="s">
        <v>21</v>
      </c>
      <c r="R22" s="97" t="s">
        <v>22</v>
      </c>
      <c r="S22" s="97" t="s">
        <v>23</v>
      </c>
      <c r="T22" s="97" t="s">
        <v>24</v>
      </c>
      <c r="U22" s="96"/>
      <c r="V22" s="96"/>
    </row>
    <row r="23" spans="1:23" ht="14.65" customHeight="1">
      <c r="A23" s="98" t="s">
        <v>49</v>
      </c>
      <c r="B23" s="99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98"/>
      <c r="V23" s="98"/>
    </row>
    <row r="24" spans="1:23" ht="12.2" customHeight="1">
      <c r="A24" s="101" t="s">
        <v>84</v>
      </c>
      <c r="B24" s="102">
        <v>200</v>
      </c>
      <c r="C24" s="103">
        <v>9.11</v>
      </c>
      <c r="D24" s="103">
        <v>12.31</v>
      </c>
      <c r="E24" s="103">
        <v>24.8</v>
      </c>
      <c r="F24" s="103">
        <v>236.79</v>
      </c>
      <c r="G24" s="103">
        <v>0.17</v>
      </c>
      <c r="H24" s="103">
        <v>16.07</v>
      </c>
      <c r="I24" s="103">
        <v>0.64</v>
      </c>
      <c r="J24" s="103">
        <v>3.17</v>
      </c>
      <c r="K24" s="103">
        <v>0.1</v>
      </c>
      <c r="L24" s="103">
        <v>0.19</v>
      </c>
      <c r="M24" s="103">
        <v>63.51</v>
      </c>
      <c r="N24" s="103">
        <v>55.56</v>
      </c>
      <c r="O24" s="103">
        <v>212.57</v>
      </c>
      <c r="P24" s="103">
        <v>3.15</v>
      </c>
      <c r="Q24" s="103">
        <v>914.18</v>
      </c>
      <c r="R24" s="103">
        <v>12.6</v>
      </c>
      <c r="S24" s="103">
        <v>0.13</v>
      </c>
      <c r="T24" s="103">
        <v>0.01</v>
      </c>
      <c r="U24" s="64" t="s">
        <v>221</v>
      </c>
      <c r="V24" s="64">
        <v>2023</v>
      </c>
      <c r="W24" s="104"/>
    </row>
    <row r="25" spans="1:23" ht="12.2" customHeight="1">
      <c r="A25" s="101" t="s">
        <v>48</v>
      </c>
      <c r="B25" s="102">
        <v>20</v>
      </c>
      <c r="C25" s="103">
        <v>1.53</v>
      </c>
      <c r="D25" s="103">
        <v>0.12</v>
      </c>
      <c r="E25" s="103">
        <v>10.039999999999999</v>
      </c>
      <c r="F25" s="103">
        <v>47.36</v>
      </c>
      <c r="G25" s="103">
        <v>0.03</v>
      </c>
      <c r="H25" s="103">
        <v>0</v>
      </c>
      <c r="I25" s="103">
        <v>0</v>
      </c>
      <c r="J25" s="103">
        <v>0.39</v>
      </c>
      <c r="K25" s="103">
        <v>0</v>
      </c>
      <c r="L25" s="103">
        <v>0.01</v>
      </c>
      <c r="M25" s="103">
        <v>4.5999999999999996</v>
      </c>
      <c r="N25" s="103">
        <v>6.6</v>
      </c>
      <c r="O25" s="103">
        <v>16.8</v>
      </c>
      <c r="P25" s="103">
        <v>0.4</v>
      </c>
      <c r="Q25" s="103">
        <v>25.8</v>
      </c>
      <c r="R25" s="103">
        <v>0</v>
      </c>
      <c r="S25" s="103">
        <v>0</v>
      </c>
      <c r="T25" s="103">
        <v>0</v>
      </c>
      <c r="U25" s="64" t="s">
        <v>34</v>
      </c>
      <c r="V25" s="64" t="s">
        <v>27</v>
      </c>
      <c r="W25" s="104"/>
    </row>
    <row r="26" spans="1:23" ht="12.2" customHeight="1">
      <c r="A26" s="66" t="s">
        <v>33</v>
      </c>
      <c r="B26" s="62">
        <v>180</v>
      </c>
      <c r="C26" s="63">
        <v>1.3680000000000001</v>
      </c>
      <c r="D26" s="63">
        <v>1.2150000000000001</v>
      </c>
      <c r="E26" s="63">
        <v>14.31</v>
      </c>
      <c r="F26" s="63">
        <v>72.900000000000006</v>
      </c>
      <c r="G26" s="63">
        <v>0.04</v>
      </c>
      <c r="H26" s="63">
        <v>1.33</v>
      </c>
      <c r="I26" s="63">
        <v>0.41</v>
      </c>
      <c r="J26" s="63">
        <v>0</v>
      </c>
      <c r="K26" s="63">
        <v>0</v>
      </c>
      <c r="L26" s="63">
        <v>0.16</v>
      </c>
      <c r="M26" s="63">
        <v>126.6</v>
      </c>
      <c r="N26" s="63">
        <v>15.4</v>
      </c>
      <c r="O26" s="63">
        <v>92.8</v>
      </c>
      <c r="P26" s="63">
        <v>0.41</v>
      </c>
      <c r="Q26" s="63">
        <v>154.6</v>
      </c>
      <c r="R26" s="63">
        <v>4.5</v>
      </c>
      <c r="S26" s="63">
        <v>0</v>
      </c>
      <c r="T26" s="63">
        <v>0</v>
      </c>
      <c r="U26" s="64" t="s">
        <v>215</v>
      </c>
      <c r="V26" s="64" t="s">
        <v>38</v>
      </c>
      <c r="W26" s="55"/>
    </row>
    <row r="27" spans="1:23" ht="21.6" customHeight="1">
      <c r="A27" s="105" t="s">
        <v>39</v>
      </c>
      <c r="B27" s="106">
        <v>400</v>
      </c>
      <c r="C27" s="124">
        <f>SUM(C24:C26)</f>
        <v>12.007999999999999</v>
      </c>
      <c r="D27" s="124">
        <f t="shared" ref="D27:T27" si="2">SUM(D24:D26)</f>
        <v>13.645</v>
      </c>
      <c r="E27" s="124">
        <f t="shared" si="2"/>
        <v>49.150000000000006</v>
      </c>
      <c r="F27" s="124">
        <f t="shared" si="2"/>
        <v>357.04999999999995</v>
      </c>
      <c r="G27" s="124">
        <f t="shared" si="2"/>
        <v>0.24000000000000002</v>
      </c>
      <c r="H27" s="124">
        <f t="shared" si="2"/>
        <v>17.399999999999999</v>
      </c>
      <c r="I27" s="124">
        <f t="shared" si="2"/>
        <v>1.05</v>
      </c>
      <c r="J27" s="124">
        <f t="shared" si="2"/>
        <v>3.56</v>
      </c>
      <c r="K27" s="124">
        <f t="shared" si="2"/>
        <v>0.1</v>
      </c>
      <c r="L27" s="124">
        <f t="shared" si="2"/>
        <v>0.36</v>
      </c>
      <c r="M27" s="124">
        <f t="shared" si="2"/>
        <v>194.70999999999998</v>
      </c>
      <c r="N27" s="124">
        <f t="shared" si="2"/>
        <v>77.56</v>
      </c>
      <c r="O27" s="124">
        <f t="shared" si="2"/>
        <v>322.17</v>
      </c>
      <c r="P27" s="124">
        <f t="shared" si="2"/>
        <v>3.96</v>
      </c>
      <c r="Q27" s="124">
        <f t="shared" si="2"/>
        <v>1094.58</v>
      </c>
      <c r="R27" s="124">
        <f t="shared" si="2"/>
        <v>17.100000000000001</v>
      </c>
      <c r="S27" s="124">
        <f t="shared" si="2"/>
        <v>0.13</v>
      </c>
      <c r="T27" s="124">
        <f t="shared" si="2"/>
        <v>0.01</v>
      </c>
      <c r="U27" s="107"/>
      <c r="V27" s="107"/>
    </row>
    <row r="28" spans="1:23" s="108" customFormat="1" ht="28.35" customHeight="1">
      <c r="A28" s="190" t="s">
        <v>255</v>
      </c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</row>
    <row r="29" spans="1:23" ht="13.35" customHeight="1">
      <c r="A29" s="182" t="s">
        <v>0</v>
      </c>
      <c r="B29" s="184" t="s">
        <v>1</v>
      </c>
      <c r="C29" s="185" t="s">
        <v>2</v>
      </c>
      <c r="D29" s="186"/>
      <c r="E29" s="187"/>
      <c r="F29" s="188" t="s">
        <v>3</v>
      </c>
      <c r="G29" s="185" t="s">
        <v>4</v>
      </c>
      <c r="H29" s="186"/>
      <c r="I29" s="186"/>
      <c r="J29" s="186"/>
      <c r="K29" s="186"/>
      <c r="L29" s="187"/>
      <c r="M29" s="185" t="s">
        <v>5</v>
      </c>
      <c r="N29" s="186"/>
      <c r="O29" s="186"/>
      <c r="P29" s="186"/>
      <c r="Q29" s="186"/>
      <c r="R29" s="186"/>
      <c r="S29" s="186"/>
      <c r="T29" s="187"/>
      <c r="U29" s="96" t="s">
        <v>6</v>
      </c>
      <c r="V29" s="96" t="s">
        <v>7</v>
      </c>
    </row>
    <row r="30" spans="1:23" ht="26.65" customHeight="1">
      <c r="A30" s="183"/>
      <c r="B30" s="183"/>
      <c r="C30" s="97" t="s">
        <v>8</v>
      </c>
      <c r="D30" s="97" t="s">
        <v>9</v>
      </c>
      <c r="E30" s="97" t="s">
        <v>10</v>
      </c>
      <c r="F30" s="183"/>
      <c r="G30" s="97" t="s">
        <v>11</v>
      </c>
      <c r="H30" s="97" t="s">
        <v>12</v>
      </c>
      <c r="I30" s="97" t="s">
        <v>13</v>
      </c>
      <c r="J30" s="97" t="s">
        <v>14</v>
      </c>
      <c r="K30" s="97" t="s">
        <v>15</v>
      </c>
      <c r="L30" s="97" t="s">
        <v>16</v>
      </c>
      <c r="M30" s="97" t="s">
        <v>17</v>
      </c>
      <c r="N30" s="97" t="s">
        <v>18</v>
      </c>
      <c r="O30" s="97" t="s">
        <v>19</v>
      </c>
      <c r="P30" s="97" t="s">
        <v>20</v>
      </c>
      <c r="Q30" s="97" t="s">
        <v>21</v>
      </c>
      <c r="R30" s="97" t="s">
        <v>22</v>
      </c>
      <c r="S30" s="97" t="s">
        <v>23</v>
      </c>
      <c r="T30" s="97" t="s">
        <v>24</v>
      </c>
      <c r="U30" s="96"/>
      <c r="V30" s="96"/>
    </row>
    <row r="31" spans="1:23" ht="14.65" customHeight="1">
      <c r="A31" s="98" t="s">
        <v>49</v>
      </c>
      <c r="B31" s="99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98"/>
      <c r="V31" s="98"/>
    </row>
    <row r="32" spans="1:23" ht="12.2" customHeight="1">
      <c r="A32" s="101" t="s">
        <v>99</v>
      </c>
      <c r="B32" s="102">
        <v>200</v>
      </c>
      <c r="C32" s="103">
        <v>8.1300000000000008</v>
      </c>
      <c r="D32" s="103">
        <v>8.1300000000000008</v>
      </c>
      <c r="E32" s="103">
        <v>29.52</v>
      </c>
      <c r="F32" s="103">
        <v>253.27</v>
      </c>
      <c r="G32" s="103">
        <v>0.16</v>
      </c>
      <c r="H32" s="103">
        <v>1.87</v>
      </c>
      <c r="I32" s="103">
        <v>7.0000000000000007E-2</v>
      </c>
      <c r="J32" s="103">
        <v>1.4</v>
      </c>
      <c r="K32" s="103">
        <v>0.12</v>
      </c>
      <c r="L32" s="103">
        <v>0.16</v>
      </c>
      <c r="M32" s="103">
        <v>144.19</v>
      </c>
      <c r="N32" s="103">
        <v>45.97</v>
      </c>
      <c r="O32" s="103">
        <v>177.56</v>
      </c>
      <c r="P32" s="103">
        <v>1.8</v>
      </c>
      <c r="Q32" s="103">
        <v>354.79</v>
      </c>
      <c r="R32" s="103">
        <v>13.92</v>
      </c>
      <c r="S32" s="103">
        <v>0.01</v>
      </c>
      <c r="T32" s="103">
        <v>0</v>
      </c>
      <c r="U32" s="64" t="s">
        <v>100</v>
      </c>
      <c r="V32" s="64" t="s">
        <v>101</v>
      </c>
      <c r="W32" s="104"/>
    </row>
    <row r="33" spans="1:23" ht="12.2" customHeight="1">
      <c r="A33" s="66" t="s">
        <v>68</v>
      </c>
      <c r="B33" s="62">
        <v>180</v>
      </c>
      <c r="C33" s="63">
        <v>0.14000000000000001</v>
      </c>
      <c r="D33" s="63">
        <v>0.14000000000000001</v>
      </c>
      <c r="E33" s="63">
        <v>25.09</v>
      </c>
      <c r="F33" s="63">
        <v>103.14</v>
      </c>
      <c r="G33" s="63">
        <v>0.01</v>
      </c>
      <c r="H33" s="63">
        <v>1.44</v>
      </c>
      <c r="I33" s="63">
        <v>0</v>
      </c>
      <c r="J33" s="63">
        <v>0.23</v>
      </c>
      <c r="K33" s="63">
        <v>0</v>
      </c>
      <c r="L33" s="63">
        <v>0.01</v>
      </c>
      <c r="M33" s="63">
        <v>11.84</v>
      </c>
      <c r="N33" s="63">
        <v>3.99</v>
      </c>
      <c r="O33" s="63">
        <v>3.56</v>
      </c>
      <c r="P33" s="63">
        <v>0.71</v>
      </c>
      <c r="Q33" s="63">
        <v>101.19</v>
      </c>
      <c r="R33" s="63">
        <v>0.72</v>
      </c>
      <c r="S33" s="63">
        <v>0</v>
      </c>
      <c r="T33" s="63">
        <v>0</v>
      </c>
      <c r="U33" s="64" t="s">
        <v>69</v>
      </c>
      <c r="V33" s="64">
        <v>2017</v>
      </c>
      <c r="W33" s="55"/>
    </row>
    <row r="34" spans="1:23" ht="12.2" customHeight="1">
      <c r="A34" s="101" t="s">
        <v>48</v>
      </c>
      <c r="B34" s="102">
        <v>20</v>
      </c>
      <c r="C34" s="103">
        <v>1.53</v>
      </c>
      <c r="D34" s="103">
        <v>0.12</v>
      </c>
      <c r="E34" s="103">
        <v>10.039999999999999</v>
      </c>
      <c r="F34" s="103">
        <v>47.36</v>
      </c>
      <c r="G34" s="103">
        <v>0.03</v>
      </c>
      <c r="H34" s="103">
        <v>0</v>
      </c>
      <c r="I34" s="103">
        <v>0</v>
      </c>
      <c r="J34" s="103">
        <v>0.39</v>
      </c>
      <c r="K34" s="103">
        <v>0</v>
      </c>
      <c r="L34" s="103">
        <v>0.01</v>
      </c>
      <c r="M34" s="103">
        <v>4.5999999999999996</v>
      </c>
      <c r="N34" s="103">
        <v>6.6</v>
      </c>
      <c r="O34" s="103">
        <v>16.8</v>
      </c>
      <c r="P34" s="103">
        <v>0.4</v>
      </c>
      <c r="Q34" s="103">
        <v>25.8</v>
      </c>
      <c r="R34" s="103">
        <v>0</v>
      </c>
      <c r="S34" s="103">
        <v>0</v>
      </c>
      <c r="T34" s="103">
        <v>0</v>
      </c>
      <c r="U34" s="64" t="s">
        <v>34</v>
      </c>
      <c r="V34" s="64" t="s">
        <v>27</v>
      </c>
      <c r="W34" s="104"/>
    </row>
    <row r="35" spans="1:23" ht="12.2" customHeight="1">
      <c r="A35" s="105" t="s">
        <v>39</v>
      </c>
      <c r="B35" s="106">
        <f>SUM(B32:B34)</f>
        <v>400</v>
      </c>
      <c r="C35" s="97">
        <f t="shared" ref="C35:T35" si="3">SUM(C32:C34)</f>
        <v>9.8000000000000007</v>
      </c>
      <c r="D35" s="97">
        <f t="shared" si="3"/>
        <v>8.39</v>
      </c>
      <c r="E35" s="97">
        <f t="shared" si="3"/>
        <v>64.650000000000006</v>
      </c>
      <c r="F35" s="97">
        <f t="shared" si="3"/>
        <v>403.77000000000004</v>
      </c>
      <c r="G35" s="97">
        <f t="shared" si="3"/>
        <v>0.2</v>
      </c>
      <c r="H35" s="97">
        <f t="shared" si="3"/>
        <v>3.31</v>
      </c>
      <c r="I35" s="97">
        <f t="shared" si="3"/>
        <v>7.0000000000000007E-2</v>
      </c>
      <c r="J35" s="97">
        <f t="shared" si="3"/>
        <v>2.02</v>
      </c>
      <c r="K35" s="97">
        <f t="shared" si="3"/>
        <v>0.12</v>
      </c>
      <c r="L35" s="97">
        <f t="shared" si="3"/>
        <v>0.18000000000000002</v>
      </c>
      <c r="M35" s="97">
        <f t="shared" si="3"/>
        <v>160.63</v>
      </c>
      <c r="N35" s="97">
        <f t="shared" si="3"/>
        <v>56.56</v>
      </c>
      <c r="O35" s="97">
        <f t="shared" si="3"/>
        <v>197.92000000000002</v>
      </c>
      <c r="P35" s="97">
        <f t="shared" si="3"/>
        <v>2.9099999999999997</v>
      </c>
      <c r="Q35" s="97">
        <f t="shared" si="3"/>
        <v>481.78000000000003</v>
      </c>
      <c r="R35" s="97">
        <f t="shared" si="3"/>
        <v>14.64</v>
      </c>
      <c r="S35" s="97">
        <f t="shared" si="3"/>
        <v>0.01</v>
      </c>
      <c r="T35" s="97">
        <f t="shared" si="3"/>
        <v>0</v>
      </c>
      <c r="U35" s="107"/>
      <c r="V35" s="107"/>
    </row>
    <row r="36" spans="1:23" s="108" customFormat="1" ht="28.35" customHeight="1">
      <c r="A36" s="190" t="s">
        <v>256</v>
      </c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</row>
    <row r="37" spans="1:23" ht="13.35" customHeight="1">
      <c r="A37" s="182" t="s">
        <v>0</v>
      </c>
      <c r="B37" s="184" t="s">
        <v>1</v>
      </c>
      <c r="C37" s="185" t="s">
        <v>2</v>
      </c>
      <c r="D37" s="186"/>
      <c r="E37" s="187"/>
      <c r="F37" s="188" t="s">
        <v>3</v>
      </c>
      <c r="G37" s="185" t="s">
        <v>4</v>
      </c>
      <c r="H37" s="186"/>
      <c r="I37" s="186"/>
      <c r="J37" s="186"/>
      <c r="K37" s="186"/>
      <c r="L37" s="187"/>
      <c r="M37" s="185" t="s">
        <v>5</v>
      </c>
      <c r="N37" s="186"/>
      <c r="O37" s="186"/>
      <c r="P37" s="186"/>
      <c r="Q37" s="186"/>
      <c r="R37" s="186"/>
      <c r="S37" s="186"/>
      <c r="T37" s="187"/>
      <c r="U37" s="96" t="s">
        <v>6</v>
      </c>
      <c r="V37" s="96" t="s">
        <v>7</v>
      </c>
    </row>
    <row r="38" spans="1:23" ht="26.65" customHeight="1">
      <c r="A38" s="183"/>
      <c r="B38" s="183"/>
      <c r="C38" s="97" t="s">
        <v>8</v>
      </c>
      <c r="D38" s="97" t="s">
        <v>9</v>
      </c>
      <c r="E38" s="97" t="s">
        <v>10</v>
      </c>
      <c r="F38" s="183"/>
      <c r="G38" s="97" t="s">
        <v>11</v>
      </c>
      <c r="H38" s="97" t="s">
        <v>12</v>
      </c>
      <c r="I38" s="97" t="s">
        <v>13</v>
      </c>
      <c r="J38" s="97" t="s">
        <v>14</v>
      </c>
      <c r="K38" s="97" t="s">
        <v>15</v>
      </c>
      <c r="L38" s="97" t="s">
        <v>16</v>
      </c>
      <c r="M38" s="97" t="s">
        <v>17</v>
      </c>
      <c r="N38" s="97" t="s">
        <v>18</v>
      </c>
      <c r="O38" s="97" t="s">
        <v>19</v>
      </c>
      <c r="P38" s="97" t="s">
        <v>20</v>
      </c>
      <c r="Q38" s="97" t="s">
        <v>21</v>
      </c>
      <c r="R38" s="97" t="s">
        <v>22</v>
      </c>
      <c r="S38" s="97" t="s">
        <v>23</v>
      </c>
      <c r="T38" s="97" t="s">
        <v>24</v>
      </c>
      <c r="U38" s="96"/>
      <c r="V38" s="96"/>
    </row>
    <row r="39" spans="1:23" ht="14.65" customHeight="1">
      <c r="A39" s="98" t="s">
        <v>49</v>
      </c>
      <c r="B39" s="99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98"/>
      <c r="V39" s="98"/>
    </row>
    <row r="40" spans="1:23" ht="12.2" customHeight="1">
      <c r="A40" s="110" t="s">
        <v>226</v>
      </c>
      <c r="B40" s="102">
        <v>75</v>
      </c>
      <c r="C40" s="63">
        <v>6.71</v>
      </c>
      <c r="D40" s="63">
        <v>7.52</v>
      </c>
      <c r="E40" s="63">
        <v>14.67</v>
      </c>
      <c r="F40" s="63">
        <v>159.15</v>
      </c>
      <c r="G40" s="63">
        <v>0.05</v>
      </c>
      <c r="H40" s="63">
        <v>0</v>
      </c>
      <c r="I40" s="63">
        <v>0</v>
      </c>
      <c r="J40" s="63">
        <v>1.5</v>
      </c>
      <c r="K40" s="63">
        <v>0.02</v>
      </c>
      <c r="L40" s="63">
        <v>0.02</v>
      </c>
      <c r="M40" s="63">
        <v>8.82</v>
      </c>
      <c r="N40" s="63">
        <v>5.71</v>
      </c>
      <c r="O40" s="63">
        <v>31.93</v>
      </c>
      <c r="P40" s="63">
        <v>0.36</v>
      </c>
      <c r="Q40" s="63">
        <v>49.34</v>
      </c>
      <c r="R40" s="63">
        <v>0.74</v>
      </c>
      <c r="S40" s="63">
        <v>0.01</v>
      </c>
      <c r="T40" s="63">
        <v>0.01</v>
      </c>
      <c r="U40" s="64" t="s">
        <v>227</v>
      </c>
      <c r="V40" s="64">
        <v>2017</v>
      </c>
      <c r="W40" s="55"/>
    </row>
    <row r="41" spans="1:23" ht="12.2" customHeight="1">
      <c r="A41" s="66" t="s">
        <v>228</v>
      </c>
      <c r="B41" s="62">
        <v>180</v>
      </c>
      <c r="C41" s="63">
        <v>4.68</v>
      </c>
      <c r="D41" s="63">
        <v>4.05</v>
      </c>
      <c r="E41" s="63">
        <v>6.48</v>
      </c>
      <c r="F41" s="63">
        <v>85.86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63">
        <v>0</v>
      </c>
      <c r="N41" s="63">
        <v>0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0</v>
      </c>
      <c r="U41" s="64" t="s">
        <v>215</v>
      </c>
      <c r="V41" s="64" t="s">
        <v>27</v>
      </c>
      <c r="W41" s="55"/>
    </row>
    <row r="42" spans="1:23" ht="12.2" customHeight="1">
      <c r="A42" s="66" t="s">
        <v>229</v>
      </c>
      <c r="B42" s="62">
        <v>100</v>
      </c>
      <c r="C42" s="63">
        <v>0.4</v>
      </c>
      <c r="D42" s="63">
        <v>0.4</v>
      </c>
      <c r="E42" s="63">
        <v>9.8000000000000007</v>
      </c>
      <c r="F42" s="63">
        <v>47</v>
      </c>
      <c r="G42" s="63">
        <v>0.03</v>
      </c>
      <c r="H42" s="63">
        <v>10</v>
      </c>
      <c r="I42" s="63">
        <v>0.01</v>
      </c>
      <c r="J42" s="63">
        <v>0.63</v>
      </c>
      <c r="K42" s="63">
        <v>0</v>
      </c>
      <c r="L42" s="63">
        <v>0.02</v>
      </c>
      <c r="M42" s="63">
        <v>16</v>
      </c>
      <c r="N42" s="63">
        <v>8</v>
      </c>
      <c r="O42" s="63">
        <v>11</v>
      </c>
      <c r="P42" s="63">
        <v>2.2000000000000002</v>
      </c>
      <c r="Q42" s="63">
        <v>278</v>
      </c>
      <c r="R42" s="63">
        <v>2</v>
      </c>
      <c r="S42" s="63">
        <v>0.01</v>
      </c>
      <c r="T42" s="63">
        <v>0</v>
      </c>
      <c r="U42" s="64" t="s">
        <v>26</v>
      </c>
      <c r="V42" s="64" t="s">
        <v>27</v>
      </c>
      <c r="W42" s="55"/>
    </row>
    <row r="43" spans="1:23" ht="12.2" customHeight="1">
      <c r="A43" s="105" t="s">
        <v>39</v>
      </c>
      <c r="B43" s="106">
        <f>SUM(B40:B42)</f>
        <v>355</v>
      </c>
      <c r="C43" s="97">
        <f t="shared" ref="C43:T43" si="4">SUM(C40:C42)</f>
        <v>11.790000000000001</v>
      </c>
      <c r="D43" s="97">
        <f t="shared" si="4"/>
        <v>11.97</v>
      </c>
      <c r="E43" s="97">
        <f t="shared" si="4"/>
        <v>30.95</v>
      </c>
      <c r="F43" s="97">
        <f t="shared" si="4"/>
        <v>292.01</v>
      </c>
      <c r="G43" s="97">
        <f t="shared" si="4"/>
        <v>0.08</v>
      </c>
      <c r="H43" s="97">
        <f t="shared" si="4"/>
        <v>10</v>
      </c>
      <c r="I43" s="97">
        <f t="shared" si="4"/>
        <v>0.01</v>
      </c>
      <c r="J43" s="97">
        <f t="shared" si="4"/>
        <v>2.13</v>
      </c>
      <c r="K43" s="97">
        <f t="shared" si="4"/>
        <v>0.02</v>
      </c>
      <c r="L43" s="97">
        <f t="shared" si="4"/>
        <v>0.04</v>
      </c>
      <c r="M43" s="97">
        <f t="shared" si="4"/>
        <v>24.82</v>
      </c>
      <c r="N43" s="97">
        <f t="shared" si="4"/>
        <v>13.71</v>
      </c>
      <c r="O43" s="97">
        <f t="shared" si="4"/>
        <v>42.93</v>
      </c>
      <c r="P43" s="97">
        <f t="shared" si="4"/>
        <v>2.56</v>
      </c>
      <c r="Q43" s="97">
        <f t="shared" si="4"/>
        <v>327.34000000000003</v>
      </c>
      <c r="R43" s="97">
        <f t="shared" si="4"/>
        <v>2.74</v>
      </c>
      <c r="S43" s="97">
        <f t="shared" si="4"/>
        <v>0.02</v>
      </c>
      <c r="T43" s="97">
        <f t="shared" si="4"/>
        <v>0.01</v>
      </c>
      <c r="U43" s="107"/>
      <c r="V43" s="107"/>
    </row>
    <row r="44" spans="1:23" s="108" customFormat="1" ht="28.35" customHeight="1">
      <c r="A44" s="190" t="s">
        <v>258</v>
      </c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</row>
    <row r="45" spans="1:23" ht="13.35" customHeight="1">
      <c r="A45" s="182" t="s">
        <v>0</v>
      </c>
      <c r="B45" s="184" t="s">
        <v>1</v>
      </c>
      <c r="C45" s="185" t="s">
        <v>2</v>
      </c>
      <c r="D45" s="186"/>
      <c r="E45" s="187"/>
      <c r="F45" s="188" t="s">
        <v>3</v>
      </c>
      <c r="G45" s="185" t="s">
        <v>4</v>
      </c>
      <c r="H45" s="186"/>
      <c r="I45" s="186"/>
      <c r="J45" s="186"/>
      <c r="K45" s="186"/>
      <c r="L45" s="187"/>
      <c r="M45" s="185" t="s">
        <v>5</v>
      </c>
      <c r="N45" s="186"/>
      <c r="O45" s="186"/>
      <c r="P45" s="186"/>
      <c r="Q45" s="186"/>
      <c r="R45" s="186"/>
      <c r="S45" s="186"/>
      <c r="T45" s="187"/>
      <c r="U45" s="96" t="s">
        <v>6</v>
      </c>
      <c r="V45" s="96" t="s">
        <v>7</v>
      </c>
    </row>
    <row r="46" spans="1:23" ht="26.65" customHeight="1">
      <c r="A46" s="183"/>
      <c r="B46" s="183"/>
      <c r="C46" s="97" t="s">
        <v>8</v>
      </c>
      <c r="D46" s="97" t="s">
        <v>9</v>
      </c>
      <c r="E46" s="97" t="s">
        <v>10</v>
      </c>
      <c r="F46" s="183"/>
      <c r="G46" s="97" t="s">
        <v>11</v>
      </c>
      <c r="H46" s="97" t="s">
        <v>12</v>
      </c>
      <c r="I46" s="97" t="s">
        <v>13</v>
      </c>
      <c r="J46" s="97" t="s">
        <v>14</v>
      </c>
      <c r="K46" s="97" t="s">
        <v>15</v>
      </c>
      <c r="L46" s="97" t="s">
        <v>16</v>
      </c>
      <c r="M46" s="97" t="s">
        <v>17</v>
      </c>
      <c r="N46" s="97" t="s">
        <v>18</v>
      </c>
      <c r="O46" s="97" t="s">
        <v>19</v>
      </c>
      <c r="P46" s="97" t="s">
        <v>20</v>
      </c>
      <c r="Q46" s="97" t="s">
        <v>21</v>
      </c>
      <c r="R46" s="97" t="s">
        <v>22</v>
      </c>
      <c r="S46" s="97" t="s">
        <v>23</v>
      </c>
      <c r="T46" s="97" t="s">
        <v>24</v>
      </c>
      <c r="U46" s="96"/>
      <c r="V46" s="96"/>
    </row>
    <row r="47" spans="1:23" ht="14.65" customHeight="1">
      <c r="A47" s="98" t="s">
        <v>49</v>
      </c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98"/>
      <c r="V47" s="98"/>
    </row>
    <row r="48" spans="1:23" ht="21.6" customHeight="1">
      <c r="A48" s="101" t="s">
        <v>140</v>
      </c>
      <c r="B48" s="102">
        <v>180</v>
      </c>
      <c r="C48" s="103">
        <v>2.0099999999999998</v>
      </c>
      <c r="D48" s="103">
        <v>4.79</v>
      </c>
      <c r="E48" s="103">
        <v>9.99</v>
      </c>
      <c r="F48" s="103">
        <v>96.5</v>
      </c>
      <c r="G48" s="103">
        <v>0.16</v>
      </c>
      <c r="H48" s="103">
        <v>14.12</v>
      </c>
      <c r="I48" s="103">
        <v>0.04</v>
      </c>
      <c r="J48" s="103">
        <v>0.36</v>
      </c>
      <c r="K48" s="103">
        <v>0.13</v>
      </c>
      <c r="L48" s="103">
        <v>0.11</v>
      </c>
      <c r="M48" s="103">
        <v>25.59</v>
      </c>
      <c r="N48" s="103">
        <v>37.85</v>
      </c>
      <c r="O48" s="103">
        <v>94.24</v>
      </c>
      <c r="P48" s="103">
        <v>1.63</v>
      </c>
      <c r="Q48" s="103">
        <v>1004.26</v>
      </c>
      <c r="R48" s="103">
        <v>8.83</v>
      </c>
      <c r="S48" s="103">
        <v>0.05</v>
      </c>
      <c r="T48" s="103">
        <v>0</v>
      </c>
      <c r="U48" s="64" t="s">
        <v>141</v>
      </c>
      <c r="V48" s="64">
        <v>2017</v>
      </c>
      <c r="W48" s="104"/>
    </row>
    <row r="49" spans="1:23" ht="12.2" customHeight="1">
      <c r="A49" s="101" t="s">
        <v>142</v>
      </c>
      <c r="B49" s="102">
        <v>115</v>
      </c>
      <c r="C49" s="103">
        <v>2.39</v>
      </c>
      <c r="D49" s="103">
        <v>4.5999999999999996</v>
      </c>
      <c r="E49" s="103">
        <v>6.72</v>
      </c>
      <c r="F49" s="103">
        <v>87.6</v>
      </c>
      <c r="G49" s="103">
        <v>0.11</v>
      </c>
      <c r="H49" s="103">
        <v>0.16</v>
      </c>
      <c r="I49" s="103">
        <v>0.03</v>
      </c>
      <c r="J49" s="103">
        <v>5.33</v>
      </c>
      <c r="K49" s="103">
        <v>0.08</v>
      </c>
      <c r="L49" s="103">
        <v>0.1</v>
      </c>
      <c r="M49" s="103">
        <v>47.6</v>
      </c>
      <c r="N49" s="103">
        <v>56.33</v>
      </c>
      <c r="O49" s="103">
        <v>225.56</v>
      </c>
      <c r="P49" s="103">
        <v>1.8</v>
      </c>
      <c r="Q49" s="103">
        <v>398.9</v>
      </c>
      <c r="R49" s="103">
        <v>120</v>
      </c>
      <c r="S49" s="103">
        <v>0.51</v>
      </c>
      <c r="T49" s="103">
        <v>0.01</v>
      </c>
      <c r="U49" s="64" t="s">
        <v>82</v>
      </c>
      <c r="V49" s="64" t="s">
        <v>27</v>
      </c>
      <c r="W49" s="104"/>
    </row>
    <row r="50" spans="1:23" ht="12.2" customHeight="1">
      <c r="A50" s="66" t="s">
        <v>96</v>
      </c>
      <c r="B50" s="62">
        <v>200</v>
      </c>
      <c r="C50" s="63">
        <v>4.08</v>
      </c>
      <c r="D50" s="63">
        <v>3.54</v>
      </c>
      <c r="E50" s="63">
        <v>8.58</v>
      </c>
      <c r="F50" s="63">
        <v>88.16</v>
      </c>
      <c r="G50" s="63">
        <v>0.03</v>
      </c>
      <c r="H50" s="63">
        <v>0.47</v>
      </c>
      <c r="I50" s="63">
        <v>0.01</v>
      </c>
      <c r="J50" s="63">
        <v>0</v>
      </c>
      <c r="K50" s="63">
        <v>0</v>
      </c>
      <c r="L50" s="63">
        <v>0.1</v>
      </c>
      <c r="M50" s="63">
        <v>100.28</v>
      </c>
      <c r="N50" s="63">
        <v>24.74</v>
      </c>
      <c r="O50" s="63">
        <v>86.02</v>
      </c>
      <c r="P50" s="63">
        <v>0.78</v>
      </c>
      <c r="Q50" s="63">
        <v>186.56</v>
      </c>
      <c r="R50" s="63">
        <v>8.1</v>
      </c>
      <c r="S50" s="63">
        <v>0</v>
      </c>
      <c r="T50" s="63">
        <v>0</v>
      </c>
      <c r="U50" s="64" t="s">
        <v>97</v>
      </c>
      <c r="V50" s="64" t="s">
        <v>27</v>
      </c>
      <c r="W50" s="55"/>
    </row>
    <row r="51" spans="1:23" ht="12.2" hidden="1" customHeight="1">
      <c r="A51" s="101"/>
      <c r="B51" s="102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64"/>
      <c r="V51" s="64"/>
      <c r="W51" s="104"/>
    </row>
    <row r="52" spans="1:23" ht="12.2" customHeight="1">
      <c r="A52" s="101" t="s">
        <v>36</v>
      </c>
      <c r="B52" s="102">
        <v>30</v>
      </c>
      <c r="C52" s="103">
        <v>1.99</v>
      </c>
      <c r="D52" s="103">
        <v>0.26</v>
      </c>
      <c r="E52" s="103">
        <v>12.72</v>
      </c>
      <c r="F52" s="103">
        <v>61.19</v>
      </c>
      <c r="G52" s="103">
        <v>0.05</v>
      </c>
      <c r="H52" s="103">
        <v>0</v>
      </c>
      <c r="I52" s="103">
        <v>0</v>
      </c>
      <c r="J52" s="103">
        <v>0.66</v>
      </c>
      <c r="K52" s="103">
        <v>0</v>
      </c>
      <c r="L52" s="103">
        <v>0.02</v>
      </c>
      <c r="M52" s="103">
        <v>5.4</v>
      </c>
      <c r="N52" s="103">
        <v>5.7</v>
      </c>
      <c r="O52" s="103">
        <v>26.1</v>
      </c>
      <c r="P52" s="103">
        <v>1.2</v>
      </c>
      <c r="Q52" s="103">
        <v>40.799999999999997</v>
      </c>
      <c r="R52" s="103">
        <v>1.68</v>
      </c>
      <c r="S52" s="103">
        <v>0</v>
      </c>
      <c r="T52" s="103">
        <v>0</v>
      </c>
      <c r="U52" s="64" t="s">
        <v>215</v>
      </c>
      <c r="V52" s="64">
        <v>2020</v>
      </c>
      <c r="W52" s="104"/>
    </row>
    <row r="53" spans="1:23" ht="21.6" customHeight="1">
      <c r="A53" s="105" t="s">
        <v>39</v>
      </c>
      <c r="B53" s="106">
        <f>SUM(B48:B52)</f>
        <v>525</v>
      </c>
      <c r="C53" s="97">
        <f t="shared" ref="C53:T53" si="5">SUM(C48:C52)</f>
        <v>10.47</v>
      </c>
      <c r="D53" s="97">
        <f t="shared" si="5"/>
        <v>13.19</v>
      </c>
      <c r="E53" s="97">
        <f t="shared" si="5"/>
        <v>38.01</v>
      </c>
      <c r="F53" s="97">
        <f t="shared" si="5"/>
        <v>333.45</v>
      </c>
      <c r="G53" s="97">
        <f t="shared" si="5"/>
        <v>0.35000000000000003</v>
      </c>
      <c r="H53" s="97">
        <f t="shared" si="5"/>
        <v>14.75</v>
      </c>
      <c r="I53" s="97">
        <f t="shared" si="5"/>
        <v>0.08</v>
      </c>
      <c r="J53" s="97">
        <f t="shared" si="5"/>
        <v>6.3500000000000005</v>
      </c>
      <c r="K53" s="97">
        <f t="shared" si="5"/>
        <v>0.21000000000000002</v>
      </c>
      <c r="L53" s="97">
        <f t="shared" si="5"/>
        <v>0.33000000000000007</v>
      </c>
      <c r="M53" s="97">
        <f t="shared" si="5"/>
        <v>178.87</v>
      </c>
      <c r="N53" s="97">
        <f t="shared" si="5"/>
        <v>124.62</v>
      </c>
      <c r="O53" s="97">
        <f t="shared" si="5"/>
        <v>431.92</v>
      </c>
      <c r="P53" s="97">
        <f t="shared" si="5"/>
        <v>5.41</v>
      </c>
      <c r="Q53" s="97">
        <f t="shared" si="5"/>
        <v>1630.5199999999998</v>
      </c>
      <c r="R53" s="97">
        <f t="shared" si="5"/>
        <v>138.61000000000001</v>
      </c>
      <c r="S53" s="97">
        <f t="shared" si="5"/>
        <v>0.56000000000000005</v>
      </c>
      <c r="T53" s="97">
        <f t="shared" si="5"/>
        <v>0.01</v>
      </c>
      <c r="U53" s="107"/>
      <c r="V53" s="107"/>
    </row>
    <row r="54" spans="1:23" s="108" customFormat="1" ht="28.35" customHeight="1">
      <c r="A54" s="190" t="s">
        <v>259</v>
      </c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</row>
    <row r="55" spans="1:23" ht="13.35" customHeight="1">
      <c r="A55" s="182" t="s">
        <v>0</v>
      </c>
      <c r="B55" s="184" t="s">
        <v>1</v>
      </c>
      <c r="C55" s="185" t="s">
        <v>2</v>
      </c>
      <c r="D55" s="186"/>
      <c r="E55" s="187"/>
      <c r="F55" s="188" t="s">
        <v>3</v>
      </c>
      <c r="G55" s="185" t="s">
        <v>4</v>
      </c>
      <c r="H55" s="186"/>
      <c r="I55" s="186"/>
      <c r="J55" s="186"/>
      <c r="K55" s="186"/>
      <c r="L55" s="187"/>
      <c r="M55" s="185" t="s">
        <v>5</v>
      </c>
      <c r="N55" s="186"/>
      <c r="O55" s="186"/>
      <c r="P55" s="186"/>
      <c r="Q55" s="186"/>
      <c r="R55" s="186"/>
      <c r="S55" s="186"/>
      <c r="T55" s="187"/>
      <c r="U55" s="96" t="s">
        <v>6</v>
      </c>
      <c r="V55" s="96" t="s">
        <v>7</v>
      </c>
    </row>
    <row r="56" spans="1:23" ht="26.65" customHeight="1">
      <c r="A56" s="183"/>
      <c r="B56" s="183"/>
      <c r="C56" s="97" t="s">
        <v>8</v>
      </c>
      <c r="D56" s="97" t="s">
        <v>9</v>
      </c>
      <c r="E56" s="97" t="s">
        <v>10</v>
      </c>
      <c r="F56" s="183"/>
      <c r="G56" s="97" t="s">
        <v>11</v>
      </c>
      <c r="H56" s="97" t="s">
        <v>12</v>
      </c>
      <c r="I56" s="97" t="s">
        <v>13</v>
      </c>
      <c r="J56" s="97" t="s">
        <v>14</v>
      </c>
      <c r="K56" s="97" t="s">
        <v>15</v>
      </c>
      <c r="L56" s="97" t="s">
        <v>16</v>
      </c>
      <c r="M56" s="97" t="s">
        <v>17</v>
      </c>
      <c r="N56" s="97" t="s">
        <v>18</v>
      </c>
      <c r="O56" s="97" t="s">
        <v>19</v>
      </c>
      <c r="P56" s="97" t="s">
        <v>20</v>
      </c>
      <c r="Q56" s="97" t="s">
        <v>21</v>
      </c>
      <c r="R56" s="97" t="s">
        <v>22</v>
      </c>
      <c r="S56" s="97" t="s">
        <v>23</v>
      </c>
      <c r="T56" s="97" t="s">
        <v>24</v>
      </c>
      <c r="U56" s="96"/>
      <c r="V56" s="96"/>
    </row>
    <row r="57" spans="1:23" ht="14.65" customHeight="1">
      <c r="A57" s="98" t="s">
        <v>49</v>
      </c>
      <c r="B57" s="99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98"/>
      <c r="V57" s="98"/>
    </row>
    <row r="58" spans="1:23" ht="12.2" customHeight="1">
      <c r="A58" s="101" t="s">
        <v>153</v>
      </c>
      <c r="B58" s="102">
        <v>200</v>
      </c>
      <c r="C58" s="103">
        <v>9.4700000000000006</v>
      </c>
      <c r="D58" s="103">
        <v>12.27</v>
      </c>
      <c r="E58" s="103">
        <v>17.47</v>
      </c>
      <c r="F58" s="103">
        <v>208.73</v>
      </c>
      <c r="G58" s="103">
        <v>0.4</v>
      </c>
      <c r="H58" s="103">
        <v>7.6</v>
      </c>
      <c r="I58" s="103">
        <v>0.53</v>
      </c>
      <c r="J58" s="103">
        <v>0.45</v>
      </c>
      <c r="K58" s="103">
        <v>7.0000000000000007E-2</v>
      </c>
      <c r="L58" s="103">
        <v>0.16</v>
      </c>
      <c r="M58" s="103">
        <v>39.369999999999997</v>
      </c>
      <c r="N58" s="103">
        <v>46.62</v>
      </c>
      <c r="O58" s="103">
        <v>185.71</v>
      </c>
      <c r="P58" s="103">
        <v>2.42</v>
      </c>
      <c r="Q58" s="103">
        <v>788.27</v>
      </c>
      <c r="R58" s="103">
        <v>11.61</v>
      </c>
      <c r="S58" s="103">
        <v>0.09</v>
      </c>
      <c r="T58" s="103">
        <v>0</v>
      </c>
      <c r="U58" s="64" t="s">
        <v>236</v>
      </c>
      <c r="V58" s="64" t="s">
        <v>154</v>
      </c>
      <c r="W58" s="104"/>
    </row>
    <row r="59" spans="1:23" ht="12.2" customHeight="1">
      <c r="A59" s="66" t="s">
        <v>129</v>
      </c>
      <c r="B59" s="62">
        <v>180</v>
      </c>
      <c r="C59" s="63">
        <v>2.85</v>
      </c>
      <c r="D59" s="63">
        <v>2.4300000000000002</v>
      </c>
      <c r="E59" s="63">
        <v>14.35</v>
      </c>
      <c r="F59" s="63">
        <v>93.15</v>
      </c>
      <c r="G59" s="63">
        <v>0.03</v>
      </c>
      <c r="H59" s="63">
        <v>0.47</v>
      </c>
      <c r="I59" s="63">
        <v>0.01</v>
      </c>
      <c r="J59" s="63">
        <v>0</v>
      </c>
      <c r="K59" s="63">
        <v>0</v>
      </c>
      <c r="L59" s="63">
        <v>0.1</v>
      </c>
      <c r="M59" s="63">
        <v>100.26</v>
      </c>
      <c r="N59" s="63">
        <v>17.13</v>
      </c>
      <c r="O59" s="63">
        <v>79.099999999999994</v>
      </c>
      <c r="P59" s="63">
        <v>0.36</v>
      </c>
      <c r="Q59" s="63">
        <v>152.65</v>
      </c>
      <c r="R59" s="63">
        <v>8.1</v>
      </c>
      <c r="S59" s="63">
        <v>0</v>
      </c>
      <c r="T59" s="63">
        <v>0</v>
      </c>
      <c r="U59" s="64" t="s">
        <v>130</v>
      </c>
      <c r="V59" s="64" t="s">
        <v>27</v>
      </c>
      <c r="W59" s="55"/>
    </row>
    <row r="60" spans="1:23" ht="12.2" customHeight="1">
      <c r="A60" s="101" t="s">
        <v>36</v>
      </c>
      <c r="B60" s="102">
        <v>30</v>
      </c>
      <c r="C60" s="103">
        <v>1.99</v>
      </c>
      <c r="D60" s="103">
        <v>0.26</v>
      </c>
      <c r="E60" s="103">
        <v>12.72</v>
      </c>
      <c r="F60" s="103">
        <v>61.19</v>
      </c>
      <c r="G60" s="103">
        <v>0.05</v>
      </c>
      <c r="H60" s="103">
        <v>0</v>
      </c>
      <c r="I60" s="103">
        <v>0</v>
      </c>
      <c r="J60" s="103">
        <v>0.66</v>
      </c>
      <c r="K60" s="103">
        <v>0</v>
      </c>
      <c r="L60" s="103">
        <v>0.02</v>
      </c>
      <c r="M60" s="103">
        <v>5.4</v>
      </c>
      <c r="N60" s="103">
        <v>5.7</v>
      </c>
      <c r="O60" s="103">
        <v>26.1</v>
      </c>
      <c r="P60" s="103">
        <v>1.2</v>
      </c>
      <c r="Q60" s="103">
        <v>40.799999999999997</v>
      </c>
      <c r="R60" s="103">
        <v>1.68</v>
      </c>
      <c r="S60" s="103">
        <v>0</v>
      </c>
      <c r="T60" s="103">
        <v>0</v>
      </c>
      <c r="U60" s="64" t="s">
        <v>215</v>
      </c>
      <c r="V60" s="64" t="s">
        <v>38</v>
      </c>
      <c r="W60" s="104"/>
    </row>
    <row r="61" spans="1:23" ht="12.2" customHeight="1">
      <c r="A61" s="105" t="s">
        <v>39</v>
      </c>
      <c r="B61" s="106">
        <f>SUM(B58:B60)</f>
        <v>410</v>
      </c>
      <c r="C61" s="97">
        <f t="shared" ref="C61:T61" si="6">SUM(C58:C60)</f>
        <v>14.31</v>
      </c>
      <c r="D61" s="97">
        <f t="shared" si="6"/>
        <v>14.959999999999999</v>
      </c>
      <c r="E61" s="97">
        <f t="shared" si="6"/>
        <v>44.54</v>
      </c>
      <c r="F61" s="97">
        <f t="shared" si="6"/>
        <v>363.07</v>
      </c>
      <c r="G61" s="97">
        <f t="shared" si="6"/>
        <v>0.48000000000000004</v>
      </c>
      <c r="H61" s="97">
        <f t="shared" si="6"/>
        <v>8.07</v>
      </c>
      <c r="I61" s="97">
        <f t="shared" si="6"/>
        <v>0.54</v>
      </c>
      <c r="J61" s="97">
        <f t="shared" si="6"/>
        <v>1.1100000000000001</v>
      </c>
      <c r="K61" s="97">
        <f t="shared" si="6"/>
        <v>7.0000000000000007E-2</v>
      </c>
      <c r="L61" s="97">
        <f t="shared" si="6"/>
        <v>0.28000000000000003</v>
      </c>
      <c r="M61" s="97">
        <f t="shared" si="6"/>
        <v>145.03</v>
      </c>
      <c r="N61" s="97">
        <f t="shared" si="6"/>
        <v>69.45</v>
      </c>
      <c r="O61" s="97">
        <f t="shared" si="6"/>
        <v>290.91000000000003</v>
      </c>
      <c r="P61" s="97">
        <f t="shared" si="6"/>
        <v>3.9799999999999995</v>
      </c>
      <c r="Q61" s="97">
        <f t="shared" si="6"/>
        <v>981.71999999999991</v>
      </c>
      <c r="R61" s="97">
        <f t="shared" si="6"/>
        <v>21.39</v>
      </c>
      <c r="S61" s="97">
        <f t="shared" si="6"/>
        <v>0.09</v>
      </c>
      <c r="T61" s="97">
        <f t="shared" si="6"/>
        <v>0</v>
      </c>
      <c r="U61" s="107"/>
      <c r="V61" s="107"/>
    </row>
    <row r="62" spans="1:23" s="108" customFormat="1" ht="28.35" customHeight="1">
      <c r="A62" s="190" t="s">
        <v>260</v>
      </c>
      <c r="B62" s="190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</row>
    <row r="63" spans="1:23" ht="13.35" customHeight="1">
      <c r="A63" s="182" t="s">
        <v>0</v>
      </c>
      <c r="B63" s="184" t="s">
        <v>1</v>
      </c>
      <c r="C63" s="185" t="s">
        <v>2</v>
      </c>
      <c r="D63" s="186"/>
      <c r="E63" s="187"/>
      <c r="F63" s="188" t="s">
        <v>3</v>
      </c>
      <c r="G63" s="185" t="s">
        <v>4</v>
      </c>
      <c r="H63" s="186"/>
      <c r="I63" s="186"/>
      <c r="J63" s="186"/>
      <c r="K63" s="186"/>
      <c r="L63" s="187"/>
      <c r="M63" s="185" t="s">
        <v>5</v>
      </c>
      <c r="N63" s="186"/>
      <c r="O63" s="186"/>
      <c r="P63" s="186"/>
      <c r="Q63" s="186"/>
      <c r="R63" s="186"/>
      <c r="S63" s="186"/>
      <c r="T63" s="187"/>
      <c r="U63" s="96" t="s">
        <v>6</v>
      </c>
      <c r="V63" s="96" t="s">
        <v>7</v>
      </c>
    </row>
    <row r="64" spans="1:23" ht="26.65" customHeight="1">
      <c r="A64" s="183"/>
      <c r="B64" s="183"/>
      <c r="C64" s="97" t="s">
        <v>8</v>
      </c>
      <c r="D64" s="97" t="s">
        <v>9</v>
      </c>
      <c r="E64" s="97" t="s">
        <v>10</v>
      </c>
      <c r="F64" s="183"/>
      <c r="G64" s="97" t="s">
        <v>11</v>
      </c>
      <c r="H64" s="97" t="s">
        <v>12</v>
      </c>
      <c r="I64" s="97" t="s">
        <v>13</v>
      </c>
      <c r="J64" s="97" t="s">
        <v>14</v>
      </c>
      <c r="K64" s="97" t="s">
        <v>15</v>
      </c>
      <c r="L64" s="97" t="s">
        <v>16</v>
      </c>
      <c r="M64" s="97" t="s">
        <v>17</v>
      </c>
      <c r="N64" s="97" t="s">
        <v>18</v>
      </c>
      <c r="O64" s="97" t="s">
        <v>19</v>
      </c>
      <c r="P64" s="97" t="s">
        <v>20</v>
      </c>
      <c r="Q64" s="97" t="s">
        <v>21</v>
      </c>
      <c r="R64" s="97" t="s">
        <v>22</v>
      </c>
      <c r="S64" s="97" t="s">
        <v>23</v>
      </c>
      <c r="T64" s="97" t="s">
        <v>24</v>
      </c>
      <c r="U64" s="96"/>
      <c r="V64" s="96"/>
    </row>
    <row r="65" spans="1:23" ht="14.65" customHeight="1">
      <c r="A65" s="98" t="s">
        <v>49</v>
      </c>
      <c r="B65" s="99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98"/>
      <c r="V65" s="98"/>
    </row>
    <row r="66" spans="1:23" ht="12.2" customHeight="1">
      <c r="A66" s="101" t="s">
        <v>173</v>
      </c>
      <c r="B66" s="102">
        <v>220</v>
      </c>
      <c r="C66" s="103">
        <v>13.22</v>
      </c>
      <c r="D66" s="103">
        <v>13.4</v>
      </c>
      <c r="E66" s="103">
        <v>29.16</v>
      </c>
      <c r="F66" s="103">
        <v>303.35000000000002</v>
      </c>
      <c r="G66" s="103">
        <v>0.09</v>
      </c>
      <c r="H66" s="103">
        <v>2.0099999999999998</v>
      </c>
      <c r="I66" s="103">
        <v>0.09</v>
      </c>
      <c r="J66" s="103">
        <v>2</v>
      </c>
      <c r="K66" s="103">
        <v>0.25</v>
      </c>
      <c r="L66" s="103">
        <v>0.27</v>
      </c>
      <c r="M66" s="103">
        <v>188.94</v>
      </c>
      <c r="N66" s="103">
        <v>38.54</v>
      </c>
      <c r="O66" s="103">
        <v>244.27</v>
      </c>
      <c r="P66" s="103">
        <v>2.57</v>
      </c>
      <c r="Q66" s="103">
        <v>343.68</v>
      </c>
      <c r="R66" s="103">
        <v>4.5599999999999996</v>
      </c>
      <c r="S66" s="103">
        <v>0.03</v>
      </c>
      <c r="T66" s="103">
        <v>0.02</v>
      </c>
      <c r="U66" s="64" t="s">
        <v>237</v>
      </c>
      <c r="V66" s="64">
        <v>2023</v>
      </c>
      <c r="W66" s="104"/>
    </row>
    <row r="67" spans="1:23" ht="12.2" customHeight="1">
      <c r="A67" s="66" t="s">
        <v>46</v>
      </c>
      <c r="B67" s="62">
        <v>180</v>
      </c>
      <c r="C67" s="63">
        <v>0.21</v>
      </c>
      <c r="D67" s="63">
        <v>0.01</v>
      </c>
      <c r="E67" s="63">
        <v>26.54</v>
      </c>
      <c r="F67" s="63">
        <v>136.08000000000001</v>
      </c>
      <c r="G67" s="63">
        <v>0</v>
      </c>
      <c r="H67" s="63">
        <v>0.1</v>
      </c>
      <c r="I67" s="63">
        <v>0</v>
      </c>
      <c r="J67" s="63">
        <v>0</v>
      </c>
      <c r="K67" s="63">
        <v>0</v>
      </c>
      <c r="L67" s="63">
        <v>0</v>
      </c>
      <c r="M67" s="63">
        <v>24.05</v>
      </c>
      <c r="N67" s="63">
        <v>5.26</v>
      </c>
      <c r="O67" s="63">
        <v>13.86</v>
      </c>
      <c r="P67" s="63">
        <v>0.65</v>
      </c>
      <c r="Q67" s="63">
        <v>72.17</v>
      </c>
      <c r="R67" s="63">
        <v>0</v>
      </c>
      <c r="S67" s="63">
        <v>0</v>
      </c>
      <c r="T67" s="63">
        <v>0</v>
      </c>
      <c r="U67" s="64" t="s">
        <v>47</v>
      </c>
      <c r="V67" s="64" t="s">
        <v>27</v>
      </c>
      <c r="W67" s="55"/>
    </row>
    <row r="68" spans="1:23" ht="12.2" customHeight="1">
      <c r="A68" s="101" t="s">
        <v>36</v>
      </c>
      <c r="B68" s="102">
        <v>30</v>
      </c>
      <c r="C68" s="103">
        <v>1.99</v>
      </c>
      <c r="D68" s="103">
        <v>0.26</v>
      </c>
      <c r="E68" s="103">
        <v>12.72</v>
      </c>
      <c r="F68" s="103">
        <v>61.19</v>
      </c>
      <c r="G68" s="103">
        <v>0.05</v>
      </c>
      <c r="H68" s="103">
        <v>0</v>
      </c>
      <c r="I68" s="103">
        <v>0</v>
      </c>
      <c r="J68" s="103">
        <v>0.66</v>
      </c>
      <c r="K68" s="103">
        <v>0</v>
      </c>
      <c r="L68" s="103">
        <v>0.02</v>
      </c>
      <c r="M68" s="103">
        <v>5.4</v>
      </c>
      <c r="N68" s="103">
        <v>5.7</v>
      </c>
      <c r="O68" s="103">
        <v>26.1</v>
      </c>
      <c r="P68" s="103">
        <v>1.2</v>
      </c>
      <c r="Q68" s="103">
        <v>40.799999999999997</v>
      </c>
      <c r="R68" s="103">
        <v>1.68</v>
      </c>
      <c r="S68" s="103">
        <v>0</v>
      </c>
      <c r="T68" s="103">
        <v>0</v>
      </c>
      <c r="U68" s="64" t="s">
        <v>215</v>
      </c>
      <c r="V68" s="64" t="s">
        <v>38</v>
      </c>
      <c r="W68" s="104"/>
    </row>
    <row r="69" spans="1:23" ht="12.2" customHeight="1">
      <c r="A69" s="105" t="s">
        <v>39</v>
      </c>
      <c r="B69" s="106">
        <f>SUM(B66:B68)</f>
        <v>430</v>
      </c>
      <c r="C69" s="97">
        <f t="shared" ref="C69:T69" si="7">SUM(C66:C68)</f>
        <v>15.420000000000002</v>
      </c>
      <c r="D69" s="97">
        <f t="shared" si="7"/>
        <v>13.67</v>
      </c>
      <c r="E69" s="97">
        <f t="shared" si="7"/>
        <v>68.42</v>
      </c>
      <c r="F69" s="97">
        <f t="shared" si="7"/>
        <v>500.62000000000006</v>
      </c>
      <c r="G69" s="97">
        <f t="shared" si="7"/>
        <v>0.14000000000000001</v>
      </c>
      <c r="H69" s="97">
        <f t="shared" si="7"/>
        <v>2.11</v>
      </c>
      <c r="I69" s="97">
        <f t="shared" si="7"/>
        <v>0.09</v>
      </c>
      <c r="J69" s="97">
        <f t="shared" si="7"/>
        <v>2.66</v>
      </c>
      <c r="K69" s="97">
        <f t="shared" si="7"/>
        <v>0.25</v>
      </c>
      <c r="L69" s="97">
        <f t="shared" si="7"/>
        <v>0.29000000000000004</v>
      </c>
      <c r="M69" s="97">
        <f t="shared" si="7"/>
        <v>218.39000000000001</v>
      </c>
      <c r="N69" s="97">
        <f t="shared" si="7"/>
        <v>49.5</v>
      </c>
      <c r="O69" s="97">
        <f t="shared" si="7"/>
        <v>284.23</v>
      </c>
      <c r="P69" s="97">
        <f t="shared" si="7"/>
        <v>4.42</v>
      </c>
      <c r="Q69" s="97">
        <f t="shared" si="7"/>
        <v>456.65000000000003</v>
      </c>
      <c r="R69" s="97">
        <f t="shared" si="7"/>
        <v>6.2399999999999993</v>
      </c>
      <c r="S69" s="97">
        <f t="shared" si="7"/>
        <v>0.03</v>
      </c>
      <c r="T69" s="97">
        <f t="shared" si="7"/>
        <v>0.02</v>
      </c>
      <c r="U69" s="107"/>
      <c r="V69" s="107"/>
    </row>
    <row r="70" spans="1:23" s="108" customFormat="1" ht="28.35" customHeight="1">
      <c r="A70" s="190" t="s">
        <v>261</v>
      </c>
      <c r="B70" s="190"/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0"/>
      <c r="R70" s="190"/>
      <c r="S70" s="190"/>
      <c r="T70" s="190"/>
      <c r="U70" s="190"/>
      <c r="V70" s="190"/>
    </row>
    <row r="71" spans="1:23" ht="13.35" customHeight="1">
      <c r="A71" s="182" t="s">
        <v>0</v>
      </c>
      <c r="B71" s="184" t="s">
        <v>1</v>
      </c>
      <c r="C71" s="185" t="s">
        <v>2</v>
      </c>
      <c r="D71" s="186"/>
      <c r="E71" s="187"/>
      <c r="F71" s="188" t="s">
        <v>3</v>
      </c>
      <c r="G71" s="185" t="s">
        <v>4</v>
      </c>
      <c r="H71" s="186"/>
      <c r="I71" s="186"/>
      <c r="J71" s="186"/>
      <c r="K71" s="186"/>
      <c r="L71" s="187"/>
      <c r="M71" s="185" t="s">
        <v>5</v>
      </c>
      <c r="N71" s="186"/>
      <c r="O71" s="186"/>
      <c r="P71" s="186"/>
      <c r="Q71" s="186"/>
      <c r="R71" s="186"/>
      <c r="S71" s="186"/>
      <c r="T71" s="187"/>
      <c r="U71" s="96" t="s">
        <v>6</v>
      </c>
      <c r="V71" s="96" t="s">
        <v>7</v>
      </c>
    </row>
    <row r="72" spans="1:23" ht="26.65" customHeight="1">
      <c r="A72" s="183"/>
      <c r="B72" s="183"/>
      <c r="C72" s="97" t="s">
        <v>8</v>
      </c>
      <c r="D72" s="97" t="s">
        <v>9</v>
      </c>
      <c r="E72" s="97" t="s">
        <v>10</v>
      </c>
      <c r="F72" s="183"/>
      <c r="G72" s="97" t="s">
        <v>11</v>
      </c>
      <c r="H72" s="97" t="s">
        <v>12</v>
      </c>
      <c r="I72" s="97" t="s">
        <v>13</v>
      </c>
      <c r="J72" s="97" t="s">
        <v>14</v>
      </c>
      <c r="K72" s="97" t="s">
        <v>15</v>
      </c>
      <c r="L72" s="97" t="s">
        <v>16</v>
      </c>
      <c r="M72" s="97" t="s">
        <v>17</v>
      </c>
      <c r="N72" s="97" t="s">
        <v>18</v>
      </c>
      <c r="O72" s="97" t="s">
        <v>19</v>
      </c>
      <c r="P72" s="97" t="s">
        <v>20</v>
      </c>
      <c r="Q72" s="97" t="s">
        <v>21</v>
      </c>
      <c r="R72" s="97" t="s">
        <v>22</v>
      </c>
      <c r="S72" s="97" t="s">
        <v>23</v>
      </c>
      <c r="T72" s="97" t="s">
        <v>24</v>
      </c>
      <c r="U72" s="96"/>
      <c r="V72" s="96"/>
    </row>
    <row r="73" spans="1:23" ht="14.65" customHeight="1">
      <c r="A73" s="98" t="s">
        <v>49</v>
      </c>
      <c r="B73" s="99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98"/>
      <c r="V73" s="98"/>
    </row>
    <row r="74" spans="1:23" ht="12.2" customHeight="1">
      <c r="A74" s="66" t="s">
        <v>245</v>
      </c>
      <c r="B74" s="62">
        <v>100</v>
      </c>
      <c r="C74" s="63">
        <v>6.58</v>
      </c>
      <c r="D74" s="63">
        <v>6.91</v>
      </c>
      <c r="E74" s="63">
        <v>20.73</v>
      </c>
      <c r="F74" s="63">
        <v>165.18</v>
      </c>
      <c r="G74" s="63">
        <v>0.05</v>
      </c>
      <c r="H74" s="63">
        <v>0</v>
      </c>
      <c r="I74" s="63">
        <v>0</v>
      </c>
      <c r="J74" s="63">
        <v>1.5</v>
      </c>
      <c r="K74" s="63">
        <v>0.02</v>
      </c>
      <c r="L74" s="63">
        <v>0.02</v>
      </c>
      <c r="M74" s="63">
        <v>8.82</v>
      </c>
      <c r="N74" s="63">
        <v>5.71</v>
      </c>
      <c r="O74" s="63">
        <v>31.93</v>
      </c>
      <c r="P74" s="63">
        <v>0.36</v>
      </c>
      <c r="Q74" s="63">
        <v>49.34</v>
      </c>
      <c r="R74" s="63">
        <v>0.74</v>
      </c>
      <c r="S74" s="63">
        <v>0.01</v>
      </c>
      <c r="T74" s="63">
        <v>0.01</v>
      </c>
      <c r="U74" s="64" t="s">
        <v>215</v>
      </c>
      <c r="V74" s="64">
        <v>2017</v>
      </c>
      <c r="W74" s="55"/>
    </row>
    <row r="75" spans="1:23" ht="12.2" customHeight="1">
      <c r="A75" s="66" t="s">
        <v>183</v>
      </c>
      <c r="B75" s="62">
        <v>20</v>
      </c>
      <c r="C75" s="63">
        <v>4.6399999999999997</v>
      </c>
      <c r="D75" s="63">
        <v>3.89</v>
      </c>
      <c r="E75" s="63">
        <v>9.3333333333333338E-2</v>
      </c>
      <c r="F75" s="63">
        <v>72</v>
      </c>
      <c r="G75" s="63">
        <v>0</v>
      </c>
      <c r="H75" s="63">
        <v>0.08</v>
      </c>
      <c r="I75" s="63">
        <v>0.04</v>
      </c>
      <c r="J75" s="63">
        <v>0.03</v>
      </c>
      <c r="K75" s="63">
        <v>0</v>
      </c>
      <c r="L75" s="63">
        <v>0.03</v>
      </c>
      <c r="M75" s="63">
        <v>99.44</v>
      </c>
      <c r="N75" s="63">
        <v>3.96</v>
      </c>
      <c r="O75" s="63">
        <v>56.5</v>
      </c>
      <c r="P75" s="63">
        <v>0.11</v>
      </c>
      <c r="Q75" s="63">
        <v>9.94</v>
      </c>
      <c r="R75" s="63">
        <v>0</v>
      </c>
      <c r="S75" s="63">
        <v>0</v>
      </c>
      <c r="T75" s="63">
        <v>0</v>
      </c>
      <c r="U75" s="64" t="s">
        <v>184</v>
      </c>
      <c r="V75" s="64">
        <v>2017</v>
      </c>
      <c r="W75" s="55"/>
    </row>
    <row r="76" spans="1:23" ht="12.2" customHeight="1">
      <c r="A76" s="66" t="s">
        <v>185</v>
      </c>
      <c r="B76" s="62">
        <v>200</v>
      </c>
      <c r="C76" s="63">
        <v>1</v>
      </c>
      <c r="D76" s="63">
        <v>0</v>
      </c>
      <c r="E76" s="63">
        <v>20.2</v>
      </c>
      <c r="F76" s="63">
        <v>84.8</v>
      </c>
      <c r="G76" s="63">
        <v>0.03</v>
      </c>
      <c r="H76" s="63">
        <v>1.6</v>
      </c>
      <c r="I76" s="63">
        <v>0</v>
      </c>
      <c r="J76" s="63">
        <v>0</v>
      </c>
      <c r="K76" s="63">
        <v>0</v>
      </c>
      <c r="L76" s="63">
        <v>0.02</v>
      </c>
      <c r="M76" s="63">
        <v>36</v>
      </c>
      <c r="N76" s="63">
        <v>16.2</v>
      </c>
      <c r="O76" s="63">
        <v>21.6</v>
      </c>
      <c r="P76" s="63">
        <v>0.72</v>
      </c>
      <c r="Q76" s="63">
        <v>300</v>
      </c>
      <c r="R76" s="63">
        <v>12</v>
      </c>
      <c r="S76" s="63">
        <v>0</v>
      </c>
      <c r="T76" s="63">
        <v>0</v>
      </c>
      <c r="U76" s="64" t="s">
        <v>60</v>
      </c>
      <c r="V76" s="64">
        <v>2017</v>
      </c>
      <c r="W76" s="55"/>
    </row>
    <row r="77" spans="1:23" ht="12.2" customHeight="1">
      <c r="A77" s="66" t="s">
        <v>224</v>
      </c>
      <c r="B77" s="62">
        <v>30</v>
      </c>
      <c r="C77" s="63">
        <v>1.3</v>
      </c>
      <c r="D77" s="63">
        <v>2.9</v>
      </c>
      <c r="E77" s="63">
        <v>16.3</v>
      </c>
      <c r="F77" s="63">
        <v>85.01</v>
      </c>
      <c r="G77" s="63">
        <v>0.02</v>
      </c>
      <c r="H77" s="63">
        <v>0</v>
      </c>
      <c r="I77" s="63">
        <v>0</v>
      </c>
      <c r="J77" s="63">
        <v>0</v>
      </c>
      <c r="K77" s="63">
        <v>0</v>
      </c>
      <c r="L77" s="63">
        <v>0.02</v>
      </c>
      <c r="M77" s="63">
        <v>8.6999999999999993</v>
      </c>
      <c r="N77" s="63">
        <v>6</v>
      </c>
      <c r="O77" s="63">
        <v>27</v>
      </c>
      <c r="P77" s="63">
        <v>0.63</v>
      </c>
      <c r="Q77" s="63">
        <v>33</v>
      </c>
      <c r="R77" s="63">
        <v>0</v>
      </c>
      <c r="S77" s="63">
        <v>0</v>
      </c>
      <c r="T77" s="63">
        <v>0</v>
      </c>
      <c r="U77" s="64" t="s">
        <v>215</v>
      </c>
      <c r="V77" s="64">
        <v>2017</v>
      </c>
      <c r="W77" s="55"/>
    </row>
    <row r="78" spans="1:23" ht="12.2" customHeight="1">
      <c r="A78" s="105" t="s">
        <v>39</v>
      </c>
      <c r="B78" s="106">
        <f>SUM(B74:B77)</f>
        <v>350</v>
      </c>
      <c r="C78" s="97">
        <f t="shared" ref="C78:T78" si="8">SUM(C74:C77)</f>
        <v>13.52</v>
      </c>
      <c r="D78" s="97">
        <f t="shared" si="8"/>
        <v>13.700000000000001</v>
      </c>
      <c r="E78" s="97">
        <f t="shared" si="8"/>
        <v>57.323333333333338</v>
      </c>
      <c r="F78" s="97">
        <f t="shared" si="8"/>
        <v>406.99</v>
      </c>
      <c r="G78" s="97">
        <f t="shared" si="8"/>
        <v>0.1</v>
      </c>
      <c r="H78" s="97">
        <f t="shared" si="8"/>
        <v>1.6800000000000002</v>
      </c>
      <c r="I78" s="97">
        <f t="shared" si="8"/>
        <v>0.04</v>
      </c>
      <c r="J78" s="97">
        <f t="shared" si="8"/>
        <v>1.53</v>
      </c>
      <c r="K78" s="97">
        <f t="shared" si="8"/>
        <v>0.02</v>
      </c>
      <c r="L78" s="97">
        <f t="shared" si="8"/>
        <v>9.0000000000000011E-2</v>
      </c>
      <c r="M78" s="97">
        <f t="shared" si="8"/>
        <v>152.95999999999998</v>
      </c>
      <c r="N78" s="97">
        <f t="shared" si="8"/>
        <v>31.869999999999997</v>
      </c>
      <c r="O78" s="97">
        <f t="shared" si="8"/>
        <v>137.03</v>
      </c>
      <c r="P78" s="97">
        <f t="shared" si="8"/>
        <v>1.8199999999999998</v>
      </c>
      <c r="Q78" s="97">
        <f t="shared" si="8"/>
        <v>392.28</v>
      </c>
      <c r="R78" s="97">
        <f t="shared" si="8"/>
        <v>12.74</v>
      </c>
      <c r="S78" s="97">
        <f t="shared" si="8"/>
        <v>0.01</v>
      </c>
      <c r="T78" s="97">
        <f t="shared" si="8"/>
        <v>0.01</v>
      </c>
      <c r="U78" s="107"/>
      <c r="V78" s="107"/>
    </row>
    <row r="79" spans="1:23" s="108" customFormat="1" ht="28.35" customHeight="1">
      <c r="A79" s="190" t="s">
        <v>262</v>
      </c>
      <c r="B79" s="190"/>
      <c r="C79" s="190"/>
      <c r="D79" s="190"/>
      <c r="E79" s="190"/>
      <c r="F79" s="190"/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90"/>
    </row>
    <row r="80" spans="1:23" ht="13.35" customHeight="1">
      <c r="A80" s="182" t="s">
        <v>0</v>
      </c>
      <c r="B80" s="184" t="s">
        <v>1</v>
      </c>
      <c r="C80" s="185" t="s">
        <v>2</v>
      </c>
      <c r="D80" s="186"/>
      <c r="E80" s="187"/>
      <c r="F80" s="188" t="s">
        <v>3</v>
      </c>
      <c r="G80" s="185" t="s">
        <v>4</v>
      </c>
      <c r="H80" s="186"/>
      <c r="I80" s="186"/>
      <c r="J80" s="186"/>
      <c r="K80" s="186"/>
      <c r="L80" s="187"/>
      <c r="M80" s="185" t="s">
        <v>5</v>
      </c>
      <c r="N80" s="186"/>
      <c r="O80" s="186"/>
      <c r="P80" s="186"/>
      <c r="Q80" s="186"/>
      <c r="R80" s="186"/>
      <c r="S80" s="186"/>
      <c r="T80" s="187"/>
      <c r="U80" s="96" t="s">
        <v>6</v>
      </c>
      <c r="V80" s="96" t="s">
        <v>7</v>
      </c>
    </row>
    <row r="81" spans="1:23" ht="26.65" customHeight="1">
      <c r="A81" s="183"/>
      <c r="B81" s="183"/>
      <c r="C81" s="97" t="s">
        <v>8</v>
      </c>
      <c r="D81" s="97" t="s">
        <v>9</v>
      </c>
      <c r="E81" s="97" t="s">
        <v>10</v>
      </c>
      <c r="F81" s="183"/>
      <c r="G81" s="97" t="s">
        <v>11</v>
      </c>
      <c r="H81" s="97" t="s">
        <v>12</v>
      </c>
      <c r="I81" s="97" t="s">
        <v>13</v>
      </c>
      <c r="J81" s="97" t="s">
        <v>14</v>
      </c>
      <c r="K81" s="97" t="s">
        <v>15</v>
      </c>
      <c r="L81" s="97" t="s">
        <v>16</v>
      </c>
      <c r="M81" s="97" t="s">
        <v>17</v>
      </c>
      <c r="N81" s="97" t="s">
        <v>18</v>
      </c>
      <c r="O81" s="97" t="s">
        <v>19</v>
      </c>
      <c r="P81" s="97" t="s">
        <v>20</v>
      </c>
      <c r="Q81" s="97" t="s">
        <v>21</v>
      </c>
      <c r="R81" s="97" t="s">
        <v>22</v>
      </c>
      <c r="S81" s="97" t="s">
        <v>23</v>
      </c>
      <c r="T81" s="97" t="s">
        <v>24</v>
      </c>
      <c r="U81" s="96"/>
      <c r="V81" s="96"/>
    </row>
    <row r="82" spans="1:23" ht="14.65" customHeight="1">
      <c r="A82" s="98" t="s">
        <v>49</v>
      </c>
      <c r="B82" s="99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98"/>
      <c r="V82" s="98"/>
    </row>
    <row r="83" spans="1:23" ht="12.2" customHeight="1">
      <c r="A83" s="101" t="s">
        <v>198</v>
      </c>
      <c r="B83" s="102">
        <v>200</v>
      </c>
      <c r="C83" s="103">
        <v>10.53</v>
      </c>
      <c r="D83" s="103">
        <v>13.4</v>
      </c>
      <c r="E83" s="103">
        <v>23.13</v>
      </c>
      <c r="F83" s="103">
        <v>258.25</v>
      </c>
      <c r="G83" s="103">
        <v>0.09</v>
      </c>
      <c r="H83" s="103">
        <v>0.19</v>
      </c>
      <c r="I83" s="103">
        <v>0.17</v>
      </c>
      <c r="J83" s="103">
        <v>3.92</v>
      </c>
      <c r="K83" s="103">
        <v>1.19</v>
      </c>
      <c r="L83" s="103">
        <v>0.24</v>
      </c>
      <c r="M83" s="103">
        <v>75.650000000000006</v>
      </c>
      <c r="N83" s="103">
        <v>16.829999999999998</v>
      </c>
      <c r="O83" s="103">
        <v>144.81</v>
      </c>
      <c r="P83" s="103">
        <v>1.95</v>
      </c>
      <c r="Q83" s="103">
        <v>175.83</v>
      </c>
      <c r="R83" s="103">
        <v>13.33</v>
      </c>
      <c r="S83" s="103">
        <v>0.03</v>
      </c>
      <c r="T83" s="103">
        <v>0.02</v>
      </c>
      <c r="U83" s="64" t="s">
        <v>114</v>
      </c>
      <c r="V83" s="64" t="s">
        <v>27</v>
      </c>
      <c r="W83" s="104"/>
    </row>
    <row r="84" spans="1:23" ht="12.2" customHeight="1">
      <c r="A84" s="66" t="s">
        <v>68</v>
      </c>
      <c r="B84" s="62">
        <v>180</v>
      </c>
      <c r="C84" s="63">
        <v>0.14000000000000001</v>
      </c>
      <c r="D84" s="63">
        <v>0.14000000000000001</v>
      </c>
      <c r="E84" s="63">
        <v>25.09</v>
      </c>
      <c r="F84" s="63">
        <v>103.14</v>
      </c>
      <c r="G84" s="63">
        <v>0.01</v>
      </c>
      <c r="H84" s="63">
        <v>1.44</v>
      </c>
      <c r="I84" s="63">
        <v>0</v>
      </c>
      <c r="J84" s="63">
        <v>0.23</v>
      </c>
      <c r="K84" s="63">
        <v>0</v>
      </c>
      <c r="L84" s="63">
        <v>0.01</v>
      </c>
      <c r="M84" s="63">
        <v>11.84</v>
      </c>
      <c r="N84" s="63">
        <v>3.99</v>
      </c>
      <c r="O84" s="63">
        <v>3.56</v>
      </c>
      <c r="P84" s="63">
        <v>0.71</v>
      </c>
      <c r="Q84" s="63">
        <v>101.19</v>
      </c>
      <c r="R84" s="63">
        <v>0.72</v>
      </c>
      <c r="S84" s="63">
        <v>0</v>
      </c>
      <c r="T84" s="63">
        <v>0</v>
      </c>
      <c r="U84" s="64" t="s">
        <v>69</v>
      </c>
      <c r="V84" s="64">
        <v>2017</v>
      </c>
      <c r="W84" s="55"/>
    </row>
    <row r="85" spans="1:23" ht="12.2" customHeight="1">
      <c r="A85" s="101" t="s">
        <v>36</v>
      </c>
      <c r="B85" s="102">
        <v>20</v>
      </c>
      <c r="C85" s="103">
        <v>1.1200000000000001</v>
      </c>
      <c r="D85" s="103">
        <v>0.22</v>
      </c>
      <c r="E85" s="103">
        <v>9.8800000000000008</v>
      </c>
      <c r="F85" s="103">
        <v>45.98</v>
      </c>
      <c r="G85" s="103">
        <v>0.04</v>
      </c>
      <c r="H85" s="103">
        <v>0</v>
      </c>
      <c r="I85" s="103">
        <v>0</v>
      </c>
      <c r="J85" s="103">
        <v>0.44</v>
      </c>
      <c r="K85" s="103">
        <v>0</v>
      </c>
      <c r="L85" s="103">
        <v>0.02</v>
      </c>
      <c r="M85" s="103">
        <v>3.6</v>
      </c>
      <c r="N85" s="103">
        <v>3.8</v>
      </c>
      <c r="O85" s="103">
        <v>17.399999999999999</v>
      </c>
      <c r="P85" s="103">
        <v>0.8</v>
      </c>
      <c r="Q85" s="103">
        <v>27.2</v>
      </c>
      <c r="R85" s="103">
        <v>1.1200000000000001</v>
      </c>
      <c r="S85" s="103">
        <v>0</v>
      </c>
      <c r="T85" s="103">
        <v>0</v>
      </c>
      <c r="U85" s="109"/>
      <c r="V85" s="109" t="s">
        <v>38</v>
      </c>
      <c r="W85" s="104"/>
    </row>
    <row r="86" spans="1:23" ht="12.2" customHeight="1">
      <c r="A86" s="105" t="s">
        <v>39</v>
      </c>
      <c r="B86" s="106">
        <f>SUM(B83:B85)</f>
        <v>400</v>
      </c>
      <c r="C86" s="97">
        <f t="shared" ref="C86:T86" si="9">SUM(C83:C85)</f>
        <v>11.79</v>
      </c>
      <c r="D86" s="97">
        <f t="shared" si="9"/>
        <v>13.760000000000002</v>
      </c>
      <c r="E86" s="97">
        <f t="shared" si="9"/>
        <v>58.1</v>
      </c>
      <c r="F86" s="97">
        <f t="shared" si="9"/>
        <v>407.37</v>
      </c>
      <c r="G86" s="97">
        <f t="shared" si="9"/>
        <v>0.13999999999999999</v>
      </c>
      <c r="H86" s="97">
        <f t="shared" si="9"/>
        <v>1.63</v>
      </c>
      <c r="I86" s="97">
        <f t="shared" si="9"/>
        <v>0.17</v>
      </c>
      <c r="J86" s="97">
        <f t="shared" si="9"/>
        <v>4.5900000000000007</v>
      </c>
      <c r="K86" s="97">
        <f t="shared" si="9"/>
        <v>1.19</v>
      </c>
      <c r="L86" s="97">
        <f t="shared" si="9"/>
        <v>0.27</v>
      </c>
      <c r="M86" s="97">
        <f t="shared" si="9"/>
        <v>91.09</v>
      </c>
      <c r="N86" s="97">
        <f t="shared" si="9"/>
        <v>24.62</v>
      </c>
      <c r="O86" s="97">
        <f t="shared" si="9"/>
        <v>165.77</v>
      </c>
      <c r="P86" s="97">
        <f t="shared" si="9"/>
        <v>3.46</v>
      </c>
      <c r="Q86" s="97">
        <f t="shared" si="9"/>
        <v>304.21999999999997</v>
      </c>
      <c r="R86" s="97">
        <f t="shared" si="9"/>
        <v>15.170000000000002</v>
      </c>
      <c r="S86" s="97">
        <f t="shared" si="9"/>
        <v>0.03</v>
      </c>
      <c r="T86" s="97">
        <f t="shared" si="9"/>
        <v>0.02</v>
      </c>
      <c r="U86" s="107"/>
      <c r="V86" s="107"/>
    </row>
    <row r="89" spans="1:23" s="108" customFormat="1" ht="14.1" customHeight="1">
      <c r="A89" s="169" t="s">
        <v>278</v>
      </c>
      <c r="B89" s="191"/>
      <c r="C89" s="191"/>
      <c r="D89" s="191"/>
      <c r="E89" s="191"/>
      <c r="F89" s="191"/>
      <c r="G89" s="191"/>
      <c r="H89" s="191"/>
      <c r="I89" s="191"/>
      <c r="J89" s="191"/>
      <c r="K89" s="191"/>
      <c r="L89" s="191"/>
      <c r="M89" s="192"/>
      <c r="N89" s="192"/>
      <c r="O89" s="192"/>
      <c r="P89" s="192"/>
      <c r="Q89" s="192"/>
      <c r="R89" s="192"/>
      <c r="S89" s="192"/>
      <c r="T89" s="192"/>
      <c r="U89" s="192"/>
      <c r="V89" s="192"/>
      <c r="W89" s="75"/>
    </row>
    <row r="90" spans="1:23" s="108" customFormat="1" ht="13.35" customHeight="1">
      <c r="A90" s="172" t="s">
        <v>267</v>
      </c>
      <c r="B90" s="172"/>
      <c r="C90" s="165" t="s">
        <v>2</v>
      </c>
      <c r="D90" s="165"/>
      <c r="E90" s="165"/>
      <c r="F90" s="165" t="s">
        <v>3</v>
      </c>
      <c r="G90" s="165" t="s">
        <v>4</v>
      </c>
      <c r="H90" s="165"/>
      <c r="I90" s="165"/>
      <c r="J90" s="165"/>
      <c r="K90" s="165"/>
      <c r="L90" s="157"/>
      <c r="M90" s="166" t="s">
        <v>5</v>
      </c>
      <c r="N90" s="166"/>
      <c r="O90" s="166"/>
      <c r="P90" s="166"/>
      <c r="Q90" s="166"/>
      <c r="R90" s="166"/>
      <c r="S90" s="166"/>
      <c r="T90" s="166"/>
      <c r="U90" s="160"/>
      <c r="V90" s="160"/>
      <c r="W90" s="75"/>
    </row>
    <row r="91" spans="1:23" s="108" customFormat="1" ht="26.65" customHeight="1">
      <c r="A91" s="153"/>
      <c r="B91" s="153"/>
      <c r="C91" s="81" t="s">
        <v>8</v>
      </c>
      <c r="D91" s="81" t="s">
        <v>9</v>
      </c>
      <c r="E91" s="81" t="s">
        <v>10</v>
      </c>
      <c r="F91" s="156"/>
      <c r="G91" s="81" t="s">
        <v>11</v>
      </c>
      <c r="H91" s="81" t="s">
        <v>12</v>
      </c>
      <c r="I91" s="81" t="s">
        <v>13</v>
      </c>
      <c r="J91" s="81" t="s">
        <v>14</v>
      </c>
      <c r="K91" s="81" t="s">
        <v>15</v>
      </c>
      <c r="L91" s="82" t="s">
        <v>16</v>
      </c>
      <c r="M91" s="83" t="s">
        <v>17</v>
      </c>
      <c r="N91" s="83" t="s">
        <v>18</v>
      </c>
      <c r="O91" s="83" t="s">
        <v>19</v>
      </c>
      <c r="P91" s="83" t="s">
        <v>20</v>
      </c>
      <c r="Q91" s="83" t="s">
        <v>21</v>
      </c>
      <c r="R91" s="83" t="s">
        <v>22</v>
      </c>
      <c r="S91" s="83" t="s">
        <v>23</v>
      </c>
      <c r="T91" s="83" t="s">
        <v>24</v>
      </c>
      <c r="U91" s="160"/>
      <c r="V91" s="160"/>
      <c r="W91" s="75"/>
    </row>
    <row r="92" spans="1:23" s="114" customFormat="1" ht="14.1" customHeight="1">
      <c r="A92" s="111" t="s">
        <v>268</v>
      </c>
      <c r="B92" s="111">
        <f>B86+B78+B69+B61+B53+B43+B35+B27+B19+B11</f>
        <v>4090</v>
      </c>
      <c r="C92" s="111">
        <f t="shared" ref="C92:T92" si="10">C86+C78+C69+C61+C53+C43+C35+C27+C19+C11</f>
        <v>121.06800000000001</v>
      </c>
      <c r="D92" s="111">
        <f t="shared" si="10"/>
        <v>126.776</v>
      </c>
      <c r="E92" s="111">
        <f t="shared" si="10"/>
        <v>515.68333333333328</v>
      </c>
      <c r="F92" s="111">
        <f t="shared" si="10"/>
        <v>3807.36</v>
      </c>
      <c r="G92" s="111">
        <f t="shared" si="10"/>
        <v>2.0536000000000003</v>
      </c>
      <c r="H92" s="111">
        <f t="shared" si="10"/>
        <v>81.013400000000004</v>
      </c>
      <c r="I92" s="111">
        <f t="shared" si="10"/>
        <v>6.47</v>
      </c>
      <c r="J92" s="111">
        <f t="shared" si="10"/>
        <v>28.119999999999997</v>
      </c>
      <c r="K92" s="111">
        <f t="shared" si="10"/>
        <v>2.52</v>
      </c>
      <c r="L92" s="111">
        <f t="shared" si="10"/>
        <v>3.04</v>
      </c>
      <c r="M92" s="111">
        <f t="shared" si="10"/>
        <v>1296.0519999999999</v>
      </c>
      <c r="N92" s="111">
        <f t="shared" si="10"/>
        <v>540.62400000000002</v>
      </c>
      <c r="O92" s="111">
        <f t="shared" si="10"/>
        <v>2242.9860000000003</v>
      </c>
      <c r="P92" s="111">
        <f t="shared" si="10"/>
        <v>39.938200000000002</v>
      </c>
      <c r="Q92" s="111">
        <f t="shared" si="10"/>
        <v>6808.1399999999985</v>
      </c>
      <c r="R92" s="111">
        <f t="shared" si="10"/>
        <v>251.53000000000003</v>
      </c>
      <c r="S92" s="111">
        <f t="shared" si="10"/>
        <v>1.04</v>
      </c>
      <c r="T92" s="111">
        <f t="shared" si="10"/>
        <v>0.11</v>
      </c>
      <c r="U92" s="113"/>
      <c r="V92" s="113"/>
      <c r="W92" s="113"/>
    </row>
    <row r="93" spans="1:23" s="114" customFormat="1" ht="14.1" customHeight="1">
      <c r="A93" s="111" t="s">
        <v>269</v>
      </c>
      <c r="B93" s="111">
        <f>B92/10</f>
        <v>409</v>
      </c>
      <c r="C93" s="111">
        <f t="shared" ref="C93:T93" si="11">C92/10</f>
        <v>12.106800000000002</v>
      </c>
      <c r="D93" s="111">
        <f t="shared" si="11"/>
        <v>12.6776</v>
      </c>
      <c r="E93" s="111">
        <f t="shared" si="11"/>
        <v>51.568333333333328</v>
      </c>
      <c r="F93" s="111">
        <f t="shared" si="11"/>
        <v>380.73599999999999</v>
      </c>
      <c r="G93" s="111">
        <f t="shared" si="11"/>
        <v>0.20536000000000004</v>
      </c>
      <c r="H93" s="111">
        <f t="shared" si="11"/>
        <v>8.1013400000000004</v>
      </c>
      <c r="I93" s="111">
        <f t="shared" si="11"/>
        <v>0.64700000000000002</v>
      </c>
      <c r="J93" s="111">
        <f t="shared" si="11"/>
        <v>2.8119999999999998</v>
      </c>
      <c r="K93" s="111">
        <f t="shared" si="11"/>
        <v>0.252</v>
      </c>
      <c r="L93" s="111">
        <f t="shared" si="11"/>
        <v>0.30399999999999999</v>
      </c>
      <c r="M93" s="111">
        <f t="shared" si="11"/>
        <v>129.6052</v>
      </c>
      <c r="N93" s="111">
        <f t="shared" si="11"/>
        <v>54.062400000000004</v>
      </c>
      <c r="O93" s="111">
        <f t="shared" si="11"/>
        <v>224.29860000000002</v>
      </c>
      <c r="P93" s="111">
        <f t="shared" si="11"/>
        <v>3.9938200000000004</v>
      </c>
      <c r="Q93" s="111">
        <f t="shared" si="11"/>
        <v>680.81399999999985</v>
      </c>
      <c r="R93" s="111">
        <f t="shared" si="11"/>
        <v>25.153000000000002</v>
      </c>
      <c r="S93" s="111">
        <f t="shared" si="11"/>
        <v>0.10400000000000001</v>
      </c>
      <c r="T93" s="111">
        <f t="shared" si="11"/>
        <v>1.0999999999999999E-2</v>
      </c>
      <c r="U93" s="113"/>
      <c r="V93" s="113"/>
      <c r="W93" s="113"/>
    </row>
  </sheetData>
  <mergeCells count="83">
    <mergeCell ref="M90:T90"/>
    <mergeCell ref="U90:U91"/>
    <mergeCell ref="V90:V91"/>
    <mergeCell ref="A90:A91"/>
    <mergeCell ref="B90:B91"/>
    <mergeCell ref="C90:E90"/>
    <mergeCell ref="F90:F91"/>
    <mergeCell ref="G90:L90"/>
    <mergeCell ref="A89:V89"/>
    <mergeCell ref="A79:V79"/>
    <mergeCell ref="A80:A81"/>
    <mergeCell ref="B80:B81"/>
    <mergeCell ref="C80:E80"/>
    <mergeCell ref="F80:F81"/>
    <mergeCell ref="G80:L80"/>
    <mergeCell ref="M80:T80"/>
    <mergeCell ref="A70:V70"/>
    <mergeCell ref="A71:A72"/>
    <mergeCell ref="B71:B72"/>
    <mergeCell ref="C71:E71"/>
    <mergeCell ref="F71:F72"/>
    <mergeCell ref="G71:L71"/>
    <mergeCell ref="M71:T71"/>
    <mergeCell ref="A62:V62"/>
    <mergeCell ref="A63:A64"/>
    <mergeCell ref="B63:B64"/>
    <mergeCell ref="C63:E63"/>
    <mergeCell ref="F63:F64"/>
    <mergeCell ref="G63:L63"/>
    <mergeCell ref="M63:T63"/>
    <mergeCell ref="A54:V54"/>
    <mergeCell ref="A55:A56"/>
    <mergeCell ref="B55:B56"/>
    <mergeCell ref="C55:E55"/>
    <mergeCell ref="F55:F56"/>
    <mergeCell ref="G55:L55"/>
    <mergeCell ref="M55:T55"/>
    <mergeCell ref="A44:V44"/>
    <mergeCell ref="A45:A46"/>
    <mergeCell ref="B45:B46"/>
    <mergeCell ref="C45:E45"/>
    <mergeCell ref="F45:F46"/>
    <mergeCell ref="G45:L45"/>
    <mergeCell ref="M45:T45"/>
    <mergeCell ref="A36:V36"/>
    <mergeCell ref="A37:A38"/>
    <mergeCell ref="B37:B38"/>
    <mergeCell ref="C37:E37"/>
    <mergeCell ref="F37:F38"/>
    <mergeCell ref="G37:L37"/>
    <mergeCell ref="M37:T37"/>
    <mergeCell ref="A28:V28"/>
    <mergeCell ref="A29:A30"/>
    <mergeCell ref="B29:B30"/>
    <mergeCell ref="C29:E29"/>
    <mergeCell ref="F29:F30"/>
    <mergeCell ref="G29:L29"/>
    <mergeCell ref="M29:T29"/>
    <mergeCell ref="A20:V20"/>
    <mergeCell ref="A21:A22"/>
    <mergeCell ref="B21:B22"/>
    <mergeCell ref="C21:E21"/>
    <mergeCell ref="F21:F22"/>
    <mergeCell ref="G21:L21"/>
    <mergeCell ref="M21:T21"/>
    <mergeCell ref="A12:V12"/>
    <mergeCell ref="A13:A14"/>
    <mergeCell ref="B13:B14"/>
    <mergeCell ref="C13:E13"/>
    <mergeCell ref="F13:F14"/>
    <mergeCell ref="G13:L13"/>
    <mergeCell ref="M13:T13"/>
    <mergeCell ref="A1:C1"/>
    <mergeCell ref="K1:V1"/>
    <mergeCell ref="A2:V2"/>
    <mergeCell ref="A4:V4"/>
    <mergeCell ref="A5:A6"/>
    <mergeCell ref="B5:B6"/>
    <mergeCell ref="C5:E5"/>
    <mergeCell ref="F5:F6"/>
    <mergeCell ref="G5:L5"/>
    <mergeCell ref="M5:T5"/>
    <mergeCell ref="A3:V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I29"/>
  <sheetViews>
    <sheetView topLeftCell="A22" workbookViewId="0">
      <selection activeCell="E5" sqref="E5"/>
    </sheetView>
  </sheetViews>
  <sheetFormatPr defaultRowHeight="10.5"/>
  <cols>
    <col min="1" max="1" width="43.83203125" customWidth="1"/>
    <col min="2" max="2" width="17.1640625" style="50" customWidth="1"/>
    <col min="3" max="3" width="15.33203125" style="39" customWidth="1"/>
    <col min="4" max="4" width="15.5" style="39" customWidth="1"/>
    <col min="5" max="5" width="15" style="39" customWidth="1"/>
    <col min="6" max="6" width="27" style="39" customWidth="1"/>
  </cols>
  <sheetData>
    <row r="1" spans="1:1023" s="3" customFormat="1" ht="18.75">
      <c r="A1" s="1"/>
      <c r="B1" s="40"/>
      <c r="C1" s="193" t="s">
        <v>2</v>
      </c>
      <c r="D1" s="193"/>
      <c r="E1" s="193"/>
      <c r="F1" s="194" t="s">
        <v>3</v>
      </c>
      <c r="G1" s="2"/>
      <c r="AMI1" s="4"/>
    </row>
    <row r="2" spans="1:1023" s="3" customFormat="1" ht="28.5">
      <c r="A2" s="5" t="s">
        <v>279</v>
      </c>
      <c r="B2" s="41"/>
      <c r="C2" s="6" t="s">
        <v>8</v>
      </c>
      <c r="D2" s="6" t="s">
        <v>9</v>
      </c>
      <c r="E2" s="6" t="s">
        <v>10</v>
      </c>
      <c r="F2" s="195"/>
      <c r="G2" s="2"/>
      <c r="AMI2" s="4"/>
    </row>
    <row r="3" spans="1:1023" s="3" customFormat="1" ht="14.25">
      <c r="A3" s="5" t="s">
        <v>279</v>
      </c>
      <c r="B3" s="41"/>
      <c r="C3" s="6">
        <v>77</v>
      </c>
      <c r="D3" s="6">
        <v>79</v>
      </c>
      <c r="E3" s="6">
        <v>335</v>
      </c>
      <c r="F3" s="6">
        <v>2350</v>
      </c>
      <c r="G3" s="2"/>
      <c r="AMI3" s="4"/>
    </row>
    <row r="4" spans="1:1023" s="3" customFormat="1" ht="12.75">
      <c r="A4" s="7" t="s">
        <v>280</v>
      </c>
      <c r="B4" s="42"/>
      <c r="C4" s="8">
        <f>C12+C20+C27</f>
        <v>64.860448148148151</v>
      </c>
      <c r="D4" s="8">
        <f t="shared" ref="D4:F4" si="0">D12+D20+D27</f>
        <v>66.89865555555555</v>
      </c>
      <c r="E4" s="8">
        <f t="shared" si="0"/>
        <v>279.42611111111108</v>
      </c>
      <c r="F4" s="8">
        <f t="shared" si="0"/>
        <v>1960.7128518518516</v>
      </c>
      <c r="G4" s="2"/>
      <c r="AMI4" s="9"/>
    </row>
    <row r="5" spans="1:1023" s="13" customFormat="1" ht="15.75">
      <c r="A5" s="10" t="s">
        <v>281</v>
      </c>
      <c r="B5" s="43"/>
      <c r="C5" s="35">
        <v>1</v>
      </c>
      <c r="D5" s="36">
        <v>1</v>
      </c>
      <c r="E5" s="36">
        <f>E4/D4</f>
        <v>4.1768569007947178</v>
      </c>
      <c r="F5" s="36"/>
      <c r="G5" s="11"/>
      <c r="H5" s="12"/>
      <c r="I5" s="12"/>
      <c r="AMI5" s="14"/>
    </row>
    <row r="6" spans="1:1023" s="3" customFormat="1" ht="31.5">
      <c r="A6" s="15" t="s">
        <v>282</v>
      </c>
      <c r="B6" s="44"/>
      <c r="C6" s="16">
        <f>C4*100/C3</f>
        <v>84.234348244348254</v>
      </c>
      <c r="D6" s="16">
        <f t="shared" ref="D6:F6" si="1">D4*100/D3</f>
        <v>84.681842475386773</v>
      </c>
      <c r="E6" s="16">
        <f t="shared" si="1"/>
        <v>83.410779436152566</v>
      </c>
      <c r="F6" s="16">
        <f t="shared" si="1"/>
        <v>83.434589440504325</v>
      </c>
      <c r="G6" s="17"/>
      <c r="H6" s="18"/>
      <c r="I6" s="18"/>
      <c r="AMI6" s="4"/>
    </row>
    <row r="7" spans="1:1023" s="3" customFormat="1" ht="15.75">
      <c r="A7" s="19"/>
      <c r="B7" s="45"/>
      <c r="C7" s="37"/>
      <c r="D7" s="20"/>
      <c r="E7" s="20"/>
      <c r="F7" s="20"/>
      <c r="G7" s="17"/>
      <c r="H7" s="18"/>
      <c r="I7" s="18"/>
      <c r="AMI7" s="4"/>
    </row>
    <row r="8" spans="1:1023" s="3" customFormat="1" ht="15.75">
      <c r="A8" s="19"/>
      <c r="B8" s="45"/>
      <c r="C8" s="37"/>
      <c r="D8" s="20"/>
      <c r="E8" s="20"/>
      <c r="F8" s="20"/>
      <c r="G8" s="17"/>
      <c r="H8" s="18"/>
      <c r="I8" s="18"/>
      <c r="AMI8" s="4"/>
    </row>
    <row r="9" spans="1:1023" s="23" customFormat="1" ht="15">
      <c r="A9" s="196" t="s">
        <v>276</v>
      </c>
      <c r="B9" s="198" t="s">
        <v>283</v>
      </c>
      <c r="C9" s="200" t="s">
        <v>2</v>
      </c>
      <c r="D9" s="200"/>
      <c r="E9" s="200"/>
      <c r="F9" s="200" t="s">
        <v>3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2"/>
      <c r="U9" s="22"/>
    </row>
    <row r="10" spans="1:1023" s="23" customFormat="1" ht="28.5">
      <c r="A10" s="197"/>
      <c r="B10" s="199"/>
      <c r="C10" s="24" t="s">
        <v>8</v>
      </c>
      <c r="D10" s="24" t="s">
        <v>9</v>
      </c>
      <c r="E10" s="24" t="s">
        <v>10</v>
      </c>
      <c r="F10" s="20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2"/>
      <c r="U10" s="22"/>
    </row>
    <row r="11" spans="1:1023" s="28" customFormat="1" ht="15">
      <c r="A11" s="25" t="s">
        <v>268</v>
      </c>
      <c r="B11" s="46">
        <f>ЗАВТРАКИ!B132</f>
        <v>7070</v>
      </c>
      <c r="C11" s="29">
        <f>ЗАВТРАКИ!C132</f>
        <v>263.5044444444444</v>
      </c>
      <c r="D11" s="29">
        <f>ЗАВТРАКИ!D132</f>
        <v>262.59755555555557</v>
      </c>
      <c r="E11" s="29">
        <f>ЗАВТРАКИ!E132</f>
        <v>1126.6508888888889</v>
      </c>
      <c r="F11" s="29">
        <f>ЗАВТРАКИ!F132</f>
        <v>7856.2977777777778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7"/>
      <c r="U11" s="27"/>
    </row>
    <row r="12" spans="1:1023" s="28" customFormat="1" ht="30">
      <c r="A12" s="25" t="s">
        <v>269</v>
      </c>
      <c r="B12" s="46">
        <f>B11/12</f>
        <v>589.16666666666663</v>
      </c>
      <c r="C12" s="29">
        <f t="shared" ref="C12:F12" si="2">C11/12</f>
        <v>21.958703703703701</v>
      </c>
      <c r="D12" s="29">
        <f t="shared" si="2"/>
        <v>21.883129629629632</v>
      </c>
      <c r="E12" s="29">
        <f t="shared" si="2"/>
        <v>93.887574074074067</v>
      </c>
      <c r="F12" s="29">
        <f t="shared" si="2"/>
        <v>654.69148148148145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7"/>
      <c r="U12" s="27"/>
    </row>
    <row r="13" spans="1:1023" s="30" customFormat="1" ht="15.75">
      <c r="A13" s="10" t="s">
        <v>281</v>
      </c>
      <c r="B13" s="44"/>
      <c r="C13" s="16">
        <v>1</v>
      </c>
      <c r="D13" s="38">
        <v>1</v>
      </c>
      <c r="E13" s="38">
        <f>E11/D11</f>
        <v>4.2904088977725943</v>
      </c>
      <c r="F13" s="38"/>
      <c r="G13" s="17"/>
      <c r="H13" s="18"/>
      <c r="I13" s="18"/>
      <c r="AMI13"/>
    </row>
    <row r="14" spans="1:1023" s="30" customFormat="1" ht="31.5">
      <c r="A14" s="15" t="s">
        <v>282</v>
      </c>
      <c r="B14" s="47"/>
      <c r="C14" s="31">
        <f>C12*100/C3</f>
        <v>28.517797017797012</v>
      </c>
      <c r="D14" s="31">
        <f t="shared" ref="D14:F14" si="3">D12*100/D3</f>
        <v>27.700164088138777</v>
      </c>
      <c r="E14" s="31">
        <f t="shared" si="3"/>
        <v>28.026141514648977</v>
      </c>
      <c r="F14" s="31">
        <f t="shared" si="3"/>
        <v>27.859211977935381</v>
      </c>
      <c r="G14" s="17"/>
      <c r="H14" s="18"/>
      <c r="I14" s="18"/>
      <c r="AMI14"/>
    </row>
    <row r="17" spans="1:1023" s="23" customFormat="1" ht="15">
      <c r="A17" s="196" t="s">
        <v>277</v>
      </c>
      <c r="B17" s="198" t="s">
        <v>283</v>
      </c>
      <c r="C17" s="200" t="s">
        <v>2</v>
      </c>
      <c r="D17" s="200"/>
      <c r="E17" s="200"/>
      <c r="F17" s="200" t="s">
        <v>3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2"/>
      <c r="V17" s="22"/>
    </row>
    <row r="18" spans="1:1023" s="23" customFormat="1" ht="28.5">
      <c r="A18" s="197"/>
      <c r="B18" s="199"/>
      <c r="C18" s="24" t="s">
        <v>8</v>
      </c>
      <c r="D18" s="24" t="s">
        <v>9</v>
      </c>
      <c r="E18" s="24" t="s">
        <v>10</v>
      </c>
      <c r="F18" s="20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2"/>
      <c r="V18" s="22"/>
    </row>
    <row r="19" spans="1:1023" s="28" customFormat="1" ht="15">
      <c r="A19" s="25" t="s">
        <v>268</v>
      </c>
      <c r="B19" s="46">
        <f>ОБЕДЫ!B164</f>
        <v>11950</v>
      </c>
      <c r="C19" s="29">
        <f>ОБЕДЫ!C164</f>
        <v>369.53933333333327</v>
      </c>
      <c r="D19" s="29">
        <f>ОБЕДЫ!D164</f>
        <v>388.05511111111105</v>
      </c>
      <c r="E19" s="29">
        <f>ОБЕДЫ!E164</f>
        <v>1607.6424444444444</v>
      </c>
      <c r="F19" s="29">
        <f>ОБЕДЫ!F164</f>
        <v>11103.424444444445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7"/>
      <c r="V19" s="27"/>
    </row>
    <row r="20" spans="1:1023" s="28" customFormat="1" ht="30">
      <c r="A20" s="25" t="s">
        <v>269</v>
      </c>
      <c r="B20" s="46">
        <f>B19/12</f>
        <v>995.83333333333337</v>
      </c>
      <c r="C20" s="29">
        <f t="shared" ref="C20:F20" si="4">C19/12</f>
        <v>30.79494444444444</v>
      </c>
      <c r="D20" s="29">
        <f t="shared" si="4"/>
        <v>32.337925925925923</v>
      </c>
      <c r="E20" s="29">
        <f t="shared" si="4"/>
        <v>133.9702037037037</v>
      </c>
      <c r="F20" s="29">
        <f t="shared" si="4"/>
        <v>925.2853703703704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7"/>
      <c r="V20" s="27"/>
    </row>
    <row r="21" spans="1:1023" s="30" customFormat="1" ht="15.75">
      <c r="A21" s="10" t="s">
        <v>281</v>
      </c>
      <c r="B21" s="44"/>
      <c r="C21" s="16">
        <v>1</v>
      </c>
      <c r="D21" s="38">
        <v>1</v>
      </c>
      <c r="E21" s="38">
        <f>E19/D19</f>
        <v>4.1428199201946123</v>
      </c>
      <c r="F21" s="38"/>
      <c r="G21" s="17"/>
      <c r="H21" s="18"/>
      <c r="I21" s="18"/>
      <c r="AMI21"/>
    </row>
    <row r="22" spans="1:1023" s="30" customFormat="1" ht="31.5">
      <c r="A22" s="15" t="s">
        <v>282</v>
      </c>
      <c r="B22" s="47"/>
      <c r="C22" s="31">
        <f>C20*100/C3</f>
        <v>39.993434343434338</v>
      </c>
      <c r="D22" s="31">
        <f t="shared" ref="D22:F22" si="5">D20*100/D3</f>
        <v>40.934083450539141</v>
      </c>
      <c r="E22" s="31">
        <f t="shared" si="5"/>
        <v>39.991105583195136</v>
      </c>
      <c r="F22" s="31">
        <f t="shared" si="5"/>
        <v>39.373845547675337</v>
      </c>
      <c r="G22" s="17"/>
      <c r="H22" s="18"/>
      <c r="I22" s="18"/>
      <c r="AMI22"/>
    </row>
    <row r="24" spans="1:1023" s="23" customFormat="1" ht="28.5">
      <c r="A24" s="32" t="s">
        <v>278</v>
      </c>
      <c r="B24" s="48" t="s">
        <v>283</v>
      </c>
      <c r="C24" s="202" t="s">
        <v>2</v>
      </c>
      <c r="D24" s="203"/>
      <c r="E24" s="204"/>
      <c r="F24" s="33" t="s">
        <v>3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2"/>
      <c r="V24" s="22"/>
    </row>
    <row r="25" spans="1:1023" s="23" customFormat="1" ht="28.5">
      <c r="A25" s="34"/>
      <c r="B25" s="49"/>
      <c r="C25" s="24" t="s">
        <v>8</v>
      </c>
      <c r="D25" s="24" t="s">
        <v>9</v>
      </c>
      <c r="E25" s="24" t="s">
        <v>10</v>
      </c>
      <c r="F25" s="24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2"/>
      <c r="V25" s="22"/>
    </row>
    <row r="26" spans="1:1023" s="28" customFormat="1" ht="15">
      <c r="A26" s="25" t="s">
        <v>268</v>
      </c>
      <c r="B26" s="46">
        <f>ПОЛДНИКИ!B92</f>
        <v>4090</v>
      </c>
      <c r="C26" s="29">
        <f>ПОЛДНИКИ!C92</f>
        <v>121.06800000000001</v>
      </c>
      <c r="D26" s="29">
        <f>ПОЛДНИКИ!D92</f>
        <v>126.776</v>
      </c>
      <c r="E26" s="29">
        <f>ПОЛДНИКИ!E92</f>
        <v>515.68333333333328</v>
      </c>
      <c r="F26" s="29">
        <f>ПОЛДНИКИ!F92</f>
        <v>3807.36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7"/>
      <c r="V26" s="27"/>
    </row>
    <row r="27" spans="1:1023" s="28" customFormat="1" ht="30">
      <c r="A27" s="25" t="s">
        <v>269</v>
      </c>
      <c r="B27" s="46">
        <f>B26/10</f>
        <v>409</v>
      </c>
      <c r="C27" s="29">
        <f t="shared" ref="C27:F27" si="6">C26/10</f>
        <v>12.106800000000002</v>
      </c>
      <c r="D27" s="29">
        <f t="shared" si="6"/>
        <v>12.6776</v>
      </c>
      <c r="E27" s="29">
        <f t="shared" si="6"/>
        <v>51.568333333333328</v>
      </c>
      <c r="F27" s="29">
        <f t="shared" si="6"/>
        <v>380.73599999999999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7"/>
      <c r="V27" s="27"/>
    </row>
    <row r="28" spans="1:1023" s="30" customFormat="1" ht="15.75">
      <c r="A28" s="10" t="s">
        <v>281</v>
      </c>
      <c r="B28" s="44"/>
      <c r="C28" s="16">
        <v>1</v>
      </c>
      <c r="D28" s="38">
        <v>1</v>
      </c>
      <c r="E28" s="38">
        <f>E26/D26</f>
        <v>4.0676731663195973</v>
      </c>
      <c r="F28" s="38"/>
      <c r="G28" s="17"/>
      <c r="H28" s="18"/>
      <c r="I28" s="18"/>
      <c r="AMI28"/>
    </row>
    <row r="29" spans="1:1023" s="30" customFormat="1" ht="31.5">
      <c r="A29" s="15" t="s">
        <v>282</v>
      </c>
      <c r="B29" s="47"/>
      <c r="C29" s="31">
        <f>C27*100/C3</f>
        <v>15.723116883116884</v>
      </c>
      <c r="D29" s="31">
        <f t="shared" ref="D29:F29" si="7">D27*100/D3</f>
        <v>16.047594936708862</v>
      </c>
      <c r="E29" s="31">
        <f t="shared" si="7"/>
        <v>15.393532338308457</v>
      </c>
      <c r="F29" s="31">
        <f t="shared" si="7"/>
        <v>16.201531914893618</v>
      </c>
      <c r="G29" s="17"/>
      <c r="H29" s="18"/>
      <c r="I29" s="18"/>
      <c r="AMI29"/>
    </row>
  </sheetData>
  <mergeCells count="11">
    <mergeCell ref="A17:A18"/>
    <mergeCell ref="B17:B18"/>
    <mergeCell ref="C17:E17"/>
    <mergeCell ref="F17:F18"/>
    <mergeCell ref="C24:E24"/>
    <mergeCell ref="C1:E1"/>
    <mergeCell ref="F1:F2"/>
    <mergeCell ref="A9:A10"/>
    <mergeCell ref="B9:B10"/>
    <mergeCell ref="C9:E9"/>
    <mergeCell ref="F9:F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ЦИКЛИЧНОЕ МЕНЮ</vt:lpstr>
      <vt:lpstr>ЗАВТРАКИ</vt:lpstr>
      <vt:lpstr>ОБЕДЫ</vt:lpstr>
      <vt:lpstr>ПОЛДНИКИ</vt:lpstr>
      <vt:lpstr>ИТОГО</vt:lpstr>
      <vt:lpstr>'ЦИКЛИЧНОЕ МЕНЮ'!Область_печати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User</cp:lastModifiedBy>
  <cp:lastPrinted>2023-11-20T11:15:17Z</cp:lastPrinted>
  <dcterms:created xsi:type="dcterms:W3CDTF">2023-11-06T07:19:21Z</dcterms:created>
  <dcterms:modified xsi:type="dcterms:W3CDTF">2023-11-20T11:30:28Z</dcterms:modified>
</cp:coreProperties>
</file>