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АнализКл!$A$7:$J$24</definedName>
    <definedName name="_xlnm.Print_Area" localSheetId="3">АнализОО!$A$7:$K$23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24519"/>
</workbook>
</file>

<file path=xl/calcChain.xml><?xml version="1.0" encoding="utf-8"?>
<calcChain xmlns="http://schemas.openxmlformats.org/spreadsheetml/2006/main">
  <c r="I11" i="25"/>
  <c r="F11" i="27"/>
  <c r="E11"/>
  <c r="D11"/>
  <c r="G11"/>
  <c r="C11"/>
  <c r="I12" i="25" l="1"/>
  <c r="I17" l="1"/>
  <c r="I16"/>
  <c r="I15"/>
  <c r="I14"/>
  <c r="I13"/>
  <c r="H17" l="1"/>
  <c r="D5" i="27" l="1"/>
  <c r="E5"/>
  <c r="F5"/>
  <c r="G5"/>
  <c r="H5"/>
  <c r="I5"/>
  <c r="C5"/>
  <c r="G13"/>
  <c r="H11" i="25"/>
  <c r="G12" i="27" l="1"/>
  <c r="G14"/>
  <c r="B12"/>
  <c r="B13"/>
  <c r="B14"/>
  <c r="B15"/>
  <c r="B16"/>
  <c r="B11"/>
  <c r="G16" l="1"/>
  <c r="G15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C7"/>
  <c r="D4"/>
  <c r="D6" s="1"/>
  <c r="C4"/>
  <c r="C6" s="1"/>
  <c r="I11" s="1"/>
  <c r="E4"/>
  <c r="E6" s="1"/>
  <c r="F4"/>
  <c r="F6" s="1"/>
  <c r="I13" s="1"/>
  <c r="H13" s="1"/>
  <c r="G4"/>
  <c r="G6" s="1"/>
  <c r="I14" s="1"/>
  <c r="H14" s="1"/>
  <c r="H4"/>
  <c r="I4"/>
  <c r="I6" s="1"/>
  <c r="I16" s="1"/>
  <c r="H16" s="1"/>
  <c r="H6"/>
  <c r="I15" s="1"/>
  <c r="H15" s="1"/>
  <c r="F9"/>
  <c r="B19"/>
  <c r="B20"/>
  <c r="B21"/>
  <c r="B22"/>
  <c r="I12" l="1"/>
  <c r="H12" s="1"/>
  <c r="H11"/>
  <c r="J15"/>
  <c r="J14"/>
  <c r="J16"/>
  <c r="J12" l="1"/>
  <c r="J13"/>
  <c r="J11"/>
  <c r="H16" i="25"/>
  <c r="H15"/>
  <c r="H14"/>
  <c r="H13"/>
  <c r="H12"/>
  <c r="F9"/>
  <c r="J15" l="1"/>
  <c r="J12"/>
  <c r="J16"/>
  <c r="J13"/>
  <c r="J17"/>
  <c r="J14"/>
  <c r="J11"/>
  <c r="B21"/>
  <c r="B22"/>
  <c r="B23"/>
  <c r="B20"/>
  <c r="AD54" i="9" l="1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AD6"/>
  <c r="AC6"/>
  <c r="AB6"/>
  <c r="AA6"/>
  <c r="Z6"/>
  <c r="Y6"/>
  <c r="X6"/>
  <c r="W6"/>
  <c r="V6"/>
  <c r="U6"/>
  <c r="U2" s="1"/>
  <c r="T6"/>
  <c r="S6"/>
  <c r="R6"/>
  <c r="Q6"/>
  <c r="P6"/>
  <c r="O6"/>
  <c r="N6"/>
  <c r="M6"/>
  <c r="L6"/>
  <c r="K6"/>
  <c r="J6"/>
  <c r="I6"/>
  <c r="I2" s="1"/>
  <c r="H6"/>
  <c r="G6"/>
  <c r="F6"/>
  <c r="E6"/>
  <c r="E2" s="1"/>
  <c r="D6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U4"/>
  <c r="T4"/>
  <c r="S4"/>
  <c r="R4"/>
  <c r="Q4"/>
  <c r="P4"/>
  <c r="O4"/>
  <c r="N4"/>
  <c r="M4"/>
  <c r="L4"/>
  <c r="K4"/>
  <c r="J4"/>
  <c r="I4"/>
  <c r="H4"/>
  <c r="G4"/>
  <c r="F4"/>
  <c r="E4"/>
  <c r="F1"/>
  <c r="A1"/>
  <c r="F2" l="1"/>
  <c r="J2"/>
  <c r="N2"/>
  <c r="R2"/>
  <c r="G2"/>
  <c r="K2"/>
  <c r="O2"/>
  <c r="S2"/>
  <c r="M2"/>
  <c r="Q2"/>
  <c r="H2"/>
  <c r="T2"/>
  <c r="L2"/>
  <c r="P2"/>
</calcChain>
</file>

<file path=xl/sharedStrings.xml><?xml version="1.0" encoding="utf-8"?>
<sst xmlns="http://schemas.openxmlformats.org/spreadsheetml/2006/main" count="184" uniqueCount="108">
  <si>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</si>
  <si>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</si>
  <si>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</si>
  <si>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</si>
  <si>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</si>
  <si>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</si>
  <si>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</si>
  <si>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</si>
  <si>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</si>
  <si>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</si>
  <si>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</si>
  <si>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</si>
  <si>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</si>
  <si>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</si>
  <si>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</si>
  <si>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</si>
  <si>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</si>
  <si>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</si>
  <si>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</si>
  <si>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</si>
  <si>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</si>
  <si>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</si>
  <si>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</si>
  <si>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</si>
  <si>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</si>
  <si>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</si>
  <si>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</si>
  <si>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</si>
  <si>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</si>
  <si>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</si>
  <si>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</si>
  <si>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</si>
  <si>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</si>
  <si>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</si>
  <si>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</si>
  <si>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</si>
  <si>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</si>
  <si>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</si>
  <si>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</si>
  <si>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</si>
  <si>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</si>
  <si>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</si>
  <si>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</si>
  <si>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</si>
  <si>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</si>
  <si>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</si>
  <si>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</si>
  <si>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</si>
  <si>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</si>
  <si>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</si>
  <si>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</si>
  <si>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</si>
  <si>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</si>
  <si>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</si>
  <si>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</si>
  <si>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</si>
  <si>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</si>
  <si>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</si>
  <si>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</si>
  <si>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</si>
  <si>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</si>
  <si>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</si>
  <si>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</si>
  <si>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</si>
  <si>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</si>
  <si>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</si>
  <si>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</si>
  <si>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</si>
  <si>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</si>
  <si>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</si>
  <si>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</si>
  <si>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</si>
  <si>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</si>
  <si>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</si>
  <si>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</si>
  <si>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</si>
  <si>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</si>
  <si>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</si>
  <si>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Б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</si>
  <si>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</si>
  <si>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</si>
  <si>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</si>
  <si>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</si>
  <si>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</si>
  <si>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1.1</t>
  </si>
  <si>
    <t>1.1; 1.4</t>
  </si>
  <si>
    <t>Код контролируемого элемента знаний</t>
  </si>
  <si>
    <t>Код проверяемого умения</t>
  </si>
  <si>
    <t>1 Орф
1 б</t>
  </si>
  <si>
    <t>1 Пун
1 б</t>
  </si>
  <si>
    <t>Орфографические нормы</t>
  </si>
  <si>
    <t>Пунктуационные
нормы</t>
  </si>
  <si>
    <t>Правописание корней</t>
  </si>
  <si>
    <t>Основные способы
словообразования</t>
  </si>
  <si>
    <t>Правописание
приставок</t>
  </si>
  <si>
    <t>Морфология. Наречие</t>
  </si>
  <si>
    <t>Причастный и
деепричастный обороты</t>
  </si>
  <si>
    <t>6.17</t>
  </si>
  <si>
    <t>7.19</t>
  </si>
  <si>
    <t>3.8</t>
  </si>
  <si>
    <t>6.5</t>
  </si>
  <si>
    <t>3.3</t>
  </si>
  <si>
    <t>1.4</t>
  </si>
  <si>
    <t>6.6</t>
  </si>
  <si>
    <t>4.2</t>
  </si>
  <si>
    <t>1 орф</t>
  </si>
  <si>
    <t>1 пун</t>
  </si>
  <si>
    <t>КДР по русскому языку (7 кл.) 23.01.2019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</si>
</sst>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8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22" fillId="7" borderId="13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0" fillId="0" borderId="2" xfId="0" applyNumberFormat="1" applyFont="1" applyBorder="1" applyAlignment="1">
      <alignment horizontal="left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9" fontId="14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9" fontId="14" fillId="0" borderId="2" xfId="3" applyFont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1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>
      <c r="A1" s="104" t="e">
        <f>#REF!</f>
        <v>#REF!</v>
      </c>
      <c r="B1" s="105"/>
      <c r="C1" s="106"/>
      <c r="D1" s="39" t="s">
        <v>54</v>
      </c>
      <c r="E1" s="31"/>
      <c r="F1" s="107" t="e">
        <f>#REF!</f>
        <v>#REF!</v>
      </c>
      <c r="G1" s="108"/>
      <c r="H1" s="109" t="s">
        <v>51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30" ht="15.75" thickBot="1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>
      <c r="A3" s="102" t="s">
        <v>52</v>
      </c>
      <c r="B3" s="110" t="s">
        <v>49</v>
      </c>
      <c r="C3" s="112" t="s">
        <v>48</v>
      </c>
      <c r="D3" s="99" t="s">
        <v>55</v>
      </c>
      <c r="E3" s="101" t="s">
        <v>50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2" t="s">
        <v>57</v>
      </c>
      <c r="W3" s="103"/>
      <c r="X3" s="103"/>
      <c r="Y3" s="103"/>
      <c r="Z3" s="102" t="s">
        <v>59</v>
      </c>
      <c r="AA3" s="103"/>
      <c r="AB3" s="103"/>
      <c r="AC3" s="103"/>
      <c r="AD3" s="97" t="s">
        <v>58</v>
      </c>
    </row>
    <row r="4" spans="1:30" ht="16.5" thickBot="1">
      <c r="A4" s="102"/>
      <c r="B4" s="111"/>
      <c r="C4" s="113"/>
      <c r="D4" s="100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8"/>
    </row>
    <row r="5" spans="1:30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20" priority="2">
      <formula>AND($C5&lt;&gt;0,$AD5&lt;&gt;100)</formula>
    </cfRule>
  </conditionalFormatting>
  <conditionalFormatting sqref="G5:H48 N5:Q48 V5:Y48">
    <cfRule type="cellIs" dxfId="19" priority="12" operator="greaterThan">
      <formula>#REF!</formula>
    </cfRule>
  </conditionalFormatting>
  <conditionalFormatting sqref="B5:B48">
    <cfRule type="cellIs" dxfId="18" priority="10" stopIfTrue="1" operator="lessThan">
      <formula>#REF!</formula>
    </cfRule>
  </conditionalFormatting>
  <conditionalFormatting sqref="E5:F48">
    <cfRule type="expression" dxfId="17" priority="90">
      <formula>IF(SUM(#REF!)&gt;#REF!,1)</formula>
    </cfRule>
  </conditionalFormatting>
  <conditionalFormatting sqref="G49:H54 N49:Q54 V49:Y54">
    <cfRule type="cellIs" dxfId="16" priority="125" operator="greaterThan">
      <formula>#REF!</formula>
    </cfRule>
  </conditionalFormatting>
  <conditionalFormatting sqref="B49:B54">
    <cfRule type="cellIs" dxfId="15" priority="131" stopIfTrue="1" operator="lessThan">
      <formula>#REF!</formula>
    </cfRule>
  </conditionalFormatting>
  <conditionalFormatting sqref="E49:F54">
    <cfRule type="expression" dxfId="14" priority="133">
      <formula>IF(SUM(#REF!)&gt;#REF!,1)</formula>
    </cfRule>
  </conditionalFormatting>
  <conditionalFormatting sqref="I49:M54">
    <cfRule type="expression" dxfId="13" priority="135">
      <formula>IF(SUM(#REF!)&gt;#REF!,1)</formula>
    </cfRule>
  </conditionalFormatting>
  <conditionalFormatting sqref="R49:U54">
    <cfRule type="expression" dxfId="12" priority="137">
      <formula>IF(SUM(#REF!)&gt;#REF!,1)</formula>
    </cfRule>
  </conditionalFormatting>
  <conditionalFormatting sqref="C49:D54">
    <cfRule type="expression" dxfId="11" priority="139" stopIfTrue="1">
      <formula>IF(AND(SUM(#REF!)&lt;&gt;#REF!,NOT(ISBLANK(#REF!))),1)</formula>
    </cfRule>
  </conditionalFormatting>
  <conditionalFormatting sqref="V49:Y54">
    <cfRule type="expression" dxfId="10" priority="141">
      <formula>SUM(#REF!)&gt;#REF!</formula>
    </cfRule>
  </conditionalFormatting>
  <conditionalFormatting sqref="I5:M48">
    <cfRule type="expression" dxfId="9" priority="272">
      <formula>IF(SUM(#REF!)&gt;#REF!,1)</formula>
    </cfRule>
  </conditionalFormatting>
  <conditionalFormatting sqref="R5:U48">
    <cfRule type="expression" dxfId="8" priority="1782">
      <formula>IF(SUM(#REF!)&gt;#REF!,1)</formula>
    </cfRule>
  </conditionalFormatting>
  <conditionalFormatting sqref="C5:D48">
    <cfRule type="expression" dxfId="7" priority="1784" stopIfTrue="1">
      <formula>IF(AND(SUM(#REF!)&lt;&gt;#REF!,NOT(ISBLANK(#REF!))),1)</formula>
    </cfRule>
  </conditionalFormatting>
  <conditionalFormatting sqref="V5:Y48">
    <cfRule type="expression" dxfId="6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/>
  <dimension ref="A1:C48"/>
  <sheetViews>
    <sheetView workbookViewId="0">
      <selection activeCell="D10" sqref="D10"/>
    </sheetView>
  </sheetViews>
  <sheetFormatPr defaultRowHeight="12.75"/>
  <cols>
    <col min="1" max="1" width="9.140625" style="42"/>
    <col min="2" max="2" width="22.85546875" style="42" bestFit="1" customWidth="1"/>
    <col min="3" max="16384" width="9.140625" style="42"/>
  </cols>
  <sheetData>
    <row r="1" spans="1:3" ht="15.75">
      <c r="A1" s="40">
        <v>1</v>
      </c>
      <c r="B1" s="41" t="s">
        <v>11</v>
      </c>
      <c r="C1" s="42">
        <v>1</v>
      </c>
    </row>
    <row r="2" spans="1:3" ht="15.75">
      <c r="A2" s="40">
        <v>2</v>
      </c>
      <c r="B2" s="41" t="s">
        <v>12</v>
      </c>
      <c r="C2" s="42">
        <v>2</v>
      </c>
    </row>
    <row r="3" spans="1:3" ht="15.75">
      <c r="A3" s="40">
        <v>3</v>
      </c>
      <c r="B3" s="41" t="s">
        <v>7</v>
      </c>
      <c r="C3" s="42">
        <v>3</v>
      </c>
    </row>
    <row r="4" spans="1:3" ht="15.75">
      <c r="A4" s="40">
        <v>4</v>
      </c>
      <c r="B4" s="41" t="s">
        <v>13</v>
      </c>
      <c r="C4" s="42">
        <v>4</v>
      </c>
    </row>
    <row r="5" spans="1:3" ht="15.75">
      <c r="A5" s="40">
        <v>5</v>
      </c>
      <c r="B5" s="41" t="s">
        <v>14</v>
      </c>
      <c r="C5" s="42">
        <v>5</v>
      </c>
    </row>
    <row r="7" spans="1:3" ht="15.75">
      <c r="A7" s="40">
        <v>7</v>
      </c>
      <c r="B7" s="41" t="s">
        <v>56</v>
      </c>
      <c r="C7" s="42">
        <v>6</v>
      </c>
    </row>
    <row r="9" spans="1:3" ht="15.75">
      <c r="A9" s="40">
        <v>9</v>
      </c>
      <c r="B9" s="41" t="s">
        <v>29</v>
      </c>
      <c r="C9" s="42">
        <v>7</v>
      </c>
    </row>
    <row r="10" spans="1:3" ht="15.75">
      <c r="A10" s="40">
        <v>10</v>
      </c>
      <c r="B10" s="41" t="s">
        <v>15</v>
      </c>
      <c r="C10" s="42">
        <v>8</v>
      </c>
    </row>
    <row r="11" spans="1:3" ht="15.75">
      <c r="A11" s="40">
        <v>11</v>
      </c>
      <c r="B11" s="41" t="s">
        <v>16</v>
      </c>
      <c r="C11" s="42">
        <v>9</v>
      </c>
    </row>
    <row r="14" spans="1:3" ht="15.75">
      <c r="A14" s="40">
        <v>14</v>
      </c>
      <c r="B14" s="41" t="s">
        <v>0</v>
      </c>
      <c r="C14" s="42">
        <v>10</v>
      </c>
    </row>
    <row r="15" spans="1:3" ht="15.75">
      <c r="A15" s="40">
        <v>15</v>
      </c>
      <c r="B15" s="41" t="s">
        <v>5</v>
      </c>
      <c r="C15" s="42">
        <v>11</v>
      </c>
    </row>
    <row r="16" spans="1:3" ht="15.75">
      <c r="A16" s="40">
        <v>16</v>
      </c>
      <c r="B16" s="41" t="s">
        <v>6</v>
      </c>
      <c r="C16" s="42">
        <v>12</v>
      </c>
    </row>
    <row r="17" spans="1:3" ht="15.75">
      <c r="A17" s="40">
        <v>17</v>
      </c>
      <c r="B17" s="41" t="s">
        <v>8</v>
      </c>
      <c r="C17" s="42">
        <v>13</v>
      </c>
    </row>
    <row r="18" spans="1:3" ht="15.75">
      <c r="A18" s="40">
        <v>18</v>
      </c>
      <c r="B18" s="41" t="s">
        <v>9</v>
      </c>
      <c r="C18" s="42">
        <v>14</v>
      </c>
    </row>
    <row r="19" spans="1:3" ht="15.75">
      <c r="A19" s="40">
        <v>19</v>
      </c>
      <c r="B19" s="41" t="s">
        <v>17</v>
      </c>
      <c r="C19" s="42">
        <v>15</v>
      </c>
    </row>
    <row r="20" spans="1:3" ht="15.75">
      <c r="A20" s="40">
        <v>20</v>
      </c>
      <c r="B20" s="41" t="s">
        <v>18</v>
      </c>
      <c r="C20" s="42">
        <v>16</v>
      </c>
    </row>
    <row r="21" spans="1:3" ht="15.75">
      <c r="A21" s="40">
        <v>21</v>
      </c>
      <c r="B21" s="41" t="s">
        <v>19</v>
      </c>
      <c r="C21" s="42">
        <v>17</v>
      </c>
    </row>
    <row r="22" spans="1:3" ht="15.75">
      <c r="A22" s="40">
        <v>22</v>
      </c>
      <c r="B22" s="41" t="s">
        <v>20</v>
      </c>
      <c r="C22" s="42">
        <v>18</v>
      </c>
    </row>
    <row r="23" spans="1:3" ht="15.75">
      <c r="A23" s="40">
        <v>23</v>
      </c>
      <c r="B23" s="41" t="s">
        <v>21</v>
      </c>
      <c r="C23" s="42">
        <v>19</v>
      </c>
    </row>
    <row r="24" spans="1:3" ht="15.75">
      <c r="A24" s="40">
        <v>24</v>
      </c>
      <c r="B24" s="41" t="s">
        <v>22</v>
      </c>
      <c r="C24" s="42">
        <v>20</v>
      </c>
    </row>
    <row r="25" spans="1:3" ht="15.75">
      <c r="A25" s="40">
        <v>25</v>
      </c>
      <c r="B25" s="41" t="s">
        <v>23</v>
      </c>
      <c r="C25" s="42">
        <v>21</v>
      </c>
    </row>
    <row r="26" spans="1:3" ht="15.75">
      <c r="A26" s="40">
        <v>26</v>
      </c>
      <c r="B26" s="41" t="s">
        <v>24</v>
      </c>
      <c r="C26" s="42">
        <v>22</v>
      </c>
    </row>
    <row r="27" spans="1:3" ht="15.75">
      <c r="A27" s="40">
        <v>27</v>
      </c>
      <c r="B27" s="41" t="s">
        <v>26</v>
      </c>
      <c r="C27" s="42">
        <v>23</v>
      </c>
    </row>
    <row r="28" spans="1:3" ht="15.75">
      <c r="A28" s="40">
        <v>28</v>
      </c>
      <c r="B28" s="41" t="s">
        <v>25</v>
      </c>
      <c r="C28" s="42">
        <v>24</v>
      </c>
    </row>
    <row r="29" spans="1:3" ht="15.75">
      <c r="A29" s="40">
        <v>29</v>
      </c>
      <c r="B29" s="41" t="s">
        <v>27</v>
      </c>
      <c r="C29" s="42">
        <v>25</v>
      </c>
    </row>
    <row r="30" spans="1:3" ht="15.75">
      <c r="A30" s="40">
        <v>30</v>
      </c>
      <c r="B30" s="41" t="s">
        <v>28</v>
      </c>
      <c r="C30" s="42">
        <v>26</v>
      </c>
    </row>
    <row r="31" spans="1:3" ht="15.75">
      <c r="A31" s="40">
        <v>31</v>
      </c>
      <c r="B31" s="41" t="s">
        <v>30</v>
      </c>
      <c r="C31" s="42">
        <v>27</v>
      </c>
    </row>
    <row r="32" spans="1:3" ht="15.75">
      <c r="A32" s="40">
        <v>32</v>
      </c>
      <c r="B32" s="41" t="s">
        <v>31</v>
      </c>
      <c r="C32" s="42">
        <v>28</v>
      </c>
    </row>
    <row r="33" spans="1:3" ht="15.75">
      <c r="A33" s="40">
        <v>33</v>
      </c>
      <c r="B33" s="41" t="s">
        <v>32</v>
      </c>
      <c r="C33" s="42">
        <v>29</v>
      </c>
    </row>
    <row r="34" spans="1:3" ht="15.75">
      <c r="A34" s="40">
        <v>34</v>
      </c>
      <c r="B34" s="41" t="s">
        <v>33</v>
      </c>
      <c r="C34" s="42">
        <v>30</v>
      </c>
    </row>
    <row r="35" spans="1:3" ht="15.75">
      <c r="A35" s="40">
        <v>35</v>
      </c>
      <c r="B35" s="41" t="s">
        <v>34</v>
      </c>
      <c r="C35" s="42">
        <v>31</v>
      </c>
    </row>
    <row r="36" spans="1:3" ht="15.75">
      <c r="A36" s="40">
        <v>36</v>
      </c>
      <c r="B36" s="41" t="s">
        <v>35</v>
      </c>
      <c r="C36" s="42">
        <v>32</v>
      </c>
    </row>
    <row r="37" spans="1:3" ht="15.75">
      <c r="A37" s="40">
        <v>37</v>
      </c>
      <c r="B37" s="41" t="s">
        <v>36</v>
      </c>
      <c r="C37" s="42">
        <v>33</v>
      </c>
    </row>
    <row r="38" spans="1:3" ht="15.75">
      <c r="A38" s="40">
        <v>38</v>
      </c>
      <c r="B38" s="41" t="s">
        <v>37</v>
      </c>
      <c r="C38" s="42">
        <v>34</v>
      </c>
    </row>
    <row r="39" spans="1:3" ht="15.75">
      <c r="A39" s="40">
        <v>39</v>
      </c>
      <c r="B39" s="41" t="s">
        <v>38</v>
      </c>
      <c r="C39" s="42">
        <v>35</v>
      </c>
    </row>
    <row r="40" spans="1:3" ht="15.75">
      <c r="A40" s="40">
        <v>40</v>
      </c>
      <c r="B40" s="41" t="s">
        <v>39</v>
      </c>
      <c r="C40" s="42">
        <v>36</v>
      </c>
    </row>
    <row r="41" spans="1:3" ht="15.75">
      <c r="A41" s="40">
        <v>41</v>
      </c>
      <c r="B41" s="41" t="s">
        <v>40</v>
      </c>
      <c r="C41" s="42">
        <v>37</v>
      </c>
    </row>
    <row r="42" spans="1:3" ht="15.75">
      <c r="A42" s="40">
        <v>42</v>
      </c>
      <c r="B42" s="41" t="s">
        <v>41</v>
      </c>
      <c r="C42" s="42">
        <v>38</v>
      </c>
    </row>
    <row r="43" spans="1:3" ht="15.75">
      <c r="A43" s="40">
        <v>43</v>
      </c>
      <c r="B43" s="41" t="s">
        <v>42</v>
      </c>
      <c r="C43" s="42">
        <v>39</v>
      </c>
    </row>
    <row r="44" spans="1:3" ht="15.75">
      <c r="A44" s="40">
        <v>44</v>
      </c>
      <c r="B44" s="41" t="s">
        <v>43</v>
      </c>
      <c r="C44" s="42">
        <v>40</v>
      </c>
    </row>
    <row r="45" spans="1:3" ht="15.75">
      <c r="A45" s="40">
        <v>45</v>
      </c>
      <c r="B45" s="41" t="s">
        <v>44</v>
      </c>
      <c r="C45" s="42">
        <v>41</v>
      </c>
    </row>
    <row r="46" spans="1:3" ht="15.75">
      <c r="A46" s="40">
        <v>46</v>
      </c>
      <c r="B46" s="41" t="s">
        <v>46</v>
      </c>
      <c r="C46" s="42">
        <v>42</v>
      </c>
    </row>
    <row r="47" spans="1:3" ht="15.75">
      <c r="A47" s="40">
        <v>47</v>
      </c>
      <c r="B47" s="41" t="s">
        <v>45</v>
      </c>
      <c r="C47" s="42">
        <v>43</v>
      </c>
    </row>
    <row r="48" spans="1:3" ht="15.75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J24"/>
  <sheetViews>
    <sheetView topLeftCell="A4" zoomScale="80" zoomScaleNormal="80" workbookViewId="0">
      <selection activeCell="D2" sqref="D2"/>
    </sheetView>
  </sheetViews>
  <sheetFormatPr defaultRowHeight="1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0" s="55" customFormat="1">
      <c r="B2" s="59" t="s">
        <v>71</v>
      </c>
      <c r="C2" s="60"/>
      <c r="D2" s="60"/>
      <c r="E2" s="60"/>
      <c r="F2" s="60"/>
      <c r="G2" s="60"/>
      <c r="H2" s="60"/>
      <c r="I2" s="60"/>
    </row>
    <row r="3" spans="2:10">
      <c r="C3" s="66" t="s">
        <v>105</v>
      </c>
      <c r="D3" s="67" t="s">
        <v>106</v>
      </c>
      <c r="E3" s="66">
        <v>2</v>
      </c>
      <c r="F3" s="67">
        <v>3</v>
      </c>
      <c r="G3" s="66">
        <v>4</v>
      </c>
      <c r="H3" s="67">
        <v>5</v>
      </c>
      <c r="I3" s="66">
        <v>6</v>
      </c>
    </row>
    <row r="4" spans="2:10">
      <c r="C4" s="72"/>
      <c r="D4" s="61"/>
      <c r="E4" s="61"/>
      <c r="F4" s="61"/>
      <c r="G4" s="61"/>
      <c r="H4" s="61"/>
      <c r="I4" s="61"/>
      <c r="J4" s="61"/>
    </row>
    <row r="5" spans="2:10">
      <c r="C5" s="72"/>
      <c r="D5" s="61"/>
      <c r="E5" s="61"/>
      <c r="F5" s="61"/>
      <c r="G5" s="61"/>
      <c r="H5" s="61"/>
      <c r="I5" s="61"/>
    </row>
    <row r="6" spans="2:10">
      <c r="C6" s="72"/>
      <c r="D6" s="61"/>
      <c r="E6" s="61"/>
      <c r="F6" s="61"/>
      <c r="G6" s="61"/>
      <c r="H6" s="61"/>
      <c r="I6" s="61"/>
      <c r="J6" s="61"/>
    </row>
    <row r="7" spans="2:10">
      <c r="C7" s="94" t="s">
        <v>107</v>
      </c>
      <c r="D7" s="95"/>
      <c r="E7" s="95"/>
      <c r="F7" s="95"/>
      <c r="G7" s="95"/>
      <c r="H7" s="61"/>
      <c r="I7" s="61"/>
      <c r="J7" s="61"/>
    </row>
    <row r="8" spans="2:10">
      <c r="B8" s="55"/>
      <c r="C8" s="94" t="s">
        <v>72</v>
      </c>
      <c r="D8" s="94" t="s">
        <v>73</v>
      </c>
      <c r="E8" s="94"/>
      <c r="F8" s="94"/>
      <c r="G8" s="94"/>
      <c r="H8" s="55"/>
      <c r="I8" s="55"/>
      <c r="J8" s="55"/>
    </row>
    <row r="9" spans="2:10" ht="21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>
      <c r="B10" s="69" t="s">
        <v>60</v>
      </c>
      <c r="C10" s="65" t="s">
        <v>62</v>
      </c>
      <c r="D10" s="65" t="s">
        <v>86</v>
      </c>
      <c r="E10" s="65" t="s">
        <v>87</v>
      </c>
      <c r="F10" s="65" t="s">
        <v>63</v>
      </c>
      <c r="G10" s="65" t="s">
        <v>64</v>
      </c>
      <c r="H10" s="65" t="s">
        <v>61</v>
      </c>
      <c r="I10" s="65" t="s">
        <v>65</v>
      </c>
      <c r="J10" s="65" t="s">
        <v>76</v>
      </c>
    </row>
    <row r="11" spans="2:10" ht="50.1" customHeight="1">
      <c r="B11" s="63">
        <v>1</v>
      </c>
      <c r="C11" s="74" t="s">
        <v>90</v>
      </c>
      <c r="D11" s="75" t="s">
        <v>97</v>
      </c>
      <c r="E11" s="75" t="s">
        <v>99</v>
      </c>
      <c r="F11" s="68" t="s">
        <v>78</v>
      </c>
      <c r="G11" s="64">
        <v>1</v>
      </c>
      <c r="H11" s="71" t="str">
        <f>IF(I11="","",I11*G11)</f>
        <v/>
      </c>
      <c r="I11" s="96" t="str">
        <f>IF($C$2="","",$C$2)</f>
        <v/>
      </c>
      <c r="J11" s="64" t="str">
        <f t="shared" ref="J11:J17" si="0">IF(I11="",$F$9,IF(I11&gt;=$A$24,$C$24,IF(I11&gt;=$A$23,$C$23,IF(I11&gt;=$A$22,$C$22,IF(I11&gt;=$A$21,$C$21,$C$20)))))</f>
        <v>Введите уровень успешности каждого задания</v>
      </c>
    </row>
    <row r="12" spans="2:10" ht="50.1" customHeight="1">
      <c r="B12" s="63">
        <v>1</v>
      </c>
      <c r="C12" s="74" t="s">
        <v>91</v>
      </c>
      <c r="D12" s="70" t="s">
        <v>98</v>
      </c>
      <c r="E12" s="75" t="s">
        <v>99</v>
      </c>
      <c r="F12" s="68" t="s">
        <v>78</v>
      </c>
      <c r="G12" s="64">
        <v>1</v>
      </c>
      <c r="H12" s="71" t="str">
        <f t="shared" ref="H12:H16" si="1">IF(I12="","",I12*G12)</f>
        <v/>
      </c>
      <c r="I12" s="96" t="str">
        <f>IF($D$2="","",$D$2)</f>
        <v/>
      </c>
      <c r="J12" s="64" t="str">
        <f t="shared" si="0"/>
        <v>Введите уровень успешности каждого задания</v>
      </c>
    </row>
    <row r="13" spans="2:10" ht="50.1" customHeight="1">
      <c r="B13" s="63">
        <v>2</v>
      </c>
      <c r="C13" s="73" t="s">
        <v>92</v>
      </c>
      <c r="D13" s="70" t="s">
        <v>100</v>
      </c>
      <c r="E13" s="75" t="s">
        <v>84</v>
      </c>
      <c r="F13" s="68" t="s">
        <v>78</v>
      </c>
      <c r="G13" s="64">
        <v>1</v>
      </c>
      <c r="H13" s="71" t="str">
        <f t="shared" si="1"/>
        <v/>
      </c>
      <c r="I13" s="96" t="str">
        <f>IF($E$2="","",$E$2)</f>
        <v/>
      </c>
      <c r="J13" s="64" t="str">
        <f t="shared" si="0"/>
        <v>Введите уровень успешности каждого задания</v>
      </c>
    </row>
    <row r="14" spans="2:10" ht="50.1" customHeight="1">
      <c r="B14" s="63">
        <v>3</v>
      </c>
      <c r="C14" s="73" t="s">
        <v>93</v>
      </c>
      <c r="D14" s="70" t="s">
        <v>101</v>
      </c>
      <c r="E14" s="75" t="s">
        <v>102</v>
      </c>
      <c r="F14" s="68" t="s">
        <v>78</v>
      </c>
      <c r="G14" s="64">
        <v>1</v>
      </c>
      <c r="H14" s="71" t="str">
        <f t="shared" si="1"/>
        <v/>
      </c>
      <c r="I14" s="96" t="str">
        <f>IF($F$2="","",$F$2)</f>
        <v/>
      </c>
      <c r="J14" s="64" t="str">
        <f t="shared" si="0"/>
        <v>Введите уровень успешности каждого задания</v>
      </c>
    </row>
    <row r="15" spans="2:10" ht="50.1" customHeight="1">
      <c r="B15" s="63">
        <v>4</v>
      </c>
      <c r="C15" s="73" t="s">
        <v>94</v>
      </c>
      <c r="D15" s="70" t="s">
        <v>103</v>
      </c>
      <c r="E15" s="75" t="s">
        <v>84</v>
      </c>
      <c r="F15" s="68" t="s">
        <v>78</v>
      </c>
      <c r="G15" s="64">
        <v>1</v>
      </c>
      <c r="H15" s="71" t="str">
        <f t="shared" si="1"/>
        <v/>
      </c>
      <c r="I15" s="96" t="str">
        <f>IF($G$2="","",$G$2)</f>
        <v/>
      </c>
      <c r="J15" s="64" t="str">
        <f t="shared" si="0"/>
        <v>Введите уровень успешности каждого задания</v>
      </c>
    </row>
    <row r="16" spans="2:10" ht="50.1" customHeight="1">
      <c r="B16" s="63">
        <v>5</v>
      </c>
      <c r="C16" s="73" t="s">
        <v>95</v>
      </c>
      <c r="D16" s="70" t="s">
        <v>104</v>
      </c>
      <c r="E16" s="75" t="s">
        <v>85</v>
      </c>
      <c r="F16" s="68" t="s">
        <v>78</v>
      </c>
      <c r="G16" s="64">
        <v>1</v>
      </c>
      <c r="H16" s="71" t="str">
        <f t="shared" si="1"/>
        <v/>
      </c>
      <c r="I16" s="96" t="str">
        <f>IF($H$2="","",$H$2)</f>
        <v/>
      </c>
      <c r="J16" s="64" t="str">
        <f t="shared" si="0"/>
        <v>Введите уровень успешности каждого задания</v>
      </c>
    </row>
    <row r="17" spans="1:10" ht="50.1" customHeight="1">
      <c r="B17" s="63">
        <v>6</v>
      </c>
      <c r="C17" s="73" t="s">
        <v>96</v>
      </c>
      <c r="D17" s="70" t="s">
        <v>98</v>
      </c>
      <c r="E17" s="75" t="s">
        <v>84</v>
      </c>
      <c r="F17" s="68" t="s">
        <v>78</v>
      </c>
      <c r="G17" s="64">
        <v>1</v>
      </c>
      <c r="H17" s="71" t="str">
        <f>IF(I17="","",I17*G17)</f>
        <v/>
      </c>
      <c r="I17" s="96" t="str">
        <f>IF($I$2="","",$I$2)</f>
        <v/>
      </c>
      <c r="J17" s="64" t="str">
        <f t="shared" si="0"/>
        <v>Введите уровень успешности каждого задания</v>
      </c>
    </row>
    <row r="19" spans="1:10" ht="15.75">
      <c r="A19" t="s">
        <v>75</v>
      </c>
      <c r="B19" t="s">
        <v>74</v>
      </c>
      <c r="C19" s="57" t="s">
        <v>66</v>
      </c>
    </row>
    <row r="20" spans="1:10" ht="15.75">
      <c r="A20" s="56">
        <v>0</v>
      </c>
      <c r="B20" s="56">
        <f>A21-0.01</f>
        <v>0.28999999999999998</v>
      </c>
      <c r="C20" s="58" t="s">
        <v>67</v>
      </c>
    </row>
    <row r="21" spans="1:10" ht="15.75">
      <c r="A21" s="56">
        <v>0.3</v>
      </c>
      <c r="B21" s="56">
        <f t="shared" ref="B21:B23" si="2">A22-0.01</f>
        <v>0.49</v>
      </c>
      <c r="C21" s="58" t="s">
        <v>68</v>
      </c>
    </row>
    <row r="22" spans="1:10" ht="15.75">
      <c r="A22" s="56">
        <v>0.5</v>
      </c>
      <c r="B22" s="56">
        <f t="shared" si="2"/>
        <v>0.69</v>
      </c>
      <c r="C22" s="58" t="s">
        <v>77</v>
      </c>
    </row>
    <row r="23" spans="1:10" ht="15.75">
      <c r="A23" s="56">
        <v>0.7</v>
      </c>
      <c r="B23" s="56">
        <f t="shared" si="2"/>
        <v>0.89</v>
      </c>
      <c r="C23" s="58" t="s">
        <v>69</v>
      </c>
    </row>
    <row r="24" spans="1:10" ht="15.75">
      <c r="A24" s="56">
        <v>0.9</v>
      </c>
      <c r="B24" s="56">
        <v>1</v>
      </c>
      <c r="C24" s="58" t="s">
        <v>70</v>
      </c>
    </row>
  </sheetData>
  <sheetProtection password="EE1B" sheet="1" objects="1" scenarios="1"/>
  <conditionalFormatting sqref="A20:C21 J11:J17">
    <cfRule type="expression" dxfId="5" priority="1">
      <formula>$I11&lt;$A$22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tabSelected="1" zoomScale="115" zoomScaleNormal="115" workbookViewId="0">
      <selection activeCell="C2" sqref="C2:I2"/>
    </sheetView>
  </sheetViews>
  <sheetFormatPr defaultRowHeight="1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 thickBot="1">
      <c r="C1" s="114" t="s">
        <v>83</v>
      </c>
      <c r="D1" s="115"/>
      <c r="E1" s="115"/>
      <c r="F1" s="115"/>
      <c r="G1" s="115"/>
      <c r="H1" s="115"/>
      <c r="I1" s="115"/>
      <c r="J1" s="116"/>
      <c r="K1" s="88"/>
      <c r="L1" s="88"/>
      <c r="M1" s="88"/>
      <c r="N1" s="88"/>
    </row>
    <row r="2" spans="2:18" s="88" customFormat="1" ht="15.75" thickBot="1">
      <c r="B2" s="89" t="s">
        <v>71</v>
      </c>
      <c r="C2" s="117">
        <v>46.808510638297875</v>
      </c>
      <c r="D2" s="117">
        <v>57.446808510638306</v>
      </c>
      <c r="E2" s="117">
        <v>70.212765957446805</v>
      </c>
      <c r="F2" s="117">
        <v>85.106382978723403</v>
      </c>
      <c r="G2" s="117">
        <v>93.61702127659575</v>
      </c>
      <c r="H2" s="117">
        <v>46.808510638297875</v>
      </c>
      <c r="I2" s="117">
        <v>72.340425531914903</v>
      </c>
    </row>
    <row r="3" spans="2:18" ht="26.25" thickBot="1">
      <c r="C3" s="87" t="s">
        <v>88</v>
      </c>
      <c r="D3" s="86" t="s">
        <v>89</v>
      </c>
      <c r="E3" s="90">
        <v>2</v>
      </c>
      <c r="F3" s="86">
        <v>3</v>
      </c>
      <c r="G3" s="90">
        <v>4</v>
      </c>
      <c r="H3" s="86">
        <v>5</v>
      </c>
      <c r="I3" s="90">
        <v>6</v>
      </c>
    </row>
    <row r="4" spans="2:18">
      <c r="B4" s="85" t="s">
        <v>82</v>
      </c>
      <c r="C4" s="84">
        <f t="shared" ref="C4:I4" si="0">IF(LEN(C3)&lt;4,1,1*LEFT(RIGHT(C3,3),1))</f>
        <v>1</v>
      </c>
      <c r="D4" s="84">
        <f t="shared" si="0"/>
        <v>1</v>
      </c>
      <c r="E4" s="84">
        <f t="shared" si="0"/>
        <v>1</v>
      </c>
      <c r="F4" s="84">
        <f t="shared" si="0"/>
        <v>1</v>
      </c>
      <c r="G4" s="84">
        <f t="shared" si="0"/>
        <v>1</v>
      </c>
      <c r="H4" s="84">
        <f t="shared" si="0"/>
        <v>1</v>
      </c>
      <c r="I4" s="84">
        <f t="shared" si="0"/>
        <v>1</v>
      </c>
      <c r="J4" s="84"/>
      <c r="K4" s="84"/>
      <c r="L4" s="84"/>
      <c r="M4" s="84"/>
      <c r="N4" s="84"/>
      <c r="O4" s="84"/>
      <c r="P4" s="84"/>
      <c r="Q4" s="84"/>
      <c r="R4" s="84"/>
    </row>
    <row r="5" spans="2:18">
      <c r="B5" s="85" t="s">
        <v>81</v>
      </c>
      <c r="C5" s="84" t="str">
        <f>IF(LEN(C3)&lt;4,C3,IF(LEN(C3)&lt;8,LEFT(C3,LEN(C3)-4),LEFT(C3,LEN(C3)-8)))</f>
        <v>1</v>
      </c>
      <c r="D5" s="84" t="str">
        <f t="shared" ref="D5:I5" si="1">IF(LEN(D3)&lt;4,D3,IF(LEN(D3)&lt;8,LEFT(D3,LEN(D3)-4),LEFT(D3,LEN(D3)-8)))</f>
        <v>1</v>
      </c>
      <c r="E5" s="84">
        <f t="shared" si="1"/>
        <v>2</v>
      </c>
      <c r="F5" s="84">
        <f t="shared" si="1"/>
        <v>3</v>
      </c>
      <c r="G5" s="84">
        <f t="shared" si="1"/>
        <v>4</v>
      </c>
      <c r="H5" s="84">
        <f t="shared" si="1"/>
        <v>5</v>
      </c>
      <c r="I5" s="84">
        <f t="shared" si="1"/>
        <v>6</v>
      </c>
      <c r="J5" s="84"/>
      <c r="K5" s="84"/>
      <c r="L5" s="84"/>
      <c r="M5" s="84"/>
      <c r="N5" s="84"/>
      <c r="O5" s="84"/>
      <c r="P5" s="84"/>
      <c r="Q5" s="84"/>
      <c r="R5" s="84"/>
    </row>
    <row r="6" spans="2:18">
      <c r="B6" s="85" t="s">
        <v>80</v>
      </c>
      <c r="C6" s="84">
        <f>C4*C2</f>
        <v>46.808510638297875</v>
      </c>
      <c r="D6" s="84">
        <f t="shared" ref="D6:I6" si="2">D4*D2</f>
        <v>57.446808510638306</v>
      </c>
      <c r="E6" s="84">
        <f t="shared" si="2"/>
        <v>70.212765957446805</v>
      </c>
      <c r="F6" s="84">
        <f t="shared" si="2"/>
        <v>85.106382978723403</v>
      </c>
      <c r="G6" s="84">
        <f t="shared" si="2"/>
        <v>93.61702127659575</v>
      </c>
      <c r="H6" s="84">
        <f t="shared" si="2"/>
        <v>46.808510638297875</v>
      </c>
      <c r="I6" s="84">
        <f t="shared" si="2"/>
        <v>72.340425531914903</v>
      </c>
      <c r="J6" s="84"/>
      <c r="K6" s="84"/>
      <c r="L6" s="84"/>
      <c r="M6" s="84"/>
      <c r="N6" s="84"/>
      <c r="O6" s="84"/>
      <c r="P6" s="84"/>
      <c r="Q6" s="84"/>
      <c r="R6" s="84"/>
    </row>
    <row r="7" spans="2:18">
      <c r="C7" s="94" t="str">
        <f>АнализКл!C7</f>
        <v>КДР по русскому языку (7 кл.) 23.01.2019</v>
      </c>
      <c r="D7" s="94"/>
      <c r="E7" s="94"/>
      <c r="F7" s="94"/>
      <c r="G7" s="94"/>
      <c r="H7" s="94"/>
      <c r="I7" s="94"/>
    </row>
    <row r="8" spans="2:18">
      <c r="C8" s="94" t="s">
        <v>72</v>
      </c>
      <c r="D8" s="94" t="s">
        <v>79</v>
      </c>
      <c r="E8" s="94"/>
      <c r="F8" s="94"/>
      <c r="G8" s="94"/>
      <c r="H8" s="94"/>
      <c r="I8" s="94"/>
    </row>
    <row r="9" spans="2:18" ht="21">
      <c r="F9" s="83" t="str">
        <f>IF(COUNTIF(C2:Q2,"")=0,"","Введите уровень успешности каждого задания")</f>
        <v>Введите уровень успешности каждого задания</v>
      </c>
    </row>
    <row r="10" spans="2:18" ht="63">
      <c r="B10" s="69" t="s">
        <v>60</v>
      </c>
      <c r="C10" s="69" t="s">
        <v>62</v>
      </c>
      <c r="D10" s="69" t="s">
        <v>86</v>
      </c>
      <c r="E10" s="69" t="s">
        <v>87</v>
      </c>
      <c r="F10" s="82" t="s">
        <v>63</v>
      </c>
      <c r="G10" s="82" t="s">
        <v>64</v>
      </c>
      <c r="H10" s="82" t="s">
        <v>61</v>
      </c>
      <c r="I10" s="82" t="s">
        <v>65</v>
      </c>
      <c r="J10" s="82" t="s">
        <v>76</v>
      </c>
    </row>
    <row r="11" spans="2:18" ht="50.1" customHeight="1">
      <c r="B11" s="81">
        <f>АнализКл!B11</f>
        <v>1</v>
      </c>
      <c r="C11" s="91" t="str">
        <f>CONCATENATE(АнализКл!C11," и ",АнализКл!C12)</f>
        <v>Орфографические нормы и Пунктуационныенормы</v>
      </c>
      <c r="D11" s="92" t="str">
        <f>IF(АнализКл!D11=АнализКл!D12,АнализКл!D11,CONCATENATE(АнализКл!D11,"; ",АнализКл!D12))</f>
        <v>6.17; 7.19</v>
      </c>
      <c r="E11" s="92" t="str">
        <f>IF(АнализКл!E11=АнализКл!E12,АнализКл!E11,CONCATENATE(АнализКл!E11,"; ",АнализКл!E12))</f>
        <v>3.8</v>
      </c>
      <c r="F11" s="92" t="str">
        <f>IF(АнализКл!F11=АнализКл!F12,АнализКл!F11,CONCATENATE(АнализКл!F11,"; ",АнализКл!F12))</f>
        <v>Б</v>
      </c>
      <c r="G11" s="64">
        <f>АнализКл!G11+АнализКл!G12</f>
        <v>2</v>
      </c>
      <c r="H11" s="71">
        <f t="shared" ref="H11:H16" si="3">IF(I11="","",I11*G11)</f>
        <v>1.0425531914893618</v>
      </c>
      <c r="I11" s="93">
        <f>IF(COUNTIFS($C$5:$I$5,$B11,$C$2:$I$2,"")=0,SUMIFS($C$6:$I$6,$C$5:$I$5,$B11)/$G11/100,"")</f>
        <v>0.52127659574468088</v>
      </c>
      <c r="J11" s="68" t="str">
        <f t="shared" ref="J11:J16" si="4">IF(I11="",$F$9,IF(I11&gt;=$A$23,$C$23,IF(I11&gt;=$A$22,$C$22,IF(I11&gt;=$A$21,$C$21,IF(I11&gt;=$A$20,$C$20,$C$19)))))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18" ht="50.1" customHeight="1">
      <c r="B12" s="81">
        <f>АнализКл!B13</f>
        <v>2</v>
      </c>
      <c r="C12" s="73" t="str">
        <f>АнализКл!C13</f>
        <v>Правописание корней</v>
      </c>
      <c r="D12" s="70" t="str">
        <f>АнализКл!D13</f>
        <v>6.5</v>
      </c>
      <c r="E12" s="75" t="str">
        <f>АнализКл!E13</f>
        <v>1.1</v>
      </c>
      <c r="F12" s="68" t="str">
        <f>АнализКл!F13</f>
        <v>Б</v>
      </c>
      <c r="G12" s="64">
        <f>АнализКл!G13</f>
        <v>1</v>
      </c>
      <c r="H12" s="71">
        <f t="shared" si="3"/>
        <v>0.7021276595744681</v>
      </c>
      <c r="I12" s="80">
        <f t="shared" ref="I12:I16" si="5">IF(COUNTIFS($C$5:$I$5,$B12,$C$2:$I$2,"")=0,SUMIFS($C$6:$I$6,$C$5:$I$5,$B12)/$G12/100,"")</f>
        <v>0.7021276595744681</v>
      </c>
      <c r="J12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8" ht="50.1" customHeight="1">
      <c r="B13" s="81">
        <f>АнализКл!B14</f>
        <v>3</v>
      </c>
      <c r="C13" s="73" t="str">
        <f>АнализКл!C14</f>
        <v>Основные способысловообразования</v>
      </c>
      <c r="D13" s="70" t="str">
        <f>АнализКл!D14</f>
        <v>3.3</v>
      </c>
      <c r="E13" s="75" t="str">
        <f>АнализКл!E14</f>
        <v>1.4</v>
      </c>
      <c r="F13" s="68" t="str">
        <f>АнализКл!F14</f>
        <v>Б</v>
      </c>
      <c r="G13" s="64">
        <f>АнализКл!G14</f>
        <v>1</v>
      </c>
      <c r="H13" s="71">
        <f t="shared" si="3"/>
        <v>0.85106382978723405</v>
      </c>
      <c r="I13" s="80">
        <f t="shared" si="5"/>
        <v>0.85106382978723405</v>
      </c>
      <c r="J13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8" ht="50.1" customHeight="1">
      <c r="B14" s="81">
        <f>АнализКл!B15</f>
        <v>4</v>
      </c>
      <c r="C14" s="73" t="str">
        <f>АнализКл!C15</f>
        <v>Правописаниеприставок</v>
      </c>
      <c r="D14" s="70" t="str">
        <f>АнализКл!D15</f>
        <v>6.6</v>
      </c>
      <c r="E14" s="75" t="str">
        <f>АнализКл!E15</f>
        <v>1.1</v>
      </c>
      <c r="F14" s="68" t="str">
        <f>АнализКл!F15</f>
        <v>Б</v>
      </c>
      <c r="G14" s="64">
        <f>АнализКл!G15</f>
        <v>1</v>
      </c>
      <c r="H14" s="71">
        <f t="shared" si="3"/>
        <v>0.93617021276595747</v>
      </c>
      <c r="I14" s="80">
        <f t="shared" si="5"/>
        <v>0.93617021276595747</v>
      </c>
      <c r="J14" s="6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5" spans="2:18" ht="50.1" customHeight="1">
      <c r="B15" s="81">
        <f>АнализКл!B16</f>
        <v>5</v>
      </c>
      <c r="C15" s="73" t="str">
        <f>АнализКл!C16</f>
        <v>Морфология. Наречие</v>
      </c>
      <c r="D15" s="70" t="str">
        <f>АнализКл!D16</f>
        <v>4.2</v>
      </c>
      <c r="E15" s="75" t="str">
        <f>АнализКл!E16</f>
        <v>1.1; 1.4</v>
      </c>
      <c r="F15" s="68" t="str">
        <f>АнализКл!F16</f>
        <v>Б</v>
      </c>
      <c r="G15" s="64">
        <f>АнализКл!G16</f>
        <v>1</v>
      </c>
      <c r="H15" s="71">
        <f t="shared" si="3"/>
        <v>0.46808510638297873</v>
      </c>
      <c r="I15" s="80">
        <f t="shared" si="5"/>
        <v>0.46808510638297873</v>
      </c>
      <c r="J15" s="68" t="str">
        <f t="shared" si="4"/>
        <v>Данный элемент содержания усвоен на низком уровне. Требуется коррекция.</v>
      </c>
    </row>
    <row r="16" spans="2:18" ht="50.1" customHeight="1">
      <c r="B16" s="81">
        <f>АнализКл!B17</f>
        <v>6</v>
      </c>
      <c r="C16" s="73" t="str">
        <f>АнализКл!C17</f>
        <v>Причастный идеепричастный обороты</v>
      </c>
      <c r="D16" s="70" t="str">
        <f>АнализКл!D17</f>
        <v>7.19</v>
      </c>
      <c r="E16" s="75" t="str">
        <f>АнализКл!E17</f>
        <v>1.1</v>
      </c>
      <c r="F16" s="68" t="str">
        <f>АнализКл!F17</f>
        <v>Б</v>
      </c>
      <c r="G16" s="64">
        <f>АнализКл!G17</f>
        <v>1</v>
      </c>
      <c r="H16" s="71">
        <f t="shared" si="3"/>
        <v>0.72340425531914898</v>
      </c>
      <c r="I16" s="80">
        <f t="shared" si="5"/>
        <v>0.72340425531914898</v>
      </c>
      <c r="J16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3" ht="15.75">
      <c r="A18" s="79" t="s">
        <v>75</v>
      </c>
      <c r="B18" s="79" t="s">
        <v>74</v>
      </c>
      <c r="C18" s="78" t="s">
        <v>66</v>
      </c>
    </row>
    <row r="19" spans="1:3" ht="15.75">
      <c r="A19" s="77">
        <v>0</v>
      </c>
      <c r="B19" s="77">
        <f>A20-0.01</f>
        <v>0.28999999999999998</v>
      </c>
      <c r="C19" s="76" t="s">
        <v>67</v>
      </c>
    </row>
    <row r="20" spans="1:3" ht="15.75">
      <c r="A20" s="77">
        <v>0.3</v>
      </c>
      <c r="B20" s="77">
        <f>A21-0.01</f>
        <v>0.49</v>
      </c>
      <c r="C20" s="76" t="s">
        <v>68</v>
      </c>
    </row>
    <row r="21" spans="1:3" ht="15.75">
      <c r="A21" s="77">
        <v>0.5</v>
      </c>
      <c r="B21" s="77">
        <f>A22-0.01</f>
        <v>0.69</v>
      </c>
      <c r="C21" s="76" t="s">
        <v>77</v>
      </c>
    </row>
    <row r="22" spans="1:3" ht="15.75">
      <c r="A22" s="77">
        <v>0.7</v>
      </c>
      <c r="B22" s="77">
        <f>A23-0.01</f>
        <v>0.89</v>
      </c>
      <c r="C22" s="76" t="s">
        <v>69</v>
      </c>
    </row>
    <row r="23" spans="1:3" ht="15.75">
      <c r="A23" s="77">
        <v>0.9</v>
      </c>
      <c r="B23" s="77">
        <v>1</v>
      </c>
      <c r="C23" s="76" t="s">
        <v>70</v>
      </c>
    </row>
  </sheetData>
  <sheetProtection password="EE1B" sheet="1" objects="1" scenarios="1"/>
  <mergeCells count="1">
    <mergeCell ref="C1:J1"/>
  </mergeCells>
  <conditionalFormatting sqref="A19:C20 J11:J16">
    <cfRule type="expression" dxfId="4" priority="3">
      <formula>$I11&lt;$A$21</formula>
    </cfRule>
  </conditionalFormatting>
  <conditionalFormatting sqref="C2:I2">
    <cfRule type="cellIs" dxfId="3" priority="1" stopIfTrue="1" operator="greaterThan">
      <formula>100</formula>
    </cfRule>
    <cfRule type="expression" dxfId="2" priority="2" stopIfTrue="1">
      <formula>SUMIFS($I2:$O2,$I$10:$O$10,C$10)&gt;100</formula>
    </cfRule>
  </conditionalFormatting>
  <pageMargins left="0.7" right="0.7" top="0.75" bottom="0.75" header="0.3" footer="0.3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МБОУ СОШ № 58</cp:lastModifiedBy>
  <cp:lastPrinted>2019-01-15T11:36:18Z</cp:lastPrinted>
  <dcterms:created xsi:type="dcterms:W3CDTF">2006-09-28T05:33:49Z</dcterms:created>
  <dcterms:modified xsi:type="dcterms:W3CDTF">2019-03-26T11:52:31Z</dcterms:modified>
</cp:coreProperties>
</file>