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19200" windowHeight="10335" firstSheet="2" activeTab="2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АнализКл!$A$7:$J$25</definedName>
    <definedName name="_xlnm.Print_Area" localSheetId="3">АнализОО!$A$7:$K$24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24519"/>
</workbook>
</file>

<file path=xl/calcChain.xml><?xml version="1.0" encoding="utf-8"?>
<calcChain xmlns="http://schemas.openxmlformats.org/spreadsheetml/2006/main">
  <c r="G11" i="27"/>
  <c r="E11"/>
  <c r="F11"/>
  <c r="D11"/>
  <c r="C11"/>
  <c r="I18" i="25" l="1"/>
  <c r="I17"/>
  <c r="I16"/>
  <c r="I15"/>
  <c r="I14"/>
  <c r="I13"/>
  <c r="I12"/>
  <c r="I11"/>
  <c r="D5" i="27" l="1"/>
  <c r="E5"/>
  <c r="F5"/>
  <c r="G5"/>
  <c r="H5"/>
  <c r="I5"/>
  <c r="J5"/>
  <c r="C5"/>
  <c r="H18" i="25" l="1"/>
  <c r="H11"/>
  <c r="G17" i="27"/>
  <c r="G12"/>
  <c r="G13"/>
  <c r="G14"/>
  <c r="D17"/>
  <c r="E17"/>
  <c r="F17"/>
  <c r="C17"/>
  <c r="B12"/>
  <c r="I12" s="1"/>
  <c r="B13"/>
  <c r="I13" s="1"/>
  <c r="B14"/>
  <c r="I14" s="1"/>
  <c r="B15"/>
  <c r="I15" s="1"/>
  <c r="B16"/>
  <c r="I16" s="1"/>
  <c r="B17"/>
  <c r="B11"/>
  <c r="I11" s="1"/>
  <c r="I17" l="1"/>
  <c r="H17" s="1"/>
  <c r="H11"/>
  <c r="H17" i="25"/>
  <c r="G16" i="27"/>
  <c r="G15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C7"/>
  <c r="D4"/>
  <c r="D6" s="1"/>
  <c r="C4"/>
  <c r="C6" s="1"/>
  <c r="E4"/>
  <c r="E6" s="1"/>
  <c r="F4"/>
  <c r="F6" s="1"/>
  <c r="G4"/>
  <c r="G6" s="1"/>
  <c r="H4"/>
  <c r="H6" s="1"/>
  <c r="I4"/>
  <c r="I6" s="1"/>
  <c r="J4"/>
  <c r="J6" s="1"/>
  <c r="F9"/>
  <c r="J17" s="1"/>
  <c r="B20"/>
  <c r="B21"/>
  <c r="B22"/>
  <c r="B23"/>
  <c r="J15" l="1"/>
  <c r="J14"/>
  <c r="J12"/>
  <c r="H13"/>
  <c r="J16"/>
  <c r="H15"/>
  <c r="H14" l="1"/>
  <c r="J13"/>
  <c r="H12"/>
  <c r="H16"/>
  <c r="J11"/>
  <c r="H16" i="25"/>
  <c r="H15"/>
  <c r="H14"/>
  <c r="H13"/>
  <c r="H12"/>
  <c r="F9"/>
  <c r="J18" s="1"/>
  <c r="J15" l="1"/>
  <c r="J12"/>
  <c r="J16"/>
  <c r="J13"/>
  <c r="J17"/>
  <c r="J14"/>
  <c r="J11"/>
  <c r="B22"/>
  <c r="B23"/>
  <c r="B24"/>
  <c r="B21"/>
  <c r="AD54" i="9" l="1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AD8"/>
  <c r="AC8"/>
  <c r="AB8"/>
  <c r="AA8"/>
  <c r="Z8"/>
  <c r="Y8"/>
  <c r="X8"/>
  <c r="W8"/>
  <c r="V8"/>
  <c r="U8"/>
  <c r="T8"/>
  <c r="S8"/>
  <c r="R8"/>
  <c r="Q8"/>
  <c r="Q2" s="1"/>
  <c r="P8"/>
  <c r="O8"/>
  <c r="N8"/>
  <c r="M8"/>
  <c r="M2" s="1"/>
  <c r="L8"/>
  <c r="K8"/>
  <c r="J8"/>
  <c r="I8"/>
  <c r="H8"/>
  <c r="G8"/>
  <c r="F8"/>
  <c r="E8"/>
  <c r="D8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AD6"/>
  <c r="AC6"/>
  <c r="AB6"/>
  <c r="AA6"/>
  <c r="Z6"/>
  <c r="Y6"/>
  <c r="X6"/>
  <c r="W6"/>
  <c r="V6"/>
  <c r="U6"/>
  <c r="T6"/>
  <c r="S6"/>
  <c r="S2" s="1"/>
  <c r="R6"/>
  <c r="Q6"/>
  <c r="P6"/>
  <c r="O6"/>
  <c r="O2" s="1"/>
  <c r="N6"/>
  <c r="M6"/>
  <c r="L6"/>
  <c r="K6"/>
  <c r="K2" s="1"/>
  <c r="J6"/>
  <c r="I6"/>
  <c r="H6"/>
  <c r="G6"/>
  <c r="G2" s="1"/>
  <c r="F6"/>
  <c r="E6"/>
  <c r="E2" s="1"/>
  <c r="D6"/>
  <c r="AD5"/>
  <c r="AC5"/>
  <c r="AB5"/>
  <c r="AA5"/>
  <c r="Z5"/>
  <c r="Y5"/>
  <c r="X5"/>
  <c r="W5"/>
  <c r="V5"/>
  <c r="U5"/>
  <c r="T5"/>
  <c r="S5"/>
  <c r="R5"/>
  <c r="R2" s="1"/>
  <c r="Q5"/>
  <c r="P5"/>
  <c r="O5"/>
  <c r="N5"/>
  <c r="N2" s="1"/>
  <c r="M5"/>
  <c r="L5"/>
  <c r="K5"/>
  <c r="J5"/>
  <c r="J2" s="1"/>
  <c r="I5"/>
  <c r="H5"/>
  <c r="G5"/>
  <c r="F5"/>
  <c r="F2" s="1"/>
  <c r="E5"/>
  <c r="D5"/>
  <c r="U4"/>
  <c r="T4"/>
  <c r="S4"/>
  <c r="R4"/>
  <c r="Q4"/>
  <c r="P4"/>
  <c r="O4"/>
  <c r="N4"/>
  <c r="M4"/>
  <c r="L4"/>
  <c r="K4"/>
  <c r="J4"/>
  <c r="I4"/>
  <c r="H4"/>
  <c r="G4"/>
  <c r="F4"/>
  <c r="E4"/>
  <c r="U2"/>
  <c r="F1"/>
  <c r="A1"/>
  <c r="I2" l="1"/>
  <c r="H2"/>
  <c r="T2"/>
  <c r="L2"/>
  <c r="P2"/>
</calcChain>
</file>

<file path=xl/sharedStrings.xml><?xml version="1.0" encoding="utf-8"?>
<sst xmlns="http://schemas.openxmlformats.org/spreadsheetml/2006/main" count="188" uniqueCount="112">
  <si>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</si>
  <si>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</si>
  <si>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</si>
  <si>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</si>
  <si>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</si>
  <si>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</si>
  <si>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</si>
  <si>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</si>
  <si>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</si>
  <si>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</si>
  <si>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</si>
  <si>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</si>
  <si>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</si>
  <si>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</si>
  <si>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</si>
  <si>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</si>
  <si>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</si>
  <si>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</si>
  <si>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</si>
  <si>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</si>
  <si>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</si>
  <si>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</si>
  <si>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</si>
  <si>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</si>
  <si>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</si>
  <si>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</si>
  <si>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</si>
  <si>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</si>
  <si>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</si>
  <si>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</si>
  <si>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</si>
  <si>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</si>
  <si>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</si>
  <si>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</si>
  <si>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</si>
  <si>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</si>
  <si>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</si>
  <si>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</si>
  <si>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</si>
  <si>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</si>
  <si>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</si>
  <si>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</si>
  <si>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</si>
  <si>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</si>
  <si>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</si>
  <si>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</si>
  <si>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</si>
  <si>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</si>
  <si>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</si>
  <si>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</si>
  <si>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</si>
  <si>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</si>
  <si>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</si>
  <si>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</si>
  <si>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</si>
  <si>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</si>
  <si>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</si>
  <si>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</si>
  <si>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</si>
  <si>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</si>
  <si>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</si>
  <si>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</si>
  <si>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</si>
  <si>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</si>
  <si>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</si>
  <si>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</si>
  <si>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</si>
  <si>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</si>
  <si>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</si>
  <si>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</si>
  <si>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</si>
  <si>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</si>
  <si>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</si>
  <si>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</si>
  <si>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</si>
  <si>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</si>
  <si>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</si>
  <si>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</si>
  <si>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</t>
  </si>
  <si>
    <t>Б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</si>
  <si>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</si>
  <si>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</si>
  <si>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</si>
  <si>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</si>
  <si>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</si>
  <si>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1.1</t>
  </si>
  <si>
    <t>Код контролируемого элемента знаний</t>
  </si>
  <si>
    <t>Код проверяемого умения</t>
  </si>
  <si>
    <t>8.1</t>
  </si>
  <si>
    <t>1 орф</t>
  </si>
  <si>
    <t>1 пун</t>
  </si>
  <si>
    <t>КДР по русскому языку (8 кл.) 23.01.2019</t>
  </si>
  <si>
    <t>Орфографические нормы</t>
  </si>
  <si>
    <t>Пунктуационные нормы</t>
  </si>
  <si>
    <t>Смысловой анализ текста</t>
  </si>
  <si>
    <t>Словосочетание: виды подчинительной связи</t>
  </si>
  <si>
    <t>Грамматическая основа предложения</t>
  </si>
  <si>
    <t>Анализ средств выразительности</t>
  </si>
  <si>
    <t>Причастный и деепричастный оборот</t>
  </si>
  <si>
    <t>6.17</t>
  </si>
  <si>
    <t>7.19</t>
  </si>
  <si>
    <t>5.1</t>
  </si>
  <si>
    <t>5.2</t>
  </si>
  <si>
    <t>10.3</t>
  </si>
  <si>
    <t>3.8</t>
  </si>
  <si>
    <t>1.3</t>
  </si>
  <si>
    <t>1 Орф
1 б</t>
  </si>
  <si>
    <t>1 Пун
1 б</t>
  </si>
  <si>
    <t>3,8</t>
  </si>
  <si>
    <t>1,2</t>
  </si>
  <si>
    <t>Наречие, способы его образования</t>
  </si>
  <si>
    <t>3.2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</si>
</sst>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7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2" fillId="7" borderId="13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9" fontId="14" fillId="0" borderId="2" xfId="3" applyFont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>
      <c r="A1" s="103" t="e">
        <f>#REF!</f>
        <v>#REF!</v>
      </c>
      <c r="B1" s="104"/>
      <c r="C1" s="105"/>
      <c r="D1" s="39" t="s">
        <v>54</v>
      </c>
      <c r="E1" s="31"/>
      <c r="F1" s="106" t="e">
        <f>#REF!</f>
        <v>#REF!</v>
      </c>
      <c r="G1" s="107"/>
      <c r="H1" s="108" t="s">
        <v>51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30" ht="15.75" thickBot="1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>
      <c r="A3" s="101" t="s">
        <v>52</v>
      </c>
      <c r="B3" s="109" t="s">
        <v>49</v>
      </c>
      <c r="C3" s="111" t="s">
        <v>48</v>
      </c>
      <c r="D3" s="98" t="s">
        <v>55</v>
      </c>
      <c r="E3" s="100" t="s">
        <v>50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1" t="s">
        <v>57</v>
      </c>
      <c r="W3" s="102"/>
      <c r="X3" s="102"/>
      <c r="Y3" s="102"/>
      <c r="Z3" s="101" t="s">
        <v>59</v>
      </c>
      <c r="AA3" s="102"/>
      <c r="AB3" s="102"/>
      <c r="AC3" s="102"/>
      <c r="AD3" s="96" t="s">
        <v>58</v>
      </c>
    </row>
    <row r="4" spans="1:30" ht="16.5" thickBot="1">
      <c r="A4" s="101"/>
      <c r="B4" s="110"/>
      <c r="C4" s="112"/>
      <c r="D4" s="99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7"/>
    </row>
    <row r="5" spans="1:30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/>
  <dimension ref="A1:C48"/>
  <sheetViews>
    <sheetView workbookViewId="0">
      <selection activeCell="D10" sqref="D10"/>
    </sheetView>
  </sheetViews>
  <sheetFormatPr defaultRowHeight="12.75"/>
  <cols>
    <col min="1" max="1" width="9.140625" style="42"/>
    <col min="2" max="2" width="22.85546875" style="42" bestFit="1" customWidth="1"/>
    <col min="3" max="16384" width="9.140625" style="42"/>
  </cols>
  <sheetData>
    <row r="1" spans="1:3" ht="15.75">
      <c r="A1" s="40">
        <v>1</v>
      </c>
      <c r="B1" s="41" t="s">
        <v>11</v>
      </c>
      <c r="C1" s="42">
        <v>1</v>
      </c>
    </row>
    <row r="2" spans="1:3" ht="15.75">
      <c r="A2" s="40">
        <v>2</v>
      </c>
      <c r="B2" s="41" t="s">
        <v>12</v>
      </c>
      <c r="C2" s="42">
        <v>2</v>
      </c>
    </row>
    <row r="3" spans="1:3" ht="15.75">
      <c r="A3" s="40">
        <v>3</v>
      </c>
      <c r="B3" s="41" t="s">
        <v>7</v>
      </c>
      <c r="C3" s="42">
        <v>3</v>
      </c>
    </row>
    <row r="4" spans="1:3" ht="15.75">
      <c r="A4" s="40">
        <v>4</v>
      </c>
      <c r="B4" s="41" t="s">
        <v>13</v>
      </c>
      <c r="C4" s="42">
        <v>4</v>
      </c>
    </row>
    <row r="5" spans="1:3" ht="15.75">
      <c r="A5" s="40">
        <v>5</v>
      </c>
      <c r="B5" s="41" t="s">
        <v>14</v>
      </c>
      <c r="C5" s="42">
        <v>5</v>
      </c>
    </row>
    <row r="7" spans="1:3" ht="15.75">
      <c r="A7" s="40">
        <v>7</v>
      </c>
      <c r="B7" s="41" t="s">
        <v>56</v>
      </c>
      <c r="C7" s="42">
        <v>6</v>
      </c>
    </row>
    <row r="9" spans="1:3" ht="15.75">
      <c r="A9" s="40">
        <v>9</v>
      </c>
      <c r="B9" s="41" t="s">
        <v>29</v>
      </c>
      <c r="C9" s="42">
        <v>7</v>
      </c>
    </row>
    <row r="10" spans="1:3" ht="15.75">
      <c r="A10" s="40">
        <v>10</v>
      </c>
      <c r="B10" s="41" t="s">
        <v>15</v>
      </c>
      <c r="C10" s="42">
        <v>8</v>
      </c>
    </row>
    <row r="11" spans="1:3" ht="15.75">
      <c r="A11" s="40">
        <v>11</v>
      </c>
      <c r="B11" s="41" t="s">
        <v>16</v>
      </c>
      <c r="C11" s="42">
        <v>9</v>
      </c>
    </row>
    <row r="14" spans="1:3" ht="15.75">
      <c r="A14" s="40">
        <v>14</v>
      </c>
      <c r="B14" s="41" t="s">
        <v>0</v>
      </c>
      <c r="C14" s="42">
        <v>10</v>
      </c>
    </row>
    <row r="15" spans="1:3" ht="15.75">
      <c r="A15" s="40">
        <v>15</v>
      </c>
      <c r="B15" s="41" t="s">
        <v>5</v>
      </c>
      <c r="C15" s="42">
        <v>11</v>
      </c>
    </row>
    <row r="16" spans="1:3" ht="15.75">
      <c r="A16" s="40">
        <v>16</v>
      </c>
      <c r="B16" s="41" t="s">
        <v>6</v>
      </c>
      <c r="C16" s="42">
        <v>12</v>
      </c>
    </row>
    <row r="17" spans="1:3" ht="15.75">
      <c r="A17" s="40">
        <v>17</v>
      </c>
      <c r="B17" s="41" t="s">
        <v>8</v>
      </c>
      <c r="C17" s="42">
        <v>13</v>
      </c>
    </row>
    <row r="18" spans="1:3" ht="15.75">
      <c r="A18" s="40">
        <v>18</v>
      </c>
      <c r="B18" s="41" t="s">
        <v>9</v>
      </c>
      <c r="C18" s="42">
        <v>14</v>
      </c>
    </row>
    <row r="19" spans="1:3" ht="15.75">
      <c r="A19" s="40">
        <v>19</v>
      </c>
      <c r="B19" s="41" t="s">
        <v>17</v>
      </c>
      <c r="C19" s="42">
        <v>15</v>
      </c>
    </row>
    <row r="20" spans="1:3" ht="15.75">
      <c r="A20" s="40">
        <v>20</v>
      </c>
      <c r="B20" s="41" t="s">
        <v>18</v>
      </c>
      <c r="C20" s="42">
        <v>16</v>
      </c>
    </row>
    <row r="21" spans="1:3" ht="15.75">
      <c r="A21" s="40">
        <v>21</v>
      </c>
      <c r="B21" s="41" t="s">
        <v>19</v>
      </c>
      <c r="C21" s="42">
        <v>17</v>
      </c>
    </row>
    <row r="22" spans="1:3" ht="15.75">
      <c r="A22" s="40">
        <v>22</v>
      </c>
      <c r="B22" s="41" t="s">
        <v>20</v>
      </c>
      <c r="C22" s="42">
        <v>18</v>
      </c>
    </row>
    <row r="23" spans="1:3" ht="15.75">
      <c r="A23" s="40">
        <v>23</v>
      </c>
      <c r="B23" s="41" t="s">
        <v>21</v>
      </c>
      <c r="C23" s="42">
        <v>19</v>
      </c>
    </row>
    <row r="24" spans="1:3" ht="15.75">
      <c r="A24" s="40">
        <v>24</v>
      </c>
      <c r="B24" s="41" t="s">
        <v>22</v>
      </c>
      <c r="C24" s="42">
        <v>20</v>
      </c>
    </row>
    <row r="25" spans="1:3" ht="15.75">
      <c r="A25" s="40">
        <v>25</v>
      </c>
      <c r="B25" s="41" t="s">
        <v>23</v>
      </c>
      <c r="C25" s="42">
        <v>21</v>
      </c>
    </row>
    <row r="26" spans="1:3" ht="15.75">
      <c r="A26" s="40">
        <v>26</v>
      </c>
      <c r="B26" s="41" t="s">
        <v>24</v>
      </c>
      <c r="C26" s="42">
        <v>22</v>
      </c>
    </row>
    <row r="27" spans="1:3" ht="15.75">
      <c r="A27" s="40">
        <v>27</v>
      </c>
      <c r="B27" s="41" t="s">
        <v>26</v>
      </c>
      <c r="C27" s="42">
        <v>23</v>
      </c>
    </row>
    <row r="28" spans="1:3" ht="15.75">
      <c r="A28" s="40">
        <v>28</v>
      </c>
      <c r="B28" s="41" t="s">
        <v>25</v>
      </c>
      <c r="C28" s="42">
        <v>24</v>
      </c>
    </row>
    <row r="29" spans="1:3" ht="15.75">
      <c r="A29" s="40">
        <v>29</v>
      </c>
      <c r="B29" s="41" t="s">
        <v>27</v>
      </c>
      <c r="C29" s="42">
        <v>25</v>
      </c>
    </row>
    <row r="30" spans="1:3" ht="15.75">
      <c r="A30" s="40">
        <v>30</v>
      </c>
      <c r="B30" s="41" t="s">
        <v>28</v>
      </c>
      <c r="C30" s="42">
        <v>26</v>
      </c>
    </row>
    <row r="31" spans="1:3" ht="15.75">
      <c r="A31" s="40">
        <v>31</v>
      </c>
      <c r="B31" s="41" t="s">
        <v>30</v>
      </c>
      <c r="C31" s="42">
        <v>27</v>
      </c>
    </row>
    <row r="32" spans="1:3" ht="15.75">
      <c r="A32" s="40">
        <v>32</v>
      </c>
      <c r="B32" s="41" t="s">
        <v>31</v>
      </c>
      <c r="C32" s="42">
        <v>28</v>
      </c>
    </row>
    <row r="33" spans="1:3" ht="15.75">
      <c r="A33" s="40">
        <v>33</v>
      </c>
      <c r="B33" s="41" t="s">
        <v>32</v>
      </c>
      <c r="C33" s="42">
        <v>29</v>
      </c>
    </row>
    <row r="34" spans="1:3" ht="15.75">
      <c r="A34" s="40">
        <v>34</v>
      </c>
      <c r="B34" s="41" t="s">
        <v>33</v>
      </c>
      <c r="C34" s="42">
        <v>30</v>
      </c>
    </row>
    <row r="35" spans="1:3" ht="15.75">
      <c r="A35" s="40">
        <v>35</v>
      </c>
      <c r="B35" s="41" t="s">
        <v>34</v>
      </c>
      <c r="C35" s="42">
        <v>31</v>
      </c>
    </row>
    <row r="36" spans="1:3" ht="15.75">
      <c r="A36" s="40">
        <v>36</v>
      </c>
      <c r="B36" s="41" t="s">
        <v>35</v>
      </c>
      <c r="C36" s="42">
        <v>32</v>
      </c>
    </row>
    <row r="37" spans="1:3" ht="15.75">
      <c r="A37" s="40">
        <v>37</v>
      </c>
      <c r="B37" s="41" t="s">
        <v>36</v>
      </c>
      <c r="C37" s="42">
        <v>33</v>
      </c>
    </row>
    <row r="38" spans="1:3" ht="15.75">
      <c r="A38" s="40">
        <v>38</v>
      </c>
      <c r="B38" s="41" t="s">
        <v>37</v>
      </c>
      <c r="C38" s="42">
        <v>34</v>
      </c>
    </row>
    <row r="39" spans="1:3" ht="15.75">
      <c r="A39" s="40">
        <v>39</v>
      </c>
      <c r="B39" s="41" t="s">
        <v>38</v>
      </c>
      <c r="C39" s="42">
        <v>35</v>
      </c>
    </row>
    <row r="40" spans="1:3" ht="15.75">
      <c r="A40" s="40">
        <v>40</v>
      </c>
      <c r="B40" s="41" t="s">
        <v>39</v>
      </c>
      <c r="C40" s="42">
        <v>36</v>
      </c>
    </row>
    <row r="41" spans="1:3" ht="15.75">
      <c r="A41" s="40">
        <v>41</v>
      </c>
      <c r="B41" s="41" t="s">
        <v>40</v>
      </c>
      <c r="C41" s="42">
        <v>37</v>
      </c>
    </row>
    <row r="42" spans="1:3" ht="15.75">
      <c r="A42" s="40">
        <v>42</v>
      </c>
      <c r="B42" s="41" t="s">
        <v>41</v>
      </c>
      <c r="C42" s="42">
        <v>38</v>
      </c>
    </row>
    <row r="43" spans="1:3" ht="15.75">
      <c r="A43" s="40">
        <v>43</v>
      </c>
      <c r="B43" s="41" t="s">
        <v>42</v>
      </c>
      <c r="C43" s="42">
        <v>39</v>
      </c>
    </row>
    <row r="44" spans="1:3" ht="15.75">
      <c r="A44" s="40">
        <v>44</v>
      </c>
      <c r="B44" s="41" t="s">
        <v>43</v>
      </c>
      <c r="C44" s="42">
        <v>40</v>
      </c>
    </row>
    <row r="45" spans="1:3" ht="15.75">
      <c r="A45" s="40">
        <v>45</v>
      </c>
      <c r="B45" s="41" t="s">
        <v>44</v>
      </c>
      <c r="C45" s="42">
        <v>41</v>
      </c>
    </row>
    <row r="46" spans="1:3" ht="15.75">
      <c r="A46" s="40">
        <v>46</v>
      </c>
      <c r="B46" s="41" t="s">
        <v>46</v>
      </c>
      <c r="C46" s="42">
        <v>42</v>
      </c>
    </row>
    <row r="47" spans="1:3" ht="15.75">
      <c r="A47" s="40">
        <v>47</v>
      </c>
      <c r="B47" s="41" t="s">
        <v>45</v>
      </c>
      <c r="C47" s="42">
        <v>43</v>
      </c>
    </row>
    <row r="48" spans="1:3" ht="15.75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J25"/>
  <sheetViews>
    <sheetView tabSelected="1" zoomScale="80" zoomScaleNormal="80" workbookViewId="0">
      <selection activeCell="G33" sqref="G33"/>
    </sheetView>
  </sheetViews>
  <sheetFormatPr defaultRowHeight="1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1" spans="2:10" ht="15.75" thickBot="1"/>
    <row r="2" spans="2:10" s="55" customFormat="1" ht="15.75" thickBot="1">
      <c r="B2" s="59" t="s">
        <v>71</v>
      </c>
      <c r="C2" s="116">
        <v>59.183673469387756</v>
      </c>
      <c r="D2" s="116">
        <v>93.877551020408163</v>
      </c>
      <c r="E2" s="116">
        <v>91.83673469387756</v>
      </c>
      <c r="F2" s="116">
        <v>75.510204081632651</v>
      </c>
      <c r="G2" s="116">
        <v>61.224489795918366</v>
      </c>
      <c r="H2" s="116">
        <v>77.551020408163268</v>
      </c>
      <c r="I2" s="116">
        <v>63.265306122448983</v>
      </c>
      <c r="J2" s="116">
        <v>73.469387755102048</v>
      </c>
    </row>
    <row r="3" spans="2:10">
      <c r="C3" s="65" t="s">
        <v>89</v>
      </c>
      <c r="D3" s="66" t="s">
        <v>90</v>
      </c>
      <c r="E3" s="65">
        <v>2</v>
      </c>
      <c r="F3" s="66">
        <v>3</v>
      </c>
      <c r="G3" s="65">
        <v>4</v>
      </c>
      <c r="H3" s="66">
        <v>5</v>
      </c>
      <c r="I3" s="65">
        <v>6</v>
      </c>
      <c r="J3" s="66">
        <v>7</v>
      </c>
    </row>
    <row r="4" spans="2:10">
      <c r="C4" s="71"/>
      <c r="D4" s="60"/>
      <c r="E4" s="60"/>
      <c r="F4" s="60"/>
      <c r="G4" s="60"/>
      <c r="H4" s="60"/>
      <c r="I4" s="60"/>
      <c r="J4" s="60"/>
    </row>
    <row r="5" spans="2:10">
      <c r="C5" s="71"/>
      <c r="D5" s="60"/>
      <c r="E5" s="60"/>
      <c r="F5" s="60"/>
      <c r="G5" s="60"/>
      <c r="H5" s="60"/>
      <c r="I5" s="60"/>
      <c r="J5" s="60"/>
    </row>
    <row r="6" spans="2:10">
      <c r="C6" s="71"/>
      <c r="D6" s="60"/>
      <c r="E6" s="60"/>
      <c r="F6" s="60"/>
      <c r="G6" s="60"/>
      <c r="H6" s="60"/>
      <c r="I6" s="60"/>
      <c r="J6" s="60"/>
    </row>
    <row r="7" spans="2:10">
      <c r="C7" s="93" t="s">
        <v>91</v>
      </c>
      <c r="D7" s="94"/>
      <c r="E7" s="94"/>
      <c r="F7" s="94"/>
      <c r="G7" s="94"/>
      <c r="H7" s="60"/>
      <c r="I7" s="60"/>
      <c r="J7" s="60"/>
    </row>
    <row r="8" spans="2:10">
      <c r="B8" s="55"/>
      <c r="C8" s="93" t="s">
        <v>72</v>
      </c>
      <c r="D8" s="93" t="s">
        <v>73</v>
      </c>
      <c r="E8" s="93"/>
      <c r="F8" s="93"/>
      <c r="G8" s="93"/>
      <c r="H8" s="55"/>
      <c r="I8" s="55"/>
      <c r="J8" s="55"/>
    </row>
    <row r="9" spans="2:10" ht="21">
      <c r="F9" s="61" t="str">
        <f>IF(COUNTIF(C2:J2,"")=0,"","Введите уровень успешности каждого задания")</f>
        <v/>
      </c>
    </row>
    <row r="10" spans="2:10" ht="54">
      <c r="B10" s="68" t="s">
        <v>60</v>
      </c>
      <c r="C10" s="64" t="s">
        <v>62</v>
      </c>
      <c r="D10" s="64" t="s">
        <v>86</v>
      </c>
      <c r="E10" s="64" t="s">
        <v>87</v>
      </c>
      <c r="F10" s="64" t="s">
        <v>63</v>
      </c>
      <c r="G10" s="64" t="s">
        <v>64</v>
      </c>
      <c r="H10" s="64" t="s">
        <v>61</v>
      </c>
      <c r="I10" s="64" t="s">
        <v>65</v>
      </c>
      <c r="J10" s="64" t="s">
        <v>76</v>
      </c>
    </row>
    <row r="11" spans="2:10" ht="50.1" customHeight="1">
      <c r="B11" s="62">
        <v>1</v>
      </c>
      <c r="C11" s="73" t="s">
        <v>92</v>
      </c>
      <c r="D11" s="69" t="s">
        <v>99</v>
      </c>
      <c r="E11" s="74" t="s">
        <v>104</v>
      </c>
      <c r="F11" s="67" t="s">
        <v>79</v>
      </c>
      <c r="G11" s="63">
        <v>1</v>
      </c>
      <c r="H11" s="70">
        <f>IF(I11="","",I11*G11)</f>
        <v>59.183673469387756</v>
      </c>
      <c r="I11" s="95">
        <f>IF($C$2="","",$C$2)</f>
        <v>59.183673469387756</v>
      </c>
      <c r="J11" s="63" t="str">
        <f t="shared" ref="J11:J18" si="0">IF(I11="",$F$9,IF(I11&gt;=$A$25,$C$25,IF(I11&gt;=$A$24,$C$24,IF(I11&gt;=$A$23,$C$23,IF(I11&gt;=$A$22,$C$22,$C$21)))))</f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2" spans="2:10" ht="50.1" customHeight="1">
      <c r="B12" s="62">
        <v>1</v>
      </c>
      <c r="C12" s="73" t="s">
        <v>93</v>
      </c>
      <c r="D12" s="69" t="s">
        <v>100</v>
      </c>
      <c r="E12" s="74" t="s">
        <v>108</v>
      </c>
      <c r="F12" s="67" t="s">
        <v>79</v>
      </c>
      <c r="G12" s="63">
        <v>1</v>
      </c>
      <c r="H12" s="70">
        <f t="shared" ref="H12:H16" si="1">IF(I12="","",I12*G12)</f>
        <v>93.877551020408163</v>
      </c>
      <c r="I12" s="95">
        <f>IF($D$2="","",$D$2)</f>
        <v>93.877551020408163</v>
      </c>
      <c r="J12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0" ht="50.1" customHeight="1">
      <c r="B13" s="62">
        <v>2</v>
      </c>
      <c r="C13" s="72" t="s">
        <v>94</v>
      </c>
      <c r="D13" s="69" t="s">
        <v>88</v>
      </c>
      <c r="E13" s="74" t="s">
        <v>109</v>
      </c>
      <c r="F13" s="67" t="s">
        <v>79</v>
      </c>
      <c r="G13" s="63">
        <v>1</v>
      </c>
      <c r="H13" s="70">
        <f t="shared" si="1"/>
        <v>91.83673469387756</v>
      </c>
      <c r="I13" s="95">
        <f>IF($E$2="","",$E$2)</f>
        <v>91.83673469387756</v>
      </c>
      <c r="J13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0" ht="50.1" customHeight="1">
      <c r="B14" s="62">
        <v>3</v>
      </c>
      <c r="C14" s="72" t="s">
        <v>95</v>
      </c>
      <c r="D14" s="69" t="s">
        <v>101</v>
      </c>
      <c r="E14" s="74" t="s">
        <v>85</v>
      </c>
      <c r="F14" s="67" t="s">
        <v>79</v>
      </c>
      <c r="G14" s="63">
        <v>1</v>
      </c>
      <c r="H14" s="70">
        <f t="shared" si="1"/>
        <v>75.510204081632651</v>
      </c>
      <c r="I14" s="95">
        <f>IF($F$2="","",$F$2)</f>
        <v>75.510204081632651</v>
      </c>
      <c r="J14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10" ht="50.1" customHeight="1">
      <c r="B15" s="62">
        <v>4</v>
      </c>
      <c r="C15" s="72" t="s">
        <v>110</v>
      </c>
      <c r="D15" s="69" t="s">
        <v>111</v>
      </c>
      <c r="E15" s="74" t="s">
        <v>105</v>
      </c>
      <c r="F15" s="67" t="s">
        <v>79</v>
      </c>
      <c r="G15" s="63">
        <v>1</v>
      </c>
      <c r="H15" s="70">
        <f t="shared" si="1"/>
        <v>61.224489795918366</v>
      </c>
      <c r="I15" s="95">
        <f>IF($G$2="","",$G$2)</f>
        <v>61.224489795918366</v>
      </c>
      <c r="J15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6" spans="2:10" ht="50.1" customHeight="1">
      <c r="B16" s="62">
        <v>5</v>
      </c>
      <c r="C16" s="72" t="s">
        <v>96</v>
      </c>
      <c r="D16" s="69" t="s">
        <v>102</v>
      </c>
      <c r="E16" s="74" t="s">
        <v>85</v>
      </c>
      <c r="F16" s="67" t="s">
        <v>79</v>
      </c>
      <c r="G16" s="63">
        <v>1</v>
      </c>
      <c r="H16" s="70">
        <f t="shared" si="1"/>
        <v>77.551020408163268</v>
      </c>
      <c r="I16" s="95">
        <f>IF($H$2="","",$H$2)</f>
        <v>77.551020408163268</v>
      </c>
      <c r="J16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7" spans="1:10" ht="50.1" customHeight="1">
      <c r="B17" s="62">
        <v>6</v>
      </c>
      <c r="C17" s="72" t="s">
        <v>97</v>
      </c>
      <c r="D17" s="69" t="s">
        <v>103</v>
      </c>
      <c r="E17" s="74" t="s">
        <v>85</v>
      </c>
      <c r="F17" s="67" t="s">
        <v>78</v>
      </c>
      <c r="G17" s="63">
        <v>1</v>
      </c>
      <c r="H17" s="70">
        <f>IF(I17="","",I17*G17)</f>
        <v>63.265306122448983</v>
      </c>
      <c r="I17" s="95">
        <f>IF($I$2="","",$I$2)</f>
        <v>63.265306122448983</v>
      </c>
      <c r="J17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8" spans="1:10" ht="50.1" customHeight="1">
      <c r="B18" s="62">
        <v>7</v>
      </c>
      <c r="C18" s="72" t="s">
        <v>98</v>
      </c>
      <c r="D18" s="69" t="s">
        <v>100</v>
      </c>
      <c r="E18" s="74" t="s">
        <v>85</v>
      </c>
      <c r="F18" s="67" t="s">
        <v>79</v>
      </c>
      <c r="G18" s="63">
        <v>1</v>
      </c>
      <c r="H18" s="70">
        <f>IF(I18="","",I18*G18)</f>
        <v>73.469387755102048</v>
      </c>
      <c r="I18" s="95">
        <f>IF($J$2="","",$J$2)</f>
        <v>73.469387755102048</v>
      </c>
      <c r="J18" s="63" t="str">
        <f t="shared" si="0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20" spans="1:10" ht="15.75">
      <c r="A20" t="s">
        <v>75</v>
      </c>
      <c r="B20" t="s">
        <v>74</v>
      </c>
      <c r="C20" s="57" t="s">
        <v>66</v>
      </c>
    </row>
    <row r="21" spans="1:10" ht="15.75">
      <c r="A21" s="56">
        <v>0</v>
      </c>
      <c r="B21" s="56">
        <f>A22-0.01</f>
        <v>0.28999999999999998</v>
      </c>
      <c r="C21" s="58" t="s">
        <v>67</v>
      </c>
    </row>
    <row r="22" spans="1:10" ht="15.75">
      <c r="A22" s="56">
        <v>0.3</v>
      </c>
      <c r="B22" s="56">
        <f t="shared" ref="B22:B24" si="2">A23-0.01</f>
        <v>0.49</v>
      </c>
      <c r="C22" s="58" t="s">
        <v>68</v>
      </c>
    </row>
    <row r="23" spans="1:10" ht="15.75">
      <c r="A23" s="56">
        <v>0.5</v>
      </c>
      <c r="B23" s="56">
        <f t="shared" si="2"/>
        <v>0.69</v>
      </c>
      <c r="C23" s="58" t="s">
        <v>77</v>
      </c>
    </row>
    <row r="24" spans="1:10" ht="15.75">
      <c r="A24" s="56">
        <v>0.7</v>
      </c>
      <c r="B24" s="56">
        <f t="shared" si="2"/>
        <v>0.89</v>
      </c>
      <c r="C24" s="58" t="s">
        <v>69</v>
      </c>
    </row>
    <row r="25" spans="1:10" ht="15.75">
      <c r="A25" s="56">
        <v>0.9</v>
      </c>
      <c r="B25" s="56">
        <v>1</v>
      </c>
      <c r="C25" s="58" t="s">
        <v>70</v>
      </c>
    </row>
  </sheetData>
  <sheetProtection password="EE1B" sheet="1" objects="1" scenarios="1"/>
  <conditionalFormatting sqref="A21:C22 J11:J18">
    <cfRule type="expression" dxfId="5" priority="3">
      <formula>$I11&lt;$A$23</formula>
    </cfRule>
  </conditionalFormatting>
  <conditionalFormatting sqref="C2:J2">
    <cfRule type="cellIs" dxfId="3" priority="1" stopIfTrue="1" operator="greaterThan">
      <formula>100</formula>
    </cfRule>
    <cfRule type="expression" dxfId="2" priority="2" stopIfTrue="1">
      <formula>SUMIFS($I2:$P2,$I$10:$P$10,C$10)&gt;100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zoomScale="80" zoomScaleNormal="80" workbookViewId="0">
      <selection activeCell="C14" sqref="C14"/>
    </sheetView>
  </sheetViews>
  <sheetFormatPr defaultRowHeight="1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>
      <c r="C1" s="113" t="s">
        <v>84</v>
      </c>
      <c r="D1" s="114"/>
      <c r="E1" s="114"/>
      <c r="F1" s="114"/>
      <c r="G1" s="114"/>
      <c r="H1" s="114"/>
      <c r="I1" s="114"/>
      <c r="J1" s="115"/>
    </row>
    <row r="2" spans="2:18" s="87" customFormat="1" ht="15.75" thickBot="1">
      <c r="B2" s="89" t="s">
        <v>71</v>
      </c>
      <c r="C2" s="88"/>
      <c r="D2" s="88"/>
      <c r="E2" s="88"/>
      <c r="F2" s="88"/>
      <c r="G2" s="88"/>
      <c r="H2" s="88"/>
      <c r="I2" s="88"/>
      <c r="J2" s="88"/>
    </row>
    <row r="3" spans="2:18" ht="26.25" thickBot="1">
      <c r="C3" s="86" t="s">
        <v>106</v>
      </c>
      <c r="D3" s="85" t="s">
        <v>107</v>
      </c>
      <c r="E3" s="90">
        <v>2</v>
      </c>
      <c r="F3" s="85">
        <v>3</v>
      </c>
      <c r="G3" s="85">
        <v>4</v>
      </c>
      <c r="H3" s="85">
        <v>5</v>
      </c>
      <c r="I3" s="85">
        <v>6</v>
      </c>
      <c r="J3" s="85">
        <v>7</v>
      </c>
    </row>
    <row r="4" spans="2:18">
      <c r="B4" s="84" t="s">
        <v>83</v>
      </c>
      <c r="C4" s="83">
        <f t="shared" ref="C4:J4" si="0">IF(LEN(C3)&lt;4,1,1*LEFT(RIGHT(C3,3),1))</f>
        <v>1</v>
      </c>
      <c r="D4" s="83">
        <f t="shared" si="0"/>
        <v>1</v>
      </c>
      <c r="E4" s="83">
        <f t="shared" si="0"/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/>
      <c r="L4" s="83"/>
      <c r="M4" s="83"/>
      <c r="N4" s="83"/>
      <c r="O4" s="83"/>
      <c r="P4" s="83"/>
      <c r="Q4" s="83"/>
      <c r="R4" s="83"/>
    </row>
    <row r="5" spans="2:18">
      <c r="B5" s="84" t="s">
        <v>82</v>
      </c>
      <c r="C5" s="83" t="str">
        <f>IF(LEN(C3)&lt;4,C3,IF(LEN(C3)&lt;8,LEFT(C3,LEN(C3)-4),LEFT(C3,LEN(C3)-8)))</f>
        <v>1</v>
      </c>
      <c r="D5" s="83" t="str">
        <f t="shared" ref="D5:J5" si="1">IF(LEN(D3)&lt;4,D3,IF(LEN(D3)&lt;8,LEFT(D3,LEN(D3)-4),LEFT(D3,LEN(D3)-8)))</f>
        <v>1</v>
      </c>
      <c r="E5" s="83">
        <f t="shared" si="1"/>
        <v>2</v>
      </c>
      <c r="F5" s="83">
        <f t="shared" si="1"/>
        <v>3</v>
      </c>
      <c r="G5" s="83">
        <f t="shared" si="1"/>
        <v>4</v>
      </c>
      <c r="H5" s="83">
        <f t="shared" si="1"/>
        <v>5</v>
      </c>
      <c r="I5" s="83">
        <f t="shared" si="1"/>
        <v>6</v>
      </c>
      <c r="J5" s="83">
        <f t="shared" si="1"/>
        <v>7</v>
      </c>
      <c r="K5" s="83"/>
      <c r="L5" s="83"/>
      <c r="M5" s="83"/>
      <c r="N5" s="83"/>
      <c r="O5" s="83"/>
      <c r="P5" s="83"/>
      <c r="Q5" s="83"/>
      <c r="R5" s="83"/>
    </row>
    <row r="6" spans="2:18">
      <c r="B6" s="84" t="s">
        <v>81</v>
      </c>
      <c r="C6" s="83">
        <f t="shared" ref="C6:J6" si="2">C4*C2</f>
        <v>0</v>
      </c>
      <c r="D6" s="83">
        <f t="shared" si="2"/>
        <v>0</v>
      </c>
      <c r="E6" s="83">
        <f t="shared" si="2"/>
        <v>0</v>
      </c>
      <c r="F6" s="83">
        <f t="shared" si="2"/>
        <v>0</v>
      </c>
      <c r="G6" s="83">
        <f t="shared" si="2"/>
        <v>0</v>
      </c>
      <c r="H6" s="83">
        <f t="shared" si="2"/>
        <v>0</v>
      </c>
      <c r="I6" s="83">
        <f t="shared" si="2"/>
        <v>0</v>
      </c>
      <c r="J6" s="83">
        <f t="shared" si="2"/>
        <v>0</v>
      </c>
      <c r="K6" s="83"/>
      <c r="L6" s="83"/>
      <c r="M6" s="83"/>
      <c r="N6" s="83"/>
      <c r="O6" s="83"/>
      <c r="P6" s="83"/>
      <c r="Q6" s="83"/>
      <c r="R6" s="83"/>
    </row>
    <row r="7" spans="2:18">
      <c r="C7" s="93" t="str">
        <f>АнализКл!C7</f>
        <v>КДР по русскому языку (8 кл.) 23.01.2019</v>
      </c>
      <c r="D7" s="93"/>
      <c r="E7" s="93"/>
      <c r="F7" s="93"/>
      <c r="G7" s="93"/>
      <c r="H7" s="93"/>
    </row>
    <row r="8" spans="2:18">
      <c r="C8" s="93" t="s">
        <v>72</v>
      </c>
      <c r="D8" s="93" t="s">
        <v>80</v>
      </c>
      <c r="E8" s="93"/>
      <c r="F8" s="93"/>
      <c r="G8" s="93"/>
      <c r="H8" s="93"/>
    </row>
    <row r="9" spans="2:18" ht="21">
      <c r="F9" s="82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>
      <c r="B10" s="68" t="s">
        <v>60</v>
      </c>
      <c r="C10" s="68" t="s">
        <v>62</v>
      </c>
      <c r="D10" s="68" t="s">
        <v>86</v>
      </c>
      <c r="E10" s="68" t="s">
        <v>87</v>
      </c>
      <c r="F10" s="81" t="s">
        <v>63</v>
      </c>
      <c r="G10" s="81" t="s">
        <v>64</v>
      </c>
      <c r="H10" s="81" t="s">
        <v>61</v>
      </c>
      <c r="I10" s="81" t="s">
        <v>65</v>
      </c>
      <c r="J10" s="81" t="s">
        <v>76</v>
      </c>
    </row>
    <row r="11" spans="2:18" ht="50.1" customHeight="1">
      <c r="B11" s="80">
        <f>АнализКл!B11</f>
        <v>1</v>
      </c>
      <c r="C11" s="91" t="str">
        <f>CONCATENATE(АнализКл!C11," и ",АнализКл!C12)</f>
        <v>Орфографические нормы и Пунктуационные нормы</v>
      </c>
      <c r="D11" s="92" t="str">
        <f>IF(АнализКл!D11=АнализКл!D12,АнализКл!D11,CONCATENATE(АнализКл!D11,"; ",АнализКл!D12))</f>
        <v>6.17; 7.19</v>
      </c>
      <c r="E11" s="92" t="str">
        <f>IF(АнализКл!E11=АнализКл!E12,АнализКл!E11,CONCATENATE(АнализКл!E11,"; ",АнализКл!E12))</f>
        <v>3.8; 3,8</v>
      </c>
      <c r="F11" s="92" t="str">
        <f>IF(АнализКл!F11=АнализКл!F12,АнализКл!F11,CONCATENATE(АнализКл!F11,"; ",АнализКл!F12))</f>
        <v>Б</v>
      </c>
      <c r="G11" s="63">
        <f>АнализКл!G11+АнализКл!G12</f>
        <v>2</v>
      </c>
      <c r="H11" s="70" t="str">
        <f>IF(I11="","",I11*G11)</f>
        <v/>
      </c>
      <c r="I11" s="79" t="str">
        <f t="shared" ref="I11:I17" si="3">IF(COUNTIFS($C$5:$J$5,$B11,$C$2:$J$2,"")=0,SUMIFS($C$6:$J$6,$C$5:$J$5,$B11)/$G11/100,"")</f>
        <v/>
      </c>
      <c r="J11" s="67" t="str">
        <f t="shared" ref="J11:J17" si="4">IF(I11="",$F$9,IF(I11&gt;=$A$24,$C$24,IF(I11&gt;=$A$23,$C$23,IF(I11&gt;=$A$22,$C$22,IF(I11&gt;=$A$21,$C$21,$C$20)))))</f>
        <v>Введите уровень успешности каждого задания</v>
      </c>
    </row>
    <row r="12" spans="2:18" ht="50.1" customHeight="1">
      <c r="B12" s="80">
        <f>АнализКл!B13</f>
        <v>2</v>
      </c>
      <c r="C12" s="72" t="str">
        <f>АнализКл!C13</f>
        <v>Смысловой анализ текста</v>
      </c>
      <c r="D12" s="69" t="str">
        <f>АнализКл!D13</f>
        <v>8.1</v>
      </c>
      <c r="E12" s="74" t="str">
        <f>АнализКл!E13</f>
        <v>1,2</v>
      </c>
      <c r="F12" s="67" t="str">
        <f>АнализКл!F13</f>
        <v>Б</v>
      </c>
      <c r="G12" s="63">
        <f>АнализКл!G13</f>
        <v>1</v>
      </c>
      <c r="H12" s="70" t="str">
        <f t="shared" ref="H12:H16" si="5">IF(I12="","",I12*G12)</f>
        <v/>
      </c>
      <c r="I12" s="79" t="str">
        <f t="shared" si="3"/>
        <v/>
      </c>
      <c r="J12" s="67" t="str">
        <f t="shared" si="4"/>
        <v>Введите уровень успешности каждого задания</v>
      </c>
    </row>
    <row r="13" spans="2:18" ht="50.1" customHeight="1">
      <c r="B13" s="80">
        <f>АнализКл!B14</f>
        <v>3</v>
      </c>
      <c r="C13" s="72" t="str">
        <f>АнализКл!C14</f>
        <v>Словосочетание: виды подчинительной связи</v>
      </c>
      <c r="D13" s="69" t="str">
        <f>АнализКл!D14</f>
        <v>5.1</v>
      </c>
      <c r="E13" s="74" t="str">
        <f>АнализКл!E14</f>
        <v>1.1</v>
      </c>
      <c r="F13" s="67" t="str">
        <f>АнализКл!F14</f>
        <v>Б</v>
      </c>
      <c r="G13" s="63">
        <f>АнализКл!G14</f>
        <v>1</v>
      </c>
      <c r="H13" s="70" t="str">
        <f t="shared" si="5"/>
        <v/>
      </c>
      <c r="I13" s="79" t="str">
        <f t="shared" si="3"/>
        <v/>
      </c>
      <c r="J13" s="67" t="str">
        <f t="shared" si="4"/>
        <v>Введите уровень успешности каждого задания</v>
      </c>
    </row>
    <row r="14" spans="2:18" ht="50.1" customHeight="1">
      <c r="B14" s="80">
        <f>АнализКл!B15</f>
        <v>4</v>
      </c>
      <c r="C14" s="72" t="str">
        <f>АнализКл!C15</f>
        <v>Наречие, способы его образования</v>
      </c>
      <c r="D14" s="69" t="str">
        <f>АнализКл!D15</f>
        <v>3.2</v>
      </c>
      <c r="E14" s="74" t="str">
        <f>АнализКл!E15</f>
        <v>1.3</v>
      </c>
      <c r="F14" s="67" t="str">
        <f>АнализКл!F15</f>
        <v>Б</v>
      </c>
      <c r="G14" s="63">
        <f>АнализКл!G15</f>
        <v>1</v>
      </c>
      <c r="H14" s="70" t="str">
        <f t="shared" si="5"/>
        <v/>
      </c>
      <c r="I14" s="79" t="str">
        <f t="shared" si="3"/>
        <v/>
      </c>
      <c r="J14" s="67" t="str">
        <f t="shared" si="4"/>
        <v>Введите уровень успешности каждого задания</v>
      </c>
    </row>
    <row r="15" spans="2:18" ht="50.1" customHeight="1">
      <c r="B15" s="80">
        <f>АнализКл!B16</f>
        <v>5</v>
      </c>
      <c r="C15" s="72" t="str">
        <f>АнализКл!C16</f>
        <v>Грамматическая основа предложения</v>
      </c>
      <c r="D15" s="69" t="str">
        <f>АнализКл!D16</f>
        <v>5.2</v>
      </c>
      <c r="E15" s="74" t="str">
        <f>АнализКл!E16</f>
        <v>1.1</v>
      </c>
      <c r="F15" s="67" t="str">
        <f>АнализКл!F16</f>
        <v>Б</v>
      </c>
      <c r="G15" s="63">
        <f>АнализКл!G16</f>
        <v>1</v>
      </c>
      <c r="H15" s="70" t="str">
        <f t="shared" si="5"/>
        <v/>
      </c>
      <c r="I15" s="79" t="str">
        <f t="shared" si="3"/>
        <v/>
      </c>
      <c r="J15" s="67" t="str">
        <f t="shared" si="4"/>
        <v>Введите уровень успешности каждого задания</v>
      </c>
    </row>
    <row r="16" spans="2:18" ht="50.1" customHeight="1">
      <c r="B16" s="80">
        <f>АнализКл!B17</f>
        <v>6</v>
      </c>
      <c r="C16" s="72" t="str">
        <f>АнализКл!C17</f>
        <v>Анализ средств выразительности</v>
      </c>
      <c r="D16" s="69" t="str">
        <f>АнализКл!D17</f>
        <v>10.3</v>
      </c>
      <c r="E16" s="74" t="str">
        <f>АнализКл!E17</f>
        <v>1.1</v>
      </c>
      <c r="F16" s="67" t="str">
        <f>АнализКл!F17</f>
        <v>П</v>
      </c>
      <c r="G16" s="63">
        <f>АнализКл!G17</f>
        <v>1</v>
      </c>
      <c r="H16" s="70" t="str">
        <f t="shared" si="5"/>
        <v/>
      </c>
      <c r="I16" s="79" t="str">
        <f t="shared" si="3"/>
        <v/>
      </c>
      <c r="J16" s="67" t="str">
        <f t="shared" si="4"/>
        <v>Введите уровень успешности каждого задания</v>
      </c>
    </row>
    <row r="17" spans="1:10" ht="50.1" customHeight="1">
      <c r="B17" s="80">
        <f>АнализКл!B18</f>
        <v>7</v>
      </c>
      <c r="C17" s="72" t="str">
        <f>АнализКл!C18</f>
        <v>Причастный и деепричастный оборот</v>
      </c>
      <c r="D17" s="69" t="str">
        <f>АнализКл!D18</f>
        <v>7.19</v>
      </c>
      <c r="E17" s="74" t="str">
        <f>АнализКл!E18</f>
        <v>1.1</v>
      </c>
      <c r="F17" s="67" t="str">
        <f>АнализКл!F18</f>
        <v>Б</v>
      </c>
      <c r="G17" s="63">
        <f>АнализКл!G18</f>
        <v>1</v>
      </c>
      <c r="H17" s="70" t="str">
        <f>IF(I17="","",I17*G17)</f>
        <v/>
      </c>
      <c r="I17" s="79" t="str">
        <f t="shared" si="3"/>
        <v/>
      </c>
      <c r="J17" s="67" t="str">
        <f t="shared" si="4"/>
        <v>Введите уровень успешности каждого задания</v>
      </c>
    </row>
    <row r="19" spans="1:10" ht="15.75">
      <c r="A19" s="78" t="s">
        <v>75</v>
      </c>
      <c r="B19" s="78" t="s">
        <v>74</v>
      </c>
      <c r="C19" s="77" t="s">
        <v>66</v>
      </c>
    </row>
    <row r="20" spans="1:10" ht="15.75">
      <c r="A20" s="76">
        <v>0</v>
      </c>
      <c r="B20" s="76">
        <f>A21-0.01</f>
        <v>0.28999999999999998</v>
      </c>
      <c r="C20" s="75" t="s">
        <v>67</v>
      </c>
    </row>
    <row r="21" spans="1:10" ht="15.75">
      <c r="A21" s="76">
        <v>0.3</v>
      </c>
      <c r="B21" s="76">
        <f>A22-0.01</f>
        <v>0.49</v>
      </c>
      <c r="C21" s="75" t="s">
        <v>68</v>
      </c>
    </row>
    <row r="22" spans="1:10" ht="15.75">
      <c r="A22" s="76">
        <v>0.5</v>
      </c>
      <c r="B22" s="76">
        <f>A23-0.01</f>
        <v>0.69</v>
      </c>
      <c r="C22" s="75" t="s">
        <v>77</v>
      </c>
    </row>
    <row r="23" spans="1:10" ht="15.75">
      <c r="A23" s="76">
        <v>0.7</v>
      </c>
      <c r="B23" s="76">
        <f>A24-0.01</f>
        <v>0.89</v>
      </c>
      <c r="C23" s="75" t="s">
        <v>69</v>
      </c>
    </row>
    <row r="24" spans="1:10" ht="15.75">
      <c r="A24" s="76">
        <v>0.9</v>
      </c>
      <c r="B24" s="76">
        <v>1</v>
      </c>
      <c r="C24" s="75" t="s">
        <v>70</v>
      </c>
    </row>
  </sheetData>
  <sheetProtection password="EE1B" sheet="1" objects="1" scenarios="1"/>
  <mergeCells count="1">
    <mergeCell ref="C1:J1"/>
  </mergeCells>
  <conditionalFormatting sqref="A20:C21 J11:J17">
    <cfRule type="expression" dxfId="4" priority="1">
      <formula>$I11&lt;$A$22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МБОУ СОШ № 58</cp:lastModifiedBy>
  <cp:lastPrinted>2019-01-11T11:21:01Z</cp:lastPrinted>
  <dcterms:created xsi:type="dcterms:W3CDTF">2006-09-28T05:33:49Z</dcterms:created>
  <dcterms:modified xsi:type="dcterms:W3CDTF">2019-03-26T11:50:29Z</dcterms:modified>
</cp:coreProperties>
</file>