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Школьное\2025-2026\"/>
    </mc:Choice>
  </mc:AlternateContent>
  <xr:revisionPtr revIDLastSave="0" documentId="8_{3193C3B2-8BC3-4586-B275-AA98F4DB665E}" xr6:coauthVersionLast="45" xr6:coauthVersionMax="45" xr10:uidLastSave="{00000000-0000-0000-0000-000000000000}"/>
  <bookViews>
    <workbookView xWindow="12015" yWindow="390" windowWidth="11730" windowHeight="11925" firstSheet="8" activeTab="10" xr2:uid="{00000000-000D-0000-FFFF-FFFF00000000}"/>
  </bookViews>
  <sheets>
    <sheet name="1,2" sheetId="1" r:id="rId1"/>
    <sheet name="3,4" sheetId="4" r:id="rId2"/>
    <sheet name="5,6" sheetId="6" r:id="rId3"/>
    <sheet name="7,8" sheetId="8" r:id="rId4"/>
    <sheet name="9,10" sheetId="10" r:id="rId5"/>
    <sheet name="зав б.ж.у" sheetId="2" r:id="rId6"/>
    <sheet name="обед б.ж.у " sheetId="12" r:id="rId7"/>
    <sheet name="полд. б.ж.у" sheetId="15" r:id="rId8"/>
    <sheet name="з+о б.ж.у " sheetId="13" r:id="rId9"/>
    <sheet name="о+п б.ж.у  " sheetId="14" r:id="rId10"/>
    <sheet name="Ст-ть" sheetId="16" r:id="rId11"/>
  </sheets>
  <definedNames>
    <definedName name="_xlnm._FilterDatabase" localSheetId="0" hidden="1">'1,2'!$A$8:$Q$47</definedName>
    <definedName name="_xlnm._FilterDatabase" localSheetId="1" hidden="1">'3,4'!$A$2:$Q$43</definedName>
    <definedName name="_xlnm._FilterDatabase" localSheetId="2" hidden="1">'5,6'!$A$3:$Q$38</definedName>
    <definedName name="_xlnm._FilterDatabase" localSheetId="3" hidden="1">'7,8'!$A$3:$Q$42</definedName>
    <definedName name="_xlnm._FilterDatabase" localSheetId="4" hidden="1">'9,10'!$A$2:$Q$42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6" l="1"/>
  <c r="C10" i="4" l="1"/>
  <c r="C20" i="4" l="1"/>
  <c r="D9" i="16" s="1"/>
  <c r="D34" i="6"/>
  <c r="D38" i="6" s="1"/>
  <c r="C37" i="6"/>
  <c r="D12" i="16" s="1"/>
  <c r="C34" i="6"/>
  <c r="C12" i="16" s="1"/>
  <c r="C18" i="8"/>
  <c r="C13" i="16" s="1"/>
  <c r="C39" i="10"/>
  <c r="D16" i="16" s="1"/>
  <c r="D17" i="10"/>
  <c r="C17" i="10"/>
  <c r="C15" i="16" s="1"/>
  <c r="C35" i="10"/>
  <c r="C16" i="16" s="1"/>
  <c r="C27" i="10"/>
  <c r="B16" i="16" s="1"/>
  <c r="C22" i="10"/>
  <c r="D15" i="16" s="1"/>
  <c r="D22" i="10"/>
  <c r="C9" i="10"/>
  <c r="C41" i="8"/>
  <c r="D14" i="16" s="1"/>
  <c r="D41" i="8"/>
  <c r="C38" i="8"/>
  <c r="C14" i="16" s="1"/>
  <c r="C30" i="8"/>
  <c r="C22" i="8"/>
  <c r="D13" i="16" s="1"/>
  <c r="C11" i="8"/>
  <c r="B13" i="16" s="1"/>
  <c r="E13" i="16" s="1"/>
  <c r="C26" i="6"/>
  <c r="C21" i="6"/>
  <c r="D11" i="16" s="1"/>
  <c r="D21" i="6"/>
  <c r="C17" i="6"/>
  <c r="C11" i="16" s="1"/>
  <c r="F11" i="16" s="1"/>
  <c r="D17" i="6"/>
  <c r="C9" i="6"/>
  <c r="C22" i="6" s="1"/>
  <c r="D9" i="6"/>
  <c r="C42" i="4"/>
  <c r="D10" i="16" s="1"/>
  <c r="C37" i="4"/>
  <c r="C10" i="16" s="1"/>
  <c r="C28" i="4"/>
  <c r="C17" i="4"/>
  <c r="C9" i="16" s="1"/>
  <c r="C23" i="1"/>
  <c r="C7" i="16" s="1"/>
  <c r="C46" i="1"/>
  <c r="D8" i="16" s="1"/>
  <c r="C43" i="1"/>
  <c r="C8" i="16" s="1"/>
  <c r="C34" i="1"/>
  <c r="C26" i="1"/>
  <c r="D7" i="16" s="1"/>
  <c r="C15" i="1"/>
  <c r="B10" i="16"/>
  <c r="B9" i="16"/>
  <c r="B7" i="16"/>
  <c r="B8" i="16"/>
  <c r="F7" i="16" l="1"/>
  <c r="F9" i="16"/>
  <c r="F13" i="16"/>
  <c r="F12" i="16"/>
  <c r="E16" i="16"/>
  <c r="F15" i="16"/>
  <c r="D22" i="6"/>
  <c r="C23" i="10"/>
  <c r="F16" i="16"/>
  <c r="B15" i="16"/>
  <c r="E15" i="16" s="1"/>
  <c r="B11" i="16"/>
  <c r="E11" i="16" s="1"/>
  <c r="E8" i="16"/>
  <c r="E7" i="16"/>
  <c r="C47" i="1"/>
  <c r="F8" i="16"/>
  <c r="C40" i="10"/>
  <c r="G16" i="16"/>
  <c r="F14" i="16"/>
  <c r="C42" i="8"/>
  <c r="E14" i="16"/>
  <c r="C23" i="8"/>
  <c r="C38" i="6"/>
  <c r="B12" i="16"/>
  <c r="F10" i="16"/>
  <c r="E10" i="16"/>
  <c r="C43" i="4"/>
  <c r="C17" i="16"/>
  <c r="C18" i="16" s="1"/>
  <c r="C21" i="16" s="1"/>
  <c r="E9" i="16"/>
  <c r="C21" i="4"/>
  <c r="D17" i="16"/>
  <c r="D18" i="16" s="1"/>
  <c r="D21" i="16" s="1"/>
  <c r="G8" i="16"/>
  <c r="C27" i="1"/>
  <c r="G7" i="16"/>
  <c r="G14" i="16"/>
  <c r="G10" i="16"/>
  <c r="G9" i="16"/>
  <c r="G13" i="16"/>
  <c r="G15" i="16" l="1"/>
  <c r="B17" i="16"/>
  <c r="B18" i="16" s="1"/>
  <c r="B21" i="16" s="1"/>
  <c r="G11" i="16"/>
  <c r="F17" i="16"/>
  <c r="F18" i="16" s="1"/>
  <c r="E12" i="16"/>
  <c r="E17" i="16" s="1"/>
  <c r="E18" i="16" s="1"/>
  <c r="G12" i="16"/>
  <c r="G17" i="16" l="1"/>
  <c r="G18" i="16" s="1"/>
  <c r="D42" i="4"/>
  <c r="D22" i="8" l="1"/>
  <c r="Q41" i="8"/>
  <c r="P41" i="8"/>
  <c r="O41" i="8"/>
  <c r="N41" i="8"/>
  <c r="M41" i="8"/>
  <c r="L41" i="8"/>
  <c r="K41" i="8"/>
  <c r="J41" i="8"/>
  <c r="H41" i="8"/>
  <c r="G41" i="8"/>
  <c r="F41" i="8"/>
  <c r="E41" i="8"/>
  <c r="D38" i="8" l="1"/>
  <c r="D42" i="8" s="1"/>
  <c r="D15" i="1" l="1"/>
  <c r="F17" i="10" l="1"/>
  <c r="G17" i="10"/>
  <c r="H17" i="10"/>
  <c r="E17" i="10"/>
  <c r="B15" i="12" s="1"/>
  <c r="C15" i="12"/>
  <c r="D15" i="12"/>
  <c r="E15" i="12"/>
  <c r="E22" i="8" l="1"/>
  <c r="B13" i="15" s="1"/>
  <c r="F22" i="8"/>
  <c r="C13" i="15" s="1"/>
  <c r="G22" i="8"/>
  <c r="D13" i="15" s="1"/>
  <c r="H22" i="8"/>
  <c r="E13" i="15" s="1"/>
  <c r="F13" i="15" s="1"/>
  <c r="J22" i="8"/>
  <c r="G13" i="15" s="1"/>
  <c r="K22" i="8"/>
  <c r="H13" i="15" s="1"/>
  <c r="L22" i="8"/>
  <c r="I13" i="15" s="1"/>
  <c r="M22" i="8"/>
  <c r="J13" i="15" s="1"/>
  <c r="N22" i="8"/>
  <c r="K13" i="15" s="1"/>
  <c r="O22" i="8"/>
  <c r="L13" i="15" s="1"/>
  <c r="P22" i="8"/>
  <c r="M13" i="15" s="1"/>
  <c r="Q22" i="8"/>
  <c r="N13" i="15" s="1"/>
  <c r="F20" i="4" l="1"/>
  <c r="C9" i="15" s="1"/>
  <c r="G20" i="4"/>
  <c r="D9" i="15" s="1"/>
  <c r="H20" i="4"/>
  <c r="E9" i="15" s="1"/>
  <c r="F9" i="15" s="1"/>
  <c r="J20" i="4"/>
  <c r="G9" i="15" s="1"/>
  <c r="K20" i="4"/>
  <c r="H9" i="15" s="1"/>
  <c r="L20" i="4"/>
  <c r="I9" i="15" s="1"/>
  <c r="M20" i="4"/>
  <c r="J9" i="15" s="1"/>
  <c r="N20" i="4"/>
  <c r="K9" i="15" s="1"/>
  <c r="O20" i="4"/>
  <c r="L9" i="15" s="1"/>
  <c r="P20" i="4"/>
  <c r="M9" i="15" s="1"/>
  <c r="Q20" i="4"/>
  <c r="N9" i="15" s="1"/>
  <c r="E20" i="4"/>
  <c r="B9" i="15" s="1"/>
  <c r="E17" i="4" l="1"/>
  <c r="E27" i="10" l="1"/>
  <c r="F27" i="10"/>
  <c r="G27" i="10"/>
  <c r="H27" i="10"/>
  <c r="J27" i="10"/>
  <c r="K27" i="10"/>
  <c r="L27" i="10"/>
  <c r="M27" i="10"/>
  <c r="N27" i="10"/>
  <c r="O27" i="10"/>
  <c r="P27" i="10"/>
  <c r="Q27" i="10"/>
  <c r="D27" i="10"/>
  <c r="D40" i="10" s="1"/>
  <c r="N16" i="2" l="1"/>
  <c r="L16" i="2"/>
  <c r="J16" i="2"/>
  <c r="H16" i="2"/>
  <c r="E16" i="2"/>
  <c r="C16" i="2"/>
  <c r="M16" i="2"/>
  <c r="K16" i="2"/>
  <c r="I16" i="2"/>
  <c r="G16" i="2"/>
  <c r="D16" i="2"/>
  <c r="B16" i="2"/>
  <c r="E30" i="8"/>
  <c r="F39" i="10"/>
  <c r="C16" i="15" s="1"/>
  <c r="G39" i="10"/>
  <c r="D16" i="15" s="1"/>
  <c r="H39" i="10"/>
  <c r="E16" i="15" s="1"/>
  <c r="F16" i="15" s="1"/>
  <c r="J39" i="10"/>
  <c r="G16" i="15" s="1"/>
  <c r="K39" i="10"/>
  <c r="H16" i="15" s="1"/>
  <c r="L39" i="10"/>
  <c r="I16" i="15" s="1"/>
  <c r="M39" i="10"/>
  <c r="J16" i="15" s="1"/>
  <c r="N39" i="10"/>
  <c r="K16" i="15" s="1"/>
  <c r="O39" i="10"/>
  <c r="L16" i="15" s="1"/>
  <c r="P39" i="10"/>
  <c r="M16" i="15" s="1"/>
  <c r="Q39" i="10"/>
  <c r="N16" i="15" s="1"/>
  <c r="E39" i="10"/>
  <c r="B16" i="15" s="1"/>
  <c r="F35" i="10"/>
  <c r="F40" i="10" s="1"/>
  <c r="G35" i="10"/>
  <c r="G40" i="10" s="1"/>
  <c r="H35" i="10"/>
  <c r="H40" i="10" s="1"/>
  <c r="J35" i="10"/>
  <c r="J40" i="10" s="1"/>
  <c r="K35" i="10"/>
  <c r="K40" i="10" s="1"/>
  <c r="L35" i="10"/>
  <c r="L40" i="10" s="1"/>
  <c r="M35" i="10"/>
  <c r="M40" i="10" s="1"/>
  <c r="N35" i="10"/>
  <c r="N40" i="10" s="1"/>
  <c r="O35" i="10"/>
  <c r="O40" i="10" s="1"/>
  <c r="P35" i="10"/>
  <c r="P40" i="10" s="1"/>
  <c r="Q35" i="10"/>
  <c r="Q40" i="10" s="1"/>
  <c r="E35" i="10"/>
  <c r="E40" i="10" s="1"/>
  <c r="E22" i="10"/>
  <c r="B15" i="15" s="1"/>
  <c r="F22" i="10"/>
  <c r="C15" i="15" s="1"/>
  <c r="G22" i="10"/>
  <c r="D15" i="15" s="1"/>
  <c r="H22" i="10"/>
  <c r="E15" i="15" s="1"/>
  <c r="F15" i="15" s="1"/>
  <c r="J22" i="10"/>
  <c r="G15" i="15" s="1"/>
  <c r="K22" i="10"/>
  <c r="H15" i="15" s="1"/>
  <c r="L22" i="10"/>
  <c r="I15" i="15" s="1"/>
  <c r="M22" i="10"/>
  <c r="J15" i="15" s="1"/>
  <c r="N22" i="10"/>
  <c r="K15" i="15" s="1"/>
  <c r="O22" i="10"/>
  <c r="L15" i="15" s="1"/>
  <c r="P22" i="10"/>
  <c r="M15" i="15" s="1"/>
  <c r="Q22" i="10"/>
  <c r="N15" i="15" s="1"/>
  <c r="J17" i="10"/>
  <c r="G15" i="12" s="1"/>
  <c r="K17" i="10"/>
  <c r="L17" i="10"/>
  <c r="M17" i="10"/>
  <c r="N17" i="10"/>
  <c r="O17" i="10"/>
  <c r="P17" i="10"/>
  <c r="Q17" i="10"/>
  <c r="E9" i="10"/>
  <c r="F9" i="10"/>
  <c r="G9" i="10"/>
  <c r="H9" i="10"/>
  <c r="J9" i="10"/>
  <c r="K9" i="10"/>
  <c r="L9" i="10"/>
  <c r="M9" i="10"/>
  <c r="N9" i="10"/>
  <c r="O9" i="10"/>
  <c r="P9" i="10"/>
  <c r="Q9" i="10"/>
  <c r="D9" i="10"/>
  <c r="D23" i="10" s="1"/>
  <c r="F42" i="4"/>
  <c r="C10" i="15" s="1"/>
  <c r="G42" i="4"/>
  <c r="D10" i="15" s="1"/>
  <c r="H42" i="4"/>
  <c r="E10" i="15" s="1"/>
  <c r="F10" i="15" s="1"/>
  <c r="J42" i="4"/>
  <c r="G10" i="15" s="1"/>
  <c r="K42" i="4"/>
  <c r="H10" i="15" s="1"/>
  <c r="L42" i="4"/>
  <c r="I10" i="15" s="1"/>
  <c r="M42" i="4"/>
  <c r="J10" i="15" s="1"/>
  <c r="N42" i="4"/>
  <c r="K10" i="15" s="1"/>
  <c r="O42" i="4"/>
  <c r="L10" i="15" s="1"/>
  <c r="P42" i="4"/>
  <c r="M10" i="15" s="1"/>
  <c r="Q42" i="4"/>
  <c r="N10" i="15" s="1"/>
  <c r="E42" i="4"/>
  <c r="B10" i="15" s="1"/>
  <c r="E37" i="4"/>
  <c r="F37" i="4"/>
  <c r="G37" i="4"/>
  <c r="H37" i="4"/>
  <c r="J37" i="4"/>
  <c r="K37" i="4"/>
  <c r="H10" i="14" s="1"/>
  <c r="L37" i="4"/>
  <c r="M37" i="4"/>
  <c r="J10" i="14" s="1"/>
  <c r="N37" i="4"/>
  <c r="O37" i="4"/>
  <c r="L10" i="14" s="1"/>
  <c r="P37" i="4"/>
  <c r="Q37" i="4"/>
  <c r="N10" i="14" s="1"/>
  <c r="D37" i="4"/>
  <c r="E28" i="4"/>
  <c r="F28" i="4"/>
  <c r="G28" i="4"/>
  <c r="H28" i="4"/>
  <c r="J28" i="4"/>
  <c r="K28" i="4"/>
  <c r="L28" i="4"/>
  <c r="M28" i="4"/>
  <c r="N28" i="4"/>
  <c r="O28" i="4"/>
  <c r="P28" i="4"/>
  <c r="Q28" i="4"/>
  <c r="D28" i="4"/>
  <c r="D43" i="4" s="1"/>
  <c r="F17" i="4"/>
  <c r="G17" i="4"/>
  <c r="H17" i="4"/>
  <c r="J17" i="4"/>
  <c r="K17" i="4"/>
  <c r="L17" i="4"/>
  <c r="M17" i="4"/>
  <c r="N17" i="4"/>
  <c r="O17" i="4"/>
  <c r="P17" i="4"/>
  <c r="Q17" i="4"/>
  <c r="D17" i="4"/>
  <c r="E10" i="4"/>
  <c r="F10" i="4"/>
  <c r="G10" i="4"/>
  <c r="H10" i="4"/>
  <c r="J10" i="4"/>
  <c r="K10" i="4"/>
  <c r="L10" i="4"/>
  <c r="M10" i="4"/>
  <c r="N10" i="4"/>
  <c r="O10" i="4"/>
  <c r="P10" i="4"/>
  <c r="Q10" i="4"/>
  <c r="D10" i="4"/>
  <c r="E38" i="8"/>
  <c r="B14" i="15" s="1"/>
  <c r="F38" i="8"/>
  <c r="G38" i="8"/>
  <c r="D14" i="15" s="1"/>
  <c r="H38" i="8"/>
  <c r="J38" i="8"/>
  <c r="G14" i="15" s="1"/>
  <c r="K38" i="8"/>
  <c r="L38" i="8"/>
  <c r="I14" i="15" s="1"/>
  <c r="M38" i="8"/>
  <c r="N38" i="8"/>
  <c r="K14" i="15" s="1"/>
  <c r="O38" i="8"/>
  <c r="P38" i="8"/>
  <c r="M14" i="15" s="1"/>
  <c r="Q38" i="8"/>
  <c r="F30" i="8"/>
  <c r="G30" i="8"/>
  <c r="H30" i="8"/>
  <c r="J30" i="8"/>
  <c r="K30" i="8"/>
  <c r="L30" i="8"/>
  <c r="M30" i="8"/>
  <c r="N30" i="8"/>
  <c r="O30" i="8"/>
  <c r="P30" i="8"/>
  <c r="Q30" i="8"/>
  <c r="B14" i="2"/>
  <c r="F18" i="8"/>
  <c r="C13" i="14" s="1"/>
  <c r="G18" i="8"/>
  <c r="D13" i="14" s="1"/>
  <c r="H18" i="8"/>
  <c r="E13" i="14" s="1"/>
  <c r="J18" i="8"/>
  <c r="G13" i="14" s="1"/>
  <c r="K18" i="8"/>
  <c r="H13" i="14" s="1"/>
  <c r="L18" i="8"/>
  <c r="I13" i="14" s="1"/>
  <c r="M18" i="8"/>
  <c r="J13" i="14" s="1"/>
  <c r="N18" i="8"/>
  <c r="K13" i="14" s="1"/>
  <c r="O18" i="8"/>
  <c r="L13" i="14" s="1"/>
  <c r="P18" i="8"/>
  <c r="M13" i="14" s="1"/>
  <c r="Q18" i="8"/>
  <c r="N13" i="14" s="1"/>
  <c r="E18" i="8"/>
  <c r="B13" i="14" s="1"/>
  <c r="E11" i="8"/>
  <c r="F11" i="8"/>
  <c r="G11" i="8"/>
  <c r="H11" i="8"/>
  <c r="J11" i="8"/>
  <c r="K11" i="8"/>
  <c r="L11" i="8"/>
  <c r="M11" i="8"/>
  <c r="N11" i="8"/>
  <c r="O11" i="8"/>
  <c r="P11" i="8"/>
  <c r="Q11" i="8"/>
  <c r="D11" i="8"/>
  <c r="D23" i="8" s="1"/>
  <c r="F43" i="1"/>
  <c r="G43" i="1"/>
  <c r="D8" i="12" s="1"/>
  <c r="H43" i="1"/>
  <c r="J43" i="1"/>
  <c r="G8" i="12" s="1"/>
  <c r="K43" i="1"/>
  <c r="L43" i="1"/>
  <c r="I8" i="12" s="1"/>
  <c r="M43" i="1"/>
  <c r="N43" i="1"/>
  <c r="K8" i="12" s="1"/>
  <c r="O43" i="1"/>
  <c r="P43" i="1"/>
  <c r="M8" i="12" s="1"/>
  <c r="Q43" i="1"/>
  <c r="E43" i="1"/>
  <c r="B8" i="12" s="1"/>
  <c r="E46" i="1"/>
  <c r="B8" i="15" s="1"/>
  <c r="F46" i="1"/>
  <c r="C8" i="15" s="1"/>
  <c r="G46" i="1"/>
  <c r="D8" i="15" s="1"/>
  <c r="H46" i="1"/>
  <c r="E8" i="15" s="1"/>
  <c r="F8" i="15" s="1"/>
  <c r="J46" i="1"/>
  <c r="G8" i="15" s="1"/>
  <c r="K46" i="1"/>
  <c r="H8" i="15" s="1"/>
  <c r="L46" i="1"/>
  <c r="I8" i="15" s="1"/>
  <c r="M46" i="1"/>
  <c r="J8" i="15" s="1"/>
  <c r="N46" i="1"/>
  <c r="K8" i="15" s="1"/>
  <c r="O46" i="1"/>
  <c r="L8" i="15" s="1"/>
  <c r="P46" i="1"/>
  <c r="M8" i="15" s="1"/>
  <c r="Q46" i="1"/>
  <c r="N8" i="15" s="1"/>
  <c r="D46" i="1"/>
  <c r="D26" i="1"/>
  <c r="D27" i="1" s="1"/>
  <c r="E26" i="1"/>
  <c r="B7" i="15" s="1"/>
  <c r="F26" i="1"/>
  <c r="C7" i="15" s="1"/>
  <c r="G26" i="1"/>
  <c r="D7" i="15" s="1"/>
  <c r="H26" i="1"/>
  <c r="E7" i="15" s="1"/>
  <c r="J26" i="1"/>
  <c r="G7" i="15" s="1"/>
  <c r="K26" i="1"/>
  <c r="H7" i="15" s="1"/>
  <c r="L26" i="1"/>
  <c r="I7" i="15" s="1"/>
  <c r="M26" i="1"/>
  <c r="J7" i="15" s="1"/>
  <c r="N26" i="1"/>
  <c r="K7" i="15" s="1"/>
  <c r="O26" i="1"/>
  <c r="L7" i="15" s="1"/>
  <c r="P26" i="1"/>
  <c r="M7" i="15" s="1"/>
  <c r="Q26" i="1"/>
  <c r="N7" i="15" s="1"/>
  <c r="E34" i="1"/>
  <c r="F34" i="1"/>
  <c r="G34" i="1"/>
  <c r="H34" i="1"/>
  <c r="J34" i="1"/>
  <c r="K34" i="1"/>
  <c r="L34" i="1"/>
  <c r="M34" i="1"/>
  <c r="N34" i="1"/>
  <c r="O34" i="1"/>
  <c r="P34" i="1"/>
  <c r="Q34" i="1"/>
  <c r="D34" i="1"/>
  <c r="D47" i="1" s="1"/>
  <c r="F23" i="1"/>
  <c r="G23" i="1"/>
  <c r="D7" i="12" s="1"/>
  <c r="H23" i="1"/>
  <c r="H27" i="1" s="1"/>
  <c r="J23" i="1"/>
  <c r="G7" i="14" s="1"/>
  <c r="K23" i="1"/>
  <c r="H7" i="14" s="1"/>
  <c r="L23" i="1"/>
  <c r="I7" i="14" s="1"/>
  <c r="M23" i="1"/>
  <c r="J7" i="14" s="1"/>
  <c r="N23" i="1"/>
  <c r="K7" i="14" s="1"/>
  <c r="O23" i="1"/>
  <c r="L7" i="14" s="1"/>
  <c r="P23" i="1"/>
  <c r="M7" i="14" s="1"/>
  <c r="Q23" i="1"/>
  <c r="N7" i="14" s="1"/>
  <c r="E23" i="1"/>
  <c r="B7" i="12" s="1"/>
  <c r="E15" i="1"/>
  <c r="F15" i="1"/>
  <c r="G15" i="1"/>
  <c r="H15" i="1"/>
  <c r="E7" i="2" s="1"/>
  <c r="J15" i="1"/>
  <c r="K15" i="1"/>
  <c r="L15" i="1"/>
  <c r="M15" i="1"/>
  <c r="N15" i="1"/>
  <c r="O15" i="1"/>
  <c r="P15" i="1"/>
  <c r="Q15" i="1"/>
  <c r="G21" i="6"/>
  <c r="E21" i="6"/>
  <c r="F37" i="6"/>
  <c r="C12" i="15" s="1"/>
  <c r="G37" i="6"/>
  <c r="D12" i="15" s="1"/>
  <c r="H37" i="6"/>
  <c r="E12" i="15" s="1"/>
  <c r="F12" i="15" s="1"/>
  <c r="J37" i="6"/>
  <c r="G12" i="15" s="1"/>
  <c r="K37" i="6"/>
  <c r="H12" i="15" s="1"/>
  <c r="L37" i="6"/>
  <c r="I12" i="15" s="1"/>
  <c r="M37" i="6"/>
  <c r="J12" i="15" s="1"/>
  <c r="N37" i="6"/>
  <c r="K12" i="15" s="1"/>
  <c r="O37" i="6"/>
  <c r="L12" i="15" s="1"/>
  <c r="P37" i="6"/>
  <c r="M12" i="15" s="1"/>
  <c r="Q37" i="6"/>
  <c r="N12" i="15" s="1"/>
  <c r="E37" i="6"/>
  <c r="B12" i="15" s="1"/>
  <c r="F34" i="6"/>
  <c r="C12" i="14" s="1"/>
  <c r="G34" i="6"/>
  <c r="D12" i="14" s="1"/>
  <c r="H34" i="6"/>
  <c r="J34" i="6"/>
  <c r="G12" i="12" s="1"/>
  <c r="K34" i="6"/>
  <c r="H12" i="14" s="1"/>
  <c r="L34" i="6"/>
  <c r="I12" i="14" s="1"/>
  <c r="M34" i="6"/>
  <c r="J12" i="14" s="1"/>
  <c r="N34" i="6"/>
  <c r="K12" i="12" s="1"/>
  <c r="O34" i="6"/>
  <c r="L12" i="14" s="1"/>
  <c r="P34" i="6"/>
  <c r="M12" i="14" s="1"/>
  <c r="Q34" i="6"/>
  <c r="N12" i="14" s="1"/>
  <c r="E34" i="6"/>
  <c r="B12" i="12" s="1"/>
  <c r="Q26" i="6"/>
  <c r="E26" i="6"/>
  <c r="F21" i="6"/>
  <c r="H21" i="6"/>
  <c r="J21" i="6"/>
  <c r="K21" i="6"/>
  <c r="L21" i="6"/>
  <c r="M21" i="6"/>
  <c r="N21" i="6"/>
  <c r="O21" i="6"/>
  <c r="P21" i="6"/>
  <c r="Q21" i="6"/>
  <c r="F17" i="6"/>
  <c r="C11" i="14" s="1"/>
  <c r="G17" i="6"/>
  <c r="H17" i="6"/>
  <c r="J17" i="6"/>
  <c r="G11" i="12" s="1"/>
  <c r="K17" i="6"/>
  <c r="L17" i="6"/>
  <c r="I11" i="12" s="1"/>
  <c r="M17" i="6"/>
  <c r="N17" i="6"/>
  <c r="K11" i="12" s="1"/>
  <c r="O17" i="6"/>
  <c r="P17" i="6"/>
  <c r="M11" i="12" s="1"/>
  <c r="Q17" i="6"/>
  <c r="E17" i="6"/>
  <c r="B11" i="12" s="1"/>
  <c r="F9" i="6"/>
  <c r="G9" i="6"/>
  <c r="H9" i="6"/>
  <c r="J9" i="6"/>
  <c r="K9" i="6"/>
  <c r="L9" i="6"/>
  <c r="M9" i="6"/>
  <c r="N9" i="6"/>
  <c r="O9" i="6"/>
  <c r="P9" i="6"/>
  <c r="Q9" i="6"/>
  <c r="E9" i="6"/>
  <c r="N14" i="2" l="1"/>
  <c r="Q42" i="8"/>
  <c r="L14" i="2"/>
  <c r="O42" i="8"/>
  <c r="J14" i="2"/>
  <c r="M42" i="8"/>
  <c r="H14" i="2"/>
  <c r="K42" i="8"/>
  <c r="C14" i="2"/>
  <c r="F42" i="8"/>
  <c r="M14" i="2"/>
  <c r="P42" i="8"/>
  <c r="K14" i="2"/>
  <c r="N42" i="8"/>
  <c r="I14" i="2"/>
  <c r="L42" i="8"/>
  <c r="G14" i="2"/>
  <c r="J42" i="8"/>
  <c r="D14" i="2"/>
  <c r="G42" i="8"/>
  <c r="E42" i="8"/>
  <c r="N11" i="2"/>
  <c r="Q22" i="6"/>
  <c r="L11" i="2"/>
  <c r="O22" i="6"/>
  <c r="J11" i="2"/>
  <c r="M22" i="6"/>
  <c r="H11" i="2"/>
  <c r="K22" i="6"/>
  <c r="E11" i="2"/>
  <c r="H22" i="6"/>
  <c r="C11" i="2"/>
  <c r="F22" i="6"/>
  <c r="N12" i="2"/>
  <c r="Q38" i="6"/>
  <c r="B11" i="2"/>
  <c r="B11" i="13" s="1"/>
  <c r="E22" i="6"/>
  <c r="M11" i="2"/>
  <c r="M11" i="13" s="1"/>
  <c r="P22" i="6"/>
  <c r="K11" i="2"/>
  <c r="K11" i="13" s="1"/>
  <c r="N22" i="6"/>
  <c r="I11" i="2"/>
  <c r="I11" i="13" s="1"/>
  <c r="L22" i="6"/>
  <c r="G11" i="2"/>
  <c r="G11" i="13" s="1"/>
  <c r="J22" i="6"/>
  <c r="D11" i="2"/>
  <c r="G22" i="6"/>
  <c r="B12" i="2"/>
  <c r="B12" i="13" s="1"/>
  <c r="E38" i="6"/>
  <c r="N9" i="2"/>
  <c r="Q21" i="4"/>
  <c r="L9" i="2"/>
  <c r="L9" i="13" s="1"/>
  <c r="O21" i="4"/>
  <c r="J9" i="2"/>
  <c r="M21" i="4"/>
  <c r="H9" i="2"/>
  <c r="K21" i="4"/>
  <c r="E9" i="2"/>
  <c r="F9" i="2" s="1"/>
  <c r="H21" i="4"/>
  <c r="C9" i="2"/>
  <c r="C9" i="13" s="1"/>
  <c r="F21" i="4"/>
  <c r="M10" i="2"/>
  <c r="P43" i="4"/>
  <c r="K10" i="2"/>
  <c r="N43" i="4"/>
  <c r="I10" i="2"/>
  <c r="L43" i="4"/>
  <c r="G10" i="2"/>
  <c r="J43" i="4"/>
  <c r="D10" i="2"/>
  <c r="G43" i="4"/>
  <c r="B10" i="2"/>
  <c r="E43" i="4"/>
  <c r="M9" i="2"/>
  <c r="P21" i="4"/>
  <c r="K9" i="2"/>
  <c r="N21" i="4"/>
  <c r="I9" i="2"/>
  <c r="L21" i="4"/>
  <c r="G9" i="2"/>
  <c r="J21" i="4"/>
  <c r="D9" i="2"/>
  <c r="G21" i="4"/>
  <c r="B9" i="2"/>
  <c r="E21" i="4"/>
  <c r="N10" i="2"/>
  <c r="Q43" i="4"/>
  <c r="L10" i="2"/>
  <c r="O43" i="4"/>
  <c r="J10" i="2"/>
  <c r="M43" i="4"/>
  <c r="H10" i="2"/>
  <c r="K43" i="4"/>
  <c r="C10" i="2"/>
  <c r="F43" i="4"/>
  <c r="M7" i="2"/>
  <c r="P27" i="1"/>
  <c r="K7" i="2"/>
  <c r="N27" i="1"/>
  <c r="I7" i="2"/>
  <c r="L27" i="1"/>
  <c r="G7" i="2"/>
  <c r="J27" i="1"/>
  <c r="D7" i="2"/>
  <c r="D7" i="13" s="1"/>
  <c r="G27" i="1"/>
  <c r="B7" i="2"/>
  <c r="B7" i="13" s="1"/>
  <c r="E27" i="1"/>
  <c r="N8" i="2"/>
  <c r="Q47" i="1"/>
  <c r="L8" i="2"/>
  <c r="O47" i="1"/>
  <c r="J8" i="2"/>
  <c r="M47" i="1"/>
  <c r="H8" i="2"/>
  <c r="K47" i="1"/>
  <c r="C8" i="2"/>
  <c r="F47" i="1"/>
  <c r="N7" i="2"/>
  <c r="Q27" i="1"/>
  <c r="L7" i="2"/>
  <c r="O27" i="1"/>
  <c r="J7" i="2"/>
  <c r="M27" i="1"/>
  <c r="H7" i="2"/>
  <c r="K27" i="1"/>
  <c r="C7" i="2"/>
  <c r="F27" i="1"/>
  <c r="M8" i="2"/>
  <c r="P47" i="1"/>
  <c r="K8" i="2"/>
  <c r="K8" i="13" s="1"/>
  <c r="N47" i="1"/>
  <c r="I8" i="2"/>
  <c r="I8" i="13" s="1"/>
  <c r="L47" i="1"/>
  <c r="G8" i="2"/>
  <c r="G8" i="13" s="1"/>
  <c r="J47" i="1"/>
  <c r="D8" i="2"/>
  <c r="D8" i="13" s="1"/>
  <c r="G47" i="1"/>
  <c r="B8" i="2"/>
  <c r="B8" i="13" s="1"/>
  <c r="E47" i="1"/>
  <c r="D21" i="4"/>
  <c r="E8" i="2"/>
  <c r="F8" i="2" s="1"/>
  <c r="H47" i="1"/>
  <c r="E12" i="14"/>
  <c r="E14" i="2"/>
  <c r="H42" i="8"/>
  <c r="E10" i="2"/>
  <c r="H43" i="4"/>
  <c r="M15" i="2"/>
  <c r="P23" i="10"/>
  <c r="K15" i="2"/>
  <c r="N23" i="10"/>
  <c r="I15" i="2"/>
  <c r="L23" i="10"/>
  <c r="G15" i="2"/>
  <c r="G15" i="13" s="1"/>
  <c r="J23" i="10"/>
  <c r="D15" i="2"/>
  <c r="D15" i="13" s="1"/>
  <c r="G23" i="10"/>
  <c r="B15" i="2"/>
  <c r="B15" i="13" s="1"/>
  <c r="E23" i="10"/>
  <c r="N15" i="2"/>
  <c r="Q23" i="10"/>
  <c r="L15" i="2"/>
  <c r="O23" i="10"/>
  <c r="J15" i="2"/>
  <c r="M23" i="10"/>
  <c r="H15" i="2"/>
  <c r="K23" i="10"/>
  <c r="E15" i="2"/>
  <c r="F15" i="2" s="1"/>
  <c r="H23" i="10"/>
  <c r="C15" i="2"/>
  <c r="C15" i="13" s="1"/>
  <c r="F23" i="10"/>
  <c r="M13" i="2"/>
  <c r="P23" i="8"/>
  <c r="K13" i="2"/>
  <c r="N23" i="8"/>
  <c r="I13" i="2"/>
  <c r="L23" i="8"/>
  <c r="G13" i="2"/>
  <c r="J23" i="8"/>
  <c r="D13" i="2"/>
  <c r="G23" i="8"/>
  <c r="B13" i="2"/>
  <c r="E23" i="8"/>
  <c r="N13" i="2"/>
  <c r="Q23" i="8"/>
  <c r="L13" i="2"/>
  <c r="O23" i="8"/>
  <c r="J13" i="2"/>
  <c r="M23" i="8"/>
  <c r="H13" i="2"/>
  <c r="K23" i="8"/>
  <c r="E13" i="2"/>
  <c r="H23" i="8"/>
  <c r="C13" i="2"/>
  <c r="F23" i="8"/>
  <c r="M11" i="15"/>
  <c r="M17" i="15" s="1"/>
  <c r="M18" i="15" s="1"/>
  <c r="K11" i="15"/>
  <c r="I11" i="15"/>
  <c r="I17" i="15" s="1"/>
  <c r="I18" i="15" s="1"/>
  <c r="G11" i="15"/>
  <c r="C11" i="15"/>
  <c r="D11" i="15"/>
  <c r="N11" i="15"/>
  <c r="L11" i="15"/>
  <c r="J11" i="15"/>
  <c r="H11" i="15"/>
  <c r="E11" i="15"/>
  <c r="F11" i="15" s="1"/>
  <c r="B11" i="15"/>
  <c r="N9" i="12"/>
  <c r="N9" i="13" s="1"/>
  <c r="L9" i="12"/>
  <c r="J9" i="12"/>
  <c r="J9" i="13" s="1"/>
  <c r="H9" i="12"/>
  <c r="E9" i="12"/>
  <c r="F9" i="12" s="1"/>
  <c r="C9" i="12"/>
  <c r="M10" i="14"/>
  <c r="K10" i="14"/>
  <c r="I10" i="14"/>
  <c r="G10" i="14"/>
  <c r="N14" i="15"/>
  <c r="L14" i="15"/>
  <c r="L17" i="15" s="1"/>
  <c r="L18" i="15" s="1"/>
  <c r="J14" i="15"/>
  <c r="J17" i="15" s="1"/>
  <c r="J18" i="15" s="1"/>
  <c r="H14" i="15"/>
  <c r="H17" i="15" s="1"/>
  <c r="H18" i="15" s="1"/>
  <c r="E14" i="15"/>
  <c r="E17" i="15" s="1"/>
  <c r="E18" i="15" s="1"/>
  <c r="C14" i="15"/>
  <c r="M8" i="13"/>
  <c r="K17" i="15"/>
  <c r="K18" i="15" s="1"/>
  <c r="G17" i="15"/>
  <c r="G18" i="15" s="1"/>
  <c r="D17" i="15"/>
  <c r="D18" i="15" s="1"/>
  <c r="B17" i="15"/>
  <c r="B18" i="15" s="1"/>
  <c r="F7" i="15"/>
  <c r="D11" i="14"/>
  <c r="N16" i="12"/>
  <c r="N16" i="13" s="1"/>
  <c r="N16" i="14"/>
  <c r="L16" i="12"/>
  <c r="L16" i="13" s="1"/>
  <c r="L16" i="14"/>
  <c r="J16" i="12"/>
  <c r="J16" i="13" s="1"/>
  <c r="J16" i="14"/>
  <c r="H16" i="12"/>
  <c r="H16" i="13" s="1"/>
  <c r="H16" i="14"/>
  <c r="E16" i="12"/>
  <c r="E16" i="13" s="1"/>
  <c r="E16" i="14"/>
  <c r="C16" i="12"/>
  <c r="C16" i="13" s="1"/>
  <c r="C16" i="14"/>
  <c r="B16" i="14"/>
  <c r="B16" i="12"/>
  <c r="B16" i="13" s="1"/>
  <c r="M16" i="14"/>
  <c r="M16" i="12"/>
  <c r="M16" i="13" s="1"/>
  <c r="K16" i="14"/>
  <c r="K16" i="12"/>
  <c r="I16" i="14"/>
  <c r="I16" i="12"/>
  <c r="I16" i="13" s="1"/>
  <c r="G16" i="14"/>
  <c r="G16" i="12"/>
  <c r="G16" i="13" s="1"/>
  <c r="D16" i="14"/>
  <c r="D16" i="12"/>
  <c r="D16" i="13" s="1"/>
  <c r="N15" i="14"/>
  <c r="L15" i="14"/>
  <c r="J15" i="14"/>
  <c r="H15" i="14"/>
  <c r="E15" i="14"/>
  <c r="F15" i="14" s="1"/>
  <c r="C15" i="14"/>
  <c r="B15" i="14"/>
  <c r="M15" i="14"/>
  <c r="K15" i="14"/>
  <c r="I15" i="14"/>
  <c r="D15" i="14"/>
  <c r="K15" i="12"/>
  <c r="G15" i="14"/>
  <c r="N14" i="14"/>
  <c r="L14" i="14"/>
  <c r="J14" i="14"/>
  <c r="H14" i="14"/>
  <c r="E14" i="14"/>
  <c r="F14" i="14" s="1"/>
  <c r="C14" i="14"/>
  <c r="D10" i="14"/>
  <c r="B10" i="14"/>
  <c r="E9" i="14"/>
  <c r="F9" i="14" s="1"/>
  <c r="H9" i="14"/>
  <c r="L9" i="14"/>
  <c r="C9" i="14"/>
  <c r="J9" i="14"/>
  <c r="N9" i="14"/>
  <c r="M14" i="14"/>
  <c r="K14" i="14"/>
  <c r="I14" i="14"/>
  <c r="G14" i="14"/>
  <c r="D14" i="14"/>
  <c r="B14" i="14"/>
  <c r="I15" i="12"/>
  <c r="M15" i="12"/>
  <c r="K16" i="13"/>
  <c r="H15" i="12"/>
  <c r="J15" i="12"/>
  <c r="L15" i="12"/>
  <c r="N15" i="12"/>
  <c r="B13" i="12"/>
  <c r="D13" i="12"/>
  <c r="G13" i="12"/>
  <c r="I13" i="12"/>
  <c r="K13" i="12"/>
  <c r="M13" i="12"/>
  <c r="B14" i="12"/>
  <c r="B14" i="13" s="1"/>
  <c r="D14" i="12"/>
  <c r="D14" i="13" s="1"/>
  <c r="G14" i="12"/>
  <c r="G14" i="13" s="1"/>
  <c r="I14" i="12"/>
  <c r="I14" i="13" s="1"/>
  <c r="K14" i="12"/>
  <c r="K14" i="13" s="1"/>
  <c r="M14" i="12"/>
  <c r="M14" i="13" s="1"/>
  <c r="E13" i="12"/>
  <c r="C13" i="12"/>
  <c r="H13" i="12"/>
  <c r="J13" i="12"/>
  <c r="L13" i="12"/>
  <c r="N13" i="12"/>
  <c r="E14" i="12"/>
  <c r="C14" i="12"/>
  <c r="C14" i="13" s="1"/>
  <c r="H14" i="12"/>
  <c r="H14" i="13" s="1"/>
  <c r="J14" i="12"/>
  <c r="J14" i="13" s="1"/>
  <c r="L14" i="12"/>
  <c r="L14" i="13" s="1"/>
  <c r="N14" i="12"/>
  <c r="N14" i="13" s="1"/>
  <c r="D11" i="12"/>
  <c r="D12" i="12"/>
  <c r="I12" i="12"/>
  <c r="M12" i="12"/>
  <c r="B12" i="14"/>
  <c r="G12" i="14"/>
  <c r="K12" i="14"/>
  <c r="N11" i="14"/>
  <c r="L11" i="14"/>
  <c r="J11" i="14"/>
  <c r="H11" i="14"/>
  <c r="E11" i="14"/>
  <c r="M11" i="14"/>
  <c r="K11" i="14"/>
  <c r="I11" i="14"/>
  <c r="G11" i="14"/>
  <c r="B11" i="14"/>
  <c r="M9" i="14"/>
  <c r="M9" i="12"/>
  <c r="K9" i="14"/>
  <c r="K9" i="12"/>
  <c r="I9" i="14"/>
  <c r="I9" i="12"/>
  <c r="G9" i="14"/>
  <c r="G9" i="12"/>
  <c r="D9" i="14"/>
  <c r="D9" i="12"/>
  <c r="B9" i="14"/>
  <c r="B9" i="12"/>
  <c r="N10" i="12"/>
  <c r="L10" i="12"/>
  <c r="J10" i="12"/>
  <c r="H10" i="12"/>
  <c r="E10" i="14"/>
  <c r="E10" i="12"/>
  <c r="C10" i="14"/>
  <c r="C10" i="12"/>
  <c r="B10" i="12"/>
  <c r="D10" i="12"/>
  <c r="G10" i="12"/>
  <c r="I10" i="12"/>
  <c r="K10" i="12"/>
  <c r="M10" i="12"/>
  <c r="I7" i="12"/>
  <c r="M7" i="12"/>
  <c r="I7" i="13"/>
  <c r="E7" i="14"/>
  <c r="F7" i="14" s="1"/>
  <c r="C7" i="14"/>
  <c r="D7" i="14"/>
  <c r="B7" i="14"/>
  <c r="M8" i="14"/>
  <c r="K8" i="14"/>
  <c r="I8" i="14"/>
  <c r="G8" i="14"/>
  <c r="D8" i="14"/>
  <c r="B8" i="14"/>
  <c r="N8" i="14"/>
  <c r="L8" i="14"/>
  <c r="J8" i="14"/>
  <c r="H8" i="14"/>
  <c r="E8" i="14"/>
  <c r="F8" i="14" s="1"/>
  <c r="C8" i="14"/>
  <c r="G7" i="12"/>
  <c r="K7" i="12"/>
  <c r="E11" i="12"/>
  <c r="C11" i="12"/>
  <c r="H11" i="12"/>
  <c r="J11" i="12"/>
  <c r="L11" i="12"/>
  <c r="N11" i="12"/>
  <c r="E12" i="12"/>
  <c r="C12" i="12"/>
  <c r="H12" i="12"/>
  <c r="J12" i="12"/>
  <c r="L12" i="12"/>
  <c r="N12" i="12"/>
  <c r="F7" i="2"/>
  <c r="E7" i="12"/>
  <c r="E7" i="13" s="1"/>
  <c r="F7" i="13" s="1"/>
  <c r="C7" i="12"/>
  <c r="H7" i="12"/>
  <c r="J7" i="12"/>
  <c r="L7" i="12"/>
  <c r="N7" i="12"/>
  <c r="E8" i="12"/>
  <c r="F8" i="12" s="1"/>
  <c r="C8" i="12"/>
  <c r="H8" i="12"/>
  <c r="J8" i="12"/>
  <c r="L8" i="12"/>
  <c r="N8" i="12"/>
  <c r="F26" i="6"/>
  <c r="F13" i="14"/>
  <c r="F14" i="15" l="1"/>
  <c r="M10" i="13"/>
  <c r="I10" i="13"/>
  <c r="D10" i="13"/>
  <c r="C10" i="13"/>
  <c r="H10" i="13"/>
  <c r="L10" i="13"/>
  <c r="B9" i="13"/>
  <c r="D9" i="13"/>
  <c r="G9" i="13"/>
  <c r="I9" i="13"/>
  <c r="K9" i="13"/>
  <c r="M9" i="13"/>
  <c r="E10" i="13"/>
  <c r="L15" i="13"/>
  <c r="H15" i="13"/>
  <c r="K15" i="13"/>
  <c r="N13" i="13"/>
  <c r="J13" i="13"/>
  <c r="C13" i="13"/>
  <c r="M13" i="13"/>
  <c r="I13" i="13"/>
  <c r="D13" i="13"/>
  <c r="L11" i="13"/>
  <c r="H11" i="13"/>
  <c r="E11" i="13"/>
  <c r="F11" i="13" s="1"/>
  <c r="L8" i="13"/>
  <c r="H8" i="13"/>
  <c r="L7" i="13"/>
  <c r="H7" i="13"/>
  <c r="K7" i="13"/>
  <c r="H9" i="13"/>
  <c r="N8" i="13"/>
  <c r="J8" i="13"/>
  <c r="C8" i="13"/>
  <c r="N7" i="13"/>
  <c r="J7" i="13"/>
  <c r="C7" i="13"/>
  <c r="G7" i="13"/>
  <c r="M7" i="13"/>
  <c r="K10" i="13"/>
  <c r="G10" i="13"/>
  <c r="B10" i="13"/>
  <c r="J10" i="13"/>
  <c r="N10" i="13"/>
  <c r="N12" i="13"/>
  <c r="N11" i="13"/>
  <c r="J11" i="13"/>
  <c r="C11" i="13"/>
  <c r="D11" i="13"/>
  <c r="E15" i="13"/>
  <c r="M15" i="13"/>
  <c r="N15" i="13"/>
  <c r="J15" i="13"/>
  <c r="I15" i="13"/>
  <c r="N17" i="15"/>
  <c r="N18" i="15" s="1"/>
  <c r="E14" i="13"/>
  <c r="L13" i="13"/>
  <c r="H13" i="13"/>
  <c r="E13" i="13"/>
  <c r="F13" i="13" s="1"/>
  <c r="K13" i="13"/>
  <c r="G13" i="13"/>
  <c r="B13" i="13"/>
  <c r="C12" i="2"/>
  <c r="F38" i="6"/>
  <c r="E9" i="13"/>
  <c r="F9" i="13" s="1"/>
  <c r="C17" i="15"/>
  <c r="C18" i="15" s="1"/>
  <c r="F17" i="15"/>
  <c r="F18" i="15" s="1"/>
  <c r="F11" i="12"/>
  <c r="C12" i="13"/>
  <c r="E8" i="13"/>
  <c r="F8" i="13" s="1"/>
  <c r="F16" i="14"/>
  <c r="F16" i="2"/>
  <c r="F14" i="2"/>
  <c r="F13" i="2"/>
  <c r="C17" i="14"/>
  <c r="C18" i="14" s="1"/>
  <c r="G17" i="14"/>
  <c r="G18" i="14" s="1"/>
  <c r="K17" i="14"/>
  <c r="K18" i="14" s="1"/>
  <c r="B17" i="14"/>
  <c r="B18" i="14" s="1"/>
  <c r="G26" i="6"/>
  <c r="F11" i="14"/>
  <c r="F11" i="2"/>
  <c r="F12" i="14"/>
  <c r="F10" i="2"/>
  <c r="D17" i="14"/>
  <c r="D18" i="14" s="1"/>
  <c r="H17" i="14"/>
  <c r="H18" i="14" s="1"/>
  <c r="L17" i="14"/>
  <c r="L18" i="14" s="1"/>
  <c r="E17" i="14"/>
  <c r="E18" i="14" s="1"/>
  <c r="I17" i="14"/>
  <c r="I18" i="14" s="1"/>
  <c r="M17" i="14"/>
  <c r="M18" i="14" s="1"/>
  <c r="N17" i="2"/>
  <c r="N18" i="2" s="1"/>
  <c r="J17" i="14"/>
  <c r="J18" i="14" s="1"/>
  <c r="N17" i="14"/>
  <c r="N18" i="14" s="1"/>
  <c r="D12" i="2" l="1"/>
  <c r="D12" i="13" s="1"/>
  <c r="G38" i="6"/>
  <c r="F17" i="14"/>
  <c r="F18" i="14" s="1"/>
  <c r="B17" i="2"/>
  <c r="B18" i="2" s="1"/>
  <c r="D17" i="2"/>
  <c r="D18" i="2" s="1"/>
  <c r="C17" i="2"/>
  <c r="C18" i="2" s="1"/>
  <c r="H26" i="6"/>
  <c r="C17" i="12"/>
  <c r="C18" i="12" s="1"/>
  <c r="B17" i="12"/>
  <c r="B18" i="12" s="1"/>
  <c r="I17" i="12"/>
  <c r="I18" i="12" s="1"/>
  <c r="J17" i="12"/>
  <c r="J18" i="12" s="1"/>
  <c r="M17" i="12"/>
  <c r="M18" i="12" s="1"/>
  <c r="D17" i="12"/>
  <c r="D18" i="12" s="1"/>
  <c r="F10" i="12"/>
  <c r="E17" i="12"/>
  <c r="E18" i="12" s="1"/>
  <c r="L17" i="12"/>
  <c r="L18" i="12" s="1"/>
  <c r="K17" i="12"/>
  <c r="K18" i="12" s="1"/>
  <c r="N17" i="13"/>
  <c r="N18" i="13" s="1"/>
  <c r="N17" i="12"/>
  <c r="N18" i="12" s="1"/>
  <c r="H17" i="12"/>
  <c r="H18" i="12" s="1"/>
  <c r="G17" i="12"/>
  <c r="G18" i="12" s="1"/>
  <c r="E12" i="2" l="1"/>
  <c r="E17" i="2" s="1"/>
  <c r="E18" i="2" s="1"/>
  <c r="H38" i="6"/>
  <c r="E12" i="13"/>
  <c r="F12" i="2"/>
  <c r="J26" i="6"/>
  <c r="B17" i="13"/>
  <c r="B18" i="13" s="1"/>
  <c r="D17" i="13"/>
  <c r="D18" i="13" s="1"/>
  <c r="F17" i="12"/>
  <c r="F18" i="12" s="1"/>
  <c r="C17" i="13"/>
  <c r="C18" i="13" s="1"/>
  <c r="G12" i="2" l="1"/>
  <c r="J38" i="6"/>
  <c r="F17" i="2"/>
  <c r="F18" i="2" s="1"/>
  <c r="G12" i="13"/>
  <c r="G17" i="2"/>
  <c r="G18" i="2" s="1"/>
  <c r="E17" i="13"/>
  <c r="E18" i="13" s="1"/>
  <c r="K26" i="6"/>
  <c r="H12" i="2" l="1"/>
  <c r="K38" i="6"/>
  <c r="G17" i="13"/>
  <c r="G18" i="13" s="1"/>
  <c r="H12" i="13"/>
  <c r="H17" i="2"/>
  <c r="H18" i="2" s="1"/>
  <c r="F17" i="13"/>
  <c r="F18" i="13" s="1"/>
  <c r="L26" i="6"/>
  <c r="I12" i="2" l="1"/>
  <c r="L38" i="6"/>
  <c r="I12" i="13"/>
  <c r="I17" i="2"/>
  <c r="I18" i="2" s="1"/>
  <c r="H17" i="13"/>
  <c r="H18" i="13" s="1"/>
  <c r="M26" i="6"/>
  <c r="J12" i="2" l="1"/>
  <c r="M38" i="6"/>
  <c r="J12" i="13"/>
  <c r="J17" i="2"/>
  <c r="J18" i="2" s="1"/>
  <c r="I17" i="13"/>
  <c r="I18" i="13" s="1"/>
  <c r="N26" i="6"/>
  <c r="K12" i="2" l="1"/>
  <c r="N38" i="6"/>
  <c r="K12" i="13"/>
  <c r="K17" i="2"/>
  <c r="K18" i="2" s="1"/>
  <c r="J17" i="13"/>
  <c r="J18" i="13" s="1"/>
  <c r="P26" i="6"/>
  <c r="O26" i="6"/>
  <c r="M12" i="2" l="1"/>
  <c r="P38" i="6"/>
  <c r="L12" i="2"/>
  <c r="O38" i="6"/>
  <c r="L12" i="13"/>
  <c r="L17" i="2"/>
  <c r="L18" i="2" s="1"/>
  <c r="M12" i="13"/>
  <c r="M17" i="2"/>
  <c r="M18" i="2" s="1"/>
  <c r="K17" i="13"/>
  <c r="K18" i="13" s="1"/>
  <c r="M17" i="13" l="1"/>
  <c r="M18" i="13" s="1"/>
  <c r="L17" i="13"/>
  <c r="L18" i="13" s="1"/>
</calcChain>
</file>

<file path=xl/sharedStrings.xml><?xml version="1.0" encoding="utf-8"?>
<sst xmlns="http://schemas.openxmlformats.org/spreadsheetml/2006/main" count="632" uniqueCount="192">
  <si>
    <t>Прием пищи</t>
  </si>
  <si>
    <t>Наименование</t>
  </si>
  <si>
    <t xml:space="preserve">Вес </t>
  </si>
  <si>
    <t>Пищевые вещества</t>
  </si>
  <si>
    <t>Энергетич</t>
  </si>
  <si>
    <t>№</t>
  </si>
  <si>
    <t>B1</t>
  </si>
  <si>
    <t>B2</t>
  </si>
  <si>
    <t>A</t>
  </si>
  <si>
    <t>C</t>
  </si>
  <si>
    <t>Ca</t>
  </si>
  <si>
    <t>Mg</t>
  </si>
  <si>
    <t>P</t>
  </si>
  <si>
    <t>Fe</t>
  </si>
  <si>
    <t>блюда</t>
  </si>
  <si>
    <t>Белки</t>
  </si>
  <si>
    <t>Жиры</t>
  </si>
  <si>
    <t>Углеводы</t>
  </si>
  <si>
    <t>ценность</t>
  </si>
  <si>
    <t>рецептуры</t>
  </si>
  <si>
    <t>Неделя 1</t>
  </si>
  <si>
    <t>День 1</t>
  </si>
  <si>
    <t>Каша молочная рисовая</t>
  </si>
  <si>
    <t>Завтрак</t>
  </si>
  <si>
    <t>Чай с лимоном</t>
  </si>
  <si>
    <t>Хлеб ржаной</t>
  </si>
  <si>
    <t>Итого за завтрак</t>
  </si>
  <si>
    <t>139-04</t>
  </si>
  <si>
    <t>Обед</t>
  </si>
  <si>
    <t>Картофельное пюре</t>
  </si>
  <si>
    <t>Сок фруктовый</t>
  </si>
  <si>
    <t>Хлеб пшеничный</t>
  </si>
  <si>
    <t>Итого за обед</t>
  </si>
  <si>
    <t>Рагу из овощей</t>
  </si>
  <si>
    <t>541-04</t>
  </si>
  <si>
    <t>Полдник</t>
  </si>
  <si>
    <t>Итого за полдник</t>
  </si>
  <si>
    <t>День 2</t>
  </si>
  <si>
    <t xml:space="preserve">Каша гречневая </t>
  </si>
  <si>
    <t xml:space="preserve">Хлеб пшеничный </t>
  </si>
  <si>
    <t>462-04</t>
  </si>
  <si>
    <t xml:space="preserve">Кисель </t>
  </si>
  <si>
    <t>Плов из птицы</t>
  </si>
  <si>
    <t>День 3</t>
  </si>
  <si>
    <t>Какао с молоком</t>
  </si>
  <si>
    <t>Рассольник ленинградский со сметаной</t>
  </si>
  <si>
    <t>Кисломолочный напиток (йогурт)</t>
  </si>
  <si>
    <t>День 4</t>
  </si>
  <si>
    <t>50/50</t>
  </si>
  <si>
    <t>Макаронные изделия отварные</t>
  </si>
  <si>
    <t>Борщ со сметаной</t>
  </si>
  <si>
    <t>109-04</t>
  </si>
  <si>
    <t xml:space="preserve">Биточки из говядины </t>
  </si>
  <si>
    <t>Кофейный напиток с  молоком</t>
  </si>
  <si>
    <t>Каша "Янтарная"</t>
  </si>
  <si>
    <t>День 5</t>
  </si>
  <si>
    <t>Салат из квашеной капусты</t>
  </si>
  <si>
    <t>Суп с клецками</t>
  </si>
  <si>
    <t>Чай с сахаром</t>
  </si>
  <si>
    <t>Неделя 2</t>
  </si>
  <si>
    <t>День 6</t>
  </si>
  <si>
    <t>Гуляш</t>
  </si>
  <si>
    <t>День 7</t>
  </si>
  <si>
    <t>Тефтели с соусом</t>
  </si>
  <si>
    <t>Сырники из творога со сгущенным молоком</t>
  </si>
  <si>
    <t>Компот из смеси сухофруктов</t>
  </si>
  <si>
    <t>Салат из свеклы с зеленым горошком</t>
  </si>
  <si>
    <t>День 8</t>
  </si>
  <si>
    <t>Суп картофельный макаронными изд.</t>
  </si>
  <si>
    <t>140-04</t>
  </si>
  <si>
    <t>Бутерброд с сыром</t>
  </si>
  <si>
    <t>Запеканка из творога со сгущеным молоком</t>
  </si>
  <si>
    <t>366-04</t>
  </si>
  <si>
    <t>День 9</t>
  </si>
  <si>
    <t>Суп картофельный с крупой</t>
  </si>
  <si>
    <t>Рыба жареная (запеченая)</t>
  </si>
  <si>
    <t>Запеканка картофельная с мясом</t>
  </si>
  <si>
    <t>День 10</t>
  </si>
  <si>
    <t>Азу</t>
  </si>
  <si>
    <t>438-04</t>
  </si>
  <si>
    <t>Щи из свежей капусты с картофелем и сметаной</t>
  </si>
  <si>
    <t>124-04</t>
  </si>
  <si>
    <t>Примечание:</t>
  </si>
  <si>
    <t>*- допускается выдача иных кондитерских изделий;</t>
  </si>
  <si>
    <t>**- допускается выдача иных фруктов.</t>
  </si>
  <si>
    <t>№ дня</t>
  </si>
  <si>
    <t xml:space="preserve">Белки </t>
  </si>
  <si>
    <t xml:space="preserve">Жиры </t>
  </si>
  <si>
    <t>Углеводы (г)</t>
  </si>
  <si>
    <t>Энергетическая ценность ккал</t>
  </si>
  <si>
    <t>(г)</t>
  </si>
  <si>
    <t>завтрак</t>
  </si>
  <si>
    <t>завтрак %</t>
  </si>
  <si>
    <t>за 10 дней</t>
  </si>
  <si>
    <t>среднее</t>
  </si>
  <si>
    <t xml:space="preserve">по СанПиН </t>
  </si>
  <si>
    <t>20-25</t>
  </si>
  <si>
    <t>( г)</t>
  </si>
  <si>
    <t>обед</t>
  </si>
  <si>
    <t>обед %</t>
  </si>
  <si>
    <t>30-35</t>
  </si>
  <si>
    <t>Белки ( г)</t>
  </si>
  <si>
    <t>Жиры (г)</t>
  </si>
  <si>
    <t>завтрак+обед</t>
  </si>
  <si>
    <t>завтрак+обед %</t>
  </si>
  <si>
    <t>50-60</t>
  </si>
  <si>
    <t>обед+полдник</t>
  </si>
  <si>
    <t>обед+полдник %</t>
  </si>
  <si>
    <t>40-50</t>
  </si>
  <si>
    <t>Фрукты свежие (по сезону)</t>
  </si>
  <si>
    <t xml:space="preserve">Салат из белокоч.капусты </t>
  </si>
  <si>
    <t>Омлет натуральный</t>
  </si>
  <si>
    <t>Салат витаминный</t>
  </si>
  <si>
    <t>Фрикадельки рыбные  с соусом</t>
  </si>
  <si>
    <t>Салат из свеклы отварной</t>
  </si>
  <si>
    <t>Суп картофельный с бобовыми</t>
  </si>
  <si>
    <t>Птица, тушеная с овощами</t>
  </si>
  <si>
    <t>Икра кабачковая</t>
  </si>
  <si>
    <t>100/20</t>
  </si>
  <si>
    <t>Молоко кипяченное</t>
  </si>
  <si>
    <t>Кондитерское изделие (печенье)*</t>
  </si>
  <si>
    <t>Капуста тушеная</t>
  </si>
  <si>
    <t>Картофельные оладьи с сыром</t>
  </si>
  <si>
    <t>Рыба тушеная в томате совощами</t>
  </si>
  <si>
    <t>Гратен</t>
  </si>
  <si>
    <t>Суп молочный с клецками</t>
  </si>
  <si>
    <t>10-15</t>
  </si>
  <si>
    <t xml:space="preserve">Энергетическая </t>
  </si>
  <si>
    <t>250/5</t>
  </si>
  <si>
    <t>200/40</t>
  </si>
  <si>
    <t>150/50</t>
  </si>
  <si>
    <t>Сыр порционный</t>
  </si>
  <si>
    <t>пром.</t>
  </si>
  <si>
    <t>210-17</t>
  </si>
  <si>
    <t>377-17</t>
  </si>
  <si>
    <t>338-17</t>
  </si>
  <si>
    <t>71-17</t>
  </si>
  <si>
    <t>96-17</t>
  </si>
  <si>
    <t>260-17</t>
  </si>
  <si>
    <t>171-17</t>
  </si>
  <si>
    <t>389-17</t>
  </si>
  <si>
    <t>385-17</t>
  </si>
  <si>
    <t>52-17</t>
  </si>
  <si>
    <t>268-17</t>
  </si>
  <si>
    <t>202-17</t>
  </si>
  <si>
    <t>49-17</t>
  </si>
  <si>
    <t>240-17</t>
  </si>
  <si>
    <t>520-04</t>
  </si>
  <si>
    <t>349-17</t>
  </si>
  <si>
    <t>386-17</t>
  </si>
  <si>
    <t>47-17</t>
  </si>
  <si>
    <t>291-17</t>
  </si>
  <si>
    <t>379-17</t>
  </si>
  <si>
    <t>358-04</t>
  </si>
  <si>
    <t>138-04</t>
  </si>
  <si>
    <t>305-04</t>
  </si>
  <si>
    <t>15-17</t>
  </si>
  <si>
    <t>478-04</t>
  </si>
  <si>
    <t>376-17</t>
  </si>
  <si>
    <t>43-04</t>
  </si>
  <si>
    <t>155-04</t>
  </si>
  <si>
    <t>231-04</t>
  </si>
  <si>
    <t>139-17</t>
  </si>
  <si>
    <t>295-22</t>
  </si>
  <si>
    <t>648-04</t>
  </si>
  <si>
    <t>230-17</t>
  </si>
  <si>
    <t>53-17</t>
  </si>
  <si>
    <t>382-17</t>
  </si>
  <si>
    <t>342-17</t>
  </si>
  <si>
    <t>229-17</t>
  </si>
  <si>
    <t>488-04</t>
  </si>
  <si>
    <t>289-22</t>
  </si>
  <si>
    <t>375-17</t>
  </si>
  <si>
    <t>124/109-17</t>
  </si>
  <si>
    <t>174-17</t>
  </si>
  <si>
    <t>3-17</t>
  </si>
  <si>
    <t>Итого за день</t>
  </si>
  <si>
    <t>Завтрак + обед</t>
  </si>
  <si>
    <t>Обед + полдник</t>
  </si>
  <si>
    <t>З+О+П</t>
  </si>
  <si>
    <t>Ст-ть блюда</t>
  </si>
  <si>
    <t>Стоимость  12 лет и старше.</t>
  </si>
  <si>
    <t>Овощи натуральные (по сезону) огурцы св.</t>
  </si>
  <si>
    <t>Овощи натуральные (по сезону) помидоры св.</t>
  </si>
  <si>
    <t>Зразы картофельные с соусом</t>
  </si>
  <si>
    <t>Кондитерское изделие (пряник)*</t>
  </si>
  <si>
    <t>Среднее потребление пищевых веществ и энергии ,витаминов и минералов завтрак 12 лет и старше</t>
  </si>
  <si>
    <t>Среднее потребление пищевых веществ и энергии ,витаминов и минералов обед 12 лет и старше</t>
  </si>
  <si>
    <t>Среднее потребление пищевых веществ и энергии ,витаминов и минералов подник 12 лет и старше.</t>
  </si>
  <si>
    <t>Среднее потребление пищевых веществ и энергии ,витаминов и минералов завтрака и обеда 12 лет и старше</t>
  </si>
  <si>
    <t>Среднее потребление пищевых веществ и энергии ,витаминов и минералов  обеда и полдника 12 лет и старше</t>
  </si>
  <si>
    <t>с 01.09.25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</si>
</sst>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1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2" borderId="1" xfId="0" applyFont="1" applyFill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0" borderId="1" xfId="0" quotePrefix="1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0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2" borderId="1" xfId="0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3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/>
    <xf numFmtId="1" fontId="6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0">
    <cellStyle name="Обычный" xfId="0" builtinId="0"/>
    <cellStyle name="Обычный 2" xfId="1" xr:uid="{00000000-0005-0000-0000-000031000000}"/>
    <cellStyle name="Обычный 2 2" xfId="2" xr:uid="{00000000-0005-0000-0000-000032000000}"/>
    <cellStyle name="Обычный 3" xfId="3" xr:uid="{00000000-0005-0000-0000-000033000000}"/>
    <cellStyle name="Обычный 3 2" xfId="4" xr:uid="{00000000-0005-0000-0000-000034000000}"/>
    <cellStyle name="Обычный 4" xfId="5" xr:uid="{00000000-0005-0000-0000-000035000000}"/>
    <cellStyle name="Обычный 4 2" xfId="6" xr:uid="{00000000-0005-0000-0000-000036000000}"/>
    <cellStyle name="Обычный 5" xfId="7" xr:uid="{00000000-0005-0000-0000-000037000000}"/>
    <cellStyle name="Обычный 6" xfId="8" xr:uid="{00000000-0005-0000-0000-000038000000}"/>
    <cellStyle name="Обычный 7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7"/>
  <sheetViews>
    <sheetView view="pageBreakPreview" topLeftCell="A16" zoomScale="50" zoomScaleNormal="50" zoomScaleSheetLayoutView="50" workbookViewId="0">
      <selection activeCell="C24" sqref="C24"/>
    </sheetView>
  </sheetViews>
  <sheetFormatPr defaultColWidth="9" defaultRowHeight="20.25"/>
  <cols>
    <col min="1" max="1" width="27.28515625" style="68" customWidth="1"/>
    <col min="2" max="2" width="61" style="30" customWidth="1"/>
    <col min="3" max="3" width="20.140625" style="85" customWidth="1"/>
    <col min="4" max="4" width="11.85546875" style="31" customWidth="1"/>
    <col min="5" max="7" width="12.7109375" style="31" customWidth="1"/>
    <col min="8" max="8" width="20.42578125" style="31" customWidth="1"/>
    <col min="9" max="9" width="15.5703125" style="48" customWidth="1"/>
    <col min="10" max="17" width="11.85546875" style="31" customWidth="1"/>
    <col min="18" max="18" width="9" style="30" customWidth="1"/>
    <col min="19" max="16384" width="9" style="30"/>
  </cols>
  <sheetData>
    <row r="2" spans="1:17" ht="0.95" customHeight="1"/>
    <row r="3" spans="1:17" hidden="1"/>
    <row r="4" spans="1:17" hidden="1"/>
    <row r="5" spans="1:17" hidden="1"/>
    <row r="6" spans="1:17" hidden="1"/>
    <row r="7" spans="1:17">
      <c r="A7" s="95" t="s">
        <v>0</v>
      </c>
      <c r="B7" s="61" t="s">
        <v>1</v>
      </c>
      <c r="C7" s="97" t="s">
        <v>180</v>
      </c>
      <c r="D7" s="61" t="s">
        <v>2</v>
      </c>
      <c r="E7" s="96" t="s">
        <v>3</v>
      </c>
      <c r="F7" s="96"/>
      <c r="G7" s="96"/>
      <c r="H7" s="61" t="s">
        <v>127</v>
      </c>
      <c r="I7" s="63" t="s">
        <v>5</v>
      </c>
      <c r="J7" s="62" t="s">
        <v>6</v>
      </c>
      <c r="K7" s="62" t="s">
        <v>7</v>
      </c>
      <c r="L7" s="62" t="s">
        <v>8</v>
      </c>
      <c r="M7" s="62" t="s">
        <v>9</v>
      </c>
      <c r="N7" s="62" t="s">
        <v>10</v>
      </c>
      <c r="O7" s="62" t="s">
        <v>11</v>
      </c>
      <c r="P7" s="62" t="s">
        <v>12</v>
      </c>
      <c r="Q7" s="62" t="s">
        <v>13</v>
      </c>
    </row>
    <row r="8" spans="1:17">
      <c r="A8" s="95"/>
      <c r="B8" s="61" t="s">
        <v>14</v>
      </c>
      <c r="C8" s="98"/>
      <c r="D8" s="61" t="s">
        <v>14</v>
      </c>
      <c r="E8" s="61" t="s">
        <v>15</v>
      </c>
      <c r="F8" s="61" t="s">
        <v>16</v>
      </c>
      <c r="G8" s="61" t="s">
        <v>17</v>
      </c>
      <c r="H8" s="61" t="s">
        <v>18</v>
      </c>
      <c r="I8" s="63" t="s">
        <v>19</v>
      </c>
      <c r="J8" s="62"/>
      <c r="K8" s="62"/>
      <c r="L8" s="62"/>
      <c r="M8" s="62"/>
      <c r="N8" s="62"/>
      <c r="O8" s="62"/>
      <c r="P8" s="62"/>
      <c r="Q8" s="62"/>
    </row>
    <row r="9" spans="1:17">
      <c r="A9" s="61" t="s">
        <v>20</v>
      </c>
      <c r="B9" s="16" t="s">
        <v>117</v>
      </c>
      <c r="C9" s="86">
        <v>18.5</v>
      </c>
      <c r="D9" s="17">
        <v>100</v>
      </c>
      <c r="E9" s="20">
        <v>2.7309999999999999</v>
      </c>
      <c r="F9" s="20">
        <v>10</v>
      </c>
      <c r="G9" s="20">
        <v>14.646000000000001</v>
      </c>
      <c r="H9" s="20">
        <v>133.80000000000001</v>
      </c>
      <c r="I9" s="42" t="s">
        <v>132</v>
      </c>
      <c r="J9" s="17">
        <v>3.7999999999999999E-2</v>
      </c>
      <c r="K9" s="20">
        <v>3.9E-2</v>
      </c>
      <c r="L9" s="20">
        <v>0</v>
      </c>
      <c r="M9" s="20">
        <v>4.6760000000000002</v>
      </c>
      <c r="N9" s="20">
        <v>90.933000000000007</v>
      </c>
      <c r="O9" s="20">
        <v>18.106000000000002</v>
      </c>
      <c r="P9" s="20">
        <v>55.802999999999997</v>
      </c>
      <c r="Q9" s="20">
        <v>0.74099999999999999</v>
      </c>
    </row>
    <row r="10" spans="1:17">
      <c r="A10" s="61" t="s">
        <v>21</v>
      </c>
      <c r="B10" s="27" t="s">
        <v>111</v>
      </c>
      <c r="C10" s="87">
        <v>62.92</v>
      </c>
      <c r="D10" s="17">
        <v>160</v>
      </c>
      <c r="E10" s="20">
        <v>14.86896551724138</v>
      </c>
      <c r="F10" s="20">
        <v>26.482758620689655</v>
      </c>
      <c r="G10" s="20">
        <v>2.8137931034482757</v>
      </c>
      <c r="H10" s="20">
        <v>308.9655172413793</v>
      </c>
      <c r="I10" s="42" t="s">
        <v>133</v>
      </c>
      <c r="J10" s="33">
        <v>0.11034482758620691</v>
      </c>
      <c r="K10" s="20">
        <v>0.55172413793103448</v>
      </c>
      <c r="L10" s="20">
        <v>346.20689655172413</v>
      </c>
      <c r="M10" s="20">
        <v>0.27586206896551724</v>
      </c>
      <c r="N10" s="20">
        <v>109.95862068965518</v>
      </c>
      <c r="O10" s="20">
        <v>17.213793103448278</v>
      </c>
      <c r="P10" s="20">
        <v>240.82758620689654</v>
      </c>
      <c r="Q10" s="20">
        <v>2.8137931034482757</v>
      </c>
    </row>
    <row r="11" spans="1:17">
      <c r="A11" s="61" t="s">
        <v>23</v>
      </c>
      <c r="B11" s="16" t="s">
        <v>24</v>
      </c>
      <c r="C11" s="86">
        <v>4.84</v>
      </c>
      <c r="D11" s="24">
        <v>200</v>
      </c>
      <c r="E11" s="20">
        <v>0.2</v>
      </c>
      <c r="F11" s="20">
        <v>0</v>
      </c>
      <c r="G11" s="20">
        <v>16</v>
      </c>
      <c r="H11" s="20">
        <v>65</v>
      </c>
      <c r="I11" s="33" t="s">
        <v>134</v>
      </c>
      <c r="J11" s="20">
        <v>0</v>
      </c>
      <c r="K11" s="20">
        <v>0.01</v>
      </c>
      <c r="L11" s="20">
        <v>0.38</v>
      </c>
      <c r="M11" s="20">
        <v>1.1599999999999999</v>
      </c>
      <c r="N11" s="20">
        <v>14.2</v>
      </c>
      <c r="O11" s="20">
        <v>2</v>
      </c>
      <c r="P11" s="20">
        <v>8.5</v>
      </c>
      <c r="Q11" s="20">
        <v>0.4</v>
      </c>
    </row>
    <row r="12" spans="1:17">
      <c r="A12" s="67"/>
      <c r="B12" s="16" t="s">
        <v>109</v>
      </c>
      <c r="C12" s="86">
        <v>25</v>
      </c>
      <c r="D12" s="28">
        <v>100</v>
      </c>
      <c r="E12" s="18">
        <v>0.39</v>
      </c>
      <c r="F12" s="18">
        <v>0</v>
      </c>
      <c r="G12" s="18">
        <v>12.6</v>
      </c>
      <c r="H12" s="18">
        <v>52</v>
      </c>
      <c r="I12" s="32" t="s">
        <v>135</v>
      </c>
      <c r="J12" s="18">
        <v>3.3000000000000002E-2</v>
      </c>
      <c r="K12" s="18">
        <v>2.1999999999999999E-2</v>
      </c>
      <c r="L12" s="18">
        <v>4.58</v>
      </c>
      <c r="M12" s="18">
        <v>9.17</v>
      </c>
      <c r="N12" s="18">
        <v>14.67</v>
      </c>
      <c r="O12" s="18">
        <v>8.25</v>
      </c>
      <c r="P12" s="18">
        <v>10.08</v>
      </c>
      <c r="Q12" s="18">
        <v>2.02</v>
      </c>
    </row>
    <row r="13" spans="1:17">
      <c r="A13" s="67"/>
      <c r="B13" s="16" t="s">
        <v>39</v>
      </c>
      <c r="C13" s="86">
        <v>3.42</v>
      </c>
      <c r="D13" s="24">
        <v>45</v>
      </c>
      <c r="E13" s="20">
        <v>3.5550000000000002</v>
      </c>
      <c r="F13" s="20">
        <v>0.45</v>
      </c>
      <c r="G13" s="20">
        <v>21.734999999999999</v>
      </c>
      <c r="H13" s="20">
        <v>95.75</v>
      </c>
      <c r="I13" s="33" t="s">
        <v>132</v>
      </c>
      <c r="J13" s="20">
        <v>7.2000000000000008E-2</v>
      </c>
      <c r="K13" s="20">
        <v>2.6999999999999996E-2</v>
      </c>
      <c r="L13" s="20">
        <v>0</v>
      </c>
      <c r="M13" s="20">
        <v>0</v>
      </c>
      <c r="N13" s="20">
        <v>10.35</v>
      </c>
      <c r="O13" s="20">
        <v>14.85</v>
      </c>
      <c r="P13" s="20">
        <v>35.1</v>
      </c>
      <c r="Q13" s="20">
        <v>0.9</v>
      </c>
    </row>
    <row r="14" spans="1:17">
      <c r="A14" s="67"/>
      <c r="B14" s="16" t="s">
        <v>25</v>
      </c>
      <c r="C14" s="86">
        <v>2.8</v>
      </c>
      <c r="D14" s="24">
        <v>35</v>
      </c>
      <c r="E14" s="20">
        <v>2.31</v>
      </c>
      <c r="F14" s="20">
        <v>0.42</v>
      </c>
      <c r="G14" s="20">
        <v>11.69</v>
      </c>
      <c r="H14" s="20">
        <v>60.9</v>
      </c>
      <c r="I14" s="33" t="s">
        <v>132</v>
      </c>
      <c r="J14" s="20">
        <v>6.3E-2</v>
      </c>
      <c r="K14" s="20">
        <v>2.8000000000000004E-2</v>
      </c>
      <c r="L14" s="20">
        <v>0</v>
      </c>
      <c r="M14" s="20">
        <v>0</v>
      </c>
      <c r="N14" s="20">
        <v>12.25</v>
      </c>
      <c r="O14" s="20">
        <v>16.45</v>
      </c>
      <c r="P14" s="20">
        <v>55.3</v>
      </c>
      <c r="Q14" s="20">
        <v>1.365</v>
      </c>
    </row>
    <row r="15" spans="1:17">
      <c r="A15" s="61" t="s">
        <v>26</v>
      </c>
      <c r="B15" s="16"/>
      <c r="C15" s="73">
        <f>SUM(C9:C14)</f>
        <v>117.48</v>
      </c>
      <c r="D15" s="61">
        <f>SUM(D9:D14)</f>
        <v>640</v>
      </c>
      <c r="E15" s="21">
        <f t="shared" ref="E15:P15" si="0">SUM(E9:E14)</f>
        <v>24.054965517241378</v>
      </c>
      <c r="F15" s="21">
        <f t="shared" si="0"/>
        <v>37.352758620689656</v>
      </c>
      <c r="G15" s="21">
        <f t="shared" si="0"/>
        <v>79.484793103448283</v>
      </c>
      <c r="H15" s="21">
        <f t="shared" si="0"/>
        <v>716.41551724137923</v>
      </c>
      <c r="I15" s="47"/>
      <c r="J15" s="21">
        <f t="shared" si="0"/>
        <v>0.31634482758620691</v>
      </c>
      <c r="K15" s="21">
        <f t="shared" si="0"/>
        <v>0.67772413793103459</v>
      </c>
      <c r="L15" s="21">
        <f t="shared" si="0"/>
        <v>351.16689655172411</v>
      </c>
      <c r="M15" s="21">
        <f t="shared" si="0"/>
        <v>15.281862068965516</v>
      </c>
      <c r="N15" s="21">
        <f t="shared" si="0"/>
        <v>252.36162068965515</v>
      </c>
      <c r="O15" s="21">
        <f t="shared" si="0"/>
        <v>76.869793103448274</v>
      </c>
      <c r="P15" s="21">
        <f t="shared" si="0"/>
        <v>405.61058620689653</v>
      </c>
      <c r="Q15" s="21">
        <f>SUM(Q9:Q14)</f>
        <v>8.2397931034482763</v>
      </c>
    </row>
    <row r="16" spans="1:17">
      <c r="A16" s="61" t="s">
        <v>28</v>
      </c>
      <c r="B16" s="29" t="s">
        <v>182</v>
      </c>
      <c r="C16" s="87">
        <v>18.41</v>
      </c>
      <c r="D16" s="17">
        <v>100</v>
      </c>
      <c r="E16" s="20">
        <v>0.83</v>
      </c>
      <c r="F16" s="20">
        <v>0</v>
      </c>
      <c r="G16" s="20">
        <v>3.33</v>
      </c>
      <c r="H16" s="20">
        <v>15.17</v>
      </c>
      <c r="I16" s="33" t="s">
        <v>136</v>
      </c>
      <c r="J16" s="18">
        <v>0.03</v>
      </c>
      <c r="K16" s="18">
        <v>0.03</v>
      </c>
      <c r="L16" s="18">
        <v>10</v>
      </c>
      <c r="M16" s="18">
        <v>10</v>
      </c>
      <c r="N16" s="18">
        <v>23</v>
      </c>
      <c r="O16" s="18">
        <v>14</v>
      </c>
      <c r="P16" s="18">
        <v>42</v>
      </c>
      <c r="Q16" s="18">
        <v>0.6</v>
      </c>
    </row>
    <row r="17" spans="1:17">
      <c r="A17" s="67"/>
      <c r="B17" s="16" t="s">
        <v>45</v>
      </c>
      <c r="C17" s="86">
        <v>12.95</v>
      </c>
      <c r="D17" s="23" t="s">
        <v>128</v>
      </c>
      <c r="E17" s="20">
        <v>2.1425000000000001</v>
      </c>
      <c r="F17" s="20">
        <v>6.09</v>
      </c>
      <c r="G17" s="20">
        <v>12.15</v>
      </c>
      <c r="H17" s="20">
        <v>122.9</v>
      </c>
      <c r="I17" s="42" t="s">
        <v>137</v>
      </c>
      <c r="J17" s="20">
        <v>9.4E-2</v>
      </c>
      <c r="K17" s="20">
        <v>6.3E-2</v>
      </c>
      <c r="L17" s="20">
        <v>7.5</v>
      </c>
      <c r="M17" s="20">
        <v>8.39</v>
      </c>
      <c r="N17" s="20">
        <v>33.449999999999996</v>
      </c>
      <c r="O17" s="20">
        <v>24.574999999999999</v>
      </c>
      <c r="P17" s="20">
        <v>59.725000000000001</v>
      </c>
      <c r="Q17" s="20">
        <v>0.93500000000000005</v>
      </c>
    </row>
    <row r="18" spans="1:17">
      <c r="A18" s="67"/>
      <c r="B18" s="16" t="s">
        <v>61</v>
      </c>
      <c r="C18" s="86">
        <v>86.69</v>
      </c>
      <c r="D18" s="17" t="s">
        <v>48</v>
      </c>
      <c r="E18" s="20">
        <v>15.4</v>
      </c>
      <c r="F18" s="20">
        <v>16.399999999999999</v>
      </c>
      <c r="G18" s="20">
        <v>3.7</v>
      </c>
      <c r="H18" s="20">
        <v>198.1</v>
      </c>
      <c r="I18" s="33" t="s">
        <v>138</v>
      </c>
      <c r="J18" s="20">
        <v>0.05</v>
      </c>
      <c r="K18" s="20">
        <v>0.04</v>
      </c>
      <c r="L18" s="20">
        <v>0.04</v>
      </c>
      <c r="M18" s="20">
        <v>1.07</v>
      </c>
      <c r="N18" s="20">
        <v>34.5</v>
      </c>
      <c r="O18" s="20">
        <v>24.7</v>
      </c>
      <c r="P18" s="20">
        <v>158.69999999999999</v>
      </c>
      <c r="Q18" s="20">
        <v>1.2</v>
      </c>
    </row>
    <row r="19" spans="1:17">
      <c r="A19" s="67"/>
      <c r="B19" s="22" t="s">
        <v>38</v>
      </c>
      <c r="C19" s="88">
        <v>14.54</v>
      </c>
      <c r="D19" s="25">
        <v>180</v>
      </c>
      <c r="E19" s="18">
        <v>5.4</v>
      </c>
      <c r="F19" s="18">
        <v>6.12</v>
      </c>
      <c r="G19" s="18">
        <v>26.28</v>
      </c>
      <c r="H19" s="18">
        <v>181.8</v>
      </c>
      <c r="I19" s="42" t="s">
        <v>139</v>
      </c>
      <c r="J19" s="18">
        <v>0.14400000000000002</v>
      </c>
      <c r="K19" s="18">
        <v>7.2000000000000008E-2</v>
      </c>
      <c r="L19" s="18">
        <v>0</v>
      </c>
      <c r="M19" s="18">
        <v>0</v>
      </c>
      <c r="N19" s="18">
        <v>21.6</v>
      </c>
      <c r="O19" s="18">
        <v>88.2</v>
      </c>
      <c r="P19" s="18">
        <v>129.60000000000002</v>
      </c>
      <c r="Q19" s="18">
        <v>2.8800000000000008</v>
      </c>
    </row>
    <row r="20" spans="1:17">
      <c r="A20" s="67"/>
      <c r="B20" s="16" t="s">
        <v>30</v>
      </c>
      <c r="C20" s="86">
        <v>12.6</v>
      </c>
      <c r="D20" s="24">
        <v>200</v>
      </c>
      <c r="E20" s="18">
        <v>1</v>
      </c>
      <c r="F20" s="18">
        <v>0</v>
      </c>
      <c r="G20" s="18">
        <v>24.4</v>
      </c>
      <c r="H20" s="18">
        <v>101.6</v>
      </c>
      <c r="I20" s="32" t="s">
        <v>140</v>
      </c>
      <c r="J20" s="18">
        <v>0.01</v>
      </c>
      <c r="K20" s="18">
        <v>0.01</v>
      </c>
      <c r="L20" s="18">
        <v>0</v>
      </c>
      <c r="M20" s="18">
        <v>2</v>
      </c>
      <c r="N20" s="18">
        <v>17</v>
      </c>
      <c r="O20" s="18">
        <v>10</v>
      </c>
      <c r="P20" s="18">
        <v>24</v>
      </c>
      <c r="Q20" s="18">
        <v>2.8</v>
      </c>
    </row>
    <row r="21" spans="1:17">
      <c r="A21" s="67"/>
      <c r="B21" s="16" t="s">
        <v>31</v>
      </c>
      <c r="C21" s="86">
        <v>4.5599999999999996</v>
      </c>
      <c r="D21" s="24">
        <v>60</v>
      </c>
      <c r="E21" s="20">
        <v>4.74</v>
      </c>
      <c r="F21" s="20">
        <v>0.6</v>
      </c>
      <c r="G21" s="20">
        <v>28.98</v>
      </c>
      <c r="H21" s="20">
        <v>121</v>
      </c>
      <c r="I21" s="33" t="s">
        <v>132</v>
      </c>
      <c r="J21" s="33">
        <v>9.6000000000000002E-2</v>
      </c>
      <c r="K21" s="20">
        <v>3.5999999999999997E-2</v>
      </c>
      <c r="L21" s="20">
        <v>0</v>
      </c>
      <c r="M21" s="20">
        <v>0</v>
      </c>
      <c r="N21" s="20">
        <v>13.8</v>
      </c>
      <c r="O21" s="20">
        <v>19.8</v>
      </c>
      <c r="P21" s="20">
        <v>46.8</v>
      </c>
      <c r="Q21" s="20">
        <v>1.2</v>
      </c>
    </row>
    <row r="22" spans="1:17">
      <c r="A22" s="67"/>
      <c r="B22" s="16" t="s">
        <v>25</v>
      </c>
      <c r="C22" s="86">
        <v>3.52</v>
      </c>
      <c r="D22" s="17">
        <v>44</v>
      </c>
      <c r="E22" s="20">
        <v>2.9039999999999999</v>
      </c>
      <c r="F22" s="20">
        <v>0.52800000000000002</v>
      </c>
      <c r="G22" s="20">
        <v>14.696</v>
      </c>
      <c r="H22" s="20">
        <v>76.56</v>
      </c>
      <c r="I22" s="33" t="s">
        <v>132</v>
      </c>
      <c r="J22" s="33">
        <v>7.9199999999999993E-2</v>
      </c>
      <c r="K22" s="20">
        <v>3.5200000000000002E-2</v>
      </c>
      <c r="L22" s="20">
        <v>0</v>
      </c>
      <c r="M22" s="20">
        <v>0</v>
      </c>
      <c r="N22" s="20">
        <v>15.4</v>
      </c>
      <c r="O22" s="20">
        <v>20.68</v>
      </c>
      <c r="P22" s="20">
        <v>69.52</v>
      </c>
      <c r="Q22" s="20">
        <v>1.716</v>
      </c>
    </row>
    <row r="23" spans="1:17">
      <c r="A23" s="61" t="s">
        <v>32</v>
      </c>
      <c r="B23" s="16"/>
      <c r="C23" s="19">
        <f t="shared" ref="C23" si="1">SUM(C16:C22)</f>
        <v>153.27000000000001</v>
      </c>
      <c r="D23" s="21">
        <v>905</v>
      </c>
      <c r="E23" s="21">
        <f>SUM(E16:E22)</f>
        <v>32.416499999999999</v>
      </c>
      <c r="F23" s="21">
        <f t="shared" ref="F23:P23" si="2">SUM(F16:F22)</f>
        <v>29.738</v>
      </c>
      <c r="G23" s="21">
        <f t="shared" si="2"/>
        <v>113.536</v>
      </c>
      <c r="H23" s="21">
        <f t="shared" si="2"/>
        <v>817.13000000000011</v>
      </c>
      <c r="I23" s="47"/>
      <c r="J23" s="21">
        <f t="shared" si="2"/>
        <v>0.50320000000000009</v>
      </c>
      <c r="K23" s="21">
        <f t="shared" si="2"/>
        <v>0.28620000000000001</v>
      </c>
      <c r="L23" s="21">
        <f t="shared" si="2"/>
        <v>17.54</v>
      </c>
      <c r="M23" s="21">
        <f t="shared" si="2"/>
        <v>21.46</v>
      </c>
      <c r="N23" s="21">
        <f t="shared" si="2"/>
        <v>158.75</v>
      </c>
      <c r="O23" s="21">
        <f t="shared" si="2"/>
        <v>201.95500000000004</v>
      </c>
      <c r="P23" s="21">
        <f t="shared" si="2"/>
        <v>530.34500000000003</v>
      </c>
      <c r="Q23" s="21">
        <f>SUM(Q16:Q22)</f>
        <v>11.331</v>
      </c>
    </row>
    <row r="24" spans="1:17">
      <c r="A24" s="61" t="s">
        <v>35</v>
      </c>
      <c r="B24" s="16" t="s">
        <v>120</v>
      </c>
      <c r="C24" s="86">
        <v>10.5</v>
      </c>
      <c r="D24" s="17">
        <v>50</v>
      </c>
      <c r="E24" s="18">
        <v>3.75</v>
      </c>
      <c r="F24" s="18">
        <v>4.9000000000000004</v>
      </c>
      <c r="G24" s="18">
        <v>37.200000000000003</v>
      </c>
      <c r="H24" s="18">
        <v>208.5</v>
      </c>
      <c r="I24" s="33" t="s">
        <v>132</v>
      </c>
      <c r="J24" s="18">
        <v>0.04</v>
      </c>
      <c r="K24" s="18">
        <v>2.5000000000000001E-2</v>
      </c>
      <c r="L24" s="18">
        <v>5</v>
      </c>
      <c r="M24" s="18">
        <v>0</v>
      </c>
      <c r="N24" s="18">
        <v>14.5</v>
      </c>
      <c r="O24" s="18">
        <v>10</v>
      </c>
      <c r="P24" s="18">
        <v>45</v>
      </c>
      <c r="Q24" s="18">
        <v>1.05</v>
      </c>
    </row>
    <row r="25" spans="1:17">
      <c r="A25" s="67"/>
      <c r="B25" s="16" t="s">
        <v>119</v>
      </c>
      <c r="C25" s="86">
        <v>20.260000000000002</v>
      </c>
      <c r="D25" s="24">
        <v>200</v>
      </c>
      <c r="E25" s="20">
        <v>5.8</v>
      </c>
      <c r="F25" s="20">
        <v>5</v>
      </c>
      <c r="G25" s="20">
        <v>9.6</v>
      </c>
      <c r="H25" s="20">
        <v>108</v>
      </c>
      <c r="I25" s="33" t="s">
        <v>141</v>
      </c>
      <c r="J25" s="20">
        <v>0.08</v>
      </c>
      <c r="K25" s="20">
        <v>0.3</v>
      </c>
      <c r="L25" s="20">
        <v>40</v>
      </c>
      <c r="M25" s="20">
        <v>2.6</v>
      </c>
      <c r="N25" s="20">
        <v>240</v>
      </c>
      <c r="O25" s="20">
        <v>28</v>
      </c>
      <c r="P25" s="20">
        <v>180</v>
      </c>
      <c r="Q25" s="20">
        <v>0.2</v>
      </c>
    </row>
    <row r="26" spans="1:17">
      <c r="A26" s="61" t="s">
        <v>36</v>
      </c>
      <c r="B26" s="16"/>
      <c r="C26" s="73">
        <f>SUM(C24:C25)</f>
        <v>30.76</v>
      </c>
      <c r="D26" s="61">
        <f>SUM(D24:D25)</f>
        <v>250</v>
      </c>
      <c r="E26" s="21">
        <f t="shared" ref="E26:P26" si="3">SUM(E24:E25)</f>
        <v>9.5500000000000007</v>
      </c>
      <c r="F26" s="21">
        <f t="shared" si="3"/>
        <v>9.9</v>
      </c>
      <c r="G26" s="21">
        <f t="shared" si="3"/>
        <v>46.800000000000004</v>
      </c>
      <c r="H26" s="21">
        <f t="shared" si="3"/>
        <v>316.5</v>
      </c>
      <c r="I26" s="47"/>
      <c r="J26" s="21">
        <f t="shared" si="3"/>
        <v>0.12</v>
      </c>
      <c r="K26" s="21">
        <f t="shared" si="3"/>
        <v>0.32500000000000001</v>
      </c>
      <c r="L26" s="21">
        <f t="shared" si="3"/>
        <v>45</v>
      </c>
      <c r="M26" s="21">
        <f t="shared" si="3"/>
        <v>2.6</v>
      </c>
      <c r="N26" s="21">
        <f t="shared" si="3"/>
        <v>254.5</v>
      </c>
      <c r="O26" s="21">
        <f t="shared" si="3"/>
        <v>38</v>
      </c>
      <c r="P26" s="21">
        <f t="shared" si="3"/>
        <v>225</v>
      </c>
      <c r="Q26" s="21">
        <f>SUM(Q24:Q25)</f>
        <v>1.25</v>
      </c>
    </row>
    <row r="27" spans="1:17">
      <c r="A27" s="61" t="s">
        <v>176</v>
      </c>
      <c r="B27" s="16"/>
      <c r="C27" s="19">
        <f t="shared" ref="C27:D27" si="4">C15+C23+C26</f>
        <v>301.51</v>
      </c>
      <c r="D27" s="50">
        <f t="shared" si="4"/>
        <v>1795</v>
      </c>
      <c r="E27" s="21">
        <f>E15+E23+E26</f>
        <v>66.021465517241381</v>
      </c>
      <c r="F27" s="21">
        <f t="shared" ref="F27:H27" si="5">F15+F23+F26</f>
        <v>76.990758620689661</v>
      </c>
      <c r="G27" s="21">
        <f t="shared" si="5"/>
        <v>239.8207931034483</v>
      </c>
      <c r="H27" s="21">
        <f t="shared" si="5"/>
        <v>1850.0455172413795</v>
      </c>
      <c r="I27" s="47"/>
      <c r="J27" s="21">
        <f t="shared" ref="J27" si="6">J15+J23+J26</f>
        <v>0.93954482758620694</v>
      </c>
      <c r="K27" s="21">
        <f t="shared" ref="K27" si="7">K15+K23+K26</f>
        <v>1.2889241379310346</v>
      </c>
      <c r="L27" s="21">
        <f t="shared" ref="L27" si="8">L15+L23+L26</f>
        <v>413.70689655172413</v>
      </c>
      <c r="M27" s="21">
        <f t="shared" ref="M27" si="9">M15+M23+M26</f>
        <v>39.341862068965519</v>
      </c>
      <c r="N27" s="21">
        <f t="shared" ref="N27" si="10">N15+N23+N26</f>
        <v>665.61162068965518</v>
      </c>
      <c r="O27" s="21">
        <f t="shared" ref="O27" si="11">O15+O23+O26</f>
        <v>316.82479310344831</v>
      </c>
      <c r="P27" s="21">
        <f t="shared" ref="P27" si="12">P15+P23+P26</f>
        <v>1160.9555862068964</v>
      </c>
      <c r="Q27" s="21">
        <f t="shared" ref="Q27" si="13">Q15+Q23+Q26</f>
        <v>20.820793103448274</v>
      </c>
    </row>
    <row r="28" spans="1:17">
      <c r="A28" s="61" t="s">
        <v>20</v>
      </c>
      <c r="B28" s="27" t="s">
        <v>114</v>
      </c>
      <c r="C28" s="87">
        <v>7.92</v>
      </c>
      <c r="D28" s="17">
        <v>100</v>
      </c>
      <c r="E28" s="20">
        <v>1.4079999999999999</v>
      </c>
      <c r="F28" s="20">
        <v>6.0119999999999996</v>
      </c>
      <c r="G28" s="20">
        <v>8.25</v>
      </c>
      <c r="H28" s="20">
        <v>92.8</v>
      </c>
      <c r="I28" s="42" t="s">
        <v>142</v>
      </c>
      <c r="J28" s="20">
        <v>1.7000000000000001E-2</v>
      </c>
      <c r="K28" s="20">
        <v>3.6999999999999998E-2</v>
      </c>
      <c r="L28" s="20">
        <v>0</v>
      </c>
      <c r="M28" s="20">
        <v>6.65</v>
      </c>
      <c r="N28" s="20">
        <v>35.463999999999999</v>
      </c>
      <c r="O28" s="20">
        <v>20.695</v>
      </c>
      <c r="P28" s="20">
        <v>40.631999999999998</v>
      </c>
      <c r="Q28" s="20">
        <v>1.3240000000000001</v>
      </c>
    </row>
    <row r="29" spans="1:17">
      <c r="A29" s="61" t="s">
        <v>37</v>
      </c>
      <c r="B29" s="16" t="s">
        <v>52</v>
      </c>
      <c r="C29" s="86">
        <v>79.010000000000005</v>
      </c>
      <c r="D29" s="24">
        <v>100</v>
      </c>
      <c r="E29" s="20">
        <v>14.44</v>
      </c>
      <c r="F29" s="20">
        <v>8.2200000000000006</v>
      </c>
      <c r="G29" s="20">
        <v>22.11</v>
      </c>
      <c r="H29" s="20">
        <v>122.11</v>
      </c>
      <c r="I29" s="33" t="s">
        <v>143</v>
      </c>
      <c r="J29" s="20">
        <v>0.06</v>
      </c>
      <c r="K29" s="20">
        <v>0.12</v>
      </c>
      <c r="L29" s="20">
        <v>2.0699999999999998</v>
      </c>
      <c r="M29" s="20">
        <v>0.41</v>
      </c>
      <c r="N29" s="20">
        <v>40.89</v>
      </c>
      <c r="O29" s="20">
        <v>23.23</v>
      </c>
      <c r="P29" s="20">
        <v>161.81</v>
      </c>
      <c r="Q29" s="20">
        <v>2.38</v>
      </c>
    </row>
    <row r="30" spans="1:17">
      <c r="A30" s="61" t="s">
        <v>23</v>
      </c>
      <c r="B30" s="22" t="s">
        <v>49</v>
      </c>
      <c r="C30" s="88">
        <v>12.52</v>
      </c>
      <c r="D30" s="25">
        <v>180</v>
      </c>
      <c r="E30" s="20">
        <v>6.5485714285714289</v>
      </c>
      <c r="F30" s="20">
        <v>6.9428571428571431</v>
      </c>
      <c r="G30" s="20">
        <v>36.548571428571428</v>
      </c>
      <c r="H30" s="20">
        <v>253.4</v>
      </c>
      <c r="I30" s="42" t="s">
        <v>144</v>
      </c>
      <c r="J30" s="20">
        <v>6.8571428571428575E-2</v>
      </c>
      <c r="K30" s="20">
        <v>3.4285714285714287E-2</v>
      </c>
      <c r="L30" s="20">
        <v>34.285714285714285</v>
      </c>
      <c r="M30" s="20">
        <v>0</v>
      </c>
      <c r="N30" s="20">
        <v>14.571428571428571</v>
      </c>
      <c r="O30" s="20">
        <v>9.7714285714285722</v>
      </c>
      <c r="P30" s="20">
        <v>45.085714285714289</v>
      </c>
      <c r="Q30" s="20">
        <v>0.97714285714285709</v>
      </c>
    </row>
    <row r="31" spans="1:17">
      <c r="A31" s="67"/>
      <c r="B31" s="16" t="s">
        <v>30</v>
      </c>
      <c r="C31" s="86">
        <v>12.6</v>
      </c>
      <c r="D31" s="24">
        <v>200</v>
      </c>
      <c r="E31" s="18">
        <v>1</v>
      </c>
      <c r="F31" s="18">
        <v>0</v>
      </c>
      <c r="G31" s="18">
        <v>24.4</v>
      </c>
      <c r="H31" s="18">
        <v>101.6</v>
      </c>
      <c r="I31" s="32" t="s">
        <v>140</v>
      </c>
      <c r="J31" s="18">
        <v>0.01</v>
      </c>
      <c r="K31" s="18">
        <v>0.01</v>
      </c>
      <c r="L31" s="18">
        <v>0</v>
      </c>
      <c r="M31" s="18">
        <v>2</v>
      </c>
      <c r="N31" s="18">
        <v>17</v>
      </c>
      <c r="O31" s="18">
        <v>10</v>
      </c>
      <c r="P31" s="18">
        <v>24</v>
      </c>
      <c r="Q31" s="18">
        <v>2.8</v>
      </c>
    </row>
    <row r="32" spans="1:17">
      <c r="A32" s="67"/>
      <c r="B32" s="16" t="s">
        <v>39</v>
      </c>
      <c r="C32" s="86">
        <v>3.42</v>
      </c>
      <c r="D32" s="24">
        <v>45</v>
      </c>
      <c r="E32" s="20">
        <v>3.5550000000000002</v>
      </c>
      <c r="F32" s="20">
        <v>0.45</v>
      </c>
      <c r="G32" s="20">
        <v>21.734999999999999</v>
      </c>
      <c r="H32" s="20">
        <v>95.75</v>
      </c>
      <c r="I32" s="33" t="s">
        <v>132</v>
      </c>
      <c r="J32" s="20">
        <v>7.2000000000000008E-2</v>
      </c>
      <c r="K32" s="20">
        <v>2.6999999999999996E-2</v>
      </c>
      <c r="L32" s="20">
        <v>0</v>
      </c>
      <c r="M32" s="20">
        <v>0</v>
      </c>
      <c r="N32" s="20">
        <v>10.35</v>
      </c>
      <c r="O32" s="20">
        <v>14.85</v>
      </c>
      <c r="P32" s="20">
        <v>35.1</v>
      </c>
      <c r="Q32" s="20">
        <v>0.9</v>
      </c>
    </row>
    <row r="33" spans="1:17">
      <c r="A33" s="67"/>
      <c r="B33" s="16" t="s">
        <v>25</v>
      </c>
      <c r="C33" s="86">
        <v>2.8</v>
      </c>
      <c r="D33" s="24">
        <v>35</v>
      </c>
      <c r="E33" s="20">
        <v>2.31</v>
      </c>
      <c r="F33" s="20">
        <v>0.42</v>
      </c>
      <c r="G33" s="20">
        <v>11.69</v>
      </c>
      <c r="H33" s="20">
        <v>60.9</v>
      </c>
      <c r="I33" s="33" t="s">
        <v>132</v>
      </c>
      <c r="J33" s="20">
        <v>6.3E-2</v>
      </c>
      <c r="K33" s="20">
        <v>2.8000000000000004E-2</v>
      </c>
      <c r="L33" s="20">
        <v>0</v>
      </c>
      <c r="M33" s="20">
        <v>0</v>
      </c>
      <c r="N33" s="20">
        <v>12.25</v>
      </c>
      <c r="O33" s="20">
        <v>16.45</v>
      </c>
      <c r="P33" s="20">
        <v>55.3</v>
      </c>
      <c r="Q33" s="20">
        <v>1.365</v>
      </c>
    </row>
    <row r="34" spans="1:17">
      <c r="A34" s="67" t="s">
        <v>26</v>
      </c>
      <c r="B34" s="16"/>
      <c r="C34" s="73">
        <f>SUM(C28:C33)</f>
        <v>118.27</v>
      </c>
      <c r="D34" s="61">
        <f>SUM(D28:D33)</f>
        <v>660</v>
      </c>
      <c r="E34" s="21">
        <f t="shared" ref="E34:P34" si="14">SUM(E28:E33)</f>
        <v>29.261571428571425</v>
      </c>
      <c r="F34" s="21">
        <f t="shared" si="14"/>
        <v>22.044857142857143</v>
      </c>
      <c r="G34" s="21">
        <f t="shared" si="14"/>
        <v>124.73357142857144</v>
      </c>
      <c r="H34" s="21">
        <f t="shared" si="14"/>
        <v>726.56</v>
      </c>
      <c r="I34" s="47"/>
      <c r="J34" s="21">
        <f t="shared" si="14"/>
        <v>0.29057142857142859</v>
      </c>
      <c r="K34" s="21">
        <f t="shared" si="14"/>
        <v>0.25628571428571428</v>
      </c>
      <c r="L34" s="21">
        <f t="shared" si="14"/>
        <v>36.355714285714285</v>
      </c>
      <c r="M34" s="21">
        <f t="shared" si="14"/>
        <v>9.06</v>
      </c>
      <c r="N34" s="21">
        <f t="shared" si="14"/>
        <v>130.52542857142856</v>
      </c>
      <c r="O34" s="21">
        <f t="shared" si="14"/>
        <v>94.996428571428567</v>
      </c>
      <c r="P34" s="21">
        <f t="shared" si="14"/>
        <v>361.92771428571433</v>
      </c>
      <c r="Q34" s="21">
        <f>SUM(Q28:Q33)</f>
        <v>9.746142857142857</v>
      </c>
    </row>
    <row r="35" spans="1:17">
      <c r="A35" s="61" t="s">
        <v>28</v>
      </c>
      <c r="B35" s="27" t="s">
        <v>112</v>
      </c>
      <c r="C35" s="87">
        <v>14.55</v>
      </c>
      <c r="D35" s="17">
        <v>100</v>
      </c>
      <c r="E35" s="20">
        <v>1.571</v>
      </c>
      <c r="F35" s="20">
        <v>6.0219999999999994</v>
      </c>
      <c r="G35" s="20">
        <v>8.791999999999998</v>
      </c>
      <c r="H35" s="20">
        <v>95.699999999999974</v>
      </c>
      <c r="I35" s="42" t="s">
        <v>145</v>
      </c>
      <c r="J35" s="20">
        <v>5.099999999999999E-2</v>
      </c>
      <c r="K35" s="20">
        <v>5.1999999999999991E-2</v>
      </c>
      <c r="L35" s="20">
        <v>0</v>
      </c>
      <c r="M35" s="20">
        <v>32.9</v>
      </c>
      <c r="N35" s="20">
        <v>31.960999999999999</v>
      </c>
      <c r="O35" s="20">
        <v>16.638999999999996</v>
      </c>
      <c r="P35" s="20">
        <v>33.862999999999992</v>
      </c>
      <c r="Q35" s="20">
        <v>0.57299999999999995</v>
      </c>
    </row>
    <row r="36" spans="1:17">
      <c r="A36" s="67"/>
      <c r="B36" s="16" t="s">
        <v>50</v>
      </c>
      <c r="C36" s="86">
        <v>18.079999999999998</v>
      </c>
      <c r="D36" s="24" t="s">
        <v>128</v>
      </c>
      <c r="E36" s="20">
        <v>1.7224999999999999</v>
      </c>
      <c r="F36" s="20">
        <v>5.8550000000000004</v>
      </c>
      <c r="G36" s="20">
        <v>8.7324999999999999</v>
      </c>
      <c r="H36" s="20">
        <v>101.55</v>
      </c>
      <c r="I36" s="42" t="s">
        <v>51</v>
      </c>
      <c r="J36" s="20">
        <v>3.15E-2</v>
      </c>
      <c r="K36" s="20">
        <v>4.2999999999999997E-2</v>
      </c>
      <c r="L36" s="20">
        <v>7.5</v>
      </c>
      <c r="M36" s="20">
        <v>10.940000000000001</v>
      </c>
      <c r="N36" s="20">
        <v>56.824999999999996</v>
      </c>
      <c r="O36" s="20">
        <v>23.524999999999999</v>
      </c>
      <c r="P36" s="20">
        <v>49.1</v>
      </c>
      <c r="Q36" s="20">
        <v>1.1100000000000001</v>
      </c>
    </row>
    <row r="37" spans="1:17">
      <c r="A37" s="67"/>
      <c r="B37" s="27" t="s">
        <v>113</v>
      </c>
      <c r="C37" s="87">
        <v>41.56</v>
      </c>
      <c r="D37" s="17">
        <v>100</v>
      </c>
      <c r="E37" s="20">
        <v>8.01</v>
      </c>
      <c r="F37" s="20">
        <v>2.73</v>
      </c>
      <c r="G37" s="20">
        <v>7.6</v>
      </c>
      <c r="H37" s="20">
        <v>87.5</v>
      </c>
      <c r="I37" s="33" t="s">
        <v>146</v>
      </c>
      <c r="J37" s="20">
        <v>0.08</v>
      </c>
      <c r="K37" s="20">
        <v>0.08</v>
      </c>
      <c r="L37" s="20">
        <v>24.38</v>
      </c>
      <c r="M37" s="20">
        <v>0.82</v>
      </c>
      <c r="N37" s="20">
        <v>36.299999999999997</v>
      </c>
      <c r="O37" s="20">
        <v>26.02</v>
      </c>
      <c r="P37" s="20">
        <v>110.42</v>
      </c>
      <c r="Q37" s="20">
        <v>0.76</v>
      </c>
    </row>
    <row r="38" spans="1:17">
      <c r="A38" s="67"/>
      <c r="B38" s="16" t="s">
        <v>29</v>
      </c>
      <c r="C38" s="86">
        <v>30.5</v>
      </c>
      <c r="D38" s="24">
        <v>180</v>
      </c>
      <c r="E38" s="20">
        <v>3.72</v>
      </c>
      <c r="F38" s="20">
        <v>8.2799999999999994</v>
      </c>
      <c r="G38" s="20">
        <v>31.44</v>
      </c>
      <c r="H38" s="20">
        <v>216</v>
      </c>
      <c r="I38" s="33" t="s">
        <v>147</v>
      </c>
      <c r="J38" s="20">
        <v>0.14000000000000001</v>
      </c>
      <c r="K38" s="20">
        <v>0.13</v>
      </c>
      <c r="L38" s="20">
        <v>23.74</v>
      </c>
      <c r="M38" s="20">
        <v>6.12</v>
      </c>
      <c r="N38" s="20">
        <v>50.39</v>
      </c>
      <c r="O38" s="20">
        <v>33.840000000000003</v>
      </c>
      <c r="P38" s="20">
        <v>102.48</v>
      </c>
      <c r="Q38" s="20">
        <v>1.27</v>
      </c>
    </row>
    <row r="39" spans="1:17">
      <c r="A39" s="67"/>
      <c r="B39" s="16" t="s">
        <v>109</v>
      </c>
      <c r="C39" s="86">
        <v>25</v>
      </c>
      <c r="D39" s="28">
        <v>100</v>
      </c>
      <c r="E39" s="18">
        <v>0.39</v>
      </c>
      <c r="F39" s="18">
        <v>0</v>
      </c>
      <c r="G39" s="18">
        <v>12.6</v>
      </c>
      <c r="H39" s="18">
        <v>52</v>
      </c>
      <c r="I39" s="32" t="s">
        <v>135</v>
      </c>
      <c r="J39" s="18">
        <v>3.3000000000000002E-2</v>
      </c>
      <c r="K39" s="18">
        <v>2.1999999999999999E-2</v>
      </c>
      <c r="L39" s="18">
        <v>4.58</v>
      </c>
      <c r="M39" s="18">
        <v>9.17</v>
      </c>
      <c r="N39" s="18">
        <v>14.67</v>
      </c>
      <c r="O39" s="18">
        <v>8.25</v>
      </c>
      <c r="P39" s="18">
        <v>10.08</v>
      </c>
      <c r="Q39" s="18">
        <v>2.02</v>
      </c>
    </row>
    <row r="40" spans="1:17">
      <c r="A40" s="67"/>
      <c r="B40" s="16" t="s">
        <v>65</v>
      </c>
      <c r="C40" s="86">
        <v>3.99</v>
      </c>
      <c r="D40" s="24">
        <v>200</v>
      </c>
      <c r="E40" s="20">
        <v>0.08</v>
      </c>
      <c r="F40" s="20">
        <v>0</v>
      </c>
      <c r="G40" s="20">
        <v>21.8</v>
      </c>
      <c r="H40" s="20">
        <v>87.6</v>
      </c>
      <c r="I40" s="33" t="s">
        <v>148</v>
      </c>
      <c r="J40" s="20">
        <v>0</v>
      </c>
      <c r="K40" s="20">
        <v>0</v>
      </c>
      <c r="L40" s="20">
        <v>9</v>
      </c>
      <c r="M40" s="20">
        <v>0.1</v>
      </c>
      <c r="N40" s="20">
        <v>50</v>
      </c>
      <c r="O40" s="20">
        <v>1.26</v>
      </c>
      <c r="P40" s="20">
        <v>2.58</v>
      </c>
      <c r="Q40" s="20">
        <v>7.0000000000000007E-2</v>
      </c>
    </row>
    <row r="41" spans="1:17">
      <c r="A41" s="67"/>
      <c r="B41" s="16" t="s">
        <v>31</v>
      </c>
      <c r="C41" s="86">
        <v>4.5599999999999996</v>
      </c>
      <c r="D41" s="24">
        <v>60</v>
      </c>
      <c r="E41" s="20">
        <v>4.74</v>
      </c>
      <c r="F41" s="20">
        <v>0.6</v>
      </c>
      <c r="G41" s="20">
        <v>28.98</v>
      </c>
      <c r="H41" s="20">
        <v>121</v>
      </c>
      <c r="I41" s="33" t="s">
        <v>132</v>
      </c>
      <c r="J41" s="20">
        <v>9.6000000000000002E-2</v>
      </c>
      <c r="K41" s="20">
        <v>3.5999999999999997E-2</v>
      </c>
      <c r="L41" s="20">
        <v>0</v>
      </c>
      <c r="M41" s="20">
        <v>0</v>
      </c>
      <c r="N41" s="20">
        <v>13.8</v>
      </c>
      <c r="O41" s="20">
        <v>19.8</v>
      </c>
      <c r="P41" s="20">
        <v>46.8</v>
      </c>
      <c r="Q41" s="20">
        <v>1.2</v>
      </c>
    </row>
    <row r="42" spans="1:17">
      <c r="A42" s="67"/>
      <c r="B42" s="16" t="s">
        <v>25</v>
      </c>
      <c r="C42" s="86">
        <v>3.52</v>
      </c>
      <c r="D42" s="17">
        <v>44</v>
      </c>
      <c r="E42" s="20">
        <v>2.9039999999999999</v>
      </c>
      <c r="F42" s="20">
        <v>0.52800000000000002</v>
      </c>
      <c r="G42" s="20">
        <v>14.696</v>
      </c>
      <c r="H42" s="20">
        <v>76.56</v>
      </c>
      <c r="I42" s="33" t="s">
        <v>132</v>
      </c>
      <c r="J42" s="20">
        <v>7.9199999999999993E-2</v>
      </c>
      <c r="K42" s="20">
        <v>3.5200000000000002E-2</v>
      </c>
      <c r="L42" s="20">
        <v>0</v>
      </c>
      <c r="M42" s="20">
        <v>0</v>
      </c>
      <c r="N42" s="20">
        <v>15.4</v>
      </c>
      <c r="O42" s="20">
        <v>20.68</v>
      </c>
      <c r="P42" s="20">
        <v>69.52</v>
      </c>
      <c r="Q42" s="20">
        <v>1.716</v>
      </c>
    </row>
    <row r="43" spans="1:17">
      <c r="A43" s="67" t="s">
        <v>32</v>
      </c>
      <c r="B43" s="16"/>
      <c r="C43" s="19">
        <f t="shared" ref="C43" si="15">SUM(C35:C42)</f>
        <v>141.76000000000002</v>
      </c>
      <c r="D43" s="50">
        <v>1005</v>
      </c>
      <c r="E43" s="21">
        <f>SUM(E35:E42)</f>
        <v>23.137499999999999</v>
      </c>
      <c r="F43" s="21">
        <f t="shared" ref="F43:P43" si="16">SUM(F35:F42)</f>
        <v>24.015000000000001</v>
      </c>
      <c r="G43" s="21">
        <f t="shared" si="16"/>
        <v>134.6405</v>
      </c>
      <c r="H43" s="21">
        <f t="shared" si="16"/>
        <v>837.91000000000008</v>
      </c>
      <c r="I43" s="47"/>
      <c r="J43" s="21">
        <f t="shared" si="16"/>
        <v>0.51069999999999993</v>
      </c>
      <c r="K43" s="21">
        <f t="shared" si="16"/>
        <v>0.3982</v>
      </c>
      <c r="L43" s="21">
        <f t="shared" si="16"/>
        <v>69.199999999999989</v>
      </c>
      <c r="M43" s="21">
        <f t="shared" si="16"/>
        <v>60.050000000000004</v>
      </c>
      <c r="N43" s="21">
        <f t="shared" si="16"/>
        <v>269.346</v>
      </c>
      <c r="O43" s="21">
        <f t="shared" si="16"/>
        <v>150.01400000000001</v>
      </c>
      <c r="P43" s="21">
        <f t="shared" si="16"/>
        <v>424.84299999999996</v>
      </c>
      <c r="Q43" s="21">
        <f>SUM(Q35:Q42)</f>
        <v>8.7190000000000012</v>
      </c>
    </row>
    <row r="44" spans="1:17">
      <c r="A44" s="61" t="s">
        <v>35</v>
      </c>
      <c r="B44" s="16" t="s">
        <v>46</v>
      </c>
      <c r="C44" s="86">
        <v>64.17</v>
      </c>
      <c r="D44" s="24">
        <v>200</v>
      </c>
      <c r="E44" s="20">
        <v>5.6</v>
      </c>
      <c r="F44" s="20">
        <v>6.4</v>
      </c>
      <c r="G44" s="20">
        <v>7.6</v>
      </c>
      <c r="H44" s="20">
        <v>110</v>
      </c>
      <c r="I44" s="33" t="s">
        <v>149</v>
      </c>
      <c r="J44" s="20">
        <v>0.06</v>
      </c>
      <c r="K44" s="20">
        <v>0.26</v>
      </c>
      <c r="L44" s="20">
        <v>44</v>
      </c>
      <c r="M44" s="20">
        <v>1.8</v>
      </c>
      <c r="N44" s="20">
        <v>242</v>
      </c>
      <c r="O44" s="20">
        <v>30</v>
      </c>
      <c r="P44" s="20">
        <v>188</v>
      </c>
      <c r="Q44" s="20">
        <v>0.2</v>
      </c>
    </row>
    <row r="45" spans="1:17">
      <c r="A45" s="67"/>
      <c r="B45" s="16" t="s">
        <v>109</v>
      </c>
      <c r="C45" s="86">
        <v>25</v>
      </c>
      <c r="D45" s="28">
        <v>100</v>
      </c>
      <c r="E45" s="18">
        <v>0.39</v>
      </c>
      <c r="F45" s="18">
        <v>0</v>
      </c>
      <c r="G45" s="18">
        <v>12.6</v>
      </c>
      <c r="H45" s="18">
        <v>52</v>
      </c>
      <c r="I45" s="32" t="s">
        <v>135</v>
      </c>
      <c r="J45" s="18">
        <v>3.3000000000000002E-2</v>
      </c>
      <c r="K45" s="18">
        <v>2.1999999999999999E-2</v>
      </c>
      <c r="L45" s="18">
        <v>4.58</v>
      </c>
      <c r="M45" s="18">
        <v>9.17</v>
      </c>
      <c r="N45" s="18">
        <v>14.67</v>
      </c>
      <c r="O45" s="18">
        <v>8.25</v>
      </c>
      <c r="P45" s="18">
        <v>10.08</v>
      </c>
      <c r="Q45" s="18">
        <v>2.02</v>
      </c>
    </row>
    <row r="46" spans="1:17">
      <c r="A46" s="67" t="s">
        <v>36</v>
      </c>
      <c r="B46" s="16"/>
      <c r="C46" s="73">
        <f t="shared" ref="C46:H46" si="17">SUM(C44:C45)</f>
        <v>89.17</v>
      </c>
      <c r="D46" s="61">
        <f t="shared" si="17"/>
        <v>300</v>
      </c>
      <c r="E46" s="21">
        <f t="shared" si="17"/>
        <v>5.9899999999999993</v>
      </c>
      <c r="F46" s="21">
        <f t="shared" si="17"/>
        <v>6.4</v>
      </c>
      <c r="G46" s="21">
        <f t="shared" si="17"/>
        <v>20.2</v>
      </c>
      <c r="H46" s="21">
        <f t="shared" si="17"/>
        <v>162</v>
      </c>
      <c r="I46" s="47"/>
      <c r="J46" s="21">
        <f t="shared" ref="J46:Q46" si="18">SUM(J44:J45)</f>
        <v>9.2999999999999999E-2</v>
      </c>
      <c r="K46" s="21">
        <f t="shared" si="18"/>
        <v>0.28200000000000003</v>
      </c>
      <c r="L46" s="21">
        <f t="shared" si="18"/>
        <v>48.58</v>
      </c>
      <c r="M46" s="21">
        <f t="shared" si="18"/>
        <v>10.97</v>
      </c>
      <c r="N46" s="21">
        <f t="shared" si="18"/>
        <v>256.67</v>
      </c>
      <c r="O46" s="21">
        <f t="shared" si="18"/>
        <v>38.25</v>
      </c>
      <c r="P46" s="21">
        <f t="shared" si="18"/>
        <v>198.08</v>
      </c>
      <c r="Q46" s="21">
        <f t="shared" si="18"/>
        <v>2.2200000000000002</v>
      </c>
    </row>
    <row r="47" spans="1:17">
      <c r="A47" s="61" t="s">
        <v>176</v>
      </c>
      <c r="B47" s="16"/>
      <c r="C47" s="19">
        <f t="shared" ref="C47:D47" si="19">C34+C43+C46</f>
        <v>349.20000000000005</v>
      </c>
      <c r="D47" s="50">
        <f t="shared" si="19"/>
        <v>1965</v>
      </c>
      <c r="E47" s="21">
        <f>E34+E43+E46</f>
        <v>58.389071428571427</v>
      </c>
      <c r="F47" s="21">
        <f t="shared" ref="F47:H47" si="20">F34+F43+F46</f>
        <v>52.459857142857139</v>
      </c>
      <c r="G47" s="21">
        <f t="shared" si="20"/>
        <v>279.57407142857141</v>
      </c>
      <c r="H47" s="21">
        <f t="shared" si="20"/>
        <v>1726.47</v>
      </c>
      <c r="I47" s="47"/>
      <c r="J47" s="21">
        <f t="shared" ref="J47" si="21">J34+J43+J46</f>
        <v>0.89427142857142849</v>
      </c>
      <c r="K47" s="21">
        <f t="shared" ref="K47" si="22">K34+K43+K46</f>
        <v>0.93648571428571437</v>
      </c>
      <c r="L47" s="21">
        <f t="shared" ref="L47" si="23">L34+L43+L46</f>
        <v>154.13571428571427</v>
      </c>
      <c r="M47" s="21">
        <f t="shared" ref="M47" si="24">M34+M43+M46</f>
        <v>80.08</v>
      </c>
      <c r="N47" s="21">
        <f t="shared" ref="N47" si="25">N34+N43+N46</f>
        <v>656.54142857142858</v>
      </c>
      <c r="O47" s="21">
        <f t="shared" ref="O47" si="26">O34+O43+O46</f>
        <v>283.26042857142858</v>
      </c>
      <c r="P47" s="21">
        <f t="shared" ref="P47" si="27">P34+P43+P46</f>
        <v>984.85071428571439</v>
      </c>
      <c r="Q47" s="21">
        <f t="shared" ref="Q47" si="28">Q34+Q43+Q46</f>
        <v>20.685142857142857</v>
      </c>
    </row>
  </sheetData>
  <autoFilter ref="A8:Q47" xr:uid="{2AFD525D-8A64-42D4-8A76-E38F98F0C7AD}"/>
  <mergeCells count="3">
    <mergeCell ref="A7:A8"/>
    <mergeCell ref="E7:G7"/>
    <mergeCell ref="C7:C8"/>
  </mergeCells>
  <pageMargins left="0.25" right="0.25" top="0.75" bottom="0.75" header="0.3" footer="0.3"/>
  <pageSetup paperSize="9" scale="49" fitToHeight="0" orientation="landscape" r:id="rId1"/>
  <ignoredErrors>
    <ignoredError sqref="D26 D4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25"/>
  <sheetViews>
    <sheetView zoomScaleNormal="100" workbookViewId="0">
      <selection activeCell="D22" sqref="D22"/>
    </sheetView>
  </sheetViews>
  <sheetFormatPr defaultColWidth="9" defaultRowHeight="15"/>
  <cols>
    <col min="1" max="1" width="18.42578125" customWidth="1"/>
    <col min="2" max="2" width="9.85546875" customWidth="1"/>
    <col min="3" max="3" width="9.7109375" customWidth="1"/>
    <col min="4" max="4" width="12.140625" customWidth="1"/>
    <col min="5" max="5" width="15.7109375" customWidth="1"/>
    <col min="6" max="6" width="15.28515625" customWidth="1"/>
    <col min="7" max="7" width="8" customWidth="1"/>
    <col min="8" max="8" width="7.28515625" customWidth="1"/>
    <col min="9" max="9" width="9.5703125" customWidth="1"/>
    <col min="10" max="10" width="8.5703125" customWidth="1"/>
    <col min="11" max="14" width="9.28515625" customWidth="1"/>
  </cols>
  <sheetData>
    <row r="3" spans="1:14" ht="18.75">
      <c r="A3" s="103" t="s">
        <v>190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"/>
      <c r="B4" s="1"/>
      <c r="C4" s="1"/>
      <c r="D4" s="1"/>
      <c r="E4" s="1"/>
      <c r="F4" s="1"/>
    </row>
    <row r="5" spans="1:14">
      <c r="A5" s="105" t="s">
        <v>85</v>
      </c>
      <c r="B5" s="105" t="s">
        <v>101</v>
      </c>
      <c r="C5" s="105" t="s">
        <v>102</v>
      </c>
      <c r="D5" s="105" t="s">
        <v>88</v>
      </c>
      <c r="E5" s="104" t="s">
        <v>89</v>
      </c>
      <c r="F5" s="104"/>
      <c r="G5" s="106" t="s">
        <v>6</v>
      </c>
      <c r="H5" s="106" t="s">
        <v>7</v>
      </c>
      <c r="I5" s="106" t="s">
        <v>8</v>
      </c>
      <c r="J5" s="106" t="s">
        <v>9</v>
      </c>
      <c r="K5" s="106" t="s">
        <v>10</v>
      </c>
      <c r="L5" s="106" t="s">
        <v>11</v>
      </c>
      <c r="M5" s="106" t="s">
        <v>12</v>
      </c>
      <c r="N5" s="106" t="s">
        <v>13</v>
      </c>
    </row>
    <row r="6" spans="1:14">
      <c r="A6" s="105"/>
      <c r="B6" s="105"/>
      <c r="C6" s="105"/>
      <c r="D6" s="105"/>
      <c r="E6" s="3" t="s">
        <v>106</v>
      </c>
      <c r="F6" s="3" t="s">
        <v>107</v>
      </c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4">
        <v>1</v>
      </c>
      <c r="B7" s="5">
        <f>'1,2'!E23+'1,2'!E26</f>
        <v>41.966499999999996</v>
      </c>
      <c r="C7" s="5">
        <f>'1,2'!F23+'1,2'!F26</f>
        <v>39.637999999999998</v>
      </c>
      <c r="D7" s="5">
        <f>'1,2'!G23+'1,2'!G26</f>
        <v>160.33600000000001</v>
      </c>
      <c r="E7" s="5">
        <f>'1,2'!H23+'1,2'!H26</f>
        <v>1133.6300000000001</v>
      </c>
      <c r="F7" s="6">
        <f>SUM(E7*100/E19)</f>
        <v>48.23957446808511</v>
      </c>
      <c r="G7" s="5">
        <f>'1,2'!J23+'1,2'!J26</f>
        <v>0.62320000000000009</v>
      </c>
      <c r="H7" s="5">
        <f>'1,2'!K23+'1,2'!K26</f>
        <v>0.61119999999999997</v>
      </c>
      <c r="I7" s="5">
        <f>'1,2'!L23+'1,2'!L26</f>
        <v>62.54</v>
      </c>
      <c r="J7" s="5">
        <f>'1,2'!M23+'1,2'!M26</f>
        <v>24.060000000000002</v>
      </c>
      <c r="K7" s="5">
        <f>'1,2'!N23+'1,2'!N26</f>
        <v>413.25</v>
      </c>
      <c r="L7" s="5">
        <f>'1,2'!O23+'1,2'!O26</f>
        <v>239.95500000000004</v>
      </c>
      <c r="M7" s="5">
        <f>'1,2'!P23+'1,2'!P26</f>
        <v>755.34500000000003</v>
      </c>
      <c r="N7" s="5">
        <f>'1,2'!Q23+'1,2'!Q26</f>
        <v>12.581</v>
      </c>
    </row>
    <row r="8" spans="1:14" ht="15.75">
      <c r="A8" s="4">
        <v>2</v>
      </c>
      <c r="B8" s="5">
        <f>'1,2'!E43+'1,2'!E46</f>
        <v>29.127499999999998</v>
      </c>
      <c r="C8" s="5">
        <f>'1,2'!F43+'1,2'!F46</f>
        <v>30.414999999999999</v>
      </c>
      <c r="D8" s="5">
        <f>'1,2'!G43+'1,2'!G46</f>
        <v>154.84049999999999</v>
      </c>
      <c r="E8" s="5">
        <f>'1,2'!H43+'1,2'!H46</f>
        <v>999.91000000000008</v>
      </c>
      <c r="F8" s="6">
        <f>E8*100/E19</f>
        <v>42.549361702127669</v>
      </c>
      <c r="G8" s="5">
        <f>'1,2'!J43+'1,2'!J46</f>
        <v>0.6036999999999999</v>
      </c>
      <c r="H8" s="5">
        <f>'1,2'!K43+'1,2'!K46</f>
        <v>0.68020000000000003</v>
      </c>
      <c r="I8" s="5">
        <f>'1,2'!L43+'1,2'!L46</f>
        <v>117.77999999999999</v>
      </c>
      <c r="J8" s="5">
        <f>'1,2'!M43+'1,2'!M46</f>
        <v>71.02000000000001</v>
      </c>
      <c r="K8" s="5">
        <f>'1,2'!N43+'1,2'!N46</f>
        <v>526.01600000000008</v>
      </c>
      <c r="L8" s="5">
        <f>'1,2'!O43+'1,2'!O46</f>
        <v>188.26400000000001</v>
      </c>
      <c r="M8" s="5">
        <f>'1,2'!P43+'1,2'!P46</f>
        <v>622.923</v>
      </c>
      <c r="N8" s="5">
        <f>'1,2'!Q43+'1,2'!Q46</f>
        <v>10.939000000000002</v>
      </c>
    </row>
    <row r="9" spans="1:14" ht="15.75">
      <c r="A9" s="4">
        <v>3</v>
      </c>
      <c r="B9" s="5">
        <f>'3,4'!E17+'3,4'!E20</f>
        <v>56.573965517241376</v>
      </c>
      <c r="C9" s="5">
        <f>'3,4'!F17+'3,4'!F20</f>
        <v>54.58075862068965</v>
      </c>
      <c r="D9" s="5">
        <f>'3,4'!G17+'3,4'!G20</f>
        <v>130.57079310344827</v>
      </c>
      <c r="E9" s="5">
        <f>'3,4'!H17+'3,4'!H20</f>
        <v>1212.1755172413791</v>
      </c>
      <c r="F9" s="6">
        <f>E9*100/E19</f>
        <v>51.581936903888476</v>
      </c>
      <c r="G9" s="5">
        <f>'3,4'!J17+'3,4'!J20</f>
        <v>0.70304482758620701</v>
      </c>
      <c r="H9" s="5">
        <f>'3,4'!K17+'3,4'!K20</f>
        <v>1.3304241379310344</v>
      </c>
      <c r="I9" s="5">
        <f>'3,4'!L17+'3,4'!L20</f>
        <v>408.9868965517241</v>
      </c>
      <c r="J9" s="5">
        <f>'3,4'!M17+'3,4'!M20</f>
        <v>14.236862068965518</v>
      </c>
      <c r="K9" s="5">
        <f>'3,4'!N17+'3,4'!N20</f>
        <v>722.36662068965506</v>
      </c>
      <c r="L9" s="5">
        <f>'3,4'!O17+'3,4'!O20</f>
        <v>180.17479310344828</v>
      </c>
      <c r="M9" s="5">
        <f>'3,4'!P17+'3,4'!P20</f>
        <v>939.35058620689642</v>
      </c>
      <c r="N9" s="5">
        <f>'3,4'!Q17+'3,4'!Q20</f>
        <v>9.7607931034482753</v>
      </c>
    </row>
    <row r="10" spans="1:14" ht="15.75">
      <c r="A10" s="4">
        <v>4</v>
      </c>
      <c r="B10" s="5">
        <f>'3,4'!E37+'3,4'!E42</f>
        <v>53.603821428571429</v>
      </c>
      <c r="C10" s="5">
        <f>'3,4'!F37+'3,4'!F42</f>
        <v>46.383357142857143</v>
      </c>
      <c r="D10" s="5">
        <f>'3,4'!G37+'3,4'!G42</f>
        <v>273.4688214285714</v>
      </c>
      <c r="E10" s="5">
        <f>'3,4'!H37+'3,4'!H42</f>
        <v>1751.0550000000001</v>
      </c>
      <c r="F10" s="6">
        <v>54</v>
      </c>
      <c r="G10" s="5">
        <f>'3,4'!J37+'3,4'!J42</f>
        <v>0.80452142857142861</v>
      </c>
      <c r="H10" s="5">
        <f>'3,4'!K37+'3,4'!K42</f>
        <v>0.74373571428571428</v>
      </c>
      <c r="I10" s="5">
        <f>'3,4'!L37+'3,4'!L42</f>
        <v>180.92571428571426</v>
      </c>
      <c r="J10" s="5">
        <f>'3,4'!M37+'3,4'!M42</f>
        <v>29.412750000000003</v>
      </c>
      <c r="K10" s="5">
        <f>'3,4'!N37+'3,4'!N42</f>
        <v>689.06042857142859</v>
      </c>
      <c r="L10" s="5">
        <f>'3,4'!O37+'3,4'!O42</f>
        <v>271.64142857142861</v>
      </c>
      <c r="M10" s="5">
        <f>'3,4'!P37+'3,4'!P42</f>
        <v>947.5702142857142</v>
      </c>
      <c r="N10" s="5">
        <f>'3,4'!Q37+'3,4'!Q42</f>
        <v>17.683392857142856</v>
      </c>
    </row>
    <row r="11" spans="1:14" ht="15.75">
      <c r="A11" s="4">
        <v>5</v>
      </c>
      <c r="B11" s="5">
        <f>'5,6'!E17+'5,6'!E21</f>
        <v>45.031499999999994</v>
      </c>
      <c r="C11" s="5">
        <f>'5,6'!F17+'5,6'!F21</f>
        <v>40.902999999999999</v>
      </c>
      <c r="D11" s="5">
        <f>'5,6'!G17+'5,6'!G21</f>
        <v>160.78100000000001</v>
      </c>
      <c r="E11" s="5">
        <f>'5,6'!H17+'5,6'!H21</f>
        <v>1185.46</v>
      </c>
      <c r="F11" s="6">
        <f>E11*100/E19</f>
        <v>50.445106382978722</v>
      </c>
      <c r="G11" s="5">
        <f>'5,6'!J17+'5,6'!J21</f>
        <v>0.75419999999999998</v>
      </c>
      <c r="H11" s="5">
        <f>'5,6'!K17+'5,6'!K21</f>
        <v>0.78920000000000001</v>
      </c>
      <c r="I11" s="5">
        <f>'5,6'!L17+'5,6'!L21</f>
        <v>107.405</v>
      </c>
      <c r="J11" s="5">
        <f>'5,6'!M17+'5,6'!M21</f>
        <v>61.984999999999999</v>
      </c>
      <c r="K11" s="5">
        <f>'5,6'!N17+'5,6'!N21</f>
        <v>549.96499999999992</v>
      </c>
      <c r="L11" s="5">
        <f>'5,6'!O17+'5,6'!O21</f>
        <v>213.31500000000003</v>
      </c>
      <c r="M11" s="5">
        <f>'5,6'!P17+'5,6'!P21</f>
        <v>695.73</v>
      </c>
      <c r="N11" s="5">
        <f>'5,6'!Q17+'5,6'!Q21</f>
        <v>13.266</v>
      </c>
    </row>
    <row r="12" spans="1:14" ht="15.75">
      <c r="A12" s="4">
        <v>6</v>
      </c>
      <c r="B12" s="5">
        <f>'5,6'!E34+'5,6'!E37</f>
        <v>42.267499999999998</v>
      </c>
      <c r="C12" s="5">
        <f>'5,6'!F34+'5,6'!F37</f>
        <v>51.523499999999999</v>
      </c>
      <c r="D12" s="5">
        <f>'5,6'!G34+'5,6'!G37</f>
        <v>148.20099999999999</v>
      </c>
      <c r="E12" s="5">
        <f>'5,6'!H34+'5,6'!H37</f>
        <v>1180.58</v>
      </c>
      <c r="F12" s="6">
        <f>E12*100/E19</f>
        <v>50.23744680851064</v>
      </c>
      <c r="G12" s="5">
        <f>'5,6'!J34+'5,6'!J37</f>
        <v>0.64369999999999994</v>
      </c>
      <c r="H12" s="5">
        <f>'5,6'!K34+'5,6'!K37</f>
        <v>0.73170000000000002</v>
      </c>
      <c r="I12" s="5">
        <f>'5,6'!L34+'5,6'!L37</f>
        <v>179.12</v>
      </c>
      <c r="J12" s="5">
        <f>'5,6'!M34+'5,6'!M37</f>
        <v>56.485999999999997</v>
      </c>
      <c r="K12" s="5">
        <f>'5,6'!N34+'5,6'!N37</f>
        <v>540.36799999999994</v>
      </c>
      <c r="L12" s="5">
        <f>'5,6'!O34+'5,6'!O37</f>
        <v>218.631</v>
      </c>
      <c r="M12" s="5">
        <f>'5,6'!P34+'5,6'!P37</f>
        <v>696.16300000000001</v>
      </c>
      <c r="N12" s="5">
        <f>'5,6'!Q34+'5,6'!Q37</f>
        <v>8.793000000000001</v>
      </c>
    </row>
    <row r="13" spans="1:14" ht="15.75">
      <c r="A13" s="4">
        <v>7</v>
      </c>
      <c r="B13" s="5">
        <f>'7,8'!E18+'7,8'!E22</f>
        <v>53.328999999999994</v>
      </c>
      <c r="C13" s="5">
        <f>'7,8'!F18+'7,8'!F22</f>
        <v>44.194000000000003</v>
      </c>
      <c r="D13" s="5">
        <f>'7,8'!G18+'7,8'!G22</f>
        <v>192.93550000000002</v>
      </c>
      <c r="E13" s="5">
        <f>'7,8'!H18+'7,8'!H22</f>
        <v>1246.56</v>
      </c>
      <c r="F13" s="6">
        <f>E13*100/E19</f>
        <v>53.045106382978723</v>
      </c>
      <c r="G13" s="5">
        <f>'7,8'!J18+'7,8'!J22</f>
        <v>0.7007000000000001</v>
      </c>
      <c r="H13" s="5">
        <f>'7,8'!K18+'7,8'!K22</f>
        <v>0.90869999999999995</v>
      </c>
      <c r="I13" s="5">
        <f>'7,8'!L18+'7,8'!L22</f>
        <v>76.899999999999991</v>
      </c>
      <c r="J13" s="5">
        <f>'7,8'!M18+'7,8'!M22</f>
        <v>35.387999999999998</v>
      </c>
      <c r="K13" s="5">
        <f>'7,8'!N18+'7,8'!N22</f>
        <v>568.69999999999993</v>
      </c>
      <c r="L13" s="5">
        <f>'7,8'!O18+'7,8'!O22</f>
        <v>208.38800000000003</v>
      </c>
      <c r="M13" s="5">
        <f>'7,8'!P18+'7,8'!P22</f>
        <v>802.64</v>
      </c>
      <c r="N13" s="5">
        <f>'7,8'!Q18+'7,8'!Q22</f>
        <v>10.584</v>
      </c>
    </row>
    <row r="14" spans="1:14" ht="15.75">
      <c r="A14" s="4">
        <v>8</v>
      </c>
      <c r="B14" s="5">
        <f>'7,8'!E38+'7,8'!E41</f>
        <v>38.860999999999997</v>
      </c>
      <c r="C14" s="5">
        <f>'7,8'!F38+'7,8'!F41</f>
        <v>31.751999999999995</v>
      </c>
      <c r="D14" s="5">
        <f>'7,8'!G38+'7,8'!G41</f>
        <v>145.81700000000001</v>
      </c>
      <c r="E14" s="5">
        <f>'7,8'!H38+'7,8'!H41</f>
        <v>1029.31</v>
      </c>
      <c r="F14" s="6">
        <f>E14*100/E19</f>
        <v>43.800425531914897</v>
      </c>
      <c r="G14" s="5">
        <f>'7,8'!J38+'7,8'!J41</f>
        <v>0.73269999999999991</v>
      </c>
      <c r="H14" s="5">
        <f>'7,8'!K38+'7,8'!K41</f>
        <v>0.66870000000000007</v>
      </c>
      <c r="I14" s="5">
        <f>'7,8'!L38+'7,8'!L41</f>
        <v>90.05</v>
      </c>
      <c r="J14" s="5">
        <f>'7,8'!M38+'7,8'!M41</f>
        <v>45.707999999999998</v>
      </c>
      <c r="K14" s="5">
        <f>'7,8'!N38+'7,8'!N41</f>
        <v>512.51100000000008</v>
      </c>
      <c r="L14" s="5">
        <f>'7,8'!O38+'7,8'!O41</f>
        <v>237.29100000000003</v>
      </c>
      <c r="M14" s="5">
        <f>'7,8'!P38+'7,8'!P41</f>
        <v>779.15200000000004</v>
      </c>
      <c r="N14" s="5">
        <f>'7,8'!Q38+'7,8'!Q41</f>
        <v>10.267000000000001</v>
      </c>
    </row>
    <row r="15" spans="1:14" ht="15.75">
      <c r="A15" s="4">
        <v>9</v>
      </c>
      <c r="B15" s="5">
        <f>'9,10'!E17+'9,10'!E22</f>
        <v>30.61364</v>
      </c>
      <c r="C15" s="5">
        <f>'9,10'!F17+'9,10'!F22</f>
        <v>40.716200000000001</v>
      </c>
      <c r="D15" s="5">
        <f>'9,10'!G17+'9,10'!G22</f>
        <v>191.98680000000002</v>
      </c>
      <c r="E15" s="5">
        <f>'9,10'!H17+'9,10'!H22</f>
        <v>1212.8688000000002</v>
      </c>
      <c r="F15" s="6">
        <f>E15*100/E19</f>
        <v>51.611438297872347</v>
      </c>
      <c r="G15" s="5">
        <f>'9,10'!J17+'9,10'!J22</f>
        <v>0.67644800000000005</v>
      </c>
      <c r="H15" s="5">
        <f>'9,10'!K17+'9,10'!K22</f>
        <v>0.55600000000000005</v>
      </c>
      <c r="I15" s="5">
        <f>'9,10'!L17+'9,10'!L22</f>
        <v>237.50700000000001</v>
      </c>
      <c r="J15" s="5">
        <f>'9,10'!M17+'9,10'!M22</f>
        <v>89.106639999999999</v>
      </c>
      <c r="K15" s="5">
        <f>'9,10'!N17+'9,10'!N22</f>
        <v>552.54899999999998</v>
      </c>
      <c r="L15" s="5">
        <f>'9,10'!O17+'9,10'!O22</f>
        <v>180.93799999999999</v>
      </c>
      <c r="M15" s="5">
        <f>'9,10'!P17+'9,10'!P22</f>
        <v>606.68200000000002</v>
      </c>
      <c r="N15" s="5">
        <f>'9,10'!Q17+'9,10'!Q22</f>
        <v>14.453800000000001</v>
      </c>
    </row>
    <row r="16" spans="1:14" ht="15.75">
      <c r="A16" s="4">
        <v>10</v>
      </c>
      <c r="B16" s="5">
        <f>'9,10'!E35+'9,10'!E39</f>
        <v>68.102409090909092</v>
      </c>
      <c r="C16" s="5">
        <f>'9,10'!F35+'9,10'!F39</f>
        <v>51.527545454545461</v>
      </c>
      <c r="D16" s="5">
        <f>'9,10'!G35+'9,10'!G39</f>
        <v>172.34350000000001</v>
      </c>
      <c r="E16" s="5">
        <f>'9,10'!H35+'9,10'!H39</f>
        <v>1319.8358441558441</v>
      </c>
      <c r="F16" s="6">
        <f>E16*100/E19</f>
        <v>56.163227410886989</v>
      </c>
      <c r="G16" s="5">
        <f>'9,10'!J35+'9,10'!J39</f>
        <v>0.6986480519480518</v>
      </c>
      <c r="H16" s="5">
        <f>'9,10'!K35+'9,10'!K39</f>
        <v>0.96605714285714295</v>
      </c>
      <c r="I16" s="5">
        <f>'9,10'!L35+'9,10'!L39</f>
        <v>203.3025974025974</v>
      </c>
      <c r="J16" s="5">
        <f>'9,10'!M35+'9,10'!M39</f>
        <v>48.103896103896105</v>
      </c>
      <c r="K16" s="5">
        <f>'9,10'!N35+'9,10'!N39</f>
        <v>676.7960389610389</v>
      </c>
      <c r="L16" s="5">
        <f>'9,10'!O35+'9,10'!O39</f>
        <v>239.55655844155845</v>
      </c>
      <c r="M16" s="5">
        <f>'9,10'!P35+'9,10'!P39</f>
        <v>953.17194805194799</v>
      </c>
      <c r="N16" s="5">
        <f>'9,10'!Q35+'9,10'!Q39</f>
        <v>11.158207792207792</v>
      </c>
    </row>
    <row r="17" spans="1:14" ht="15.75">
      <c r="A17" s="4" t="s">
        <v>93</v>
      </c>
      <c r="B17" s="5">
        <f t="shared" ref="B17:G17" si="0">SUM(B7:B16)</f>
        <v>459.47683603672186</v>
      </c>
      <c r="C17" s="5">
        <f t="shared" si="0"/>
        <v>431.63336121809232</v>
      </c>
      <c r="D17" s="5">
        <f t="shared" si="0"/>
        <v>1731.2809145320198</v>
      </c>
      <c r="E17" s="5">
        <f t="shared" si="0"/>
        <v>12271.385161397224</v>
      </c>
      <c r="F17" s="6">
        <f t="shared" si="0"/>
        <v>501.67362388924352</v>
      </c>
      <c r="G17" s="5">
        <f t="shared" si="0"/>
        <v>6.9408623081056868</v>
      </c>
      <c r="H17" s="5">
        <f t="shared" ref="H17:N17" si="1">SUM(H7:H16)</f>
        <v>7.9859169950738913</v>
      </c>
      <c r="I17" s="5">
        <f t="shared" si="1"/>
        <v>1664.5172082400359</v>
      </c>
      <c r="J17" s="5">
        <f t="shared" si="1"/>
        <v>475.50714817286155</v>
      </c>
      <c r="K17" s="5">
        <f t="shared" si="1"/>
        <v>5751.5820882221224</v>
      </c>
      <c r="L17" s="5">
        <f t="shared" si="1"/>
        <v>2178.1547801164356</v>
      </c>
      <c r="M17" s="5">
        <f t="shared" si="1"/>
        <v>7798.7277485445584</v>
      </c>
      <c r="N17" s="5">
        <f t="shared" si="1"/>
        <v>119.48619375279893</v>
      </c>
    </row>
    <row r="18" spans="1:14" s="66" customFormat="1" ht="15.75">
      <c r="A18" s="65" t="s">
        <v>94</v>
      </c>
      <c r="B18" s="14">
        <f t="shared" ref="B18:N18" si="2">SUM(B17/10)</f>
        <v>45.947683603672189</v>
      </c>
      <c r="C18" s="14">
        <f t="shared" si="2"/>
        <v>43.16333612180923</v>
      </c>
      <c r="D18" s="14">
        <f t="shared" si="2"/>
        <v>173.12809145320199</v>
      </c>
      <c r="E18" s="14">
        <f t="shared" si="2"/>
        <v>1227.1385161397225</v>
      </c>
      <c r="F18" s="7">
        <f t="shared" si="2"/>
        <v>50.167362388924353</v>
      </c>
      <c r="G18" s="14">
        <f t="shared" si="2"/>
        <v>0.69408623081056864</v>
      </c>
      <c r="H18" s="14">
        <f t="shared" si="2"/>
        <v>0.79859169950738917</v>
      </c>
      <c r="I18" s="14">
        <f t="shared" si="2"/>
        <v>166.45172082400359</v>
      </c>
      <c r="J18" s="14">
        <f t="shared" si="2"/>
        <v>47.550714817286156</v>
      </c>
      <c r="K18" s="14">
        <f t="shared" si="2"/>
        <v>575.15820882221226</v>
      </c>
      <c r="L18" s="14">
        <f t="shared" si="2"/>
        <v>217.81547801164356</v>
      </c>
      <c r="M18" s="14">
        <f t="shared" si="2"/>
        <v>779.87277485445588</v>
      </c>
      <c r="N18" s="14">
        <f t="shared" si="2"/>
        <v>11.948619375279893</v>
      </c>
    </row>
    <row r="19" spans="1:14" ht="15.75">
      <c r="A19" s="4" t="s">
        <v>95</v>
      </c>
      <c r="B19" s="4">
        <v>77</v>
      </c>
      <c r="C19" s="4">
        <v>79</v>
      </c>
      <c r="D19" s="4">
        <v>335</v>
      </c>
      <c r="E19" s="4">
        <v>2350</v>
      </c>
      <c r="F19" s="4" t="s">
        <v>108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  <row r="20" spans="1:14">
      <c r="B20" s="8"/>
      <c r="C20" s="8"/>
      <c r="D20" s="8"/>
      <c r="E20" s="8"/>
    </row>
    <row r="24" spans="1:14">
      <c r="B24" s="9"/>
      <c r="C24" s="9"/>
      <c r="D24" s="9"/>
      <c r="E24" s="9"/>
    </row>
    <row r="25" spans="1:14">
      <c r="B25" s="9"/>
      <c r="C25" s="9"/>
      <c r="D25" s="9"/>
      <c r="E25" s="9"/>
    </row>
  </sheetData>
  <mergeCells count="14">
    <mergeCell ref="A3:N3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4852D-897E-426A-A1FB-793614D38781}">
  <dimension ref="A3:I22"/>
  <sheetViews>
    <sheetView tabSelected="1" workbookViewId="0">
      <selection activeCell="D23" sqref="D23"/>
    </sheetView>
  </sheetViews>
  <sheetFormatPr defaultColWidth="9" defaultRowHeight="15"/>
  <cols>
    <col min="1" max="1" width="16.140625" customWidth="1"/>
    <col min="2" max="4" width="12.28515625" customWidth="1"/>
    <col min="5" max="5" width="23.85546875" customWidth="1"/>
    <col min="6" max="6" width="17.28515625" customWidth="1"/>
    <col min="7" max="7" width="16.5703125" customWidth="1"/>
  </cols>
  <sheetData>
    <row r="3" spans="1:9" ht="18.75">
      <c r="A3" s="103" t="s">
        <v>181</v>
      </c>
      <c r="B3" s="103"/>
      <c r="C3" s="103"/>
      <c r="D3" s="103"/>
      <c r="E3" s="103"/>
      <c r="F3" s="103"/>
      <c r="G3" s="103"/>
    </row>
    <row r="4" spans="1:9" ht="15.75">
      <c r="A4" s="10"/>
      <c r="B4" s="10"/>
      <c r="C4" s="10"/>
      <c r="D4" s="10"/>
      <c r="E4" s="10"/>
    </row>
    <row r="5" spans="1:9" ht="15.75">
      <c r="A5" s="106" t="s">
        <v>85</v>
      </c>
      <c r="B5" s="109"/>
      <c r="C5" s="108"/>
      <c r="D5" s="108"/>
      <c r="E5" s="76" t="s">
        <v>177</v>
      </c>
      <c r="F5" s="77" t="s">
        <v>178</v>
      </c>
      <c r="G5" s="77" t="s">
        <v>179</v>
      </c>
    </row>
    <row r="6" spans="1:9" ht="15.75">
      <c r="A6" s="107"/>
      <c r="B6" s="12" t="s">
        <v>191</v>
      </c>
      <c r="C6" s="12" t="s">
        <v>191</v>
      </c>
      <c r="D6" s="12" t="s">
        <v>191</v>
      </c>
      <c r="E6" s="79"/>
      <c r="F6" s="80"/>
      <c r="G6" s="80"/>
    </row>
    <row r="7" spans="1:9" ht="15.75">
      <c r="A7" s="4">
        <v>1</v>
      </c>
      <c r="B7" s="5">
        <f>'1,2'!C15</f>
        <v>117.48</v>
      </c>
      <c r="C7" s="5">
        <f>'1,2'!C23</f>
        <v>153.27000000000001</v>
      </c>
      <c r="D7" s="5">
        <f>'1,2'!C26</f>
        <v>30.76</v>
      </c>
      <c r="E7" s="5">
        <f>B7+C7</f>
        <v>270.75</v>
      </c>
      <c r="F7" s="5">
        <f>C7+D7</f>
        <v>184.03</v>
      </c>
      <c r="G7" s="5">
        <f>B7+C7+D7</f>
        <v>301.51</v>
      </c>
      <c r="I7" s="81"/>
    </row>
    <row r="8" spans="1:9" ht="15.75">
      <c r="A8" s="4">
        <v>2</v>
      </c>
      <c r="B8" s="5">
        <f>'1,2'!C34</f>
        <v>118.27</v>
      </c>
      <c r="C8" s="5">
        <f>'1,2'!C43</f>
        <v>141.76000000000002</v>
      </c>
      <c r="D8" s="5">
        <f>'1,2'!C46</f>
        <v>89.17</v>
      </c>
      <c r="E8" s="5">
        <f>B8+C8</f>
        <v>260.03000000000003</v>
      </c>
      <c r="F8" s="5">
        <f>C8+D8</f>
        <v>230.93</v>
      </c>
      <c r="G8" s="5">
        <f>B8+C8+D8</f>
        <v>349.20000000000005</v>
      </c>
      <c r="I8" s="81"/>
    </row>
    <row r="9" spans="1:9" ht="15.75">
      <c r="A9" s="4">
        <v>3</v>
      </c>
      <c r="B9" s="5">
        <f>'3,4'!C10</f>
        <v>129.76000000000002</v>
      </c>
      <c r="C9" s="5">
        <f>'3,4'!C17</f>
        <v>107.73</v>
      </c>
      <c r="D9" s="5">
        <f>'3,4'!C20</f>
        <v>144.69999999999999</v>
      </c>
      <c r="E9" s="5">
        <f>B9+C9</f>
        <v>237.49</v>
      </c>
      <c r="F9" s="5">
        <f>C9+D9</f>
        <v>252.43</v>
      </c>
      <c r="G9" s="5">
        <f>B9+C9+D9</f>
        <v>382.19</v>
      </c>
    </row>
    <row r="10" spans="1:9" ht="15.75">
      <c r="A10" s="4">
        <v>4</v>
      </c>
      <c r="B10" s="5">
        <f>'3,4'!C28</f>
        <v>109.28999999999999</v>
      </c>
      <c r="C10" s="5">
        <f>'3,4'!C37</f>
        <v>158.82000000000002</v>
      </c>
      <c r="D10" s="5">
        <f>'3,4'!C42</f>
        <v>98.88</v>
      </c>
      <c r="E10" s="5">
        <f>B10+C10</f>
        <v>268.11</v>
      </c>
      <c r="F10" s="5">
        <f>C10+D10</f>
        <v>257.70000000000005</v>
      </c>
      <c r="G10" s="5">
        <f>B10+C10+D10</f>
        <v>366.99</v>
      </c>
    </row>
    <row r="11" spans="1:9" ht="15.75">
      <c r="A11" s="4">
        <v>5</v>
      </c>
      <c r="B11" s="5">
        <f>'5,6'!C9</f>
        <v>123.54</v>
      </c>
      <c r="C11" s="5">
        <f>'5,6'!C17</f>
        <v>145.68000000000004</v>
      </c>
      <c r="D11" s="5">
        <f>'5,6'!C21</f>
        <v>129.73999999999998</v>
      </c>
      <c r="E11" s="5">
        <f>B11+C11</f>
        <v>269.22000000000003</v>
      </c>
      <c r="F11" s="5">
        <f>C11+D11</f>
        <v>275.42</v>
      </c>
      <c r="G11" s="5">
        <f>B11+C11+D11</f>
        <v>398.96000000000004</v>
      </c>
    </row>
    <row r="12" spans="1:9" ht="15.75">
      <c r="A12" s="4">
        <v>6</v>
      </c>
      <c r="B12" s="5">
        <f>'5,6'!C26</f>
        <v>173.38</v>
      </c>
      <c r="C12" s="5">
        <f>'5,6'!C34</f>
        <v>141.08000000000001</v>
      </c>
      <c r="D12" s="5">
        <f>'5,6'!C37</f>
        <v>67.510000000000005</v>
      </c>
      <c r="E12" s="5">
        <f>B12+C12</f>
        <v>314.46000000000004</v>
      </c>
      <c r="F12" s="5">
        <f>C12+D12</f>
        <v>208.59000000000003</v>
      </c>
      <c r="G12" s="5">
        <f>B12+C12+D12</f>
        <v>381.97</v>
      </c>
    </row>
    <row r="13" spans="1:9" ht="15.75">
      <c r="A13" s="4">
        <v>7</v>
      </c>
      <c r="B13" s="5">
        <f>'7,8'!C11</f>
        <v>172.72</v>
      </c>
      <c r="C13" s="5">
        <f>'7,8'!C18</f>
        <v>206.49</v>
      </c>
      <c r="D13" s="5">
        <f>'7,8'!C22</f>
        <v>33.94</v>
      </c>
      <c r="E13" s="5">
        <f>B13+C13</f>
        <v>379.21000000000004</v>
      </c>
      <c r="F13" s="5">
        <f>C13+D13</f>
        <v>240.43</v>
      </c>
      <c r="G13" s="5">
        <f>B13+C13+D13</f>
        <v>413.15000000000003</v>
      </c>
    </row>
    <row r="14" spans="1:9" ht="15.75">
      <c r="A14" s="4">
        <v>8</v>
      </c>
      <c r="B14" s="5">
        <f>'7,8'!C30</f>
        <v>135.82</v>
      </c>
      <c r="C14" s="5">
        <f>'7,8'!C38</f>
        <v>138.15</v>
      </c>
      <c r="D14" s="5">
        <f>'7,8'!C41</f>
        <v>29.17</v>
      </c>
      <c r="E14" s="5">
        <f>B14+C14</f>
        <v>273.97000000000003</v>
      </c>
      <c r="F14" s="5">
        <f>C14+D14</f>
        <v>167.32</v>
      </c>
      <c r="G14" s="5">
        <f>B14+C14+D14</f>
        <v>303.14000000000004</v>
      </c>
    </row>
    <row r="15" spans="1:9" ht="15.75">
      <c r="A15" s="4">
        <v>9</v>
      </c>
      <c r="B15" s="5">
        <f>'9,10'!C9</f>
        <v>122.13</v>
      </c>
      <c r="C15" s="5">
        <f>'9,10'!C17</f>
        <v>124.37</v>
      </c>
      <c r="D15" s="5">
        <f>'9,10'!C22</f>
        <v>95.25</v>
      </c>
      <c r="E15" s="5">
        <f>B15+C15</f>
        <v>246.5</v>
      </c>
      <c r="F15" s="5">
        <f>C15+D15</f>
        <v>219.62</v>
      </c>
      <c r="G15" s="5">
        <f>B15+C15+D15</f>
        <v>341.75</v>
      </c>
    </row>
    <row r="16" spans="1:9" ht="15.75">
      <c r="A16" s="4">
        <v>10</v>
      </c>
      <c r="B16" s="5">
        <f>'9,10'!C27</f>
        <v>80.61</v>
      </c>
      <c r="C16" s="5">
        <f>'9,10'!C35</f>
        <v>178.64999999999998</v>
      </c>
      <c r="D16" s="5">
        <f>'9,10'!C39</f>
        <v>148.88</v>
      </c>
      <c r="E16" s="5">
        <f>B16+C16</f>
        <v>259.26</v>
      </c>
      <c r="F16" s="5">
        <f>C16+D16</f>
        <v>327.52999999999997</v>
      </c>
      <c r="G16" s="5">
        <f>B16+C16+D16</f>
        <v>408.14</v>
      </c>
    </row>
    <row r="17" spans="1:7" ht="15.75">
      <c r="A17" s="4" t="s">
        <v>93</v>
      </c>
      <c r="B17" s="5">
        <f t="shared" ref="B17:G17" si="0">SUM(B7:B16)</f>
        <v>1282.9999999999998</v>
      </c>
      <c r="C17" s="5">
        <f t="shared" si="0"/>
        <v>1496.0000000000005</v>
      </c>
      <c r="D17" s="5">
        <f t="shared" si="0"/>
        <v>868</v>
      </c>
      <c r="E17" s="5">
        <f t="shared" si="0"/>
        <v>2779</v>
      </c>
      <c r="F17" s="5">
        <f t="shared" si="0"/>
        <v>2364</v>
      </c>
      <c r="G17" s="5">
        <f t="shared" si="0"/>
        <v>3647</v>
      </c>
    </row>
    <row r="18" spans="1:7" ht="15.75">
      <c r="A18" s="4" t="s">
        <v>94</v>
      </c>
      <c r="B18" s="14">
        <f t="shared" ref="B18:E18" si="1">SUM(B17/10)</f>
        <v>128.29999999999998</v>
      </c>
      <c r="C18" s="14">
        <f t="shared" si="1"/>
        <v>149.60000000000005</v>
      </c>
      <c r="D18" s="14">
        <f t="shared" si="1"/>
        <v>86.8</v>
      </c>
      <c r="E18" s="14">
        <f t="shared" si="1"/>
        <v>277.89999999999998</v>
      </c>
      <c r="F18" s="14">
        <f>F17/10</f>
        <v>236.4</v>
      </c>
      <c r="G18" s="14">
        <f t="shared" ref="G18" si="2">G17/10</f>
        <v>364.7</v>
      </c>
    </row>
    <row r="20" spans="1:7">
      <c r="B20">
        <v>128.30000000000001</v>
      </c>
      <c r="C20">
        <v>149.6</v>
      </c>
      <c r="D20">
        <v>86.8</v>
      </c>
      <c r="F20" s="15"/>
      <c r="G20" s="15"/>
    </row>
    <row r="21" spans="1:7">
      <c r="B21" s="15">
        <f>(B20-B18)</f>
        <v>2.8421709430404007E-14</v>
      </c>
      <c r="C21" s="15">
        <f>(C20-C18)</f>
        <v>-5.6843418860808015E-14</v>
      </c>
      <c r="D21">
        <f t="shared" ref="C21:D21" si="3">(D20-D18)*10</f>
        <v>0</v>
      </c>
    </row>
    <row r="22" spans="1:7">
      <c r="F22" s="15"/>
    </row>
  </sheetData>
  <mergeCells count="2">
    <mergeCell ref="A3:G3"/>
    <mergeCell ref="A5:A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43"/>
  <sheetViews>
    <sheetView view="pageBreakPreview" topLeftCell="A10" zoomScale="50" zoomScaleNormal="50" zoomScaleSheetLayoutView="50" workbookViewId="0">
      <selection activeCell="C40" sqref="C40"/>
    </sheetView>
  </sheetViews>
  <sheetFormatPr defaultColWidth="9" defaultRowHeight="20.25"/>
  <cols>
    <col min="1" max="1" width="28.42578125" style="69" customWidth="1"/>
    <col min="2" max="2" width="63.28515625" style="30" customWidth="1"/>
    <col min="3" max="3" width="16.42578125" style="85" customWidth="1"/>
    <col min="4" max="4" width="12.7109375" style="31" customWidth="1"/>
    <col min="5" max="7" width="11.7109375" style="31" customWidth="1"/>
    <col min="8" max="8" width="12.85546875" style="31" customWidth="1"/>
    <col min="9" max="9" width="18.28515625" style="48" customWidth="1"/>
    <col min="10" max="11" width="9.28515625" style="31" bestFit="1" customWidth="1"/>
    <col min="12" max="12" width="12.42578125" style="31" customWidth="1"/>
    <col min="13" max="13" width="10.7109375" style="31" customWidth="1"/>
    <col min="14" max="14" width="13.7109375" style="31" customWidth="1"/>
    <col min="15" max="15" width="11.140625" style="31" customWidth="1"/>
    <col min="16" max="16" width="13.42578125" style="31" customWidth="1"/>
    <col min="17" max="17" width="9.28515625" style="31" bestFit="1" customWidth="1"/>
    <col min="18" max="16384" width="9" style="30"/>
  </cols>
  <sheetData>
    <row r="2" spans="1:17">
      <c r="A2" s="95" t="s">
        <v>0</v>
      </c>
      <c r="B2" s="61" t="s">
        <v>1</v>
      </c>
      <c r="C2" s="97" t="s">
        <v>180</v>
      </c>
      <c r="D2" s="61" t="s">
        <v>2</v>
      </c>
      <c r="E2" s="96" t="s">
        <v>3</v>
      </c>
      <c r="F2" s="96"/>
      <c r="G2" s="96"/>
      <c r="H2" s="61" t="s">
        <v>4</v>
      </c>
      <c r="I2" s="63" t="s">
        <v>5</v>
      </c>
      <c r="J2" s="95" t="s">
        <v>6</v>
      </c>
      <c r="K2" s="95" t="s">
        <v>7</v>
      </c>
      <c r="L2" s="95" t="s">
        <v>8</v>
      </c>
      <c r="M2" s="95" t="s">
        <v>9</v>
      </c>
      <c r="N2" s="95" t="s">
        <v>10</v>
      </c>
      <c r="O2" s="95" t="s">
        <v>11</v>
      </c>
      <c r="P2" s="95" t="s">
        <v>12</v>
      </c>
      <c r="Q2" s="95" t="s">
        <v>13</v>
      </c>
    </row>
    <row r="3" spans="1:17">
      <c r="A3" s="95"/>
      <c r="B3" s="61" t="s">
        <v>14</v>
      </c>
      <c r="C3" s="98"/>
      <c r="D3" s="61" t="s">
        <v>14</v>
      </c>
      <c r="E3" s="61" t="s">
        <v>15</v>
      </c>
      <c r="F3" s="61" t="s">
        <v>16</v>
      </c>
      <c r="G3" s="61" t="s">
        <v>17</v>
      </c>
      <c r="H3" s="61" t="s">
        <v>18</v>
      </c>
      <c r="I3" s="63" t="s">
        <v>19</v>
      </c>
      <c r="J3" s="95"/>
      <c r="K3" s="95"/>
      <c r="L3" s="95"/>
      <c r="M3" s="95"/>
      <c r="N3" s="95"/>
      <c r="O3" s="95"/>
      <c r="P3" s="95"/>
      <c r="Q3" s="95"/>
    </row>
    <row r="4" spans="1:17">
      <c r="A4" s="62" t="s">
        <v>20</v>
      </c>
      <c r="B4" s="16" t="s">
        <v>56</v>
      </c>
      <c r="C4" s="86">
        <v>26.26</v>
      </c>
      <c r="D4" s="26">
        <v>100</v>
      </c>
      <c r="E4" s="20">
        <v>1.6</v>
      </c>
      <c r="F4" s="20">
        <v>4.83</v>
      </c>
      <c r="G4" s="20">
        <v>11</v>
      </c>
      <c r="H4" s="20">
        <v>95</v>
      </c>
      <c r="I4" s="33" t="s">
        <v>150</v>
      </c>
      <c r="J4" s="20">
        <v>0.02</v>
      </c>
      <c r="K4" s="20">
        <v>0.02</v>
      </c>
      <c r="L4" s="20">
        <v>0</v>
      </c>
      <c r="M4" s="20">
        <v>18.899999999999999</v>
      </c>
      <c r="N4" s="20">
        <v>76.599999999999994</v>
      </c>
      <c r="O4" s="20">
        <v>15</v>
      </c>
      <c r="P4" s="20">
        <v>32</v>
      </c>
      <c r="Q4" s="20">
        <v>0.6</v>
      </c>
    </row>
    <row r="5" spans="1:17">
      <c r="A5" s="62" t="s">
        <v>43</v>
      </c>
      <c r="B5" s="16" t="s">
        <v>42</v>
      </c>
      <c r="C5" s="86">
        <v>57.95</v>
      </c>
      <c r="D5" s="17">
        <v>200</v>
      </c>
      <c r="E5" s="20">
        <v>6.89</v>
      </c>
      <c r="F5" s="20">
        <v>9.8666666666666671</v>
      </c>
      <c r="G5" s="20">
        <v>36.453333333333333</v>
      </c>
      <c r="H5" s="20">
        <v>276</v>
      </c>
      <c r="I5" s="42" t="s">
        <v>151</v>
      </c>
      <c r="J5" s="20">
        <v>0.13333333333333333</v>
      </c>
      <c r="K5" s="20">
        <v>0.13333333333333333</v>
      </c>
      <c r="L5" s="20">
        <v>18.399999999999999</v>
      </c>
      <c r="M5" s="20">
        <v>6</v>
      </c>
      <c r="N5" s="20">
        <v>46.413333333333334</v>
      </c>
      <c r="O5" s="20">
        <v>53.96</v>
      </c>
      <c r="P5" s="20">
        <v>172.13333333333333</v>
      </c>
      <c r="Q5" s="20">
        <v>1.88</v>
      </c>
    </row>
    <row r="6" spans="1:17">
      <c r="A6" s="62" t="s">
        <v>23</v>
      </c>
      <c r="B6" s="16" t="s">
        <v>53</v>
      </c>
      <c r="C6" s="86">
        <v>14.33</v>
      </c>
      <c r="D6" s="24">
        <v>200</v>
      </c>
      <c r="E6" s="20">
        <v>3.6</v>
      </c>
      <c r="F6" s="20">
        <v>2.7</v>
      </c>
      <c r="G6" s="20">
        <v>28.3</v>
      </c>
      <c r="H6" s="20">
        <v>151.80000000000001</v>
      </c>
      <c r="I6" s="33" t="s">
        <v>152</v>
      </c>
      <c r="J6" s="20">
        <v>0.06</v>
      </c>
      <c r="K6" s="20">
        <v>0.25</v>
      </c>
      <c r="L6" s="20">
        <v>26.49</v>
      </c>
      <c r="M6" s="20">
        <v>1.04</v>
      </c>
      <c r="N6" s="20">
        <v>273.74</v>
      </c>
      <c r="O6" s="20">
        <v>42</v>
      </c>
      <c r="P6" s="20">
        <v>184</v>
      </c>
      <c r="Q6" s="20">
        <v>0.17</v>
      </c>
    </row>
    <row r="7" spans="1:17">
      <c r="A7" s="62"/>
      <c r="B7" s="16" t="s">
        <v>109</v>
      </c>
      <c r="C7" s="86">
        <v>25</v>
      </c>
      <c r="D7" s="28">
        <v>100</v>
      </c>
      <c r="E7" s="18">
        <v>0.39</v>
      </c>
      <c r="F7" s="18">
        <v>0</v>
      </c>
      <c r="G7" s="18">
        <v>12.6</v>
      </c>
      <c r="H7" s="18">
        <v>52</v>
      </c>
      <c r="I7" s="32" t="s">
        <v>135</v>
      </c>
      <c r="J7" s="18">
        <v>3.3000000000000002E-2</v>
      </c>
      <c r="K7" s="18">
        <v>2.1999999999999999E-2</v>
      </c>
      <c r="L7" s="18">
        <v>4.58</v>
      </c>
      <c r="M7" s="18">
        <v>9.17</v>
      </c>
      <c r="N7" s="18">
        <v>14.67</v>
      </c>
      <c r="O7" s="18">
        <v>8.25</v>
      </c>
      <c r="P7" s="18">
        <v>10.08</v>
      </c>
      <c r="Q7" s="18">
        <v>2.02</v>
      </c>
    </row>
    <row r="8" spans="1:17">
      <c r="A8" s="62"/>
      <c r="B8" s="16" t="s">
        <v>39</v>
      </c>
      <c r="C8" s="86">
        <v>3.42</v>
      </c>
      <c r="D8" s="24">
        <v>45</v>
      </c>
      <c r="E8" s="20">
        <v>3.5550000000000002</v>
      </c>
      <c r="F8" s="20">
        <v>0.45</v>
      </c>
      <c r="G8" s="20">
        <v>21.734999999999999</v>
      </c>
      <c r="H8" s="20">
        <v>95.75</v>
      </c>
      <c r="I8" s="33" t="s">
        <v>132</v>
      </c>
      <c r="J8" s="20">
        <v>7.2000000000000008E-2</v>
      </c>
      <c r="K8" s="20">
        <v>2.6999999999999996E-2</v>
      </c>
      <c r="L8" s="20">
        <v>0</v>
      </c>
      <c r="M8" s="20">
        <v>0</v>
      </c>
      <c r="N8" s="20">
        <v>10.35</v>
      </c>
      <c r="O8" s="20">
        <v>14.85</v>
      </c>
      <c r="P8" s="20">
        <v>35.1</v>
      </c>
      <c r="Q8" s="20">
        <v>0.9</v>
      </c>
    </row>
    <row r="9" spans="1:17">
      <c r="A9" s="62"/>
      <c r="B9" s="16" t="s">
        <v>25</v>
      </c>
      <c r="C9" s="86">
        <v>2.8</v>
      </c>
      <c r="D9" s="24">
        <v>35</v>
      </c>
      <c r="E9" s="20">
        <v>2.31</v>
      </c>
      <c r="F9" s="20">
        <v>0.42</v>
      </c>
      <c r="G9" s="20">
        <v>11.69</v>
      </c>
      <c r="H9" s="20">
        <v>60.9</v>
      </c>
      <c r="I9" s="33" t="s">
        <v>132</v>
      </c>
      <c r="J9" s="20">
        <v>6.3E-2</v>
      </c>
      <c r="K9" s="20">
        <v>2.8000000000000004E-2</v>
      </c>
      <c r="L9" s="20">
        <v>0</v>
      </c>
      <c r="M9" s="20">
        <v>0</v>
      </c>
      <c r="N9" s="20">
        <v>12.25</v>
      </c>
      <c r="O9" s="20">
        <v>16.45</v>
      </c>
      <c r="P9" s="20">
        <v>55.3</v>
      </c>
      <c r="Q9" s="20">
        <v>1.365</v>
      </c>
    </row>
    <row r="10" spans="1:17">
      <c r="A10" s="62" t="s">
        <v>26</v>
      </c>
      <c r="B10" s="16"/>
      <c r="C10" s="73">
        <f>SUM(C4:C9)</f>
        <v>129.76000000000002</v>
      </c>
      <c r="D10" s="61">
        <f>SUM(D4:D9)</f>
        <v>680</v>
      </c>
      <c r="E10" s="61">
        <f t="shared" ref="E10:Q10" si="0">SUM(E4:E9)</f>
        <v>18.344999999999999</v>
      </c>
      <c r="F10" s="61">
        <f t="shared" si="0"/>
        <v>18.266666666666669</v>
      </c>
      <c r="G10" s="61">
        <f t="shared" si="0"/>
        <v>121.77833333333332</v>
      </c>
      <c r="H10" s="61">
        <f t="shared" si="0"/>
        <v>731.44999999999993</v>
      </c>
      <c r="I10" s="63"/>
      <c r="J10" s="61">
        <f t="shared" si="0"/>
        <v>0.38133333333333336</v>
      </c>
      <c r="K10" s="61">
        <f t="shared" si="0"/>
        <v>0.48033333333333339</v>
      </c>
      <c r="L10" s="61">
        <f t="shared" si="0"/>
        <v>49.47</v>
      </c>
      <c r="M10" s="61">
        <f t="shared" si="0"/>
        <v>35.11</v>
      </c>
      <c r="N10" s="61">
        <f t="shared" si="0"/>
        <v>434.02333333333337</v>
      </c>
      <c r="O10" s="61">
        <f t="shared" si="0"/>
        <v>150.51</v>
      </c>
      <c r="P10" s="61">
        <f t="shared" si="0"/>
        <v>488.61333333333334</v>
      </c>
      <c r="Q10" s="61">
        <f t="shared" si="0"/>
        <v>6.9350000000000005</v>
      </c>
    </row>
    <row r="11" spans="1:17">
      <c r="A11" s="62"/>
      <c r="B11" s="16" t="s">
        <v>117</v>
      </c>
      <c r="C11" s="86">
        <v>18.5</v>
      </c>
      <c r="D11" s="17">
        <v>100</v>
      </c>
      <c r="E11" s="17">
        <v>2.7309999999999999</v>
      </c>
      <c r="F11" s="17">
        <v>10</v>
      </c>
      <c r="G11" s="17">
        <v>14.646000000000001</v>
      </c>
      <c r="H11" s="17">
        <v>133.80000000000001</v>
      </c>
      <c r="I11" s="42" t="s">
        <v>132</v>
      </c>
      <c r="J11" s="17">
        <v>3.7999999999999999E-2</v>
      </c>
      <c r="K11" s="17">
        <v>3.9E-2</v>
      </c>
      <c r="L11" s="17">
        <v>0</v>
      </c>
      <c r="M11" s="17">
        <v>4.6760000000000002</v>
      </c>
      <c r="N11" s="17">
        <v>90.933000000000007</v>
      </c>
      <c r="O11" s="17">
        <v>18.106000000000002</v>
      </c>
      <c r="P11" s="17">
        <v>55.802999999999997</v>
      </c>
      <c r="Q11" s="17">
        <v>0.74099999999999999</v>
      </c>
    </row>
    <row r="12" spans="1:17">
      <c r="A12" s="62"/>
      <c r="B12" s="16" t="s">
        <v>115</v>
      </c>
      <c r="C12" s="86">
        <v>14.39</v>
      </c>
      <c r="D12" s="24">
        <v>250</v>
      </c>
      <c r="E12" s="18">
        <v>5.49</v>
      </c>
      <c r="F12" s="18">
        <v>5.27</v>
      </c>
      <c r="G12" s="18">
        <v>16.535</v>
      </c>
      <c r="H12" s="18">
        <v>148.25</v>
      </c>
      <c r="I12" s="42" t="s">
        <v>27</v>
      </c>
      <c r="J12" s="17">
        <v>0.22750000000000001</v>
      </c>
      <c r="K12" s="18">
        <v>7.2499999999999995E-2</v>
      </c>
      <c r="L12" s="18">
        <v>0</v>
      </c>
      <c r="M12" s="18">
        <v>5.8250000000000002</v>
      </c>
      <c r="N12" s="18">
        <v>42.674999999999997</v>
      </c>
      <c r="O12" s="18">
        <v>35.575000000000003</v>
      </c>
      <c r="P12" s="18">
        <v>88.1</v>
      </c>
      <c r="Q12" s="18">
        <v>2.0499999999999998</v>
      </c>
    </row>
    <row r="13" spans="1:17">
      <c r="A13" s="62" t="s">
        <v>28</v>
      </c>
      <c r="B13" s="27" t="s">
        <v>111</v>
      </c>
      <c r="C13" s="87">
        <v>62.92</v>
      </c>
      <c r="D13" s="17">
        <v>160</v>
      </c>
      <c r="E13" s="20">
        <v>14.86896551724138</v>
      </c>
      <c r="F13" s="20">
        <v>26.482758620689655</v>
      </c>
      <c r="G13" s="20">
        <v>2.8137931034482757</v>
      </c>
      <c r="H13" s="20">
        <v>308.9655172413793</v>
      </c>
      <c r="I13" s="42" t="s">
        <v>133</v>
      </c>
      <c r="J13" s="41">
        <v>0.11034482758620691</v>
      </c>
      <c r="K13" s="20">
        <v>0.55172413793103448</v>
      </c>
      <c r="L13" s="20">
        <v>346.20689655172413</v>
      </c>
      <c r="M13" s="20">
        <v>0.27586206896551724</v>
      </c>
      <c r="N13" s="20">
        <v>109.95862068965518</v>
      </c>
      <c r="O13" s="20">
        <v>17.213793103448278</v>
      </c>
      <c r="P13" s="20">
        <v>240.82758620689654</v>
      </c>
      <c r="Q13" s="20">
        <v>2.8137931034482757</v>
      </c>
    </row>
    <row r="14" spans="1:17">
      <c r="A14" s="62"/>
      <c r="B14" s="16" t="s">
        <v>24</v>
      </c>
      <c r="C14" s="86">
        <v>4.84</v>
      </c>
      <c r="D14" s="24">
        <v>200</v>
      </c>
      <c r="E14" s="20">
        <v>0.2</v>
      </c>
      <c r="F14" s="20">
        <v>0</v>
      </c>
      <c r="G14" s="20">
        <v>16</v>
      </c>
      <c r="H14" s="20">
        <v>65</v>
      </c>
      <c r="I14" s="42" t="s">
        <v>134</v>
      </c>
      <c r="J14" s="20">
        <v>0</v>
      </c>
      <c r="K14" s="20">
        <v>0.01</v>
      </c>
      <c r="L14" s="20">
        <v>0.38</v>
      </c>
      <c r="M14" s="20">
        <v>1.1599999999999999</v>
      </c>
      <c r="N14" s="20">
        <v>14.2</v>
      </c>
      <c r="O14" s="20">
        <v>2</v>
      </c>
      <c r="P14" s="20">
        <v>8.5</v>
      </c>
      <c r="Q14" s="20">
        <v>0.4</v>
      </c>
    </row>
    <row r="15" spans="1:17">
      <c r="A15" s="62"/>
      <c r="B15" s="16" t="s">
        <v>31</v>
      </c>
      <c r="C15" s="86">
        <v>4.5599999999999996</v>
      </c>
      <c r="D15" s="24">
        <v>60</v>
      </c>
      <c r="E15" s="20">
        <v>4.74</v>
      </c>
      <c r="F15" s="20">
        <v>0.6</v>
      </c>
      <c r="G15" s="20">
        <v>28.98</v>
      </c>
      <c r="H15" s="20">
        <v>121</v>
      </c>
      <c r="I15" s="42" t="s">
        <v>132</v>
      </c>
      <c r="J15" s="20">
        <v>9.6000000000000002E-2</v>
      </c>
      <c r="K15" s="20">
        <v>3.5999999999999997E-2</v>
      </c>
      <c r="L15" s="20">
        <v>0</v>
      </c>
      <c r="M15" s="20">
        <v>0</v>
      </c>
      <c r="N15" s="20">
        <v>13.8</v>
      </c>
      <c r="O15" s="20">
        <v>19.8</v>
      </c>
      <c r="P15" s="20">
        <v>46.8</v>
      </c>
      <c r="Q15" s="20">
        <v>1.2</v>
      </c>
    </row>
    <row r="16" spans="1:17">
      <c r="A16" s="62"/>
      <c r="B16" s="16" t="s">
        <v>25</v>
      </c>
      <c r="C16" s="86">
        <v>2.52</v>
      </c>
      <c r="D16" s="17">
        <v>44</v>
      </c>
      <c r="E16" s="20">
        <v>2.9039999999999999</v>
      </c>
      <c r="F16" s="20">
        <v>0.52800000000000002</v>
      </c>
      <c r="G16" s="20">
        <v>14.696</v>
      </c>
      <c r="H16" s="20">
        <v>76.56</v>
      </c>
      <c r="I16" s="42" t="s">
        <v>132</v>
      </c>
      <c r="J16" s="20">
        <v>7.9199999999999993E-2</v>
      </c>
      <c r="K16" s="20">
        <v>3.5200000000000002E-2</v>
      </c>
      <c r="L16" s="20">
        <v>0</v>
      </c>
      <c r="M16" s="20">
        <v>0</v>
      </c>
      <c r="N16" s="20">
        <v>15.4</v>
      </c>
      <c r="O16" s="20">
        <v>20.68</v>
      </c>
      <c r="P16" s="20">
        <v>69.52</v>
      </c>
      <c r="Q16" s="20">
        <v>1.716</v>
      </c>
    </row>
    <row r="17" spans="1:17">
      <c r="A17" s="62" t="s">
        <v>32</v>
      </c>
      <c r="B17" s="16"/>
      <c r="C17" s="73">
        <f>SUM(C11:C16)</f>
        <v>107.73</v>
      </c>
      <c r="D17" s="61">
        <f>SUM(D11:D16)</f>
        <v>814</v>
      </c>
      <c r="E17" s="61">
        <f>SUM(E11:E16)</f>
        <v>30.933965517241379</v>
      </c>
      <c r="F17" s="61">
        <f t="shared" ref="F17:Q17" si="1">SUM(F11:F16)</f>
        <v>42.880758620689654</v>
      </c>
      <c r="G17" s="61">
        <f t="shared" si="1"/>
        <v>93.670793103448275</v>
      </c>
      <c r="H17" s="61">
        <f t="shared" si="1"/>
        <v>853.5755172413792</v>
      </c>
      <c r="I17" s="63"/>
      <c r="J17" s="61">
        <f t="shared" si="1"/>
        <v>0.55104482758620699</v>
      </c>
      <c r="K17" s="61">
        <f t="shared" si="1"/>
        <v>0.74442413793103446</v>
      </c>
      <c r="L17" s="61">
        <f t="shared" si="1"/>
        <v>346.58689655172412</v>
      </c>
      <c r="M17" s="61">
        <f t="shared" si="1"/>
        <v>11.936862068965519</v>
      </c>
      <c r="N17" s="61">
        <f t="shared" si="1"/>
        <v>286.96662068965514</v>
      </c>
      <c r="O17" s="61">
        <f t="shared" si="1"/>
        <v>113.37479310344827</v>
      </c>
      <c r="P17" s="61">
        <f t="shared" si="1"/>
        <v>509.55058620689653</v>
      </c>
      <c r="Q17" s="61">
        <f t="shared" si="1"/>
        <v>8.9207931034482755</v>
      </c>
    </row>
    <row r="18" spans="1:17">
      <c r="A18" s="62" t="s">
        <v>35</v>
      </c>
      <c r="B18" s="16" t="s">
        <v>64</v>
      </c>
      <c r="C18" s="86">
        <v>80.53</v>
      </c>
      <c r="D18" s="17" t="s">
        <v>118</v>
      </c>
      <c r="E18" s="20">
        <v>20.040000000000003</v>
      </c>
      <c r="F18" s="20">
        <v>5.3</v>
      </c>
      <c r="G18" s="20">
        <v>29.299999999999997</v>
      </c>
      <c r="H18" s="20">
        <v>248.6</v>
      </c>
      <c r="I18" s="42" t="s">
        <v>153</v>
      </c>
      <c r="J18" s="17">
        <v>9.1999999999999998E-2</v>
      </c>
      <c r="K18" s="20">
        <v>0.32600000000000001</v>
      </c>
      <c r="L18" s="20">
        <v>18.399999999999999</v>
      </c>
      <c r="M18" s="20">
        <v>0.49999999999999994</v>
      </c>
      <c r="N18" s="20">
        <v>193.39999999999998</v>
      </c>
      <c r="O18" s="20">
        <v>36.799999999999997</v>
      </c>
      <c r="P18" s="20">
        <v>241.79999999999998</v>
      </c>
      <c r="Q18" s="20">
        <v>0.64</v>
      </c>
    </row>
    <row r="19" spans="1:17">
      <c r="A19" s="62"/>
      <c r="B19" s="16" t="s">
        <v>46</v>
      </c>
      <c r="C19" s="86">
        <v>64.17</v>
      </c>
      <c r="D19" s="24">
        <v>200</v>
      </c>
      <c r="E19" s="20">
        <v>5.6</v>
      </c>
      <c r="F19" s="20">
        <v>6.4</v>
      </c>
      <c r="G19" s="20">
        <v>7.6</v>
      </c>
      <c r="H19" s="20">
        <v>110</v>
      </c>
      <c r="I19" s="42" t="s">
        <v>149</v>
      </c>
      <c r="J19" s="20">
        <v>0.06</v>
      </c>
      <c r="K19" s="20">
        <v>0.26</v>
      </c>
      <c r="L19" s="20">
        <v>44</v>
      </c>
      <c r="M19" s="20">
        <v>1.8</v>
      </c>
      <c r="N19" s="20">
        <v>242</v>
      </c>
      <c r="O19" s="20">
        <v>30</v>
      </c>
      <c r="P19" s="20">
        <v>188</v>
      </c>
      <c r="Q19" s="20">
        <v>0.2</v>
      </c>
    </row>
    <row r="20" spans="1:17">
      <c r="A20" s="62" t="s">
        <v>36</v>
      </c>
      <c r="B20" s="16"/>
      <c r="C20" s="19">
        <f t="shared" ref="C20" si="2">SUM(C18:C19)</f>
        <v>144.69999999999999</v>
      </c>
      <c r="D20" s="50">
        <v>320</v>
      </c>
      <c r="E20" s="21">
        <f>SUM(E18:E19)</f>
        <v>25.64</v>
      </c>
      <c r="F20" s="21">
        <f>SUM(F18:F19)</f>
        <v>11.7</v>
      </c>
      <c r="G20" s="21">
        <f>SUM(G18:G19)</f>
        <v>36.9</v>
      </c>
      <c r="H20" s="21">
        <f>SUM(H18:H19)</f>
        <v>358.6</v>
      </c>
      <c r="I20" s="47"/>
      <c r="J20" s="21">
        <f t="shared" ref="J20:Q20" si="3">SUM(J18:J19)</f>
        <v>0.152</v>
      </c>
      <c r="K20" s="21">
        <f t="shared" si="3"/>
        <v>0.58600000000000008</v>
      </c>
      <c r="L20" s="21">
        <f t="shared" si="3"/>
        <v>62.4</v>
      </c>
      <c r="M20" s="21">
        <f t="shared" si="3"/>
        <v>2.2999999999999998</v>
      </c>
      <c r="N20" s="21">
        <f t="shared" si="3"/>
        <v>435.4</v>
      </c>
      <c r="O20" s="21">
        <f t="shared" si="3"/>
        <v>66.8</v>
      </c>
      <c r="P20" s="21">
        <f t="shared" si="3"/>
        <v>429.79999999999995</v>
      </c>
      <c r="Q20" s="21">
        <f t="shared" si="3"/>
        <v>0.84000000000000008</v>
      </c>
    </row>
    <row r="21" spans="1:17">
      <c r="A21" s="61" t="s">
        <v>176</v>
      </c>
      <c r="B21" s="16"/>
      <c r="C21" s="19">
        <f t="shared" ref="C21:D21" si="4">C10+C17+C20</f>
        <v>382.19</v>
      </c>
      <c r="D21" s="50">
        <f t="shared" si="4"/>
        <v>1814</v>
      </c>
      <c r="E21" s="21">
        <f>E10+E17+E20</f>
        <v>74.918965517241375</v>
      </c>
      <c r="F21" s="21">
        <f t="shared" ref="F21:H21" si="5">F10+F17+F20</f>
        <v>72.84742528735633</v>
      </c>
      <c r="G21" s="21">
        <f t="shared" si="5"/>
        <v>252.3491264367816</v>
      </c>
      <c r="H21" s="21">
        <f t="shared" si="5"/>
        <v>1943.6255172413789</v>
      </c>
      <c r="I21" s="47"/>
      <c r="J21" s="21">
        <f t="shared" ref="J21" si="6">J10+J17+J20</f>
        <v>1.0843781609195402</v>
      </c>
      <c r="K21" s="21">
        <f t="shared" ref="K21" si="7">K10+K17+K20</f>
        <v>1.8107574712643679</v>
      </c>
      <c r="L21" s="21">
        <f t="shared" ref="L21" si="8">L10+L17+L20</f>
        <v>458.45689655172407</v>
      </c>
      <c r="M21" s="21">
        <f t="shared" ref="M21" si="9">M10+M17+M20</f>
        <v>49.346862068965514</v>
      </c>
      <c r="N21" s="21">
        <f t="shared" ref="N21" si="10">N10+N17+N20</f>
        <v>1156.3899540229886</v>
      </c>
      <c r="O21" s="21">
        <f t="shared" ref="O21" si="11">O10+O17+O20</f>
        <v>330.68479310344827</v>
      </c>
      <c r="P21" s="21">
        <f t="shared" ref="P21" si="12">P10+P17+P20</f>
        <v>1427.9639195402299</v>
      </c>
      <c r="Q21" s="21">
        <f t="shared" ref="Q21" si="13">Q10+Q17+Q20</f>
        <v>16.695793103448278</v>
      </c>
    </row>
    <row r="22" spans="1:17">
      <c r="A22" s="62" t="s">
        <v>20</v>
      </c>
      <c r="B22" s="29" t="s">
        <v>182</v>
      </c>
      <c r="C22" s="87">
        <v>18.41</v>
      </c>
      <c r="D22" s="17">
        <v>100</v>
      </c>
      <c r="E22" s="20">
        <v>0.83</v>
      </c>
      <c r="F22" s="20">
        <v>0</v>
      </c>
      <c r="G22" s="20">
        <v>3.33</v>
      </c>
      <c r="H22" s="20">
        <v>15.17</v>
      </c>
      <c r="I22" s="42" t="s">
        <v>136</v>
      </c>
      <c r="J22" s="18">
        <v>0.03</v>
      </c>
      <c r="K22" s="18">
        <v>0.03</v>
      </c>
      <c r="L22" s="18">
        <v>10</v>
      </c>
      <c r="M22" s="18">
        <v>10</v>
      </c>
      <c r="N22" s="18">
        <v>23</v>
      </c>
      <c r="O22" s="18">
        <v>14</v>
      </c>
      <c r="P22" s="18">
        <v>42</v>
      </c>
      <c r="Q22" s="18">
        <v>0.6</v>
      </c>
    </row>
    <row r="23" spans="1:17">
      <c r="A23" s="62" t="s">
        <v>47</v>
      </c>
      <c r="B23" s="27" t="s">
        <v>113</v>
      </c>
      <c r="C23" s="87">
        <v>41.56</v>
      </c>
      <c r="D23" s="17">
        <v>100</v>
      </c>
      <c r="E23" s="20">
        <v>8.0124999999999993</v>
      </c>
      <c r="F23" s="20">
        <v>2.7374999999999998</v>
      </c>
      <c r="G23" s="20">
        <v>7.6</v>
      </c>
      <c r="H23" s="20">
        <v>87.5</v>
      </c>
      <c r="I23" s="42" t="s">
        <v>146</v>
      </c>
      <c r="J23" s="17">
        <v>7.4999999999999997E-2</v>
      </c>
      <c r="K23" s="20">
        <v>7.4999999999999997E-2</v>
      </c>
      <c r="L23" s="20">
        <v>24.375</v>
      </c>
      <c r="M23" s="20">
        <v>0.82499999999999996</v>
      </c>
      <c r="N23" s="20">
        <v>36.299999999999997</v>
      </c>
      <c r="O23" s="20">
        <v>26.024999999999999</v>
      </c>
      <c r="P23" s="20">
        <v>110.425</v>
      </c>
      <c r="Q23" s="20">
        <v>0.75</v>
      </c>
    </row>
    <row r="24" spans="1:17">
      <c r="A24" s="62" t="s">
        <v>23</v>
      </c>
      <c r="B24" s="16" t="s">
        <v>29</v>
      </c>
      <c r="C24" s="86">
        <v>30.5</v>
      </c>
      <c r="D24" s="24">
        <v>180</v>
      </c>
      <c r="E24" s="20">
        <v>3.72</v>
      </c>
      <c r="F24" s="20">
        <v>8.2799999999999994</v>
      </c>
      <c r="G24" s="20">
        <v>31.44</v>
      </c>
      <c r="H24" s="20">
        <v>216</v>
      </c>
      <c r="I24" s="33" t="s">
        <v>147</v>
      </c>
      <c r="J24" s="20">
        <v>0.14000000000000001</v>
      </c>
      <c r="K24" s="20">
        <v>0.13</v>
      </c>
      <c r="L24" s="20">
        <v>23.74</v>
      </c>
      <c r="M24" s="20">
        <v>6.12</v>
      </c>
      <c r="N24" s="20">
        <v>50.39</v>
      </c>
      <c r="O24" s="20">
        <v>33.840000000000003</v>
      </c>
      <c r="P24" s="20">
        <v>102.48</v>
      </c>
      <c r="Q24" s="20">
        <v>1.27</v>
      </c>
    </row>
    <row r="25" spans="1:17">
      <c r="A25" s="62"/>
      <c r="B25" s="16" t="s">
        <v>30</v>
      </c>
      <c r="C25" s="86">
        <v>12.6</v>
      </c>
      <c r="D25" s="24">
        <v>200</v>
      </c>
      <c r="E25" s="18">
        <v>1</v>
      </c>
      <c r="F25" s="18">
        <v>0</v>
      </c>
      <c r="G25" s="18">
        <v>24.4</v>
      </c>
      <c r="H25" s="18">
        <v>101.6</v>
      </c>
      <c r="I25" s="32" t="s">
        <v>140</v>
      </c>
      <c r="J25" s="18">
        <v>0.01</v>
      </c>
      <c r="K25" s="18">
        <v>0.01</v>
      </c>
      <c r="L25" s="18">
        <v>0</v>
      </c>
      <c r="M25" s="18">
        <v>2</v>
      </c>
      <c r="N25" s="18">
        <v>17</v>
      </c>
      <c r="O25" s="18">
        <v>10</v>
      </c>
      <c r="P25" s="18">
        <v>24</v>
      </c>
      <c r="Q25" s="18">
        <v>2.8</v>
      </c>
    </row>
    <row r="26" spans="1:17">
      <c r="A26" s="62"/>
      <c r="B26" s="16" t="s">
        <v>39</v>
      </c>
      <c r="C26" s="86">
        <v>3.42</v>
      </c>
      <c r="D26" s="24">
        <v>45</v>
      </c>
      <c r="E26" s="20">
        <v>3.5550000000000002</v>
      </c>
      <c r="F26" s="20">
        <v>0.45</v>
      </c>
      <c r="G26" s="20">
        <v>21.734999999999999</v>
      </c>
      <c r="H26" s="20">
        <v>95.75</v>
      </c>
      <c r="I26" s="33" t="s">
        <v>132</v>
      </c>
      <c r="J26" s="20">
        <v>7.2000000000000008E-2</v>
      </c>
      <c r="K26" s="20">
        <v>2.6999999999999996E-2</v>
      </c>
      <c r="L26" s="20">
        <v>0</v>
      </c>
      <c r="M26" s="20">
        <v>0</v>
      </c>
      <c r="N26" s="20">
        <v>10.35</v>
      </c>
      <c r="O26" s="20">
        <v>14.85</v>
      </c>
      <c r="P26" s="20">
        <v>35.1</v>
      </c>
      <c r="Q26" s="20">
        <v>0.9</v>
      </c>
    </row>
    <row r="27" spans="1:17">
      <c r="A27" s="62"/>
      <c r="B27" s="16" t="s">
        <v>25</v>
      </c>
      <c r="C27" s="86">
        <v>2.8</v>
      </c>
      <c r="D27" s="24">
        <v>35</v>
      </c>
      <c r="E27" s="20">
        <v>2.31</v>
      </c>
      <c r="F27" s="20">
        <v>0.42</v>
      </c>
      <c r="G27" s="20">
        <v>11.69</v>
      </c>
      <c r="H27" s="20">
        <v>60.9</v>
      </c>
      <c r="I27" s="33" t="s">
        <v>132</v>
      </c>
      <c r="J27" s="20">
        <v>6.3E-2</v>
      </c>
      <c r="K27" s="20">
        <v>2.8000000000000004E-2</v>
      </c>
      <c r="L27" s="20">
        <v>0</v>
      </c>
      <c r="M27" s="20">
        <v>0</v>
      </c>
      <c r="N27" s="20">
        <v>12.25</v>
      </c>
      <c r="O27" s="20">
        <v>16.45</v>
      </c>
      <c r="P27" s="20">
        <v>55.3</v>
      </c>
      <c r="Q27" s="20">
        <v>1.365</v>
      </c>
    </row>
    <row r="28" spans="1:17">
      <c r="A28" s="62" t="s">
        <v>26</v>
      </c>
      <c r="B28" s="16"/>
      <c r="C28" s="73">
        <f t="shared" ref="C28:H28" si="14">SUM(C22:C27)</f>
        <v>109.28999999999999</v>
      </c>
      <c r="D28" s="61">
        <f t="shared" si="14"/>
        <v>660</v>
      </c>
      <c r="E28" s="61">
        <f t="shared" si="14"/>
        <v>19.427499999999998</v>
      </c>
      <c r="F28" s="61">
        <f t="shared" si="14"/>
        <v>11.887499999999998</v>
      </c>
      <c r="G28" s="61">
        <f t="shared" si="14"/>
        <v>100.19500000000001</v>
      </c>
      <c r="H28" s="61">
        <f t="shared" si="14"/>
        <v>576.91999999999996</v>
      </c>
      <c r="I28" s="63"/>
      <c r="J28" s="61">
        <f t="shared" ref="J28:Q28" si="15">SUM(J22:J27)</f>
        <v>0.39</v>
      </c>
      <c r="K28" s="61">
        <f t="shared" si="15"/>
        <v>0.30000000000000004</v>
      </c>
      <c r="L28" s="61">
        <f t="shared" si="15"/>
        <v>58.114999999999995</v>
      </c>
      <c r="M28" s="61">
        <f t="shared" si="15"/>
        <v>18.945</v>
      </c>
      <c r="N28" s="61">
        <f t="shared" si="15"/>
        <v>149.29</v>
      </c>
      <c r="O28" s="61">
        <f t="shared" si="15"/>
        <v>115.16500000000001</v>
      </c>
      <c r="P28" s="61">
        <f t="shared" si="15"/>
        <v>369.30500000000006</v>
      </c>
      <c r="Q28" s="61">
        <f t="shared" si="15"/>
        <v>7.6850000000000005</v>
      </c>
    </row>
    <row r="29" spans="1:17">
      <c r="A29" s="62" t="s">
        <v>28</v>
      </c>
      <c r="B29" s="27" t="s">
        <v>114</v>
      </c>
      <c r="C29" s="87">
        <v>7.92</v>
      </c>
      <c r="D29" s="28">
        <v>100</v>
      </c>
      <c r="E29" s="39">
        <v>1.4079999999999999</v>
      </c>
      <c r="F29" s="39">
        <v>6.0119999999999996</v>
      </c>
      <c r="G29" s="39">
        <v>8.25</v>
      </c>
      <c r="H29" s="39">
        <v>92.8</v>
      </c>
      <c r="I29" s="43" t="s">
        <v>142</v>
      </c>
      <c r="J29" s="40">
        <v>1.7000000000000001E-2</v>
      </c>
      <c r="K29" s="39">
        <v>3.6999999999999998E-2</v>
      </c>
      <c r="L29" s="39">
        <v>0</v>
      </c>
      <c r="M29" s="39">
        <v>6.65</v>
      </c>
      <c r="N29" s="39">
        <v>35.463999999999999</v>
      </c>
      <c r="O29" s="39">
        <v>20.695</v>
      </c>
      <c r="P29" s="39">
        <v>40.631999999999998</v>
      </c>
      <c r="Q29" s="39">
        <v>1.3240000000000001</v>
      </c>
    </row>
    <row r="30" spans="1:17">
      <c r="A30" s="62"/>
      <c r="B30" s="16" t="s">
        <v>74</v>
      </c>
      <c r="C30" s="86">
        <v>11.96</v>
      </c>
      <c r="D30" s="28">
        <v>250</v>
      </c>
      <c r="E30" s="20">
        <v>1.9724999999999999</v>
      </c>
      <c r="F30" s="20">
        <v>2.7124999999999999</v>
      </c>
      <c r="G30" s="20">
        <v>12.112500000000001</v>
      </c>
      <c r="H30" s="17">
        <v>125.5</v>
      </c>
      <c r="I30" s="42" t="s">
        <v>154</v>
      </c>
      <c r="J30" s="17">
        <v>0.09</v>
      </c>
      <c r="K30" s="17">
        <v>5.5E-2</v>
      </c>
      <c r="L30" s="17">
        <v>0</v>
      </c>
      <c r="M30" s="17">
        <v>8.25</v>
      </c>
      <c r="N30" s="17">
        <v>26.7</v>
      </c>
      <c r="O30" s="17">
        <v>22.774999999999999</v>
      </c>
      <c r="P30" s="17">
        <v>55.975000000000001</v>
      </c>
      <c r="Q30" s="17">
        <v>0.875</v>
      </c>
    </row>
    <row r="31" spans="1:17">
      <c r="A31" s="62"/>
      <c r="B31" s="16" t="s">
        <v>52</v>
      </c>
      <c r="C31" s="86">
        <v>79.010000000000005</v>
      </c>
      <c r="D31" s="24">
        <v>100</v>
      </c>
      <c r="E31" s="20">
        <v>14.44</v>
      </c>
      <c r="F31" s="20">
        <v>8.2200000000000006</v>
      </c>
      <c r="G31" s="20">
        <v>22.11</v>
      </c>
      <c r="H31" s="20">
        <v>218.22</v>
      </c>
      <c r="I31" s="33" t="s">
        <v>143</v>
      </c>
      <c r="J31" s="20">
        <v>0.06</v>
      </c>
      <c r="K31" s="20">
        <v>0.12</v>
      </c>
      <c r="L31" s="20">
        <v>2.0699999999999998</v>
      </c>
      <c r="M31" s="20">
        <v>0.41</v>
      </c>
      <c r="N31" s="20">
        <v>40.89</v>
      </c>
      <c r="O31" s="20">
        <v>23.23</v>
      </c>
      <c r="P31" s="20">
        <v>161.81</v>
      </c>
      <c r="Q31" s="20">
        <v>2.38</v>
      </c>
    </row>
    <row r="32" spans="1:17">
      <c r="A32" s="62"/>
      <c r="B32" s="22" t="s">
        <v>49</v>
      </c>
      <c r="C32" s="88">
        <v>12.52</v>
      </c>
      <c r="D32" s="25">
        <v>180</v>
      </c>
      <c r="E32" s="20">
        <v>6.5485714285714289</v>
      </c>
      <c r="F32" s="20">
        <v>6.9428571428571431</v>
      </c>
      <c r="G32" s="20">
        <v>36.548571428571428</v>
      </c>
      <c r="H32" s="20">
        <v>253.4</v>
      </c>
      <c r="I32" s="33" t="s">
        <v>144</v>
      </c>
      <c r="J32" s="20">
        <v>6.8571428571428575E-2</v>
      </c>
      <c r="K32" s="20">
        <v>3.4285714285714287E-2</v>
      </c>
      <c r="L32" s="20">
        <v>34.285714285714285</v>
      </c>
      <c r="M32" s="20">
        <v>0</v>
      </c>
      <c r="N32" s="20">
        <v>14.571428571428571</v>
      </c>
      <c r="O32" s="20">
        <v>9.7714285714285722</v>
      </c>
      <c r="P32" s="20">
        <v>45.085714285714289</v>
      </c>
      <c r="Q32" s="20">
        <v>0.97714285714285709</v>
      </c>
    </row>
    <row r="33" spans="1:17">
      <c r="A33" s="62"/>
      <c r="B33" s="16" t="s">
        <v>53</v>
      </c>
      <c r="C33" s="86">
        <v>14.33</v>
      </c>
      <c r="D33" s="24">
        <v>200</v>
      </c>
      <c r="E33" s="20">
        <v>3.6</v>
      </c>
      <c r="F33" s="20">
        <v>2.7</v>
      </c>
      <c r="G33" s="20">
        <v>28.3</v>
      </c>
      <c r="H33" s="20">
        <v>151.80000000000001</v>
      </c>
      <c r="I33" s="33" t="s">
        <v>152</v>
      </c>
      <c r="J33" s="20">
        <v>0.06</v>
      </c>
      <c r="K33" s="20">
        <v>0.25</v>
      </c>
      <c r="L33" s="20">
        <v>26.49</v>
      </c>
      <c r="M33" s="20">
        <v>1.04</v>
      </c>
      <c r="N33" s="20">
        <v>273.74</v>
      </c>
      <c r="O33" s="20">
        <v>42</v>
      </c>
      <c r="P33" s="20">
        <v>184</v>
      </c>
      <c r="Q33" s="20">
        <v>0.17</v>
      </c>
    </row>
    <row r="34" spans="1:17">
      <c r="A34" s="62"/>
      <c r="B34" s="16" t="s">
        <v>109</v>
      </c>
      <c r="C34" s="86">
        <v>25</v>
      </c>
      <c r="D34" s="28">
        <v>100</v>
      </c>
      <c r="E34" s="18">
        <v>0.39</v>
      </c>
      <c r="F34" s="18">
        <v>0</v>
      </c>
      <c r="G34" s="18">
        <v>12.6</v>
      </c>
      <c r="H34" s="18">
        <v>52</v>
      </c>
      <c r="I34" s="32" t="s">
        <v>135</v>
      </c>
      <c r="J34" s="18">
        <v>3.3000000000000002E-2</v>
      </c>
      <c r="K34" s="18">
        <v>2.1999999999999999E-2</v>
      </c>
      <c r="L34" s="18">
        <v>4.58</v>
      </c>
      <c r="M34" s="18">
        <v>9.17</v>
      </c>
      <c r="N34" s="18">
        <v>14.67</v>
      </c>
      <c r="O34" s="18">
        <v>8.25</v>
      </c>
      <c r="P34" s="18">
        <v>10.08</v>
      </c>
      <c r="Q34" s="18">
        <v>2.02</v>
      </c>
    </row>
    <row r="35" spans="1:17">
      <c r="A35" s="62"/>
      <c r="B35" s="16" t="s">
        <v>31</v>
      </c>
      <c r="C35" s="86">
        <v>4.5599999999999996</v>
      </c>
      <c r="D35" s="24">
        <v>60</v>
      </c>
      <c r="E35" s="20">
        <v>4.74</v>
      </c>
      <c r="F35" s="20">
        <v>0.6</v>
      </c>
      <c r="G35" s="20">
        <v>28.98</v>
      </c>
      <c r="H35" s="20">
        <v>121</v>
      </c>
      <c r="I35" s="42" t="s">
        <v>132</v>
      </c>
      <c r="J35" s="20">
        <v>9.6000000000000002E-2</v>
      </c>
      <c r="K35" s="20">
        <v>3.5999999999999997E-2</v>
      </c>
      <c r="L35" s="20">
        <v>0</v>
      </c>
      <c r="M35" s="20">
        <v>0</v>
      </c>
      <c r="N35" s="20">
        <v>13.8</v>
      </c>
      <c r="O35" s="20">
        <v>19.8</v>
      </c>
      <c r="P35" s="20">
        <v>46.8</v>
      </c>
      <c r="Q35" s="20">
        <v>1.2</v>
      </c>
    </row>
    <row r="36" spans="1:17">
      <c r="A36" s="62"/>
      <c r="B36" s="16" t="s">
        <v>25</v>
      </c>
      <c r="C36" s="86">
        <v>3.52</v>
      </c>
      <c r="D36" s="17">
        <v>44</v>
      </c>
      <c r="E36" s="20">
        <v>2.9039999999999999</v>
      </c>
      <c r="F36" s="20">
        <v>0.52800000000000002</v>
      </c>
      <c r="G36" s="20">
        <v>14.696</v>
      </c>
      <c r="H36" s="20">
        <v>76.56</v>
      </c>
      <c r="I36" s="42" t="s">
        <v>132</v>
      </c>
      <c r="J36" s="20">
        <v>7.9199999999999993E-2</v>
      </c>
      <c r="K36" s="20">
        <v>3.5200000000000002E-2</v>
      </c>
      <c r="L36" s="20">
        <v>0</v>
      </c>
      <c r="M36" s="20">
        <v>0</v>
      </c>
      <c r="N36" s="20">
        <v>15.4</v>
      </c>
      <c r="O36" s="20">
        <v>20.68</v>
      </c>
      <c r="P36" s="20">
        <v>69.52</v>
      </c>
      <c r="Q36" s="20">
        <v>1.716</v>
      </c>
    </row>
    <row r="37" spans="1:17">
      <c r="A37" s="62" t="s">
        <v>32</v>
      </c>
      <c r="B37" s="16"/>
      <c r="C37" s="73">
        <f>SUM(C29:C36)</f>
        <v>158.82000000000002</v>
      </c>
      <c r="D37" s="61">
        <f>SUM(D29:D36)</f>
        <v>1034</v>
      </c>
      <c r="E37" s="61">
        <f t="shared" ref="E37:Q37" si="16">SUM(E29:E36)</f>
        <v>36.003071428571431</v>
      </c>
      <c r="F37" s="61">
        <f t="shared" si="16"/>
        <v>27.71535714285714</v>
      </c>
      <c r="G37" s="61">
        <f t="shared" si="16"/>
        <v>163.59707142857141</v>
      </c>
      <c r="H37" s="61">
        <f t="shared" si="16"/>
        <v>1091.28</v>
      </c>
      <c r="I37" s="63"/>
      <c r="J37" s="61">
        <f t="shared" si="16"/>
        <v>0.50377142857142854</v>
      </c>
      <c r="K37" s="61">
        <f t="shared" si="16"/>
        <v>0.58948571428571428</v>
      </c>
      <c r="L37" s="61">
        <f t="shared" si="16"/>
        <v>67.425714285714278</v>
      </c>
      <c r="M37" s="61">
        <f t="shared" si="16"/>
        <v>25.520000000000003</v>
      </c>
      <c r="N37" s="61">
        <f t="shared" si="16"/>
        <v>435.2354285714286</v>
      </c>
      <c r="O37" s="61">
        <f t="shared" si="16"/>
        <v>167.20142857142858</v>
      </c>
      <c r="P37" s="61">
        <f t="shared" si="16"/>
        <v>613.9027142857143</v>
      </c>
      <c r="Q37" s="61">
        <f t="shared" si="16"/>
        <v>10.662142857142856</v>
      </c>
    </row>
    <row r="38" spans="1:17">
      <c r="A38" s="62" t="s">
        <v>35</v>
      </c>
      <c r="B38" s="16" t="s">
        <v>54</v>
      </c>
      <c r="C38" s="86">
        <v>46.1</v>
      </c>
      <c r="D38" s="24">
        <v>205</v>
      </c>
      <c r="E38" s="20">
        <v>7.6157499999999994</v>
      </c>
      <c r="F38" s="20">
        <v>12.218</v>
      </c>
      <c r="G38" s="20">
        <v>58.906750000000002</v>
      </c>
      <c r="H38" s="20">
        <v>376.17500000000001</v>
      </c>
      <c r="I38" s="33" t="s">
        <v>155</v>
      </c>
      <c r="J38" s="20">
        <v>0.19475000000000001</v>
      </c>
      <c r="K38" s="20">
        <v>5.1250000000000004E-2</v>
      </c>
      <c r="L38" s="20">
        <v>61.500000000000007</v>
      </c>
      <c r="M38" s="20">
        <v>1.75275</v>
      </c>
      <c r="N38" s="20">
        <v>48.175000000000004</v>
      </c>
      <c r="O38" s="20">
        <v>69.289999999999992</v>
      </c>
      <c r="P38" s="20">
        <v>166.76749999999998</v>
      </c>
      <c r="Q38" s="20">
        <v>2.9212500000000006</v>
      </c>
    </row>
    <row r="39" spans="1:17">
      <c r="A39" s="62"/>
      <c r="B39" s="16" t="s">
        <v>131</v>
      </c>
      <c r="C39" s="86">
        <v>36</v>
      </c>
      <c r="D39" s="24">
        <v>20</v>
      </c>
      <c r="E39" s="20">
        <v>4.6399999999999997</v>
      </c>
      <c r="F39" s="20">
        <v>5.9</v>
      </c>
      <c r="G39" s="20">
        <v>0</v>
      </c>
      <c r="H39" s="20">
        <v>72.8</v>
      </c>
      <c r="I39" s="42" t="s">
        <v>156</v>
      </c>
      <c r="J39" s="20">
        <v>8.0000000000000002E-3</v>
      </c>
      <c r="K39" s="20">
        <v>0.06</v>
      </c>
      <c r="L39" s="20">
        <v>52</v>
      </c>
      <c r="M39" s="20">
        <v>0.14000000000000001</v>
      </c>
      <c r="N39" s="20">
        <v>176</v>
      </c>
      <c r="O39" s="20">
        <v>7</v>
      </c>
      <c r="P39" s="20">
        <v>100</v>
      </c>
      <c r="Q39" s="20">
        <v>0.2</v>
      </c>
    </row>
    <row r="40" spans="1:17">
      <c r="A40" s="62"/>
      <c r="B40" s="16" t="s">
        <v>30</v>
      </c>
      <c r="C40" s="86">
        <v>12.6</v>
      </c>
      <c r="D40" s="24">
        <v>200</v>
      </c>
      <c r="E40" s="18">
        <v>1</v>
      </c>
      <c r="F40" s="18">
        <v>0</v>
      </c>
      <c r="G40" s="18">
        <v>24.4</v>
      </c>
      <c r="H40" s="18">
        <v>101.6</v>
      </c>
      <c r="I40" s="32" t="s">
        <v>140</v>
      </c>
      <c r="J40" s="18">
        <v>0.01</v>
      </c>
      <c r="K40" s="18">
        <v>0.01</v>
      </c>
      <c r="L40" s="18">
        <v>0</v>
      </c>
      <c r="M40" s="18">
        <v>2</v>
      </c>
      <c r="N40" s="18">
        <v>17</v>
      </c>
      <c r="O40" s="18">
        <v>10</v>
      </c>
      <c r="P40" s="18">
        <v>24</v>
      </c>
      <c r="Q40" s="18">
        <v>2.8</v>
      </c>
    </row>
    <row r="41" spans="1:17">
      <c r="A41" s="62"/>
      <c r="B41" s="16" t="s">
        <v>39</v>
      </c>
      <c r="C41" s="86">
        <v>4.18</v>
      </c>
      <c r="D41" s="24">
        <v>55</v>
      </c>
      <c r="E41" s="20">
        <v>4.3449999999999998</v>
      </c>
      <c r="F41" s="20">
        <v>0.55000000000000004</v>
      </c>
      <c r="G41" s="20">
        <v>26.565000000000001</v>
      </c>
      <c r="H41" s="20">
        <v>109.2</v>
      </c>
      <c r="I41" s="33" t="s">
        <v>132</v>
      </c>
      <c r="J41" s="20">
        <v>8.8000000000000009E-2</v>
      </c>
      <c r="K41" s="20">
        <v>3.3000000000000002E-2</v>
      </c>
      <c r="L41" s="20">
        <v>0</v>
      </c>
      <c r="M41" s="20">
        <v>0</v>
      </c>
      <c r="N41" s="20">
        <v>12.65</v>
      </c>
      <c r="O41" s="20">
        <v>18.149999999999999</v>
      </c>
      <c r="P41" s="20">
        <v>42.9</v>
      </c>
      <c r="Q41" s="20">
        <v>1.1000000000000001</v>
      </c>
    </row>
    <row r="42" spans="1:17">
      <c r="A42" s="62" t="s">
        <v>36</v>
      </c>
      <c r="B42" s="16"/>
      <c r="C42" s="73">
        <f>SUM(C38:C41)</f>
        <v>98.88</v>
      </c>
      <c r="D42" s="61">
        <f>SUM(D38:D41)</f>
        <v>480</v>
      </c>
      <c r="E42" s="21">
        <f>SUM(E38:E41)</f>
        <v>17.600749999999998</v>
      </c>
      <c r="F42" s="21">
        <f t="shared" ref="F42:Q42" si="17">SUM(F38:F41)</f>
        <v>18.668000000000003</v>
      </c>
      <c r="G42" s="21">
        <f t="shared" si="17"/>
        <v>109.87174999999999</v>
      </c>
      <c r="H42" s="21">
        <f t="shared" si="17"/>
        <v>659.77500000000009</v>
      </c>
      <c r="I42" s="47"/>
      <c r="J42" s="21">
        <f t="shared" si="17"/>
        <v>0.30075000000000002</v>
      </c>
      <c r="K42" s="21">
        <f t="shared" si="17"/>
        <v>0.15425</v>
      </c>
      <c r="L42" s="21">
        <f t="shared" si="17"/>
        <v>113.5</v>
      </c>
      <c r="M42" s="21">
        <f t="shared" si="17"/>
        <v>3.8927499999999999</v>
      </c>
      <c r="N42" s="21">
        <f t="shared" si="17"/>
        <v>253.82500000000002</v>
      </c>
      <c r="O42" s="21">
        <f t="shared" si="17"/>
        <v>104.44</v>
      </c>
      <c r="P42" s="21">
        <f t="shared" si="17"/>
        <v>333.66749999999996</v>
      </c>
      <c r="Q42" s="21">
        <f t="shared" si="17"/>
        <v>7.0212500000000002</v>
      </c>
    </row>
    <row r="43" spans="1:17">
      <c r="A43" s="61" t="s">
        <v>176</v>
      </c>
      <c r="B43" s="16"/>
      <c r="C43" s="19">
        <f t="shared" ref="C43:D43" si="18">C28+C37+C42</f>
        <v>366.99</v>
      </c>
      <c r="D43" s="50">
        <f t="shared" si="18"/>
        <v>2174</v>
      </c>
      <c r="E43" s="21">
        <f>E28+E37+E42</f>
        <v>73.031321428571431</v>
      </c>
      <c r="F43" s="21">
        <f t="shared" ref="F43:H43" si="19">F28+F37+F42</f>
        <v>58.270857142857139</v>
      </c>
      <c r="G43" s="21">
        <f t="shared" si="19"/>
        <v>373.6638214285714</v>
      </c>
      <c r="H43" s="21">
        <f t="shared" si="19"/>
        <v>2327.9749999999999</v>
      </c>
      <c r="I43" s="47"/>
      <c r="J43" s="21">
        <f t="shared" ref="J43:Q43" si="20">J28+J37+J42</f>
        <v>1.1945214285714285</v>
      </c>
      <c r="K43" s="21">
        <f t="shared" si="20"/>
        <v>1.0437357142857144</v>
      </c>
      <c r="L43" s="21">
        <f t="shared" si="20"/>
        <v>239.04071428571427</v>
      </c>
      <c r="M43" s="21">
        <f t="shared" si="20"/>
        <v>48.357750000000003</v>
      </c>
      <c r="N43" s="21">
        <f t="shared" si="20"/>
        <v>838.35042857142867</v>
      </c>
      <c r="O43" s="21">
        <f t="shared" si="20"/>
        <v>386.80642857142857</v>
      </c>
      <c r="P43" s="21">
        <f t="shared" si="20"/>
        <v>1316.8752142857143</v>
      </c>
      <c r="Q43" s="21">
        <f t="shared" si="20"/>
        <v>25.368392857142858</v>
      </c>
    </row>
  </sheetData>
  <autoFilter ref="A2:Q43" xr:uid="{B171BD30-2D55-4365-A7C7-C98FCB4FCC85}">
    <filterColumn colId="4" showButton="0"/>
    <filterColumn colId="5" showButton="0"/>
  </autoFilter>
  <mergeCells count="11">
    <mergeCell ref="M2:M3"/>
    <mergeCell ref="N2:N3"/>
    <mergeCell ref="O2:O3"/>
    <mergeCell ref="P2:P3"/>
    <mergeCell ref="Q2:Q3"/>
    <mergeCell ref="E2:G2"/>
    <mergeCell ref="A2:A3"/>
    <mergeCell ref="J2:J3"/>
    <mergeCell ref="K2:K3"/>
    <mergeCell ref="L2:L3"/>
    <mergeCell ref="C2:C3"/>
  </mergeCells>
  <pageMargins left="0.25" right="0.25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38"/>
  <sheetViews>
    <sheetView view="pageBreakPreview" topLeftCell="A10" zoomScale="50" zoomScaleNormal="50" zoomScaleSheetLayoutView="50" workbookViewId="0">
      <selection activeCell="C36" sqref="C36"/>
    </sheetView>
  </sheetViews>
  <sheetFormatPr defaultColWidth="9" defaultRowHeight="20.25"/>
  <cols>
    <col min="1" max="1" width="25.28515625" style="69" customWidth="1"/>
    <col min="2" max="2" width="67.5703125" style="30" customWidth="1"/>
    <col min="3" max="3" width="18.42578125" style="85" customWidth="1"/>
    <col min="4" max="4" width="13.28515625" style="30" customWidth="1"/>
    <col min="5" max="7" width="11.28515625" style="31" customWidth="1"/>
    <col min="8" max="8" width="16.140625" style="31" customWidth="1"/>
    <col min="9" max="9" width="13" style="48" customWidth="1"/>
    <col min="10" max="13" width="11.28515625" style="31" customWidth="1"/>
    <col min="14" max="14" width="12.42578125" style="31" customWidth="1"/>
    <col min="15" max="15" width="11.28515625" style="31" customWidth="1"/>
    <col min="16" max="16" width="13.28515625" style="31" customWidth="1"/>
    <col min="17" max="17" width="11.28515625" style="31" customWidth="1"/>
    <col min="18" max="16384" width="9" style="30"/>
  </cols>
  <sheetData>
    <row r="2" spans="1:17">
      <c r="A2" s="95" t="s">
        <v>0</v>
      </c>
      <c r="B2" s="61" t="s">
        <v>1</v>
      </c>
      <c r="C2" s="97" t="s">
        <v>180</v>
      </c>
      <c r="D2" s="61" t="s">
        <v>2</v>
      </c>
      <c r="E2" s="96" t="s">
        <v>3</v>
      </c>
      <c r="F2" s="96"/>
      <c r="G2" s="96"/>
      <c r="H2" s="61" t="s">
        <v>4</v>
      </c>
      <c r="I2" s="63" t="s">
        <v>5</v>
      </c>
      <c r="J2" s="95" t="s">
        <v>6</v>
      </c>
      <c r="K2" s="95" t="s">
        <v>7</v>
      </c>
      <c r="L2" s="95" t="s">
        <v>8</v>
      </c>
      <c r="M2" s="95" t="s">
        <v>9</v>
      </c>
      <c r="N2" s="95" t="s">
        <v>10</v>
      </c>
      <c r="O2" s="95" t="s">
        <v>11</v>
      </c>
      <c r="P2" s="95" t="s">
        <v>12</v>
      </c>
      <c r="Q2" s="95" t="s">
        <v>13</v>
      </c>
    </row>
    <row r="3" spans="1:17">
      <c r="A3" s="95"/>
      <c r="B3" s="61" t="s">
        <v>14</v>
      </c>
      <c r="C3" s="98"/>
      <c r="D3" s="61" t="s">
        <v>14</v>
      </c>
      <c r="E3" s="61" t="s">
        <v>15</v>
      </c>
      <c r="F3" s="61" t="s">
        <v>16</v>
      </c>
      <c r="G3" s="61" t="s">
        <v>17</v>
      </c>
      <c r="H3" s="61" t="s">
        <v>18</v>
      </c>
      <c r="I3" s="63" t="s">
        <v>19</v>
      </c>
      <c r="J3" s="95"/>
      <c r="K3" s="95"/>
      <c r="L3" s="95"/>
      <c r="M3" s="95"/>
      <c r="N3" s="95"/>
      <c r="O3" s="95"/>
      <c r="P3" s="95"/>
      <c r="Q3" s="95"/>
    </row>
    <row r="4" spans="1:17" ht="23.25" customHeight="1">
      <c r="A4" s="62" t="s">
        <v>20</v>
      </c>
      <c r="B4" s="27" t="s">
        <v>110</v>
      </c>
      <c r="C4" s="87">
        <v>7.47</v>
      </c>
      <c r="D4" s="24">
        <v>100</v>
      </c>
      <c r="E4" s="18">
        <v>1.3120000000000001</v>
      </c>
      <c r="F4" s="18">
        <v>3.2490000000000001</v>
      </c>
      <c r="G4" s="18">
        <v>6.4660000000000002</v>
      </c>
      <c r="H4" s="18">
        <v>60.4</v>
      </c>
      <c r="I4" s="42" t="s">
        <v>159</v>
      </c>
      <c r="J4" s="42">
        <v>2.1999999999999999E-2</v>
      </c>
      <c r="K4" s="18">
        <v>3.7999999999999999E-2</v>
      </c>
      <c r="L4" s="18">
        <v>0</v>
      </c>
      <c r="M4" s="18">
        <v>17.097999999999999</v>
      </c>
      <c r="N4" s="18">
        <v>24.971</v>
      </c>
      <c r="O4" s="18">
        <v>15.090999999999999</v>
      </c>
      <c r="P4" s="18">
        <v>28.306999999999999</v>
      </c>
      <c r="Q4" s="18">
        <v>0.46600000000000003</v>
      </c>
    </row>
    <row r="5" spans="1:17" ht="23.25" customHeight="1">
      <c r="A5" s="62" t="s">
        <v>55</v>
      </c>
      <c r="B5" s="27" t="s">
        <v>76</v>
      </c>
      <c r="C5" s="87">
        <v>108.09</v>
      </c>
      <c r="D5" s="17">
        <v>200</v>
      </c>
      <c r="E5" s="18">
        <v>22.951724137931034</v>
      </c>
      <c r="F5" s="18">
        <v>22.81</v>
      </c>
      <c r="G5" s="18">
        <v>27.310344827586206</v>
      </c>
      <c r="H5" s="18">
        <v>348.28</v>
      </c>
      <c r="I5" s="42" t="s">
        <v>157</v>
      </c>
      <c r="J5" s="32">
        <v>0.34482758620689657</v>
      </c>
      <c r="K5" s="18">
        <v>0.34482758620689657</v>
      </c>
      <c r="L5" s="18">
        <v>27.586206896551722</v>
      </c>
      <c r="M5" s="18">
        <v>6.5931034482758619</v>
      </c>
      <c r="N5" s="18">
        <v>58.551724137931032</v>
      </c>
      <c r="O5" s="18">
        <v>146.41379310344828</v>
      </c>
      <c r="P5" s="18">
        <v>390.55172413793099</v>
      </c>
      <c r="Q5" s="18">
        <v>5.2827586206896555</v>
      </c>
    </row>
    <row r="6" spans="1:17" ht="23.25" customHeight="1">
      <c r="A6" s="62" t="s">
        <v>23</v>
      </c>
      <c r="B6" s="16" t="s">
        <v>58</v>
      </c>
      <c r="C6" s="86">
        <v>1.76</v>
      </c>
      <c r="D6" s="24">
        <v>200</v>
      </c>
      <c r="E6" s="18">
        <v>0.01</v>
      </c>
      <c r="F6" s="18">
        <v>0</v>
      </c>
      <c r="G6" s="18">
        <v>15</v>
      </c>
      <c r="H6" s="18">
        <v>60</v>
      </c>
      <c r="I6" s="42" t="s">
        <v>158</v>
      </c>
      <c r="J6" s="18">
        <v>0</v>
      </c>
      <c r="K6" s="18">
        <v>0.01</v>
      </c>
      <c r="L6" s="18">
        <v>0.3</v>
      </c>
      <c r="M6" s="18">
        <v>0.04</v>
      </c>
      <c r="N6" s="18">
        <v>4.54</v>
      </c>
      <c r="O6" s="18">
        <v>3.8</v>
      </c>
      <c r="P6" s="18">
        <v>7.2</v>
      </c>
      <c r="Q6" s="18">
        <v>0.73799999999999999</v>
      </c>
    </row>
    <row r="7" spans="1:17" ht="23.25" customHeight="1">
      <c r="A7" s="62"/>
      <c r="B7" s="16" t="s">
        <v>39</v>
      </c>
      <c r="C7" s="86">
        <v>3.42</v>
      </c>
      <c r="D7" s="24">
        <v>45</v>
      </c>
      <c r="E7" s="20">
        <v>3.5550000000000002</v>
      </c>
      <c r="F7" s="20">
        <v>0.45</v>
      </c>
      <c r="G7" s="20">
        <v>21.734999999999999</v>
      </c>
      <c r="H7" s="20">
        <v>95.75</v>
      </c>
      <c r="I7" s="33" t="s">
        <v>132</v>
      </c>
      <c r="J7" s="20">
        <v>7.2000000000000008E-2</v>
      </c>
      <c r="K7" s="20">
        <v>2.6999999999999996E-2</v>
      </c>
      <c r="L7" s="20">
        <v>0</v>
      </c>
      <c r="M7" s="20">
        <v>0</v>
      </c>
      <c r="N7" s="20">
        <v>10.35</v>
      </c>
      <c r="O7" s="20">
        <v>14.85</v>
      </c>
      <c r="P7" s="20">
        <v>35.1</v>
      </c>
      <c r="Q7" s="20">
        <v>0.9</v>
      </c>
    </row>
    <row r="8" spans="1:17" ht="23.25" customHeight="1">
      <c r="A8" s="62"/>
      <c r="B8" s="16" t="s">
        <v>25</v>
      </c>
      <c r="C8" s="86">
        <v>2.8</v>
      </c>
      <c r="D8" s="24">
        <v>35</v>
      </c>
      <c r="E8" s="20">
        <v>2.31</v>
      </c>
      <c r="F8" s="20">
        <v>0.42</v>
      </c>
      <c r="G8" s="20">
        <v>11.69</v>
      </c>
      <c r="H8" s="20">
        <v>60.9</v>
      </c>
      <c r="I8" s="33" t="s">
        <v>132</v>
      </c>
      <c r="J8" s="20">
        <v>6.3E-2</v>
      </c>
      <c r="K8" s="20">
        <v>2.8000000000000004E-2</v>
      </c>
      <c r="L8" s="20">
        <v>0</v>
      </c>
      <c r="M8" s="20">
        <v>0</v>
      </c>
      <c r="N8" s="20">
        <v>12.25</v>
      </c>
      <c r="O8" s="20">
        <v>16.45</v>
      </c>
      <c r="P8" s="20">
        <v>55.3</v>
      </c>
      <c r="Q8" s="20">
        <v>1.365</v>
      </c>
    </row>
    <row r="9" spans="1:17" ht="23.25" customHeight="1">
      <c r="A9" s="62" t="s">
        <v>26</v>
      </c>
      <c r="B9" s="16"/>
      <c r="C9" s="19">
        <f t="shared" ref="C9:D9" si="0">SUM(C4:C8)</f>
        <v>123.54</v>
      </c>
      <c r="D9" s="82">
        <f t="shared" si="0"/>
        <v>580</v>
      </c>
      <c r="E9" s="19">
        <f>SUM(E4:E8)</f>
        <v>30.138724137931035</v>
      </c>
      <c r="F9" s="19">
        <f>SUM(F4:F8)</f>
        <v>26.928999999999998</v>
      </c>
      <c r="G9" s="19">
        <f>SUM(G4:G8)</f>
        <v>82.201344827586212</v>
      </c>
      <c r="H9" s="19">
        <f>SUM(H4:H8)</f>
        <v>625.32999999999993</v>
      </c>
      <c r="I9" s="49"/>
      <c r="J9" s="19">
        <f t="shared" ref="J9:P9" si="1">SUM(J4:J8)</f>
        <v>0.5018275862068966</v>
      </c>
      <c r="K9" s="19">
        <f t="shared" si="1"/>
        <v>0.44782758620689656</v>
      </c>
      <c r="L9" s="19">
        <f t="shared" si="1"/>
        <v>27.886206896551723</v>
      </c>
      <c r="M9" s="19">
        <f t="shared" si="1"/>
        <v>23.73110344827586</v>
      </c>
      <c r="N9" s="19">
        <f t="shared" si="1"/>
        <v>110.66272413793104</v>
      </c>
      <c r="O9" s="19">
        <f t="shared" si="1"/>
        <v>196.60479310344829</v>
      </c>
      <c r="P9" s="19">
        <f t="shared" si="1"/>
        <v>516.45872413793097</v>
      </c>
      <c r="Q9" s="19">
        <f>SUM(Q4:Q8)</f>
        <v>8.7517586206896567</v>
      </c>
    </row>
    <row r="10" spans="1:17" ht="23.25" customHeight="1">
      <c r="A10" s="62" t="s">
        <v>28</v>
      </c>
      <c r="B10" s="16" t="s">
        <v>56</v>
      </c>
      <c r="C10" s="86">
        <v>26.26</v>
      </c>
      <c r="D10" s="26">
        <v>100</v>
      </c>
      <c r="E10" s="20">
        <v>1.6</v>
      </c>
      <c r="F10" s="20">
        <v>4.83</v>
      </c>
      <c r="G10" s="20">
        <v>11</v>
      </c>
      <c r="H10" s="20">
        <v>95</v>
      </c>
      <c r="I10" s="33" t="s">
        <v>150</v>
      </c>
      <c r="J10" s="20">
        <v>0.02</v>
      </c>
      <c r="K10" s="20">
        <v>0.02</v>
      </c>
      <c r="L10" s="20">
        <v>0</v>
      </c>
      <c r="M10" s="20">
        <v>18.899999999999999</v>
      </c>
      <c r="N10" s="20">
        <v>76.599999999999994</v>
      </c>
      <c r="O10" s="20">
        <v>15</v>
      </c>
      <c r="P10" s="20">
        <v>32</v>
      </c>
      <c r="Q10" s="20">
        <v>0.6</v>
      </c>
    </row>
    <row r="11" spans="1:17" ht="23.25" customHeight="1">
      <c r="A11" s="62"/>
      <c r="B11" s="16" t="s">
        <v>57</v>
      </c>
      <c r="C11" s="86">
        <v>11.51</v>
      </c>
      <c r="D11" s="17">
        <v>250</v>
      </c>
      <c r="E11" s="20">
        <v>5.5975000000000001</v>
      </c>
      <c r="F11" s="20">
        <v>4.8</v>
      </c>
      <c r="G11" s="20">
        <v>10.175000000000001</v>
      </c>
      <c r="H11" s="20">
        <v>115</v>
      </c>
      <c r="I11" s="42" t="s">
        <v>160</v>
      </c>
      <c r="J11" s="33">
        <v>5.5E-2</v>
      </c>
      <c r="K11" s="20">
        <v>5.5E-2</v>
      </c>
      <c r="L11" s="20">
        <v>5.875</v>
      </c>
      <c r="M11" s="20">
        <v>0.8</v>
      </c>
      <c r="N11" s="20">
        <v>23.725000000000001</v>
      </c>
      <c r="O11" s="20">
        <v>16.75</v>
      </c>
      <c r="P11" s="20">
        <v>56.55</v>
      </c>
      <c r="Q11" s="20">
        <v>0.57499999999999996</v>
      </c>
    </row>
    <row r="12" spans="1:17" ht="23.25" customHeight="1">
      <c r="A12" s="62"/>
      <c r="B12" s="16" t="s">
        <v>116</v>
      </c>
      <c r="C12" s="86">
        <v>70.84</v>
      </c>
      <c r="D12" s="17">
        <v>225</v>
      </c>
      <c r="E12" s="20">
        <v>18.75</v>
      </c>
      <c r="F12" s="20">
        <v>16.754999999999999</v>
      </c>
      <c r="G12" s="20">
        <v>19.350000000000001</v>
      </c>
      <c r="H12" s="20">
        <v>303</v>
      </c>
      <c r="I12" s="33" t="s">
        <v>170</v>
      </c>
      <c r="J12" s="20">
        <v>0.18</v>
      </c>
      <c r="K12" s="20">
        <v>0.22500000000000001</v>
      </c>
      <c r="L12" s="20">
        <v>43.95</v>
      </c>
      <c r="M12" s="20">
        <v>12.465</v>
      </c>
      <c r="N12" s="20">
        <v>84.27</v>
      </c>
      <c r="O12" s="20">
        <v>53.175000000000004</v>
      </c>
      <c r="P12" s="20">
        <v>159.6</v>
      </c>
      <c r="Q12" s="20">
        <v>4.6050000000000004</v>
      </c>
    </row>
    <row r="13" spans="1:17" ht="23.25" customHeight="1">
      <c r="A13" s="62"/>
      <c r="B13" s="16" t="s">
        <v>65</v>
      </c>
      <c r="C13" s="86">
        <v>3.99</v>
      </c>
      <c r="D13" s="24">
        <v>200</v>
      </c>
      <c r="E13" s="20">
        <v>0.08</v>
      </c>
      <c r="F13" s="20">
        <v>0</v>
      </c>
      <c r="G13" s="20">
        <v>21.8</v>
      </c>
      <c r="H13" s="20">
        <v>87.6</v>
      </c>
      <c r="I13" s="42" t="s">
        <v>148</v>
      </c>
      <c r="J13" s="20">
        <v>0</v>
      </c>
      <c r="K13" s="20">
        <v>0</v>
      </c>
      <c r="L13" s="20">
        <v>9</v>
      </c>
      <c r="M13" s="20">
        <v>0.1</v>
      </c>
      <c r="N13" s="20">
        <v>50</v>
      </c>
      <c r="O13" s="20">
        <v>1.26</v>
      </c>
      <c r="P13" s="20">
        <v>2.58</v>
      </c>
      <c r="Q13" s="20">
        <v>7.0000000000000007E-2</v>
      </c>
    </row>
    <row r="14" spans="1:17" ht="23.25" customHeight="1">
      <c r="A14" s="62"/>
      <c r="B14" s="16" t="s">
        <v>109</v>
      </c>
      <c r="C14" s="86">
        <v>25</v>
      </c>
      <c r="D14" s="28">
        <v>100</v>
      </c>
      <c r="E14" s="18">
        <v>0.39</v>
      </c>
      <c r="F14" s="18">
        <v>0</v>
      </c>
      <c r="G14" s="18">
        <v>12.6</v>
      </c>
      <c r="H14" s="18">
        <v>52</v>
      </c>
      <c r="I14" s="32" t="s">
        <v>135</v>
      </c>
      <c r="J14" s="18">
        <v>3.3000000000000002E-2</v>
      </c>
      <c r="K14" s="18">
        <v>2.1999999999999999E-2</v>
      </c>
      <c r="L14" s="18">
        <v>4.58</v>
      </c>
      <c r="M14" s="18">
        <v>9.17</v>
      </c>
      <c r="N14" s="18">
        <v>14.67</v>
      </c>
      <c r="O14" s="18">
        <v>8.25</v>
      </c>
      <c r="P14" s="18">
        <v>10.08</v>
      </c>
      <c r="Q14" s="18">
        <v>2.02</v>
      </c>
    </row>
    <row r="15" spans="1:17" ht="23.25" customHeight="1">
      <c r="A15" s="62"/>
      <c r="B15" s="16" t="s">
        <v>31</v>
      </c>
      <c r="C15" s="86">
        <v>4.5599999999999996</v>
      </c>
      <c r="D15" s="24">
        <v>60</v>
      </c>
      <c r="E15" s="18">
        <v>4.74</v>
      </c>
      <c r="F15" s="18">
        <v>0.6</v>
      </c>
      <c r="G15" s="18">
        <v>28.98</v>
      </c>
      <c r="H15" s="18">
        <v>121</v>
      </c>
      <c r="I15" s="32" t="s">
        <v>132</v>
      </c>
      <c r="J15" s="18">
        <v>9.6000000000000002E-2</v>
      </c>
      <c r="K15" s="18">
        <v>3.5999999999999997E-2</v>
      </c>
      <c r="L15" s="18">
        <v>0</v>
      </c>
      <c r="M15" s="18">
        <v>0</v>
      </c>
      <c r="N15" s="18">
        <v>13.8</v>
      </c>
      <c r="O15" s="18">
        <v>19.8</v>
      </c>
      <c r="P15" s="18">
        <v>46.8</v>
      </c>
      <c r="Q15" s="18">
        <v>1.2</v>
      </c>
    </row>
    <row r="16" spans="1:17" ht="23.25" customHeight="1">
      <c r="A16" s="62"/>
      <c r="B16" s="16" t="s">
        <v>25</v>
      </c>
      <c r="C16" s="86">
        <v>3.52</v>
      </c>
      <c r="D16" s="17">
        <v>44</v>
      </c>
      <c r="E16" s="18">
        <v>2.9039999999999999</v>
      </c>
      <c r="F16" s="18">
        <v>0.52800000000000002</v>
      </c>
      <c r="G16" s="18">
        <v>14.696</v>
      </c>
      <c r="H16" s="18">
        <v>76.56</v>
      </c>
      <c r="I16" s="32" t="s">
        <v>132</v>
      </c>
      <c r="J16" s="18">
        <v>7.9199999999999993E-2</v>
      </c>
      <c r="K16" s="18">
        <v>3.5200000000000002E-2</v>
      </c>
      <c r="L16" s="18">
        <v>0</v>
      </c>
      <c r="M16" s="18">
        <v>0</v>
      </c>
      <c r="N16" s="18">
        <v>15.4</v>
      </c>
      <c r="O16" s="18">
        <v>20.68</v>
      </c>
      <c r="P16" s="18">
        <v>69.52</v>
      </c>
      <c r="Q16" s="18">
        <v>1.716</v>
      </c>
    </row>
    <row r="17" spans="1:17" ht="23.25" customHeight="1">
      <c r="A17" s="62" t="s">
        <v>32</v>
      </c>
      <c r="B17" s="16"/>
      <c r="C17" s="19">
        <f t="shared" ref="C17:D17" si="2">SUM(C10:C16)</f>
        <v>145.68000000000004</v>
      </c>
      <c r="D17" s="82">
        <f t="shared" si="2"/>
        <v>979</v>
      </c>
      <c r="E17" s="19">
        <f>SUM(E10:E16)</f>
        <v>34.061499999999995</v>
      </c>
      <c r="F17" s="19">
        <f t="shared" ref="F17:Q17" si="3">SUM(F10:F16)</f>
        <v>27.512999999999998</v>
      </c>
      <c r="G17" s="19">
        <f t="shared" si="3"/>
        <v>118.601</v>
      </c>
      <c r="H17" s="19">
        <f t="shared" si="3"/>
        <v>850.16000000000008</v>
      </c>
      <c r="I17" s="49"/>
      <c r="J17" s="19">
        <f t="shared" si="3"/>
        <v>0.4632</v>
      </c>
      <c r="K17" s="19">
        <f t="shared" si="3"/>
        <v>0.39319999999999999</v>
      </c>
      <c r="L17" s="19">
        <f t="shared" si="3"/>
        <v>63.405000000000001</v>
      </c>
      <c r="M17" s="19">
        <f t="shared" si="3"/>
        <v>41.435000000000002</v>
      </c>
      <c r="N17" s="19">
        <f t="shared" si="3"/>
        <v>278.46499999999992</v>
      </c>
      <c r="O17" s="19">
        <f t="shared" si="3"/>
        <v>134.91500000000002</v>
      </c>
      <c r="P17" s="19">
        <f t="shared" si="3"/>
        <v>377.13</v>
      </c>
      <c r="Q17" s="19">
        <f t="shared" si="3"/>
        <v>10.786</v>
      </c>
    </row>
    <row r="18" spans="1:17" ht="23.25" customHeight="1">
      <c r="A18" s="62" t="s">
        <v>35</v>
      </c>
      <c r="B18" s="27" t="s">
        <v>122</v>
      </c>
      <c r="C18" s="87">
        <v>63.97</v>
      </c>
      <c r="D18" s="17">
        <v>150</v>
      </c>
      <c r="E18" s="20">
        <v>4.05</v>
      </c>
      <c r="F18" s="20">
        <v>6.7499999999999991</v>
      </c>
      <c r="G18" s="20">
        <v>27.9</v>
      </c>
      <c r="H18" s="20">
        <v>190.49999999999997</v>
      </c>
      <c r="I18" s="42" t="s">
        <v>161</v>
      </c>
      <c r="J18" s="33">
        <v>0.19499999999999998</v>
      </c>
      <c r="K18" s="20">
        <v>0.12</v>
      </c>
      <c r="L18" s="20">
        <v>0</v>
      </c>
      <c r="M18" s="20">
        <v>18.75</v>
      </c>
      <c r="N18" s="20">
        <v>22.5</v>
      </c>
      <c r="O18" s="20">
        <v>39</v>
      </c>
      <c r="P18" s="20">
        <v>99</v>
      </c>
      <c r="Q18" s="20">
        <v>1.5</v>
      </c>
    </row>
    <row r="19" spans="1:17" ht="23.25" customHeight="1">
      <c r="A19" s="62"/>
      <c r="B19" s="16" t="s">
        <v>46</v>
      </c>
      <c r="C19" s="86">
        <v>64.17</v>
      </c>
      <c r="D19" s="24">
        <v>200</v>
      </c>
      <c r="E19" s="20">
        <v>5.6</v>
      </c>
      <c r="F19" s="20">
        <v>6.4</v>
      </c>
      <c r="G19" s="20">
        <v>7.6</v>
      </c>
      <c r="H19" s="20">
        <v>110</v>
      </c>
      <c r="I19" s="42" t="s">
        <v>149</v>
      </c>
      <c r="J19" s="20">
        <v>0.06</v>
      </c>
      <c r="K19" s="20">
        <v>0.26</v>
      </c>
      <c r="L19" s="20">
        <v>44</v>
      </c>
      <c r="M19" s="20">
        <v>1.8</v>
      </c>
      <c r="N19" s="20">
        <v>242</v>
      </c>
      <c r="O19" s="20">
        <v>30</v>
      </c>
      <c r="P19" s="20">
        <v>188</v>
      </c>
      <c r="Q19" s="20">
        <v>0.2</v>
      </c>
    </row>
    <row r="20" spans="1:17" ht="23.25" customHeight="1">
      <c r="A20" s="62"/>
      <c r="B20" s="16" t="s">
        <v>25</v>
      </c>
      <c r="C20" s="86">
        <v>1.6</v>
      </c>
      <c r="D20" s="24">
        <v>20</v>
      </c>
      <c r="E20" s="20">
        <v>1.32</v>
      </c>
      <c r="F20" s="20">
        <v>0.24</v>
      </c>
      <c r="G20" s="20">
        <v>6.68</v>
      </c>
      <c r="H20" s="20">
        <v>34.799999999999997</v>
      </c>
      <c r="I20" s="33" t="s">
        <v>132</v>
      </c>
      <c r="J20" s="20">
        <v>3.5999999999999997E-2</v>
      </c>
      <c r="K20" s="20">
        <v>1.6E-2</v>
      </c>
      <c r="L20" s="20">
        <v>0</v>
      </c>
      <c r="M20" s="20">
        <v>0</v>
      </c>
      <c r="N20" s="20">
        <v>7</v>
      </c>
      <c r="O20" s="20">
        <v>9.4</v>
      </c>
      <c r="P20" s="20">
        <v>31.6</v>
      </c>
      <c r="Q20" s="20">
        <v>0.78</v>
      </c>
    </row>
    <row r="21" spans="1:17" ht="23.25" customHeight="1">
      <c r="A21" s="62" t="s">
        <v>36</v>
      </c>
      <c r="B21" s="16"/>
      <c r="C21" s="19">
        <f t="shared" ref="C21:D21" si="4">SUM(C18:C20)</f>
        <v>129.73999999999998</v>
      </c>
      <c r="D21" s="50">
        <f t="shared" si="4"/>
        <v>370</v>
      </c>
      <c r="E21" s="21">
        <f>SUM(E18:E20)</f>
        <v>10.969999999999999</v>
      </c>
      <c r="F21" s="21">
        <f>SUM(F18:F20)</f>
        <v>13.389999999999999</v>
      </c>
      <c r="G21" s="21">
        <f>SUM(G18:G20)</f>
        <v>42.18</v>
      </c>
      <c r="H21" s="21">
        <f>SUM(H18:H20)</f>
        <v>335.3</v>
      </c>
      <c r="I21" s="47"/>
      <c r="J21" s="21">
        <f t="shared" ref="J21:P21" si="5">SUM(J18:J20)</f>
        <v>0.29099999999999998</v>
      </c>
      <c r="K21" s="21">
        <f t="shared" si="5"/>
        <v>0.39600000000000002</v>
      </c>
      <c r="L21" s="21">
        <f t="shared" si="5"/>
        <v>44</v>
      </c>
      <c r="M21" s="21">
        <f t="shared" si="5"/>
        <v>20.55</v>
      </c>
      <c r="N21" s="21">
        <f t="shared" si="5"/>
        <v>271.5</v>
      </c>
      <c r="O21" s="21">
        <f t="shared" si="5"/>
        <v>78.400000000000006</v>
      </c>
      <c r="P21" s="21">
        <f t="shared" si="5"/>
        <v>318.60000000000002</v>
      </c>
      <c r="Q21" s="21">
        <f>SUM(Q18:Q20)</f>
        <v>2.48</v>
      </c>
    </row>
    <row r="22" spans="1:17" ht="23.25" customHeight="1">
      <c r="A22" s="62" t="s">
        <v>176</v>
      </c>
      <c r="B22" s="16"/>
      <c r="C22" s="19">
        <f t="shared" ref="C22:D22" si="6">C9+C17+C21</f>
        <v>398.96000000000004</v>
      </c>
      <c r="D22" s="50">
        <f t="shared" si="6"/>
        <v>1929</v>
      </c>
      <c r="E22" s="21">
        <f>E9+E17+E21</f>
        <v>75.170224137931029</v>
      </c>
      <c r="F22" s="21">
        <f t="shared" ref="F22:H22" si="7">F9+F17+F21</f>
        <v>67.831999999999994</v>
      </c>
      <c r="G22" s="21">
        <f t="shared" si="7"/>
        <v>242.98234482758622</v>
      </c>
      <c r="H22" s="21">
        <f t="shared" si="7"/>
        <v>1810.79</v>
      </c>
      <c r="I22" s="47"/>
      <c r="J22" s="21">
        <f t="shared" ref="J22:Q22" si="8">J9+J17+J21</f>
        <v>1.2560275862068966</v>
      </c>
      <c r="K22" s="21">
        <f t="shared" si="8"/>
        <v>1.2370275862068967</v>
      </c>
      <c r="L22" s="21">
        <f t="shared" si="8"/>
        <v>135.29120689655173</v>
      </c>
      <c r="M22" s="21">
        <f t="shared" si="8"/>
        <v>85.716103448275859</v>
      </c>
      <c r="N22" s="21">
        <f t="shared" si="8"/>
        <v>660.62772413793095</v>
      </c>
      <c r="O22" s="21">
        <f t="shared" si="8"/>
        <v>409.91979310344834</v>
      </c>
      <c r="P22" s="21">
        <f t="shared" si="8"/>
        <v>1212.1887241379309</v>
      </c>
      <c r="Q22" s="21">
        <f t="shared" si="8"/>
        <v>22.017758620689658</v>
      </c>
    </row>
    <row r="23" spans="1:17" ht="23.25" customHeight="1">
      <c r="A23" s="62" t="s">
        <v>59</v>
      </c>
      <c r="B23" s="16" t="s">
        <v>71</v>
      </c>
      <c r="C23" s="86">
        <v>146.62</v>
      </c>
      <c r="D23" s="28" t="s">
        <v>129</v>
      </c>
      <c r="E23" s="18">
        <v>25.07</v>
      </c>
      <c r="F23" s="18">
        <v>26.537142857142857</v>
      </c>
      <c r="G23" s="18">
        <v>67.2</v>
      </c>
      <c r="H23" s="18">
        <v>548</v>
      </c>
      <c r="I23" s="42" t="s">
        <v>72</v>
      </c>
      <c r="J23" s="32">
        <v>0.24</v>
      </c>
      <c r="K23" s="18">
        <v>0.22</v>
      </c>
      <c r="L23" s="18">
        <v>156</v>
      </c>
      <c r="M23" s="18">
        <v>1.1314285714285715</v>
      </c>
      <c r="N23" s="18">
        <v>469.40571428571428</v>
      </c>
      <c r="O23" s="18">
        <v>63.737142857142864</v>
      </c>
      <c r="P23" s="18">
        <v>516.37714285714287</v>
      </c>
      <c r="Q23" s="18">
        <v>1.5428571428571429</v>
      </c>
    </row>
    <row r="24" spans="1:17" ht="23.25" customHeight="1">
      <c r="A24" s="62" t="s">
        <v>60</v>
      </c>
      <c r="B24" s="16" t="s">
        <v>58</v>
      </c>
      <c r="C24" s="86">
        <v>1.76</v>
      </c>
      <c r="D24" s="24">
        <v>200</v>
      </c>
      <c r="E24" s="18">
        <v>0.01</v>
      </c>
      <c r="F24" s="18">
        <v>0</v>
      </c>
      <c r="G24" s="18">
        <v>15</v>
      </c>
      <c r="H24" s="18">
        <v>60</v>
      </c>
      <c r="I24" s="32" t="s">
        <v>158</v>
      </c>
      <c r="J24" s="18">
        <v>0</v>
      </c>
      <c r="K24" s="18">
        <v>0.01</v>
      </c>
      <c r="L24" s="18">
        <v>0.3</v>
      </c>
      <c r="M24" s="18">
        <v>0.04</v>
      </c>
      <c r="N24" s="18">
        <v>4.54</v>
      </c>
      <c r="O24" s="18">
        <v>3.8</v>
      </c>
      <c r="P24" s="18">
        <v>7.2</v>
      </c>
      <c r="Q24" s="18">
        <v>0.73799999999999999</v>
      </c>
    </row>
    <row r="25" spans="1:17" ht="23.25" customHeight="1">
      <c r="A25" s="62" t="s">
        <v>23</v>
      </c>
      <c r="B25" s="16" t="s">
        <v>109</v>
      </c>
      <c r="C25" s="86">
        <v>25</v>
      </c>
      <c r="D25" s="28">
        <v>100</v>
      </c>
      <c r="E25" s="18">
        <v>0.39</v>
      </c>
      <c r="F25" s="18">
        <v>0</v>
      </c>
      <c r="G25" s="18">
        <v>12.6</v>
      </c>
      <c r="H25" s="18">
        <v>52</v>
      </c>
      <c r="I25" s="32" t="s">
        <v>135</v>
      </c>
      <c r="J25" s="18">
        <v>3.3000000000000002E-2</v>
      </c>
      <c r="K25" s="18">
        <v>2.1999999999999999E-2</v>
      </c>
      <c r="L25" s="18">
        <v>4.58</v>
      </c>
      <c r="M25" s="18">
        <v>9.17</v>
      </c>
      <c r="N25" s="18">
        <v>14.67</v>
      </c>
      <c r="O25" s="18">
        <v>8.25</v>
      </c>
      <c r="P25" s="18">
        <v>10.08</v>
      </c>
      <c r="Q25" s="18">
        <v>2.02</v>
      </c>
    </row>
    <row r="26" spans="1:17" ht="23.25" customHeight="1">
      <c r="A26" s="62" t="s">
        <v>26</v>
      </c>
      <c r="B26" s="16"/>
      <c r="C26" s="19">
        <f t="shared" ref="C26" si="9">SUM(C23:C25)</f>
        <v>173.38</v>
      </c>
      <c r="D26" s="50">
        <v>540</v>
      </c>
      <c r="E26" s="21">
        <f>SUM(E23:E25)</f>
        <v>25.470000000000002</v>
      </c>
      <c r="F26" s="21">
        <f>SUM(F23:F25)</f>
        <v>26.537142857142857</v>
      </c>
      <c r="G26" s="21">
        <f>SUM(G23:G25)</f>
        <v>94.8</v>
      </c>
      <c r="H26" s="21">
        <f>SUM(H23:H25)</f>
        <v>660</v>
      </c>
      <c r="I26" s="47"/>
      <c r="J26" s="21">
        <f t="shared" ref="J26:Q26" si="10">SUM(J23:J25)</f>
        <v>0.27300000000000002</v>
      </c>
      <c r="K26" s="21">
        <f t="shared" si="10"/>
        <v>0.252</v>
      </c>
      <c r="L26" s="21">
        <f t="shared" si="10"/>
        <v>160.88000000000002</v>
      </c>
      <c r="M26" s="21">
        <f t="shared" si="10"/>
        <v>10.341428571428571</v>
      </c>
      <c r="N26" s="21">
        <f t="shared" si="10"/>
        <v>488.61571428571432</v>
      </c>
      <c r="O26" s="21">
        <f t="shared" si="10"/>
        <v>75.787142857142868</v>
      </c>
      <c r="P26" s="21">
        <f t="shared" si="10"/>
        <v>533.65714285714296</v>
      </c>
      <c r="Q26" s="21">
        <f t="shared" si="10"/>
        <v>4.3008571428571436</v>
      </c>
    </row>
    <row r="27" spans="1:17" ht="23.25" customHeight="1">
      <c r="A27" s="62" t="s">
        <v>28</v>
      </c>
      <c r="B27" s="29" t="s">
        <v>183</v>
      </c>
      <c r="C27" s="87">
        <v>20.79</v>
      </c>
      <c r="D27" s="17">
        <v>100</v>
      </c>
      <c r="E27" s="20">
        <v>0.83</v>
      </c>
      <c r="F27" s="20">
        <v>0</v>
      </c>
      <c r="G27" s="20">
        <v>3.33</v>
      </c>
      <c r="H27" s="20">
        <v>15.17</v>
      </c>
      <c r="I27" s="42" t="s">
        <v>136</v>
      </c>
      <c r="J27" s="18">
        <v>0.03</v>
      </c>
      <c r="K27" s="18">
        <v>0.03</v>
      </c>
      <c r="L27" s="18">
        <v>10</v>
      </c>
      <c r="M27" s="18">
        <v>10</v>
      </c>
      <c r="N27" s="18">
        <v>23</v>
      </c>
      <c r="O27" s="18">
        <v>14</v>
      </c>
      <c r="P27" s="18">
        <v>42</v>
      </c>
      <c r="Q27" s="18">
        <v>0.6</v>
      </c>
    </row>
    <row r="28" spans="1:17" ht="23.25" customHeight="1">
      <c r="A28" s="62"/>
      <c r="B28" s="16" t="s">
        <v>68</v>
      </c>
      <c r="C28" s="86">
        <v>12.12</v>
      </c>
      <c r="D28" s="24">
        <v>250</v>
      </c>
      <c r="E28" s="20">
        <v>2.6875</v>
      </c>
      <c r="F28" s="20">
        <v>2.8374999999999999</v>
      </c>
      <c r="G28" s="20">
        <v>17.454999999999998</v>
      </c>
      <c r="H28" s="20">
        <v>118.25</v>
      </c>
      <c r="I28" s="42" t="s">
        <v>69</v>
      </c>
      <c r="J28" s="33">
        <v>0.1125</v>
      </c>
      <c r="K28" s="20">
        <v>6.25E-2</v>
      </c>
      <c r="L28" s="20">
        <v>0</v>
      </c>
      <c r="M28" s="20">
        <v>8.25</v>
      </c>
      <c r="N28" s="20">
        <v>29.2</v>
      </c>
      <c r="O28" s="20">
        <v>27.274999999999999</v>
      </c>
      <c r="P28" s="20">
        <v>67.575000000000003</v>
      </c>
      <c r="Q28" s="20">
        <v>1.125</v>
      </c>
    </row>
    <row r="29" spans="1:17" ht="23.25" customHeight="1">
      <c r="A29" s="62"/>
      <c r="B29" s="16" t="s">
        <v>63</v>
      </c>
      <c r="C29" s="86">
        <v>72.58</v>
      </c>
      <c r="D29" s="17">
        <v>110</v>
      </c>
      <c r="E29" s="20">
        <v>17.829999999999998</v>
      </c>
      <c r="F29" s="20">
        <v>18.75</v>
      </c>
      <c r="G29" s="20">
        <v>20.25</v>
      </c>
      <c r="H29" s="20">
        <v>251</v>
      </c>
      <c r="I29" s="42" t="s">
        <v>40</v>
      </c>
      <c r="J29" s="42">
        <v>0.05</v>
      </c>
      <c r="K29" s="20">
        <v>7.0000000000000007E-2</v>
      </c>
      <c r="L29" s="20">
        <v>33.92</v>
      </c>
      <c r="M29" s="20">
        <v>0.72</v>
      </c>
      <c r="N29" s="20">
        <v>27.95</v>
      </c>
      <c r="O29" s="20">
        <v>18.329999999999998</v>
      </c>
      <c r="P29" s="20">
        <v>88.37</v>
      </c>
      <c r="Q29" s="20">
        <v>0.87</v>
      </c>
    </row>
    <row r="30" spans="1:17" ht="23.25" customHeight="1">
      <c r="A30" s="62"/>
      <c r="B30" s="27" t="s">
        <v>121</v>
      </c>
      <c r="C30" s="87">
        <v>19.59</v>
      </c>
      <c r="D30" s="17">
        <v>180</v>
      </c>
      <c r="E30" s="18">
        <v>3.6719999999999997</v>
      </c>
      <c r="F30" s="18">
        <v>6.6239999999999997</v>
      </c>
      <c r="G30" s="18">
        <v>14.202</v>
      </c>
      <c r="H30" s="18">
        <v>138.6</v>
      </c>
      <c r="I30" s="42" t="s">
        <v>162</v>
      </c>
      <c r="J30" s="17">
        <v>5.3999999999999992E-2</v>
      </c>
      <c r="K30" s="32">
        <v>7.2000000000000008E-2</v>
      </c>
      <c r="L30" s="18">
        <v>0</v>
      </c>
      <c r="M30" s="18">
        <v>30.743999999999996</v>
      </c>
      <c r="N30" s="18">
        <v>105.75</v>
      </c>
      <c r="O30" s="18">
        <v>37.53</v>
      </c>
      <c r="P30" s="18">
        <v>73.242000000000004</v>
      </c>
      <c r="Q30" s="18">
        <v>1.494</v>
      </c>
    </row>
    <row r="31" spans="1:17" ht="23.25" customHeight="1">
      <c r="A31" s="62"/>
      <c r="B31" s="27" t="s">
        <v>41</v>
      </c>
      <c r="C31" s="87">
        <v>7.92</v>
      </c>
      <c r="D31" s="23">
        <v>200</v>
      </c>
      <c r="E31" s="20">
        <v>0</v>
      </c>
      <c r="F31" s="20">
        <v>0</v>
      </c>
      <c r="G31" s="20">
        <v>18.399999999999999</v>
      </c>
      <c r="H31" s="20">
        <v>73.599999999999994</v>
      </c>
      <c r="I31" s="33" t="s">
        <v>164</v>
      </c>
      <c r="J31" s="20">
        <v>0.01</v>
      </c>
      <c r="K31" s="20">
        <v>0.03</v>
      </c>
      <c r="L31" s="20">
        <v>70</v>
      </c>
      <c r="M31" s="20">
        <v>0.32</v>
      </c>
      <c r="N31" s="20">
        <v>50</v>
      </c>
      <c r="O31" s="20">
        <v>18</v>
      </c>
      <c r="P31" s="20">
        <v>25</v>
      </c>
      <c r="Q31" s="20">
        <v>0.57999999999999996</v>
      </c>
    </row>
    <row r="32" spans="1:17" ht="23.25" customHeight="1">
      <c r="A32" s="62"/>
      <c r="B32" s="27" t="s">
        <v>31</v>
      </c>
      <c r="C32" s="87">
        <v>4.5599999999999996</v>
      </c>
      <c r="D32" s="24">
        <v>60</v>
      </c>
      <c r="E32" s="18">
        <v>4.74</v>
      </c>
      <c r="F32" s="18">
        <v>0.6</v>
      </c>
      <c r="G32" s="18">
        <v>28.98</v>
      </c>
      <c r="H32" s="18">
        <v>121</v>
      </c>
      <c r="I32" s="32" t="s">
        <v>132</v>
      </c>
      <c r="J32" s="18">
        <v>9.6000000000000002E-2</v>
      </c>
      <c r="K32" s="18">
        <v>3.5999999999999997E-2</v>
      </c>
      <c r="L32" s="18">
        <v>0</v>
      </c>
      <c r="M32" s="18">
        <v>0</v>
      </c>
      <c r="N32" s="18">
        <v>13.8</v>
      </c>
      <c r="O32" s="18">
        <v>19.8</v>
      </c>
      <c r="P32" s="18">
        <v>46.8</v>
      </c>
      <c r="Q32" s="18">
        <v>1.2</v>
      </c>
    </row>
    <row r="33" spans="1:17" ht="23.25" customHeight="1">
      <c r="A33" s="62"/>
      <c r="B33" s="27" t="s">
        <v>25</v>
      </c>
      <c r="C33" s="87">
        <v>3.52</v>
      </c>
      <c r="D33" s="17">
        <v>44</v>
      </c>
      <c r="E33" s="18">
        <v>2.9039999999999999</v>
      </c>
      <c r="F33" s="18">
        <v>0.52800000000000002</v>
      </c>
      <c r="G33" s="18">
        <v>14.696</v>
      </c>
      <c r="H33" s="18">
        <v>76.56</v>
      </c>
      <c r="I33" s="32" t="s">
        <v>132</v>
      </c>
      <c r="J33" s="18">
        <v>7.9199999999999993E-2</v>
      </c>
      <c r="K33" s="18">
        <v>3.5200000000000002E-2</v>
      </c>
      <c r="L33" s="18">
        <v>0</v>
      </c>
      <c r="M33" s="18">
        <v>0</v>
      </c>
      <c r="N33" s="18">
        <v>15.4</v>
      </c>
      <c r="O33" s="18">
        <v>20.68</v>
      </c>
      <c r="P33" s="18">
        <v>69.52</v>
      </c>
      <c r="Q33" s="18">
        <v>1.716</v>
      </c>
    </row>
    <row r="34" spans="1:17" ht="23.25" customHeight="1">
      <c r="A34" s="62" t="s">
        <v>32</v>
      </c>
      <c r="B34" s="16"/>
      <c r="C34" s="19">
        <f t="shared" ref="C34" si="11">SUM(C27:C33)</f>
        <v>141.08000000000001</v>
      </c>
      <c r="D34" s="50">
        <f>SUM(D27:D33)</f>
        <v>944</v>
      </c>
      <c r="E34" s="21">
        <f>SUM(E27:E33)</f>
        <v>32.663499999999999</v>
      </c>
      <c r="F34" s="21">
        <f t="shared" ref="F34:Q34" si="12">SUM(F27:F33)</f>
        <v>29.339499999999997</v>
      </c>
      <c r="G34" s="21">
        <f t="shared" si="12"/>
        <v>117.313</v>
      </c>
      <c r="H34" s="21">
        <f t="shared" si="12"/>
        <v>794.18000000000006</v>
      </c>
      <c r="I34" s="47"/>
      <c r="J34" s="21">
        <f t="shared" si="12"/>
        <v>0.43170000000000003</v>
      </c>
      <c r="K34" s="21">
        <f t="shared" si="12"/>
        <v>0.3357</v>
      </c>
      <c r="L34" s="21">
        <f t="shared" si="12"/>
        <v>113.92</v>
      </c>
      <c r="M34" s="21">
        <f t="shared" si="12"/>
        <v>50.033999999999999</v>
      </c>
      <c r="N34" s="21">
        <f t="shared" si="12"/>
        <v>265.10000000000002</v>
      </c>
      <c r="O34" s="21">
        <f t="shared" si="12"/>
        <v>155.61500000000001</v>
      </c>
      <c r="P34" s="21">
        <f t="shared" si="12"/>
        <v>412.50700000000001</v>
      </c>
      <c r="Q34" s="21">
        <f t="shared" si="12"/>
        <v>7.5850000000000009</v>
      </c>
    </row>
    <row r="35" spans="1:17" ht="23.25" customHeight="1">
      <c r="A35" s="62" t="s">
        <v>35</v>
      </c>
      <c r="B35" s="27" t="s">
        <v>184</v>
      </c>
      <c r="C35" s="87">
        <v>47.25</v>
      </c>
      <c r="D35" s="17" t="s">
        <v>130</v>
      </c>
      <c r="E35" s="18">
        <v>3.8039999999999998</v>
      </c>
      <c r="F35" s="18">
        <v>17.183999999999997</v>
      </c>
      <c r="G35" s="18">
        <v>21.287999999999993</v>
      </c>
      <c r="H35" s="18">
        <v>278.39999999999992</v>
      </c>
      <c r="I35" s="42" t="s">
        <v>163</v>
      </c>
      <c r="J35" s="33">
        <v>0.13199999999999995</v>
      </c>
      <c r="K35" s="18">
        <v>9.5999999999999974E-2</v>
      </c>
      <c r="L35" s="18">
        <v>25.199999999999996</v>
      </c>
      <c r="M35" s="18">
        <v>3.851999999999999</v>
      </c>
      <c r="N35" s="18">
        <v>35.267999999999994</v>
      </c>
      <c r="O35" s="18">
        <v>35.015999999999991</v>
      </c>
      <c r="P35" s="18">
        <v>103.65599999999998</v>
      </c>
      <c r="Q35" s="18">
        <v>1.0079999999999998</v>
      </c>
    </row>
    <row r="36" spans="1:17" ht="23.25" customHeight="1">
      <c r="A36" s="62"/>
      <c r="B36" s="16" t="s">
        <v>119</v>
      </c>
      <c r="C36" s="86">
        <v>20.260000000000002</v>
      </c>
      <c r="D36" s="24">
        <v>200</v>
      </c>
      <c r="E36" s="20">
        <v>5.8</v>
      </c>
      <c r="F36" s="20">
        <v>5</v>
      </c>
      <c r="G36" s="20">
        <v>9.6</v>
      </c>
      <c r="H36" s="20">
        <v>108</v>
      </c>
      <c r="I36" s="42" t="s">
        <v>141</v>
      </c>
      <c r="J36" s="20">
        <v>0.08</v>
      </c>
      <c r="K36" s="20">
        <v>0.3</v>
      </c>
      <c r="L36" s="20">
        <v>40</v>
      </c>
      <c r="M36" s="20">
        <v>2.6</v>
      </c>
      <c r="N36" s="20">
        <v>240</v>
      </c>
      <c r="O36" s="20">
        <v>28</v>
      </c>
      <c r="P36" s="20">
        <v>180</v>
      </c>
      <c r="Q36" s="20">
        <v>0.2</v>
      </c>
    </row>
    <row r="37" spans="1:17" ht="23.25" customHeight="1">
      <c r="A37" s="62" t="s">
        <v>36</v>
      </c>
      <c r="B37" s="16"/>
      <c r="C37" s="19">
        <f t="shared" ref="C37" si="13">SUM(C35:C36)</f>
        <v>67.510000000000005</v>
      </c>
      <c r="D37" s="50">
        <v>400</v>
      </c>
      <c r="E37" s="21">
        <f>SUM(E35:E36)</f>
        <v>9.6039999999999992</v>
      </c>
      <c r="F37" s="21">
        <f>SUM(F35:F36)</f>
        <v>22.183999999999997</v>
      </c>
      <c r="G37" s="21">
        <f>SUM(G35:G36)</f>
        <v>30.887999999999991</v>
      </c>
      <c r="H37" s="21">
        <f>SUM(H35:H36)</f>
        <v>386.39999999999992</v>
      </c>
      <c r="I37" s="47"/>
      <c r="J37" s="21">
        <f t="shared" ref="J37:Q37" si="14">SUM(J35:J36)</f>
        <v>0.21199999999999997</v>
      </c>
      <c r="K37" s="21">
        <f t="shared" si="14"/>
        <v>0.39599999999999996</v>
      </c>
      <c r="L37" s="21">
        <f t="shared" si="14"/>
        <v>65.199999999999989</v>
      </c>
      <c r="M37" s="21">
        <f t="shared" si="14"/>
        <v>6.4519999999999991</v>
      </c>
      <c r="N37" s="21">
        <f t="shared" si="14"/>
        <v>275.26799999999997</v>
      </c>
      <c r="O37" s="21">
        <f t="shared" si="14"/>
        <v>63.015999999999991</v>
      </c>
      <c r="P37" s="21">
        <f t="shared" si="14"/>
        <v>283.65599999999995</v>
      </c>
      <c r="Q37" s="21">
        <f t="shared" si="14"/>
        <v>1.2079999999999997</v>
      </c>
    </row>
    <row r="38" spans="1:17">
      <c r="A38" s="62" t="s">
        <v>176</v>
      </c>
      <c r="B38" s="16"/>
      <c r="C38" s="19">
        <f t="shared" ref="C38:D38" si="15">C26+C34+C37</f>
        <v>381.97</v>
      </c>
      <c r="D38" s="50">
        <f t="shared" si="15"/>
        <v>1884</v>
      </c>
      <c r="E38" s="21">
        <f>E26+E34+E37</f>
        <v>67.737499999999997</v>
      </c>
      <c r="F38" s="21">
        <f t="shared" ref="F38:H38" si="16">F26+F34+F37</f>
        <v>78.060642857142852</v>
      </c>
      <c r="G38" s="21">
        <f t="shared" si="16"/>
        <v>243.00099999999998</v>
      </c>
      <c r="H38" s="21">
        <f t="shared" si="16"/>
        <v>1840.58</v>
      </c>
      <c r="I38" s="47"/>
      <c r="J38" s="21">
        <f t="shared" ref="J38:Q38" si="17">J26+J34+J37</f>
        <v>0.91670000000000007</v>
      </c>
      <c r="K38" s="21">
        <f t="shared" si="17"/>
        <v>0.98370000000000002</v>
      </c>
      <c r="L38" s="21">
        <f t="shared" si="17"/>
        <v>340</v>
      </c>
      <c r="M38" s="21">
        <f t="shared" si="17"/>
        <v>66.82742857142857</v>
      </c>
      <c r="N38" s="21">
        <f t="shared" si="17"/>
        <v>1028.9837142857143</v>
      </c>
      <c r="O38" s="21">
        <f t="shared" si="17"/>
        <v>294.41814285714287</v>
      </c>
      <c r="P38" s="21">
        <f t="shared" si="17"/>
        <v>1229.8201428571429</v>
      </c>
      <c r="Q38" s="21">
        <f t="shared" si="17"/>
        <v>13.093857142857145</v>
      </c>
    </row>
  </sheetData>
  <autoFilter ref="A3:Q38" xr:uid="{FF529BDA-6483-458D-949F-891A748CE93A}"/>
  <mergeCells count="11">
    <mergeCell ref="M2:M3"/>
    <mergeCell ref="N2:N3"/>
    <mergeCell ref="O2:O3"/>
    <mergeCell ref="P2:P3"/>
    <mergeCell ref="Q2:Q3"/>
    <mergeCell ref="E2:G2"/>
    <mergeCell ref="A2:A3"/>
    <mergeCell ref="J2:J3"/>
    <mergeCell ref="K2:K3"/>
    <mergeCell ref="L2:L3"/>
    <mergeCell ref="C2:C3"/>
  </mergeCells>
  <pageMargins left="0.25" right="0.25" top="0.75" bottom="0.75" header="0.3" footer="0.3"/>
  <pageSetup paperSize="9" scale="50" fitToHeight="0" orientation="landscape" r:id="rId1"/>
  <ignoredErrors>
    <ignoredError sqref="D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42"/>
  <sheetViews>
    <sheetView view="pageBreakPreview" topLeftCell="A13" zoomScale="50" zoomScaleNormal="50" zoomScaleSheetLayoutView="50" workbookViewId="0">
      <selection activeCell="C12" sqref="C12"/>
    </sheetView>
  </sheetViews>
  <sheetFormatPr defaultColWidth="9" defaultRowHeight="20.25"/>
  <cols>
    <col min="1" max="1" width="25.85546875" style="69" customWidth="1"/>
    <col min="2" max="2" width="67.85546875" style="30" customWidth="1"/>
    <col min="3" max="3" width="16.7109375" style="85" customWidth="1"/>
    <col min="4" max="4" width="11.28515625" style="31" bestFit="1" customWidth="1"/>
    <col min="5" max="5" width="10.7109375" style="31" customWidth="1"/>
    <col min="6" max="6" width="9.5703125" style="31" bestFit="1" customWidth="1"/>
    <col min="7" max="7" width="11.85546875" style="31" customWidth="1"/>
    <col min="8" max="8" width="13.28515625" style="31" customWidth="1"/>
    <col min="9" max="9" width="16" style="31" customWidth="1"/>
    <col min="10" max="11" width="9.140625" style="31" bestFit="1" customWidth="1"/>
    <col min="12" max="12" width="11.28515625" style="31" bestFit="1" customWidth="1"/>
    <col min="13" max="13" width="9.5703125" style="31" bestFit="1" customWidth="1"/>
    <col min="14" max="15" width="11.28515625" style="31" bestFit="1" customWidth="1"/>
    <col min="16" max="16" width="13.5703125" style="31" customWidth="1"/>
    <col min="17" max="17" width="9.140625" style="31" bestFit="1" customWidth="1"/>
    <col min="18" max="16384" width="9" style="30"/>
  </cols>
  <sheetData>
    <row r="2" spans="1:17">
      <c r="A2" s="100" t="s">
        <v>0</v>
      </c>
      <c r="B2" s="63" t="s">
        <v>1</v>
      </c>
      <c r="C2" s="97" t="s">
        <v>180</v>
      </c>
      <c r="D2" s="63" t="s">
        <v>2</v>
      </c>
      <c r="E2" s="99" t="s">
        <v>3</v>
      </c>
      <c r="F2" s="99"/>
      <c r="G2" s="99"/>
      <c r="H2" s="63" t="s">
        <v>4</v>
      </c>
      <c r="I2" s="63" t="s">
        <v>5</v>
      </c>
      <c r="J2" s="100" t="s">
        <v>6</v>
      </c>
      <c r="K2" s="100" t="s">
        <v>7</v>
      </c>
      <c r="L2" s="100" t="s">
        <v>8</v>
      </c>
      <c r="M2" s="100" t="s">
        <v>9</v>
      </c>
      <c r="N2" s="100" t="s">
        <v>10</v>
      </c>
      <c r="O2" s="100" t="s">
        <v>11</v>
      </c>
      <c r="P2" s="100" t="s">
        <v>12</v>
      </c>
      <c r="Q2" s="100" t="s">
        <v>13</v>
      </c>
    </row>
    <row r="3" spans="1:17">
      <c r="A3" s="100"/>
      <c r="B3" s="63" t="s">
        <v>14</v>
      </c>
      <c r="C3" s="98"/>
      <c r="D3" s="63" t="s">
        <v>14</v>
      </c>
      <c r="E3" s="63" t="s">
        <v>15</v>
      </c>
      <c r="F3" s="63" t="s">
        <v>16</v>
      </c>
      <c r="G3" s="63" t="s">
        <v>17</v>
      </c>
      <c r="H3" s="63" t="s">
        <v>18</v>
      </c>
      <c r="I3" s="63" t="s">
        <v>19</v>
      </c>
      <c r="J3" s="100"/>
      <c r="K3" s="100"/>
      <c r="L3" s="100"/>
      <c r="M3" s="100"/>
      <c r="N3" s="100"/>
      <c r="O3" s="100"/>
      <c r="P3" s="100"/>
      <c r="Q3" s="100"/>
    </row>
    <row r="4" spans="1:17">
      <c r="A4" s="64" t="s">
        <v>59</v>
      </c>
      <c r="B4" s="51" t="s">
        <v>182</v>
      </c>
      <c r="C4" s="90">
        <v>18.41</v>
      </c>
      <c r="D4" s="42">
        <v>100</v>
      </c>
      <c r="E4" s="33">
        <v>0.83</v>
      </c>
      <c r="F4" s="33">
        <v>0</v>
      </c>
      <c r="G4" s="33">
        <v>3.33</v>
      </c>
      <c r="H4" s="33">
        <v>15.17</v>
      </c>
      <c r="I4" s="42" t="s">
        <v>136</v>
      </c>
      <c r="J4" s="32">
        <v>0.03</v>
      </c>
      <c r="K4" s="32">
        <v>0.03</v>
      </c>
      <c r="L4" s="32">
        <v>10</v>
      </c>
      <c r="M4" s="32">
        <v>10</v>
      </c>
      <c r="N4" s="32">
        <v>23</v>
      </c>
      <c r="O4" s="32">
        <v>14</v>
      </c>
      <c r="P4" s="32">
        <v>42</v>
      </c>
      <c r="Q4" s="32">
        <v>0.6</v>
      </c>
    </row>
    <row r="5" spans="1:17">
      <c r="A5" s="64" t="s">
        <v>62</v>
      </c>
      <c r="B5" s="52" t="s">
        <v>75</v>
      </c>
      <c r="C5" s="91">
        <v>88.24</v>
      </c>
      <c r="D5" s="42">
        <v>100</v>
      </c>
      <c r="E5" s="32">
        <v>13.890909090909091</v>
      </c>
      <c r="F5" s="32">
        <v>13.454545454545455</v>
      </c>
      <c r="G5" s="32">
        <v>4.0000000000000009</v>
      </c>
      <c r="H5" s="32">
        <v>192.72727272727272</v>
      </c>
      <c r="I5" s="42" t="s">
        <v>165</v>
      </c>
      <c r="J5" s="32">
        <v>0.10909090909090909</v>
      </c>
      <c r="K5" s="32">
        <v>0.09</v>
      </c>
      <c r="L5" s="32">
        <v>44.545454545454547</v>
      </c>
      <c r="M5" s="32">
        <v>1.4181818181818182</v>
      </c>
      <c r="N5" s="32">
        <v>39.018181818181816</v>
      </c>
      <c r="O5" s="32">
        <v>38.727272727272727</v>
      </c>
      <c r="P5" s="32">
        <v>171.90909090909091</v>
      </c>
      <c r="Q5" s="32">
        <v>0.76363636363636367</v>
      </c>
    </row>
    <row r="6" spans="1:17">
      <c r="A6" s="64" t="s">
        <v>23</v>
      </c>
      <c r="B6" s="44" t="s">
        <v>33</v>
      </c>
      <c r="C6" s="92">
        <v>30.86</v>
      </c>
      <c r="D6" s="53">
        <v>180</v>
      </c>
      <c r="E6" s="33">
        <v>13.03</v>
      </c>
      <c r="F6" s="33">
        <v>18.84</v>
      </c>
      <c r="G6" s="33">
        <v>24.74</v>
      </c>
      <c r="H6" s="33">
        <v>243.42857142857142</v>
      </c>
      <c r="I6" s="42">
        <v>5411.04</v>
      </c>
      <c r="J6" s="33">
        <v>0.10285714285714284</v>
      </c>
      <c r="K6" s="33">
        <v>0.10285714285714284</v>
      </c>
      <c r="L6" s="33">
        <v>78.857142857142861</v>
      </c>
      <c r="M6" s="33">
        <v>21.445714285714288</v>
      </c>
      <c r="N6" s="33">
        <v>63.702857142857134</v>
      </c>
      <c r="O6" s="33">
        <v>27.874285714285715</v>
      </c>
      <c r="P6" s="33">
        <v>77.142857142857139</v>
      </c>
      <c r="Q6" s="33">
        <v>1.0285714285714285</v>
      </c>
    </row>
    <row r="7" spans="1:17">
      <c r="A7" s="64"/>
      <c r="B7" s="44" t="s">
        <v>65</v>
      </c>
      <c r="C7" s="92">
        <v>3.99</v>
      </c>
      <c r="D7" s="53">
        <v>200</v>
      </c>
      <c r="E7" s="33">
        <v>0.08</v>
      </c>
      <c r="F7" s="33">
        <v>0</v>
      </c>
      <c r="G7" s="33">
        <v>21.8</v>
      </c>
      <c r="H7" s="33">
        <v>87.6</v>
      </c>
      <c r="I7" s="42" t="s">
        <v>148</v>
      </c>
      <c r="J7" s="33">
        <v>0</v>
      </c>
      <c r="K7" s="33">
        <v>0</v>
      </c>
      <c r="L7" s="33">
        <v>9</v>
      </c>
      <c r="M7" s="33">
        <v>0.1</v>
      </c>
      <c r="N7" s="33">
        <v>50</v>
      </c>
      <c r="O7" s="33">
        <v>1.26</v>
      </c>
      <c r="P7" s="33">
        <v>2.58</v>
      </c>
      <c r="Q7" s="33">
        <v>7.0000000000000007E-2</v>
      </c>
    </row>
    <row r="8" spans="1:17">
      <c r="A8" s="64"/>
      <c r="B8" s="44" t="s">
        <v>109</v>
      </c>
      <c r="C8" s="92">
        <v>25</v>
      </c>
      <c r="D8" s="43">
        <v>100</v>
      </c>
      <c r="E8" s="32">
        <v>0.39</v>
      </c>
      <c r="F8" s="32">
        <v>0</v>
      </c>
      <c r="G8" s="32">
        <v>12.6</v>
      </c>
      <c r="H8" s="32">
        <v>52</v>
      </c>
      <c r="I8" s="32" t="s">
        <v>135</v>
      </c>
      <c r="J8" s="32">
        <v>3.3000000000000002E-2</v>
      </c>
      <c r="K8" s="32">
        <v>2.1999999999999999E-2</v>
      </c>
      <c r="L8" s="32">
        <v>4.58</v>
      </c>
      <c r="M8" s="32">
        <v>9.17</v>
      </c>
      <c r="N8" s="32">
        <v>14.67</v>
      </c>
      <c r="O8" s="32">
        <v>8.25</v>
      </c>
      <c r="P8" s="32">
        <v>10.08</v>
      </c>
      <c r="Q8" s="32">
        <v>2.02</v>
      </c>
    </row>
    <row r="9" spans="1:17">
      <c r="A9" s="64"/>
      <c r="B9" s="44" t="s">
        <v>39</v>
      </c>
      <c r="C9" s="92">
        <v>3.42</v>
      </c>
      <c r="D9" s="53">
        <v>45</v>
      </c>
      <c r="E9" s="33">
        <v>3.5550000000000002</v>
      </c>
      <c r="F9" s="33">
        <v>0.45</v>
      </c>
      <c r="G9" s="33">
        <v>21.734999999999999</v>
      </c>
      <c r="H9" s="33">
        <v>95.75</v>
      </c>
      <c r="I9" s="42" t="s">
        <v>132</v>
      </c>
      <c r="J9" s="33">
        <v>7.2000000000000008E-2</v>
      </c>
      <c r="K9" s="33">
        <v>2.6999999999999996E-2</v>
      </c>
      <c r="L9" s="33">
        <v>0</v>
      </c>
      <c r="M9" s="33">
        <v>0</v>
      </c>
      <c r="N9" s="33">
        <v>10.35</v>
      </c>
      <c r="O9" s="33">
        <v>14.85</v>
      </c>
      <c r="P9" s="33">
        <v>35.1</v>
      </c>
      <c r="Q9" s="33">
        <v>0.9</v>
      </c>
    </row>
    <row r="10" spans="1:17">
      <c r="A10" s="64"/>
      <c r="B10" s="44" t="s">
        <v>25</v>
      </c>
      <c r="C10" s="92">
        <v>2.8</v>
      </c>
      <c r="D10" s="53">
        <v>35</v>
      </c>
      <c r="E10" s="33">
        <v>2.31</v>
      </c>
      <c r="F10" s="33">
        <v>0.42</v>
      </c>
      <c r="G10" s="33">
        <v>11.69</v>
      </c>
      <c r="H10" s="33">
        <v>60.9</v>
      </c>
      <c r="I10" s="42" t="s">
        <v>132</v>
      </c>
      <c r="J10" s="33">
        <v>6.3E-2</v>
      </c>
      <c r="K10" s="33">
        <v>2.8000000000000004E-2</v>
      </c>
      <c r="L10" s="33">
        <v>0</v>
      </c>
      <c r="M10" s="33">
        <v>0</v>
      </c>
      <c r="N10" s="33">
        <v>12.25</v>
      </c>
      <c r="O10" s="33">
        <v>16.45</v>
      </c>
      <c r="P10" s="33">
        <v>55.3</v>
      </c>
      <c r="Q10" s="33">
        <v>1.365</v>
      </c>
    </row>
    <row r="11" spans="1:17">
      <c r="A11" s="64" t="s">
        <v>26</v>
      </c>
      <c r="B11" s="44"/>
      <c r="C11" s="75">
        <f>SUM(C4:C10)</f>
        <v>172.72</v>
      </c>
      <c r="D11" s="63">
        <f>SUM(D4:D10)</f>
        <v>760</v>
      </c>
      <c r="E11" s="63">
        <f t="shared" ref="E11:Q11" si="0">SUM(E4:E10)</f>
        <v>34.085909090909091</v>
      </c>
      <c r="F11" s="63">
        <f t="shared" si="0"/>
        <v>33.164545454545461</v>
      </c>
      <c r="G11" s="63">
        <f t="shared" si="0"/>
        <v>99.894999999999996</v>
      </c>
      <c r="H11" s="63">
        <f t="shared" si="0"/>
        <v>747.57584415584415</v>
      </c>
      <c r="I11" s="63"/>
      <c r="J11" s="63">
        <f t="shared" si="0"/>
        <v>0.40994805194805195</v>
      </c>
      <c r="K11" s="63">
        <f t="shared" si="0"/>
        <v>0.29985714285714282</v>
      </c>
      <c r="L11" s="63">
        <f t="shared" si="0"/>
        <v>146.98259740259741</v>
      </c>
      <c r="M11" s="63">
        <f t="shared" si="0"/>
        <v>42.133896103896113</v>
      </c>
      <c r="N11" s="63">
        <f t="shared" si="0"/>
        <v>212.99103896103892</v>
      </c>
      <c r="O11" s="63">
        <f t="shared" si="0"/>
        <v>121.41155844155844</v>
      </c>
      <c r="P11" s="63">
        <f t="shared" si="0"/>
        <v>394.11194805194805</v>
      </c>
      <c r="Q11" s="63">
        <f t="shared" si="0"/>
        <v>6.7472077922077922</v>
      </c>
    </row>
    <row r="12" spans="1:17">
      <c r="A12" s="64" t="s">
        <v>28</v>
      </c>
      <c r="B12" s="44" t="s">
        <v>66</v>
      </c>
      <c r="C12" s="92">
        <v>18.399999999999999</v>
      </c>
      <c r="D12" s="42">
        <v>100</v>
      </c>
      <c r="E12" s="33">
        <v>1.647</v>
      </c>
      <c r="F12" s="33">
        <v>4.1219999999999999</v>
      </c>
      <c r="G12" s="33">
        <v>7.2939999999999996</v>
      </c>
      <c r="H12" s="33">
        <v>72.900000000000006</v>
      </c>
      <c r="I12" s="42" t="s">
        <v>166</v>
      </c>
      <c r="J12" s="54">
        <v>4.4999999999999998E-2</v>
      </c>
      <c r="K12" s="33">
        <v>3.5999999999999997E-2</v>
      </c>
      <c r="L12" s="33">
        <v>0</v>
      </c>
      <c r="M12" s="33">
        <v>6.8599999999999994</v>
      </c>
      <c r="N12" s="33">
        <v>28.33</v>
      </c>
      <c r="O12" s="33">
        <v>18.393000000000001</v>
      </c>
      <c r="P12" s="33">
        <v>41.61</v>
      </c>
      <c r="Q12" s="33">
        <v>1.3049999999999999</v>
      </c>
    </row>
    <row r="13" spans="1:17">
      <c r="A13" s="64"/>
      <c r="B13" s="44" t="s">
        <v>80</v>
      </c>
      <c r="C13" s="92">
        <v>16.89</v>
      </c>
      <c r="D13" s="42" t="s">
        <v>128</v>
      </c>
      <c r="E13" s="33">
        <v>1.89</v>
      </c>
      <c r="F13" s="33">
        <v>5.95</v>
      </c>
      <c r="G13" s="33">
        <v>8.0724999999999998</v>
      </c>
      <c r="H13" s="33">
        <v>100.05</v>
      </c>
      <c r="I13" s="42" t="s">
        <v>81</v>
      </c>
      <c r="J13" s="42">
        <v>5.9000000000000004E-2</v>
      </c>
      <c r="K13" s="42">
        <v>5.2999999999999999E-2</v>
      </c>
      <c r="L13" s="33">
        <v>7.5</v>
      </c>
      <c r="M13" s="33">
        <v>15.790000000000001</v>
      </c>
      <c r="N13" s="33">
        <v>53.55</v>
      </c>
      <c r="O13" s="33">
        <v>22.524999999999999</v>
      </c>
      <c r="P13" s="33">
        <v>52</v>
      </c>
      <c r="Q13" s="33">
        <v>0.83499999999999996</v>
      </c>
    </row>
    <row r="14" spans="1:17">
      <c r="A14" s="64"/>
      <c r="B14" s="44" t="s">
        <v>78</v>
      </c>
      <c r="C14" s="92">
        <v>149.30000000000001</v>
      </c>
      <c r="D14" s="42">
        <v>225</v>
      </c>
      <c r="E14" s="33">
        <v>24.175000000000001</v>
      </c>
      <c r="F14" s="33">
        <v>19</v>
      </c>
      <c r="G14" s="33">
        <v>42.95</v>
      </c>
      <c r="H14" s="33">
        <v>331.75</v>
      </c>
      <c r="I14" s="42" t="s">
        <v>79</v>
      </c>
      <c r="J14" s="42">
        <v>0.15750000000000003</v>
      </c>
      <c r="K14" s="33">
        <v>0.20250000000000001</v>
      </c>
      <c r="L14" s="33">
        <v>0</v>
      </c>
      <c r="M14" s="33">
        <v>8.5500000000000007</v>
      </c>
      <c r="N14" s="33">
        <v>38.25</v>
      </c>
      <c r="O14" s="33">
        <v>49.5</v>
      </c>
      <c r="P14" s="33">
        <v>200.25</v>
      </c>
      <c r="Q14" s="33">
        <v>2.7</v>
      </c>
    </row>
    <row r="15" spans="1:17">
      <c r="A15" s="64"/>
      <c r="B15" s="55" t="s">
        <v>44</v>
      </c>
      <c r="C15" s="93">
        <v>13.82</v>
      </c>
      <c r="D15" s="56">
        <v>200</v>
      </c>
      <c r="E15" s="33">
        <v>4.0780000000000003</v>
      </c>
      <c r="F15" s="33">
        <v>3.5439999999999996</v>
      </c>
      <c r="G15" s="33">
        <v>17.577999999999999</v>
      </c>
      <c r="H15" s="33">
        <v>118.6</v>
      </c>
      <c r="I15" s="33" t="s">
        <v>167</v>
      </c>
      <c r="J15" s="33">
        <v>5.5999999999999994E-2</v>
      </c>
      <c r="K15" s="33">
        <v>0.18799999999999994</v>
      </c>
      <c r="L15" s="33">
        <v>24.399999999999995</v>
      </c>
      <c r="M15" s="33">
        <v>1.5879999999999996</v>
      </c>
      <c r="N15" s="33">
        <v>152.21999999999997</v>
      </c>
      <c r="O15" s="33">
        <v>21.339999999999996</v>
      </c>
      <c r="P15" s="33">
        <v>124.55999999999996</v>
      </c>
      <c r="Q15" s="33">
        <v>0.47799999999999992</v>
      </c>
    </row>
    <row r="16" spans="1:17">
      <c r="A16" s="64"/>
      <c r="B16" s="44" t="s">
        <v>31</v>
      </c>
      <c r="C16" s="92">
        <v>4.5599999999999996</v>
      </c>
      <c r="D16" s="53">
        <v>60</v>
      </c>
      <c r="E16" s="33">
        <v>4.74</v>
      </c>
      <c r="F16" s="33">
        <v>0.6</v>
      </c>
      <c r="G16" s="33">
        <v>28.98</v>
      </c>
      <c r="H16" s="33">
        <v>121</v>
      </c>
      <c r="I16" s="42" t="s">
        <v>132</v>
      </c>
      <c r="J16" s="33">
        <v>9.6000000000000002E-2</v>
      </c>
      <c r="K16" s="33">
        <v>3.5999999999999997E-2</v>
      </c>
      <c r="L16" s="33">
        <v>0</v>
      </c>
      <c r="M16" s="33">
        <v>0</v>
      </c>
      <c r="N16" s="33">
        <v>13.8</v>
      </c>
      <c r="O16" s="33">
        <v>19.8</v>
      </c>
      <c r="P16" s="33">
        <v>46.8</v>
      </c>
      <c r="Q16" s="33">
        <v>1.2</v>
      </c>
    </row>
    <row r="17" spans="1:17">
      <c r="A17" s="64"/>
      <c r="B17" s="44" t="s">
        <v>25</v>
      </c>
      <c r="C17" s="92">
        <v>3.52</v>
      </c>
      <c r="D17" s="42">
        <v>44</v>
      </c>
      <c r="E17" s="33">
        <v>2.9039999999999999</v>
      </c>
      <c r="F17" s="33">
        <v>0.52800000000000002</v>
      </c>
      <c r="G17" s="33">
        <v>14.696</v>
      </c>
      <c r="H17" s="33">
        <v>76.56</v>
      </c>
      <c r="I17" s="42" t="s">
        <v>132</v>
      </c>
      <c r="J17" s="33">
        <v>7.9199999999999993E-2</v>
      </c>
      <c r="K17" s="33">
        <v>3.5200000000000002E-2</v>
      </c>
      <c r="L17" s="33">
        <v>0</v>
      </c>
      <c r="M17" s="33">
        <v>0</v>
      </c>
      <c r="N17" s="33">
        <v>15.4</v>
      </c>
      <c r="O17" s="33">
        <v>20.68</v>
      </c>
      <c r="P17" s="33">
        <v>69.52</v>
      </c>
      <c r="Q17" s="33">
        <v>1.716</v>
      </c>
    </row>
    <row r="18" spans="1:17">
      <c r="A18" s="64" t="s">
        <v>32</v>
      </c>
      <c r="B18" s="44"/>
      <c r="C18" s="49">
        <f t="shared" ref="C18" si="1">SUM(C12:C17)</f>
        <v>206.49</v>
      </c>
      <c r="D18" s="83">
        <v>850</v>
      </c>
      <c r="E18" s="47">
        <f>SUM(E12:E17)</f>
        <v>39.433999999999997</v>
      </c>
      <c r="F18" s="47">
        <f t="shared" ref="F18:P18" si="2">SUM(F12:F17)</f>
        <v>33.744</v>
      </c>
      <c r="G18" s="47">
        <f t="shared" si="2"/>
        <v>119.57050000000001</v>
      </c>
      <c r="H18" s="47">
        <f t="shared" si="2"/>
        <v>820.8599999999999</v>
      </c>
      <c r="I18" s="47"/>
      <c r="J18" s="47">
        <f t="shared" si="2"/>
        <v>0.49270000000000008</v>
      </c>
      <c r="K18" s="47">
        <f t="shared" si="2"/>
        <v>0.55069999999999997</v>
      </c>
      <c r="L18" s="47">
        <f t="shared" si="2"/>
        <v>31.899999999999995</v>
      </c>
      <c r="M18" s="47">
        <f t="shared" si="2"/>
        <v>32.787999999999997</v>
      </c>
      <c r="N18" s="47">
        <f t="shared" si="2"/>
        <v>301.54999999999995</v>
      </c>
      <c r="O18" s="47">
        <f t="shared" si="2"/>
        <v>152.23800000000003</v>
      </c>
      <c r="P18" s="47">
        <f t="shared" si="2"/>
        <v>534.74</v>
      </c>
      <c r="Q18" s="47">
        <f>SUM(Q12:Q17)</f>
        <v>8.234</v>
      </c>
    </row>
    <row r="19" spans="1:17">
      <c r="A19" s="64" t="s">
        <v>35</v>
      </c>
      <c r="B19" s="44" t="s">
        <v>185</v>
      </c>
      <c r="C19" s="92">
        <v>9.5</v>
      </c>
      <c r="D19" s="42">
        <v>50</v>
      </c>
      <c r="E19" s="32">
        <v>3.75</v>
      </c>
      <c r="F19" s="32">
        <v>4.9000000000000004</v>
      </c>
      <c r="G19" s="32">
        <v>37.200000000000003</v>
      </c>
      <c r="H19" s="32">
        <v>208.5</v>
      </c>
      <c r="I19" s="42" t="s">
        <v>132</v>
      </c>
      <c r="J19" s="42">
        <v>0.04</v>
      </c>
      <c r="K19" s="32">
        <v>2.5000000000000001E-2</v>
      </c>
      <c r="L19" s="32">
        <v>5</v>
      </c>
      <c r="M19" s="32">
        <v>0</v>
      </c>
      <c r="N19" s="32">
        <v>14.5</v>
      </c>
      <c r="O19" s="32">
        <v>10</v>
      </c>
      <c r="P19" s="32">
        <v>45</v>
      </c>
      <c r="Q19" s="32">
        <v>1.05</v>
      </c>
    </row>
    <row r="20" spans="1:17">
      <c r="A20" s="64"/>
      <c r="B20" s="44" t="s">
        <v>119</v>
      </c>
      <c r="C20" s="92">
        <v>20.260000000000002</v>
      </c>
      <c r="D20" s="53">
        <v>200</v>
      </c>
      <c r="E20" s="33">
        <v>5.8</v>
      </c>
      <c r="F20" s="33">
        <v>5</v>
      </c>
      <c r="G20" s="33">
        <v>9.6</v>
      </c>
      <c r="H20" s="33">
        <v>108</v>
      </c>
      <c r="I20" s="42" t="s">
        <v>141</v>
      </c>
      <c r="J20" s="33">
        <v>0.08</v>
      </c>
      <c r="K20" s="33">
        <v>0.3</v>
      </c>
      <c r="L20" s="33">
        <v>40</v>
      </c>
      <c r="M20" s="33">
        <v>2.6</v>
      </c>
      <c r="N20" s="33">
        <v>240</v>
      </c>
      <c r="O20" s="33">
        <v>28</v>
      </c>
      <c r="P20" s="33">
        <v>180</v>
      </c>
      <c r="Q20" s="33">
        <v>0.2</v>
      </c>
    </row>
    <row r="21" spans="1:17">
      <c r="A21" s="64"/>
      <c r="B21" s="44" t="s">
        <v>39</v>
      </c>
      <c r="C21" s="92">
        <v>4.18</v>
      </c>
      <c r="D21" s="53">
        <v>55</v>
      </c>
      <c r="E21" s="33">
        <v>4.3449999999999998</v>
      </c>
      <c r="F21" s="33">
        <v>0.55000000000000004</v>
      </c>
      <c r="G21" s="33">
        <v>26.565000000000001</v>
      </c>
      <c r="H21" s="33">
        <v>109.2</v>
      </c>
      <c r="I21" s="42" t="s">
        <v>132</v>
      </c>
      <c r="J21" s="33">
        <v>8.8000000000000009E-2</v>
      </c>
      <c r="K21" s="33">
        <v>3.3000000000000002E-2</v>
      </c>
      <c r="L21" s="33">
        <v>0</v>
      </c>
      <c r="M21" s="33">
        <v>0</v>
      </c>
      <c r="N21" s="33">
        <v>12.65</v>
      </c>
      <c r="O21" s="33">
        <v>18.149999999999999</v>
      </c>
      <c r="P21" s="33">
        <v>42.9</v>
      </c>
      <c r="Q21" s="33">
        <v>1.1000000000000001</v>
      </c>
    </row>
    <row r="22" spans="1:17">
      <c r="A22" s="64" t="s">
        <v>36</v>
      </c>
      <c r="B22" s="44"/>
      <c r="C22" s="94">
        <f t="shared" ref="C22:H22" si="3">SUM(C19:C21)</f>
        <v>33.94</v>
      </c>
      <c r="D22" s="58">
        <f t="shared" si="3"/>
        <v>305</v>
      </c>
      <c r="E22" s="58">
        <f t="shared" si="3"/>
        <v>13.895</v>
      </c>
      <c r="F22" s="58">
        <f t="shared" si="3"/>
        <v>10.450000000000001</v>
      </c>
      <c r="G22" s="58">
        <f t="shared" si="3"/>
        <v>73.365000000000009</v>
      </c>
      <c r="H22" s="58">
        <f t="shared" si="3"/>
        <v>425.7</v>
      </c>
      <c r="I22" s="58"/>
      <c r="J22" s="58">
        <f t="shared" ref="J22:Q22" si="4">SUM(J19:J21)</f>
        <v>0.20800000000000002</v>
      </c>
      <c r="K22" s="58">
        <f t="shared" si="4"/>
        <v>0.35799999999999998</v>
      </c>
      <c r="L22" s="58">
        <f t="shared" si="4"/>
        <v>45</v>
      </c>
      <c r="M22" s="58">
        <f t="shared" si="4"/>
        <v>2.6</v>
      </c>
      <c r="N22" s="58">
        <f t="shared" si="4"/>
        <v>267.14999999999998</v>
      </c>
      <c r="O22" s="58">
        <f t="shared" si="4"/>
        <v>56.15</v>
      </c>
      <c r="P22" s="58">
        <f t="shared" si="4"/>
        <v>267.89999999999998</v>
      </c>
      <c r="Q22" s="58">
        <f t="shared" si="4"/>
        <v>2.35</v>
      </c>
    </row>
    <row r="23" spans="1:17">
      <c r="A23" s="62" t="s">
        <v>176</v>
      </c>
      <c r="B23" s="16"/>
      <c r="C23" s="19">
        <f t="shared" ref="C23:D23" si="5">C11+C18+C22</f>
        <v>413.15000000000003</v>
      </c>
      <c r="D23" s="50">
        <f t="shared" si="5"/>
        <v>1915</v>
      </c>
      <c r="E23" s="21">
        <f>E11+E18+E22</f>
        <v>87.414909090909092</v>
      </c>
      <c r="F23" s="21">
        <f t="shared" ref="F23:H23" si="6">F11+F18+F22</f>
        <v>77.358545454545464</v>
      </c>
      <c r="G23" s="21">
        <f t="shared" si="6"/>
        <v>292.83050000000003</v>
      </c>
      <c r="H23" s="21">
        <f t="shared" si="6"/>
        <v>1994.1358441558441</v>
      </c>
      <c r="I23" s="47"/>
      <c r="J23" s="21">
        <f t="shared" ref="J23:Q23" si="7">J11+J18+J22</f>
        <v>1.1106480519480519</v>
      </c>
      <c r="K23" s="21">
        <f t="shared" si="7"/>
        <v>1.2085571428571429</v>
      </c>
      <c r="L23" s="21">
        <f t="shared" si="7"/>
        <v>223.88259740259741</v>
      </c>
      <c r="M23" s="21">
        <f t="shared" si="7"/>
        <v>77.521896103896097</v>
      </c>
      <c r="N23" s="21">
        <f t="shared" si="7"/>
        <v>781.69103896103888</v>
      </c>
      <c r="O23" s="21">
        <f t="shared" si="7"/>
        <v>329.79955844155847</v>
      </c>
      <c r="P23" s="21">
        <f t="shared" si="7"/>
        <v>1196.7519480519481</v>
      </c>
      <c r="Q23" s="21">
        <f t="shared" si="7"/>
        <v>17.331207792207792</v>
      </c>
    </row>
    <row r="24" spans="1:17">
      <c r="A24" s="64" t="s">
        <v>59</v>
      </c>
      <c r="B24" s="57" t="s">
        <v>112</v>
      </c>
      <c r="C24" s="90">
        <v>14.55</v>
      </c>
      <c r="D24" s="42">
        <v>100</v>
      </c>
      <c r="E24" s="33">
        <v>1.571</v>
      </c>
      <c r="F24" s="33">
        <v>6.0219999999999994</v>
      </c>
      <c r="G24" s="33">
        <v>8.791999999999998</v>
      </c>
      <c r="H24" s="33">
        <v>95.699999999999974</v>
      </c>
      <c r="I24" s="42" t="s">
        <v>145</v>
      </c>
      <c r="J24" s="33">
        <v>5.099999999999999E-2</v>
      </c>
      <c r="K24" s="33">
        <v>5.1999999999999991E-2</v>
      </c>
      <c r="L24" s="33">
        <v>0</v>
      </c>
      <c r="M24" s="33">
        <v>32.9</v>
      </c>
      <c r="N24" s="33">
        <v>31.960999999999999</v>
      </c>
      <c r="O24" s="33">
        <v>16.638999999999996</v>
      </c>
      <c r="P24" s="33">
        <v>33.862999999999992</v>
      </c>
      <c r="Q24" s="33">
        <v>0.57299999999999995</v>
      </c>
    </row>
    <row r="25" spans="1:17">
      <c r="A25" s="64" t="s">
        <v>67</v>
      </c>
      <c r="B25" s="44" t="s">
        <v>61</v>
      </c>
      <c r="C25" s="92">
        <v>86.69</v>
      </c>
      <c r="D25" s="42" t="s">
        <v>48</v>
      </c>
      <c r="E25" s="33">
        <v>15.4</v>
      </c>
      <c r="F25" s="33">
        <v>16.399999999999999</v>
      </c>
      <c r="G25" s="33">
        <v>3.7</v>
      </c>
      <c r="H25" s="33">
        <v>198</v>
      </c>
      <c r="I25" s="42" t="s">
        <v>138</v>
      </c>
      <c r="J25" s="33">
        <v>0.05</v>
      </c>
      <c r="K25" s="33">
        <v>0.04</v>
      </c>
      <c r="L25" s="33">
        <v>0.04</v>
      </c>
      <c r="M25" s="33">
        <v>1.07</v>
      </c>
      <c r="N25" s="33">
        <v>34.5</v>
      </c>
      <c r="O25" s="33">
        <v>24.7</v>
      </c>
      <c r="P25" s="33">
        <v>158.69999999999999</v>
      </c>
      <c r="Q25" s="33">
        <v>1.2</v>
      </c>
    </row>
    <row r="26" spans="1:17">
      <c r="A26" s="64" t="s">
        <v>23</v>
      </c>
      <c r="B26" s="55" t="s">
        <v>38</v>
      </c>
      <c r="C26" s="93">
        <v>14.54</v>
      </c>
      <c r="D26" s="56">
        <v>180</v>
      </c>
      <c r="E26" s="32">
        <v>5.4</v>
      </c>
      <c r="F26" s="32">
        <v>6.12</v>
      </c>
      <c r="G26" s="32">
        <v>26.28</v>
      </c>
      <c r="H26" s="32">
        <v>181.8</v>
      </c>
      <c r="I26" s="42" t="s">
        <v>139</v>
      </c>
      <c r="J26" s="32">
        <v>0.14400000000000002</v>
      </c>
      <c r="K26" s="32">
        <v>7.2000000000000008E-2</v>
      </c>
      <c r="L26" s="32">
        <v>0</v>
      </c>
      <c r="M26" s="32">
        <v>0</v>
      </c>
      <c r="N26" s="32">
        <v>21.6</v>
      </c>
      <c r="O26" s="32">
        <v>88.2</v>
      </c>
      <c r="P26" s="32">
        <v>129.60000000000002</v>
      </c>
      <c r="Q26" s="32">
        <v>2.8800000000000008</v>
      </c>
    </row>
    <row r="27" spans="1:17">
      <c r="A27" s="64"/>
      <c r="B27" s="55" t="s">
        <v>44</v>
      </c>
      <c r="C27" s="93">
        <v>13.82</v>
      </c>
      <c r="D27" s="56">
        <v>200</v>
      </c>
      <c r="E27" s="33">
        <v>4.0780000000000003</v>
      </c>
      <c r="F27" s="33">
        <v>3.5439999999999996</v>
      </c>
      <c r="G27" s="33">
        <v>17.577999999999999</v>
      </c>
      <c r="H27" s="33">
        <v>118.6</v>
      </c>
      <c r="I27" s="42" t="s">
        <v>168</v>
      </c>
      <c r="J27" s="33">
        <v>5.5999999999999994E-2</v>
      </c>
      <c r="K27" s="33">
        <v>0.18799999999999994</v>
      </c>
      <c r="L27" s="33">
        <v>24.399999999999995</v>
      </c>
      <c r="M27" s="33">
        <v>1.5879999999999996</v>
      </c>
      <c r="N27" s="33">
        <v>152.21999999999997</v>
      </c>
      <c r="O27" s="33">
        <v>21.339999999999996</v>
      </c>
      <c r="P27" s="33">
        <v>124.55999999999996</v>
      </c>
      <c r="Q27" s="33">
        <v>0.47799999999999992</v>
      </c>
    </row>
    <row r="28" spans="1:17">
      <c r="A28" s="64"/>
      <c r="B28" s="44" t="s">
        <v>39</v>
      </c>
      <c r="C28" s="92">
        <v>3.42</v>
      </c>
      <c r="D28" s="53">
        <v>45</v>
      </c>
      <c r="E28" s="33">
        <v>3.5550000000000002</v>
      </c>
      <c r="F28" s="33">
        <v>0.45</v>
      </c>
      <c r="G28" s="33">
        <v>21.734999999999999</v>
      </c>
      <c r="H28" s="33">
        <v>95.75</v>
      </c>
      <c r="I28" s="42" t="s">
        <v>132</v>
      </c>
      <c r="J28" s="33">
        <v>7.2000000000000008E-2</v>
      </c>
      <c r="K28" s="33">
        <v>2.6999999999999996E-2</v>
      </c>
      <c r="L28" s="33">
        <v>0</v>
      </c>
      <c r="M28" s="33">
        <v>0</v>
      </c>
      <c r="N28" s="33">
        <v>10.35</v>
      </c>
      <c r="O28" s="33">
        <v>14.85</v>
      </c>
      <c r="P28" s="33">
        <v>35.1</v>
      </c>
      <c r="Q28" s="33">
        <v>0.9</v>
      </c>
    </row>
    <row r="29" spans="1:17">
      <c r="A29" s="64"/>
      <c r="B29" s="44" t="s">
        <v>25</v>
      </c>
      <c r="C29" s="92">
        <v>2.8</v>
      </c>
      <c r="D29" s="53">
        <v>35</v>
      </c>
      <c r="E29" s="33">
        <v>2.31</v>
      </c>
      <c r="F29" s="33">
        <v>0.42</v>
      </c>
      <c r="G29" s="33">
        <v>11.69</v>
      </c>
      <c r="H29" s="33">
        <v>60.9</v>
      </c>
      <c r="I29" s="42" t="s">
        <v>132</v>
      </c>
      <c r="J29" s="33">
        <v>6.3E-2</v>
      </c>
      <c r="K29" s="33">
        <v>2.8000000000000004E-2</v>
      </c>
      <c r="L29" s="33">
        <v>0</v>
      </c>
      <c r="M29" s="33">
        <v>0</v>
      </c>
      <c r="N29" s="33">
        <v>12.25</v>
      </c>
      <c r="O29" s="33">
        <v>16.45</v>
      </c>
      <c r="P29" s="33">
        <v>55.3</v>
      </c>
      <c r="Q29" s="33">
        <v>1.365</v>
      </c>
    </row>
    <row r="30" spans="1:17">
      <c r="A30" s="64" t="s">
        <v>26</v>
      </c>
      <c r="B30" s="44"/>
      <c r="C30" s="49">
        <f t="shared" ref="C30" si="8">SUM(C24:C29)</f>
        <v>135.82</v>
      </c>
      <c r="D30" s="83">
        <v>620</v>
      </c>
      <c r="E30" s="47">
        <f>SUM(E24:E29)</f>
        <v>32.314</v>
      </c>
      <c r="F30" s="47">
        <f t="shared" ref="F30:Q30" si="9">SUM(F24:F29)</f>
        <v>32.956000000000003</v>
      </c>
      <c r="G30" s="47">
        <f t="shared" si="9"/>
        <v>89.774999999999991</v>
      </c>
      <c r="H30" s="47">
        <f t="shared" si="9"/>
        <v>750.75</v>
      </c>
      <c r="I30" s="47"/>
      <c r="J30" s="47">
        <f t="shared" si="9"/>
        <v>0.436</v>
      </c>
      <c r="K30" s="47">
        <f t="shared" si="9"/>
        <v>0.40700000000000003</v>
      </c>
      <c r="L30" s="47">
        <f t="shared" si="9"/>
        <v>24.439999999999994</v>
      </c>
      <c r="M30" s="47">
        <f t="shared" si="9"/>
        <v>35.558</v>
      </c>
      <c r="N30" s="47">
        <f t="shared" si="9"/>
        <v>262.88099999999997</v>
      </c>
      <c r="O30" s="47">
        <f t="shared" si="9"/>
        <v>182.17899999999997</v>
      </c>
      <c r="P30" s="47">
        <f t="shared" si="9"/>
        <v>537.12299999999993</v>
      </c>
      <c r="Q30" s="47">
        <f t="shared" si="9"/>
        <v>7.3960000000000008</v>
      </c>
    </row>
    <row r="31" spans="1:17">
      <c r="A31" s="64" t="s">
        <v>28</v>
      </c>
      <c r="B31" s="57" t="s">
        <v>110</v>
      </c>
      <c r="C31" s="90">
        <v>7.47</v>
      </c>
      <c r="D31" s="53">
        <v>100</v>
      </c>
      <c r="E31" s="32">
        <v>1.3120000000000001</v>
      </c>
      <c r="F31" s="32">
        <v>3.2490000000000001</v>
      </c>
      <c r="G31" s="32">
        <v>6.4660000000000002</v>
      </c>
      <c r="H31" s="32">
        <v>60.4</v>
      </c>
      <c r="I31" s="42" t="s">
        <v>159</v>
      </c>
      <c r="J31" s="32">
        <v>2.1999999999999999E-2</v>
      </c>
      <c r="K31" s="32">
        <v>3.7999999999999999E-2</v>
      </c>
      <c r="L31" s="32">
        <v>0</v>
      </c>
      <c r="M31" s="32">
        <v>17.097999999999999</v>
      </c>
      <c r="N31" s="32">
        <v>24.971</v>
      </c>
      <c r="O31" s="32">
        <v>15.090999999999999</v>
      </c>
      <c r="P31" s="32">
        <v>28.306999999999999</v>
      </c>
      <c r="Q31" s="32">
        <v>0.46600000000000003</v>
      </c>
    </row>
    <row r="32" spans="1:17">
      <c r="A32" s="64"/>
      <c r="B32" s="44" t="s">
        <v>115</v>
      </c>
      <c r="C32" s="92">
        <v>14.39</v>
      </c>
      <c r="D32" s="53">
        <v>250</v>
      </c>
      <c r="E32" s="32">
        <v>5.49</v>
      </c>
      <c r="F32" s="32">
        <v>5.27</v>
      </c>
      <c r="G32" s="32">
        <v>16.535</v>
      </c>
      <c r="H32" s="32">
        <v>148.25</v>
      </c>
      <c r="I32" s="32" t="s">
        <v>27</v>
      </c>
      <c r="J32" s="32">
        <v>0.22750000000000001</v>
      </c>
      <c r="K32" s="32">
        <v>7.2499999999999995E-2</v>
      </c>
      <c r="L32" s="32">
        <v>0</v>
      </c>
      <c r="M32" s="32">
        <v>5.8250000000000002</v>
      </c>
      <c r="N32" s="32">
        <v>42.674999999999997</v>
      </c>
      <c r="O32" s="32">
        <v>35.575000000000003</v>
      </c>
      <c r="P32" s="32">
        <v>88.1</v>
      </c>
      <c r="Q32" s="32">
        <v>2.0499999999999998</v>
      </c>
    </row>
    <row r="33" spans="1:17">
      <c r="A33" s="64"/>
      <c r="B33" s="55" t="s">
        <v>123</v>
      </c>
      <c r="C33" s="93">
        <v>73.72</v>
      </c>
      <c r="D33" s="59">
        <v>150</v>
      </c>
      <c r="E33" s="33">
        <v>14.625</v>
      </c>
      <c r="F33" s="33">
        <v>7.4249999999999998</v>
      </c>
      <c r="G33" s="33">
        <v>5.7</v>
      </c>
      <c r="H33" s="33">
        <v>157.5</v>
      </c>
      <c r="I33" s="42" t="s">
        <v>169</v>
      </c>
      <c r="J33" s="42">
        <v>7.4999999999999997E-2</v>
      </c>
      <c r="K33" s="33">
        <v>7.4999999999999997E-2</v>
      </c>
      <c r="L33" s="33">
        <v>8.73</v>
      </c>
      <c r="M33" s="33">
        <v>5.5949999999999998</v>
      </c>
      <c r="N33" s="33">
        <v>58.604999999999997</v>
      </c>
      <c r="O33" s="33">
        <v>72.795000000000002</v>
      </c>
      <c r="P33" s="33">
        <v>243.285</v>
      </c>
      <c r="Q33" s="33">
        <v>1.2749999999999999</v>
      </c>
    </row>
    <row r="34" spans="1:17">
      <c r="A34" s="64"/>
      <c r="B34" s="44" t="s">
        <v>29</v>
      </c>
      <c r="C34" s="92">
        <v>30.5</v>
      </c>
      <c r="D34" s="53">
        <v>180</v>
      </c>
      <c r="E34" s="33">
        <v>3.72</v>
      </c>
      <c r="F34" s="33">
        <v>8.2799999999999994</v>
      </c>
      <c r="G34" s="33">
        <v>31.44</v>
      </c>
      <c r="H34" s="33">
        <v>216</v>
      </c>
      <c r="I34" s="33" t="s">
        <v>147</v>
      </c>
      <c r="J34" s="33">
        <v>0.14000000000000001</v>
      </c>
      <c r="K34" s="33">
        <v>0.13</v>
      </c>
      <c r="L34" s="33">
        <v>23.74</v>
      </c>
      <c r="M34" s="33">
        <v>6.12</v>
      </c>
      <c r="N34" s="33">
        <v>50.39</v>
      </c>
      <c r="O34" s="33">
        <v>33.840000000000003</v>
      </c>
      <c r="P34" s="33">
        <v>102.48</v>
      </c>
      <c r="Q34" s="33">
        <v>1.27</v>
      </c>
    </row>
    <row r="35" spans="1:17">
      <c r="A35" s="64"/>
      <c r="B35" s="44" t="s">
        <v>65</v>
      </c>
      <c r="C35" s="92">
        <v>3.99</v>
      </c>
      <c r="D35" s="53">
        <v>200</v>
      </c>
      <c r="E35" s="33">
        <v>0.08</v>
      </c>
      <c r="F35" s="33">
        <v>0</v>
      </c>
      <c r="G35" s="33">
        <v>21.8</v>
      </c>
      <c r="H35" s="33">
        <v>87.6</v>
      </c>
      <c r="I35" s="42" t="s">
        <v>148</v>
      </c>
      <c r="J35" s="33">
        <v>0</v>
      </c>
      <c r="K35" s="33">
        <v>0</v>
      </c>
      <c r="L35" s="33">
        <v>9</v>
      </c>
      <c r="M35" s="33">
        <v>0.1</v>
      </c>
      <c r="N35" s="33">
        <v>50</v>
      </c>
      <c r="O35" s="33">
        <v>1.26</v>
      </c>
      <c r="P35" s="33">
        <v>2.58</v>
      </c>
      <c r="Q35" s="33">
        <v>7.0000000000000007E-2</v>
      </c>
    </row>
    <row r="36" spans="1:17">
      <c r="A36" s="64"/>
      <c r="B36" s="44" t="s">
        <v>31</v>
      </c>
      <c r="C36" s="92">
        <v>4.5599999999999996</v>
      </c>
      <c r="D36" s="53">
        <v>60</v>
      </c>
      <c r="E36" s="33">
        <v>4.74</v>
      </c>
      <c r="F36" s="33">
        <v>0.6</v>
      </c>
      <c r="G36" s="33">
        <v>28.98</v>
      </c>
      <c r="H36" s="33">
        <v>121</v>
      </c>
      <c r="I36" s="42" t="s">
        <v>132</v>
      </c>
      <c r="J36" s="33">
        <v>9.6000000000000002E-2</v>
      </c>
      <c r="K36" s="33">
        <v>3.5999999999999997E-2</v>
      </c>
      <c r="L36" s="33">
        <v>0</v>
      </c>
      <c r="M36" s="33">
        <v>0</v>
      </c>
      <c r="N36" s="33">
        <v>13.8</v>
      </c>
      <c r="O36" s="33">
        <v>19.8</v>
      </c>
      <c r="P36" s="33">
        <v>46.8</v>
      </c>
      <c r="Q36" s="33">
        <v>1.2</v>
      </c>
    </row>
    <row r="37" spans="1:17">
      <c r="A37" s="64"/>
      <c r="B37" s="44" t="s">
        <v>25</v>
      </c>
      <c r="C37" s="92">
        <v>3.52</v>
      </c>
      <c r="D37" s="42">
        <v>44</v>
      </c>
      <c r="E37" s="33">
        <v>2.9039999999999999</v>
      </c>
      <c r="F37" s="33">
        <v>0.52800000000000002</v>
      </c>
      <c r="G37" s="33">
        <v>14.696</v>
      </c>
      <c r="H37" s="33">
        <v>76.56</v>
      </c>
      <c r="I37" s="42" t="s">
        <v>132</v>
      </c>
      <c r="J37" s="33">
        <v>7.9199999999999993E-2</v>
      </c>
      <c r="K37" s="33">
        <v>3.5200000000000002E-2</v>
      </c>
      <c r="L37" s="33">
        <v>0</v>
      </c>
      <c r="M37" s="33">
        <v>0</v>
      </c>
      <c r="N37" s="33">
        <v>15.4</v>
      </c>
      <c r="O37" s="33">
        <v>20.68</v>
      </c>
      <c r="P37" s="33">
        <v>69.52</v>
      </c>
      <c r="Q37" s="33">
        <v>1.716</v>
      </c>
    </row>
    <row r="38" spans="1:17">
      <c r="A38" s="64" t="s">
        <v>32</v>
      </c>
      <c r="B38" s="44"/>
      <c r="C38" s="75">
        <f>SUM(C31:C37)</f>
        <v>138.15</v>
      </c>
      <c r="D38" s="63">
        <f>SUM(D31:D37)</f>
        <v>984</v>
      </c>
      <c r="E38" s="47">
        <f t="shared" ref="E38:Q38" si="10">SUM(E31:E37)</f>
        <v>32.870999999999995</v>
      </c>
      <c r="F38" s="63">
        <f t="shared" si="10"/>
        <v>25.351999999999997</v>
      </c>
      <c r="G38" s="63">
        <f t="shared" si="10"/>
        <v>125.617</v>
      </c>
      <c r="H38" s="63">
        <f t="shared" si="10"/>
        <v>867.31</v>
      </c>
      <c r="I38" s="63"/>
      <c r="J38" s="63">
        <f t="shared" si="10"/>
        <v>0.63969999999999994</v>
      </c>
      <c r="K38" s="63">
        <f t="shared" si="10"/>
        <v>0.38669999999999999</v>
      </c>
      <c r="L38" s="63">
        <f t="shared" si="10"/>
        <v>41.47</v>
      </c>
      <c r="M38" s="63">
        <f t="shared" si="10"/>
        <v>34.738</v>
      </c>
      <c r="N38" s="63">
        <f t="shared" si="10"/>
        <v>255.84100000000004</v>
      </c>
      <c r="O38" s="63">
        <f t="shared" si="10"/>
        <v>199.04100000000003</v>
      </c>
      <c r="P38" s="63">
        <f t="shared" si="10"/>
        <v>581.072</v>
      </c>
      <c r="Q38" s="63">
        <f t="shared" si="10"/>
        <v>8.0470000000000006</v>
      </c>
    </row>
    <row r="39" spans="1:17">
      <c r="A39" s="64" t="s">
        <v>35</v>
      </c>
      <c r="B39" s="44" t="s">
        <v>46</v>
      </c>
      <c r="C39" s="92">
        <v>4.17</v>
      </c>
      <c r="D39" s="53">
        <v>200</v>
      </c>
      <c r="E39" s="33">
        <v>5.6</v>
      </c>
      <c r="F39" s="33">
        <v>6.4</v>
      </c>
      <c r="G39" s="33">
        <v>7.6</v>
      </c>
      <c r="H39" s="33">
        <v>110</v>
      </c>
      <c r="I39" s="42" t="s">
        <v>149</v>
      </c>
      <c r="J39" s="33">
        <v>0.06</v>
      </c>
      <c r="K39" s="33">
        <v>0.26</v>
      </c>
      <c r="L39" s="33">
        <v>44</v>
      </c>
      <c r="M39" s="33">
        <v>1.8</v>
      </c>
      <c r="N39" s="33">
        <v>242</v>
      </c>
      <c r="O39" s="33">
        <v>30</v>
      </c>
      <c r="P39" s="33">
        <v>188</v>
      </c>
      <c r="Q39" s="33">
        <v>0.2</v>
      </c>
    </row>
    <row r="40" spans="1:17">
      <c r="A40" s="64"/>
      <c r="B40" s="44" t="s">
        <v>109</v>
      </c>
      <c r="C40" s="92">
        <v>25</v>
      </c>
      <c r="D40" s="43">
        <v>100</v>
      </c>
      <c r="E40" s="32">
        <v>0.39</v>
      </c>
      <c r="F40" s="32">
        <v>0</v>
      </c>
      <c r="G40" s="32">
        <v>12.6</v>
      </c>
      <c r="H40" s="32">
        <v>52</v>
      </c>
      <c r="I40" s="32" t="s">
        <v>135</v>
      </c>
      <c r="J40" s="32">
        <v>3.3000000000000002E-2</v>
      </c>
      <c r="K40" s="32">
        <v>2.1999999999999999E-2</v>
      </c>
      <c r="L40" s="32">
        <v>4.58</v>
      </c>
      <c r="M40" s="32">
        <v>9.17</v>
      </c>
      <c r="N40" s="32">
        <v>14.67</v>
      </c>
      <c r="O40" s="32">
        <v>8.25</v>
      </c>
      <c r="P40" s="32">
        <v>10.08</v>
      </c>
      <c r="Q40" s="32">
        <v>2.02</v>
      </c>
    </row>
    <row r="41" spans="1:17">
      <c r="A41" s="64" t="s">
        <v>36</v>
      </c>
      <c r="B41" s="44"/>
      <c r="C41" s="49">
        <f t="shared" ref="C41:D41" si="11">SUM(C39:C40)</f>
        <v>29.17</v>
      </c>
      <c r="D41" s="83">
        <f t="shared" si="11"/>
        <v>300</v>
      </c>
      <c r="E41" s="47">
        <f t="shared" ref="E41:H41" si="12">SUM(E39:E40)</f>
        <v>5.9899999999999993</v>
      </c>
      <c r="F41" s="63">
        <f t="shared" si="12"/>
        <v>6.4</v>
      </c>
      <c r="G41" s="63">
        <f t="shared" si="12"/>
        <v>20.2</v>
      </c>
      <c r="H41" s="63">
        <f t="shared" si="12"/>
        <v>162</v>
      </c>
      <c r="I41" s="63"/>
      <c r="J41" s="63">
        <f t="shared" ref="J41:Q41" si="13">SUM(J39:J40)</f>
        <v>9.2999999999999999E-2</v>
      </c>
      <c r="K41" s="63">
        <f t="shared" si="13"/>
        <v>0.28200000000000003</v>
      </c>
      <c r="L41" s="63">
        <f t="shared" si="13"/>
        <v>48.58</v>
      </c>
      <c r="M41" s="63">
        <f t="shared" si="13"/>
        <v>10.97</v>
      </c>
      <c r="N41" s="63">
        <f t="shared" si="13"/>
        <v>256.67</v>
      </c>
      <c r="O41" s="63">
        <f t="shared" si="13"/>
        <v>38.25</v>
      </c>
      <c r="P41" s="63">
        <f t="shared" si="13"/>
        <v>198.08</v>
      </c>
      <c r="Q41" s="63">
        <f t="shared" si="13"/>
        <v>2.2200000000000002</v>
      </c>
    </row>
    <row r="42" spans="1:17">
      <c r="A42" s="62" t="s">
        <v>176</v>
      </c>
      <c r="B42" s="16"/>
      <c r="C42" s="19">
        <f t="shared" ref="C42:D42" si="14">C30+C38+C41</f>
        <v>303.14000000000004</v>
      </c>
      <c r="D42" s="50">
        <f t="shared" si="14"/>
        <v>1904</v>
      </c>
      <c r="E42" s="21">
        <f>E30+E38+E41</f>
        <v>71.174999999999997</v>
      </c>
      <c r="F42" s="21">
        <f t="shared" ref="F42:H42" si="15">F30+F38+F41</f>
        <v>64.707999999999998</v>
      </c>
      <c r="G42" s="21">
        <f t="shared" si="15"/>
        <v>235.59199999999998</v>
      </c>
      <c r="H42" s="21">
        <f t="shared" si="15"/>
        <v>1780.06</v>
      </c>
      <c r="I42" s="47"/>
      <c r="J42" s="21">
        <f t="shared" ref="J42:Q42" si="16">J30+J38+J41</f>
        <v>1.1686999999999999</v>
      </c>
      <c r="K42" s="21">
        <f t="shared" si="16"/>
        <v>1.0757000000000001</v>
      </c>
      <c r="L42" s="21">
        <f t="shared" si="16"/>
        <v>114.49</v>
      </c>
      <c r="M42" s="21">
        <f t="shared" si="16"/>
        <v>81.265999999999991</v>
      </c>
      <c r="N42" s="21">
        <f t="shared" si="16"/>
        <v>775.39200000000005</v>
      </c>
      <c r="O42" s="21">
        <f t="shared" si="16"/>
        <v>419.47</v>
      </c>
      <c r="P42" s="21">
        <f t="shared" si="16"/>
        <v>1316.2749999999999</v>
      </c>
      <c r="Q42" s="21">
        <f t="shared" si="16"/>
        <v>17.663</v>
      </c>
    </row>
  </sheetData>
  <autoFilter ref="A3:Q42" xr:uid="{B28BA9A8-39E7-4EA8-9726-ED2B50A0D33A}"/>
  <mergeCells count="11">
    <mergeCell ref="M2:M3"/>
    <mergeCell ref="N2:N3"/>
    <mergeCell ref="O2:O3"/>
    <mergeCell ref="P2:P3"/>
    <mergeCell ref="Q2:Q3"/>
    <mergeCell ref="E2:G2"/>
    <mergeCell ref="A2:A3"/>
    <mergeCell ref="J2:J3"/>
    <mergeCell ref="K2:K3"/>
    <mergeCell ref="L2:L3"/>
    <mergeCell ref="C2:C3"/>
  </mergeCells>
  <pageMargins left="0.25" right="0.25" top="0.75" bottom="0.75" header="0.3" footer="0.3"/>
  <pageSetup paperSize="9" scale="53" fitToHeight="0" orientation="landscape" r:id="rId1"/>
  <ignoredErrors>
    <ignoredError sqref="D38 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2"/>
  <sheetViews>
    <sheetView view="pageBreakPreview" zoomScale="60" zoomScaleNormal="50" workbookViewId="0">
      <selection activeCell="A20" sqref="A20:XFD20"/>
    </sheetView>
  </sheetViews>
  <sheetFormatPr defaultColWidth="9" defaultRowHeight="15"/>
  <cols>
    <col min="1" max="1" width="25.28515625" style="71" customWidth="1"/>
    <col min="2" max="2" width="63.28515625" style="1" customWidth="1"/>
    <col min="3" max="3" width="14.28515625" style="72" customWidth="1"/>
    <col min="4" max="4" width="9" style="72"/>
    <col min="5" max="6" width="9.7109375" style="72" bestFit="1" customWidth="1"/>
    <col min="7" max="8" width="11.42578125" style="72" bestFit="1" customWidth="1"/>
    <col min="9" max="9" width="15.7109375" style="72" customWidth="1"/>
    <col min="10" max="11" width="9.28515625" style="72" bestFit="1" customWidth="1"/>
    <col min="12" max="12" width="11.42578125" style="72" bestFit="1" customWidth="1"/>
    <col min="13" max="13" width="9.7109375" style="72" bestFit="1" customWidth="1"/>
    <col min="14" max="14" width="11.42578125" style="72" bestFit="1" customWidth="1"/>
    <col min="15" max="15" width="11.28515625" style="72" bestFit="1" customWidth="1"/>
    <col min="16" max="16" width="11.42578125" style="72" bestFit="1" customWidth="1"/>
    <col min="17" max="17" width="9.28515625" style="72" bestFit="1" customWidth="1"/>
    <col min="18" max="16384" width="9" style="1"/>
  </cols>
  <sheetData>
    <row r="1" spans="1:17" ht="20.25">
      <c r="A1" s="100" t="s">
        <v>0</v>
      </c>
      <c r="B1" s="63" t="s">
        <v>1</v>
      </c>
      <c r="C1" s="101" t="s">
        <v>180</v>
      </c>
      <c r="D1" s="63" t="s">
        <v>2</v>
      </c>
      <c r="E1" s="99" t="s">
        <v>3</v>
      </c>
      <c r="F1" s="99"/>
      <c r="G1" s="99"/>
      <c r="H1" s="63" t="s">
        <v>4</v>
      </c>
      <c r="I1" s="63" t="s">
        <v>5</v>
      </c>
      <c r="J1" s="100" t="s">
        <v>6</v>
      </c>
      <c r="K1" s="100" t="s">
        <v>7</v>
      </c>
      <c r="L1" s="100" t="s">
        <v>8</v>
      </c>
      <c r="M1" s="100" t="s">
        <v>9</v>
      </c>
      <c r="N1" s="100" t="s">
        <v>10</v>
      </c>
      <c r="O1" s="100" t="s">
        <v>11</v>
      </c>
      <c r="P1" s="100" t="s">
        <v>12</v>
      </c>
      <c r="Q1" s="100" t="s">
        <v>13</v>
      </c>
    </row>
    <row r="2" spans="1:17" ht="20.25">
      <c r="A2" s="100"/>
      <c r="B2" s="63" t="s">
        <v>14</v>
      </c>
      <c r="C2" s="102"/>
      <c r="D2" s="63" t="s">
        <v>14</v>
      </c>
      <c r="E2" s="63" t="s">
        <v>15</v>
      </c>
      <c r="F2" s="63" t="s">
        <v>16</v>
      </c>
      <c r="G2" s="63" t="s">
        <v>17</v>
      </c>
      <c r="H2" s="63" t="s">
        <v>18</v>
      </c>
      <c r="I2" s="63" t="s">
        <v>19</v>
      </c>
      <c r="J2" s="100"/>
      <c r="K2" s="100"/>
      <c r="L2" s="100"/>
      <c r="M2" s="100"/>
      <c r="N2" s="100"/>
      <c r="O2" s="100"/>
      <c r="P2" s="100"/>
      <c r="Q2" s="100"/>
    </row>
    <row r="3" spans="1:17" ht="20.25">
      <c r="A3" s="64" t="s">
        <v>59</v>
      </c>
      <c r="B3" s="57" t="s">
        <v>110</v>
      </c>
      <c r="C3" s="43">
        <v>7.47</v>
      </c>
      <c r="D3" s="53">
        <v>100</v>
      </c>
      <c r="E3" s="32">
        <v>1.3120000000000001</v>
      </c>
      <c r="F3" s="32">
        <v>3.2490000000000001</v>
      </c>
      <c r="G3" s="32">
        <v>6.4660000000000002</v>
      </c>
      <c r="H3" s="32">
        <v>60.4</v>
      </c>
      <c r="I3" s="42" t="s">
        <v>159</v>
      </c>
      <c r="J3" s="32">
        <v>2.1999999999999999E-2</v>
      </c>
      <c r="K3" s="32">
        <v>3.7999999999999999E-2</v>
      </c>
      <c r="L3" s="32">
        <v>0</v>
      </c>
      <c r="M3" s="32">
        <v>17.097999999999999</v>
      </c>
      <c r="N3" s="32">
        <v>24.971</v>
      </c>
      <c r="O3" s="32">
        <v>15.090999999999999</v>
      </c>
      <c r="P3" s="32">
        <v>28.306999999999999</v>
      </c>
      <c r="Q3" s="32">
        <v>0.46600000000000003</v>
      </c>
    </row>
    <row r="4" spans="1:17" ht="20.25">
      <c r="A4" s="64" t="s">
        <v>73</v>
      </c>
      <c r="B4" s="44" t="s">
        <v>116</v>
      </c>
      <c r="C4" s="42">
        <v>70.84</v>
      </c>
      <c r="D4" s="42">
        <v>225</v>
      </c>
      <c r="E4" s="33">
        <v>18.75</v>
      </c>
      <c r="F4" s="33">
        <v>16.754999999999999</v>
      </c>
      <c r="G4" s="33">
        <v>19.350000000000001</v>
      </c>
      <c r="H4" s="33">
        <v>303</v>
      </c>
      <c r="I4" s="42" t="s">
        <v>170</v>
      </c>
      <c r="J4" s="33">
        <v>0.18</v>
      </c>
      <c r="K4" s="33">
        <v>0.22500000000000001</v>
      </c>
      <c r="L4" s="33">
        <v>43.95</v>
      </c>
      <c r="M4" s="33">
        <v>12.465</v>
      </c>
      <c r="N4" s="33">
        <v>84.27</v>
      </c>
      <c r="O4" s="33">
        <v>53.175000000000004</v>
      </c>
      <c r="P4" s="33">
        <v>159.6</v>
      </c>
      <c r="Q4" s="33">
        <v>4.6050000000000004</v>
      </c>
    </row>
    <row r="5" spans="1:17" ht="20.25">
      <c r="A5" s="64" t="s">
        <v>23</v>
      </c>
      <c r="B5" s="44" t="s">
        <v>30</v>
      </c>
      <c r="C5" s="42">
        <v>12.6</v>
      </c>
      <c r="D5" s="53">
        <v>200</v>
      </c>
      <c r="E5" s="32">
        <v>1</v>
      </c>
      <c r="F5" s="32">
        <v>0</v>
      </c>
      <c r="G5" s="32">
        <v>24.4</v>
      </c>
      <c r="H5" s="32">
        <v>101.6</v>
      </c>
      <c r="I5" s="32" t="s">
        <v>140</v>
      </c>
      <c r="J5" s="32">
        <v>0.01</v>
      </c>
      <c r="K5" s="32">
        <v>0.01</v>
      </c>
      <c r="L5" s="32">
        <v>0</v>
      </c>
      <c r="M5" s="32">
        <v>2</v>
      </c>
      <c r="N5" s="32">
        <v>17</v>
      </c>
      <c r="O5" s="32">
        <v>10</v>
      </c>
      <c r="P5" s="32">
        <v>24</v>
      </c>
      <c r="Q5" s="32">
        <v>2.8</v>
      </c>
    </row>
    <row r="6" spans="1:17" ht="20.25">
      <c r="A6" s="70"/>
      <c r="B6" s="44" t="s">
        <v>109</v>
      </c>
      <c r="C6" s="42">
        <v>25</v>
      </c>
      <c r="D6" s="43">
        <v>100</v>
      </c>
      <c r="E6" s="32">
        <v>0.39</v>
      </c>
      <c r="F6" s="32">
        <v>0</v>
      </c>
      <c r="G6" s="32">
        <v>12.6</v>
      </c>
      <c r="H6" s="32">
        <v>52</v>
      </c>
      <c r="I6" s="32" t="s">
        <v>135</v>
      </c>
      <c r="J6" s="32">
        <v>3.3000000000000002E-2</v>
      </c>
      <c r="K6" s="32">
        <v>2.1999999999999999E-2</v>
      </c>
      <c r="L6" s="32">
        <v>4.58</v>
      </c>
      <c r="M6" s="32">
        <v>9.17</v>
      </c>
      <c r="N6" s="32">
        <v>14.67</v>
      </c>
      <c r="O6" s="32">
        <v>8.25</v>
      </c>
      <c r="P6" s="32">
        <v>10.08</v>
      </c>
      <c r="Q6" s="32">
        <v>2.02</v>
      </c>
    </row>
    <row r="7" spans="1:17" ht="20.25">
      <c r="A7" s="70"/>
      <c r="B7" s="44" t="s">
        <v>39</v>
      </c>
      <c r="C7" s="42">
        <v>3.42</v>
      </c>
      <c r="D7" s="53">
        <v>45</v>
      </c>
      <c r="E7" s="33">
        <v>3.5550000000000002</v>
      </c>
      <c r="F7" s="33">
        <v>0.45</v>
      </c>
      <c r="G7" s="33">
        <v>21.734999999999999</v>
      </c>
      <c r="H7" s="33">
        <v>95.75</v>
      </c>
      <c r="I7" s="33" t="s">
        <v>132</v>
      </c>
      <c r="J7" s="33">
        <v>7.2000000000000008E-2</v>
      </c>
      <c r="K7" s="33">
        <v>2.6999999999999996E-2</v>
      </c>
      <c r="L7" s="33">
        <v>0</v>
      </c>
      <c r="M7" s="33">
        <v>0</v>
      </c>
      <c r="N7" s="33">
        <v>10.35</v>
      </c>
      <c r="O7" s="33">
        <v>14.85</v>
      </c>
      <c r="P7" s="33">
        <v>35.1</v>
      </c>
      <c r="Q7" s="33">
        <v>0.9</v>
      </c>
    </row>
    <row r="8" spans="1:17" ht="20.25">
      <c r="A8" s="70"/>
      <c r="B8" s="44" t="s">
        <v>25</v>
      </c>
      <c r="C8" s="42">
        <v>2.8</v>
      </c>
      <c r="D8" s="53">
        <v>35</v>
      </c>
      <c r="E8" s="33">
        <v>2.31</v>
      </c>
      <c r="F8" s="33">
        <v>0.42</v>
      </c>
      <c r="G8" s="33">
        <v>11.69</v>
      </c>
      <c r="H8" s="33">
        <v>60.9</v>
      </c>
      <c r="I8" s="33" t="s">
        <v>132</v>
      </c>
      <c r="J8" s="33">
        <v>6.3E-2</v>
      </c>
      <c r="K8" s="33">
        <v>2.8000000000000004E-2</v>
      </c>
      <c r="L8" s="33">
        <v>0</v>
      </c>
      <c r="M8" s="33">
        <v>0</v>
      </c>
      <c r="N8" s="33">
        <v>12.25</v>
      </c>
      <c r="O8" s="33">
        <v>16.45</v>
      </c>
      <c r="P8" s="33">
        <v>55.3</v>
      </c>
      <c r="Q8" s="33">
        <v>1.365</v>
      </c>
    </row>
    <row r="9" spans="1:17" ht="20.25">
      <c r="A9" s="70" t="s">
        <v>26</v>
      </c>
      <c r="B9" s="44"/>
      <c r="C9" s="74">
        <f>SUM(C3:C8)</f>
        <v>122.13</v>
      </c>
      <c r="D9" s="63">
        <f>SUM(D3:D8)</f>
        <v>705</v>
      </c>
      <c r="E9" s="63">
        <f t="shared" ref="E9:Q9" si="0">SUM(E3:E8)</f>
        <v>27.317</v>
      </c>
      <c r="F9" s="63">
        <f t="shared" si="0"/>
        <v>20.873999999999999</v>
      </c>
      <c r="G9" s="63">
        <f t="shared" si="0"/>
        <v>96.241</v>
      </c>
      <c r="H9" s="63">
        <f t="shared" si="0"/>
        <v>673.65</v>
      </c>
      <c r="I9" s="63"/>
      <c r="J9" s="63">
        <f t="shared" si="0"/>
        <v>0.38</v>
      </c>
      <c r="K9" s="63">
        <f t="shared" si="0"/>
        <v>0.35000000000000009</v>
      </c>
      <c r="L9" s="63">
        <f t="shared" si="0"/>
        <v>48.53</v>
      </c>
      <c r="M9" s="63">
        <f t="shared" si="0"/>
        <v>40.732999999999997</v>
      </c>
      <c r="N9" s="63">
        <f t="shared" si="0"/>
        <v>163.511</v>
      </c>
      <c r="O9" s="63">
        <f t="shared" si="0"/>
        <v>117.816</v>
      </c>
      <c r="P9" s="63">
        <f t="shared" si="0"/>
        <v>312.387</v>
      </c>
      <c r="Q9" s="63">
        <f t="shared" si="0"/>
        <v>12.156000000000001</v>
      </c>
    </row>
    <row r="10" spans="1:17" ht="20.25">
      <c r="A10" s="64" t="s">
        <v>28</v>
      </c>
      <c r="B10" s="44" t="s">
        <v>57</v>
      </c>
      <c r="C10" s="42">
        <v>11.51</v>
      </c>
      <c r="D10" s="42">
        <v>250</v>
      </c>
      <c r="E10" s="33">
        <v>3.69</v>
      </c>
      <c r="F10" s="33">
        <v>7.1</v>
      </c>
      <c r="G10" s="33">
        <v>22.55</v>
      </c>
      <c r="H10" s="33">
        <v>135.22</v>
      </c>
      <c r="I10" s="33" t="s">
        <v>160</v>
      </c>
      <c r="J10" s="33">
        <v>5.5E-2</v>
      </c>
      <c r="K10" s="33">
        <v>5.5E-2</v>
      </c>
      <c r="L10" s="33">
        <v>5.875</v>
      </c>
      <c r="M10" s="33">
        <v>0.8</v>
      </c>
      <c r="N10" s="33">
        <v>23.725000000000001</v>
      </c>
      <c r="O10" s="33">
        <v>16.75</v>
      </c>
      <c r="P10" s="33">
        <v>56.55</v>
      </c>
      <c r="Q10" s="33">
        <v>0.57499999999999996</v>
      </c>
    </row>
    <row r="11" spans="1:17" ht="20.25">
      <c r="A11" s="70"/>
      <c r="B11" s="44" t="s">
        <v>124</v>
      </c>
      <c r="C11" s="42">
        <v>61.78</v>
      </c>
      <c r="D11" s="43">
        <v>180</v>
      </c>
      <c r="E11" s="45">
        <v>7.6646399999999995</v>
      </c>
      <c r="F11" s="45">
        <v>17.008199999999999</v>
      </c>
      <c r="G11" s="45">
        <v>34.540800000000004</v>
      </c>
      <c r="H11" s="45">
        <v>323.18880000000001</v>
      </c>
      <c r="I11" s="42" t="s">
        <v>171</v>
      </c>
      <c r="J11" s="42">
        <v>0.25924799999999998</v>
      </c>
      <c r="K11" s="45">
        <v>0.20580000000000001</v>
      </c>
      <c r="L11" s="45">
        <v>122.71199999999999</v>
      </c>
      <c r="M11" s="45">
        <v>42.341639999999998</v>
      </c>
      <c r="N11" s="45">
        <v>150.62400000000002</v>
      </c>
      <c r="O11" s="45">
        <v>53.657999999999994</v>
      </c>
      <c r="P11" s="45">
        <v>197.83200000000002</v>
      </c>
      <c r="Q11" s="45">
        <v>2.0748000000000002</v>
      </c>
    </row>
    <row r="12" spans="1:17" ht="20.25">
      <c r="A12" s="70"/>
      <c r="B12" s="57" t="s">
        <v>121</v>
      </c>
      <c r="C12" s="43">
        <v>16.239999999999998</v>
      </c>
      <c r="D12" s="42">
        <v>100</v>
      </c>
      <c r="E12" s="32">
        <v>2.04</v>
      </c>
      <c r="F12" s="32">
        <v>3.68</v>
      </c>
      <c r="G12" s="32">
        <v>7.89</v>
      </c>
      <c r="H12" s="32">
        <v>77</v>
      </c>
      <c r="I12" s="42" t="s">
        <v>162</v>
      </c>
      <c r="J12" s="42">
        <v>0.03</v>
      </c>
      <c r="K12" s="42">
        <v>0.04</v>
      </c>
      <c r="L12" s="32">
        <v>0</v>
      </c>
      <c r="M12" s="32">
        <v>17.079999999999998</v>
      </c>
      <c r="N12" s="32">
        <v>58.75</v>
      </c>
      <c r="O12" s="32">
        <v>20.85</v>
      </c>
      <c r="P12" s="32">
        <v>40.69</v>
      </c>
      <c r="Q12" s="32">
        <v>0.83</v>
      </c>
    </row>
    <row r="13" spans="1:17" ht="20.25">
      <c r="A13" s="70"/>
      <c r="B13" s="44" t="s">
        <v>109</v>
      </c>
      <c r="C13" s="42">
        <v>25</v>
      </c>
      <c r="D13" s="43">
        <v>100</v>
      </c>
      <c r="E13" s="32">
        <v>0.39</v>
      </c>
      <c r="F13" s="32">
        <v>0</v>
      </c>
      <c r="G13" s="32">
        <v>12.6</v>
      </c>
      <c r="H13" s="32">
        <v>52</v>
      </c>
      <c r="I13" s="32" t="s">
        <v>135</v>
      </c>
      <c r="J13" s="32">
        <v>3.3000000000000002E-2</v>
      </c>
      <c r="K13" s="32">
        <v>2.1999999999999999E-2</v>
      </c>
      <c r="L13" s="32">
        <v>4.58</v>
      </c>
      <c r="M13" s="32">
        <v>9.17</v>
      </c>
      <c r="N13" s="32">
        <v>14.67</v>
      </c>
      <c r="O13" s="32">
        <v>8.25</v>
      </c>
      <c r="P13" s="32">
        <v>10.08</v>
      </c>
      <c r="Q13" s="32">
        <v>2.02</v>
      </c>
    </row>
    <row r="14" spans="1:17" ht="20.25">
      <c r="A14" s="70"/>
      <c r="B14" s="44" t="s">
        <v>58</v>
      </c>
      <c r="C14" s="42">
        <v>1.76</v>
      </c>
      <c r="D14" s="53">
        <v>200</v>
      </c>
      <c r="E14" s="32">
        <v>0.01</v>
      </c>
      <c r="F14" s="32">
        <v>0</v>
      </c>
      <c r="G14" s="32">
        <v>15</v>
      </c>
      <c r="H14" s="32">
        <v>60</v>
      </c>
      <c r="I14" s="32" t="s">
        <v>172</v>
      </c>
      <c r="J14" s="32">
        <v>0</v>
      </c>
      <c r="K14" s="32">
        <v>0.01</v>
      </c>
      <c r="L14" s="32">
        <v>0.3</v>
      </c>
      <c r="M14" s="32">
        <v>0.04</v>
      </c>
      <c r="N14" s="32">
        <v>4.54</v>
      </c>
      <c r="O14" s="32">
        <v>3.8</v>
      </c>
      <c r="P14" s="32">
        <v>7.2</v>
      </c>
      <c r="Q14" s="32">
        <v>0.73799999999999999</v>
      </c>
    </row>
    <row r="15" spans="1:17" ht="20.25">
      <c r="A15" s="70"/>
      <c r="B15" s="44" t="s">
        <v>31</v>
      </c>
      <c r="C15" s="42">
        <v>4.5599999999999996</v>
      </c>
      <c r="D15" s="53">
        <v>60</v>
      </c>
      <c r="E15" s="32">
        <v>4.74</v>
      </c>
      <c r="F15" s="32">
        <v>0.6</v>
      </c>
      <c r="G15" s="32">
        <v>28.98</v>
      </c>
      <c r="H15" s="32">
        <v>121</v>
      </c>
      <c r="I15" s="32" t="s">
        <v>132</v>
      </c>
      <c r="J15" s="32">
        <v>9.6000000000000002E-2</v>
      </c>
      <c r="K15" s="32">
        <v>3.5999999999999997E-2</v>
      </c>
      <c r="L15" s="32">
        <v>0</v>
      </c>
      <c r="M15" s="32">
        <v>0</v>
      </c>
      <c r="N15" s="32">
        <v>13.8</v>
      </c>
      <c r="O15" s="32">
        <v>19.8</v>
      </c>
      <c r="P15" s="32">
        <v>46.8</v>
      </c>
      <c r="Q15" s="32">
        <v>1.2</v>
      </c>
    </row>
    <row r="16" spans="1:17" ht="20.25">
      <c r="A16" s="70"/>
      <c r="B16" s="44" t="s">
        <v>25</v>
      </c>
      <c r="C16" s="42">
        <v>3.52</v>
      </c>
      <c r="D16" s="42">
        <v>44</v>
      </c>
      <c r="E16" s="32">
        <v>2.9039999999999999</v>
      </c>
      <c r="F16" s="32">
        <v>0.52800000000000002</v>
      </c>
      <c r="G16" s="32">
        <v>14.696</v>
      </c>
      <c r="H16" s="32">
        <v>76.56</v>
      </c>
      <c r="I16" s="32" t="s">
        <v>132</v>
      </c>
      <c r="J16" s="32">
        <v>7.9199999999999993E-2</v>
      </c>
      <c r="K16" s="32">
        <v>3.5200000000000002E-2</v>
      </c>
      <c r="L16" s="32">
        <v>0</v>
      </c>
      <c r="M16" s="32">
        <v>0</v>
      </c>
      <c r="N16" s="32">
        <v>15.4</v>
      </c>
      <c r="O16" s="32">
        <v>20.68</v>
      </c>
      <c r="P16" s="32">
        <v>69.52</v>
      </c>
      <c r="Q16" s="32">
        <v>1.716</v>
      </c>
    </row>
    <row r="17" spans="1:17" ht="20.25">
      <c r="A17" s="64" t="s">
        <v>32</v>
      </c>
      <c r="B17" s="44"/>
      <c r="C17" s="47">
        <f t="shared" ref="C17:D17" si="1">SUM(C10:C16)</f>
        <v>124.37</v>
      </c>
      <c r="D17" s="83">
        <f t="shared" si="1"/>
        <v>934</v>
      </c>
      <c r="E17" s="47">
        <f>SUM(E10:E16)</f>
        <v>21.438639999999999</v>
      </c>
      <c r="F17" s="47">
        <f t="shared" ref="F17:H17" si="2">SUM(F10:F16)</f>
        <v>28.916199999999996</v>
      </c>
      <c r="G17" s="47">
        <f t="shared" si="2"/>
        <v>136.2568</v>
      </c>
      <c r="H17" s="47">
        <f t="shared" si="2"/>
        <v>844.9688000000001</v>
      </c>
      <c r="I17" s="47"/>
      <c r="J17" s="47">
        <f t="shared" ref="J17:Q17" si="3">SUM(J10:J16)</f>
        <v>0.55244800000000005</v>
      </c>
      <c r="K17" s="47">
        <f t="shared" si="3"/>
        <v>0.40400000000000003</v>
      </c>
      <c r="L17" s="47">
        <f t="shared" si="3"/>
        <v>133.46700000000001</v>
      </c>
      <c r="M17" s="47">
        <f t="shared" si="3"/>
        <v>69.431640000000002</v>
      </c>
      <c r="N17" s="47">
        <f t="shared" si="3"/>
        <v>281.50899999999996</v>
      </c>
      <c r="O17" s="47">
        <f t="shared" si="3"/>
        <v>143.78799999999998</v>
      </c>
      <c r="P17" s="47">
        <f t="shared" si="3"/>
        <v>428.67199999999997</v>
      </c>
      <c r="Q17" s="47">
        <f t="shared" si="3"/>
        <v>9.1538000000000004</v>
      </c>
    </row>
    <row r="18" spans="1:17" ht="20.25">
      <c r="A18" s="64" t="s">
        <v>35</v>
      </c>
      <c r="B18" s="44" t="s">
        <v>70</v>
      </c>
      <c r="C18" s="42">
        <v>50.51</v>
      </c>
      <c r="D18" s="43">
        <v>60</v>
      </c>
      <c r="E18" s="33">
        <v>8.1950000000000003</v>
      </c>
      <c r="F18" s="33">
        <v>11.8</v>
      </c>
      <c r="G18" s="33">
        <v>14.53</v>
      </c>
      <c r="H18" s="33">
        <v>198.9</v>
      </c>
      <c r="I18" s="54" t="s">
        <v>175</v>
      </c>
      <c r="J18" s="33">
        <v>5.8000000000000003E-2</v>
      </c>
      <c r="K18" s="33">
        <v>9.8000000000000004E-2</v>
      </c>
      <c r="L18" s="33">
        <v>94.5</v>
      </c>
      <c r="M18" s="33">
        <v>0.17499999999999999</v>
      </c>
      <c r="N18" s="33">
        <v>227.5</v>
      </c>
      <c r="O18" s="33">
        <v>18.649999999999999</v>
      </c>
      <c r="P18" s="33">
        <v>149.35</v>
      </c>
      <c r="Q18" s="33">
        <v>0.86</v>
      </c>
    </row>
    <row r="19" spans="1:17" ht="20.25">
      <c r="A19" s="64"/>
      <c r="B19" s="44" t="s">
        <v>24</v>
      </c>
      <c r="C19" s="42">
        <v>4.84</v>
      </c>
      <c r="D19" s="53">
        <v>200</v>
      </c>
      <c r="E19" s="33">
        <v>0.2</v>
      </c>
      <c r="F19" s="33">
        <v>0</v>
      </c>
      <c r="G19" s="33">
        <v>16</v>
      </c>
      <c r="H19" s="33">
        <v>65</v>
      </c>
      <c r="I19" s="42" t="s">
        <v>134</v>
      </c>
      <c r="J19" s="33">
        <v>0</v>
      </c>
      <c r="K19" s="33">
        <v>0.01</v>
      </c>
      <c r="L19" s="33">
        <v>0.38</v>
      </c>
      <c r="M19" s="33">
        <v>1.1599999999999999</v>
      </c>
      <c r="N19" s="33">
        <v>14.2</v>
      </c>
      <c r="O19" s="33">
        <v>2</v>
      </c>
      <c r="P19" s="33">
        <v>8.5</v>
      </c>
      <c r="Q19" s="33">
        <v>0.4</v>
      </c>
    </row>
    <row r="20" spans="1:17" ht="20.25">
      <c r="A20" s="78"/>
      <c r="B20" s="44" t="s">
        <v>109</v>
      </c>
      <c r="C20" s="42">
        <v>25</v>
      </c>
      <c r="D20" s="53">
        <v>100</v>
      </c>
      <c r="E20" s="33">
        <v>0.39</v>
      </c>
      <c r="F20" s="33">
        <v>0</v>
      </c>
      <c r="G20" s="33">
        <v>12.6</v>
      </c>
      <c r="H20" s="33">
        <v>52</v>
      </c>
      <c r="I20" s="42" t="s">
        <v>135</v>
      </c>
      <c r="J20" s="33">
        <v>3.3000000000000002E-2</v>
      </c>
      <c r="K20" s="33">
        <v>2.1999999999999999E-2</v>
      </c>
      <c r="L20" s="33">
        <v>4.58</v>
      </c>
      <c r="M20" s="33">
        <v>9.17</v>
      </c>
      <c r="N20" s="33">
        <v>14.67</v>
      </c>
      <c r="O20" s="33">
        <v>8.25</v>
      </c>
      <c r="P20" s="33">
        <v>10.08</v>
      </c>
      <c r="Q20" s="33">
        <v>2.02</v>
      </c>
    </row>
    <row r="21" spans="1:17" ht="20.25">
      <c r="A21" s="64"/>
      <c r="B21" s="44" t="s">
        <v>125</v>
      </c>
      <c r="C21" s="42">
        <v>14.9</v>
      </c>
      <c r="D21" s="43">
        <v>150</v>
      </c>
      <c r="E21" s="32">
        <v>0.39</v>
      </c>
      <c r="F21" s="32">
        <v>0</v>
      </c>
      <c r="G21" s="32">
        <v>12.6</v>
      </c>
      <c r="H21" s="32">
        <v>52</v>
      </c>
      <c r="I21" s="32" t="s">
        <v>173</v>
      </c>
      <c r="J21" s="32">
        <v>3.3000000000000002E-2</v>
      </c>
      <c r="K21" s="32">
        <v>2.1999999999999999E-2</v>
      </c>
      <c r="L21" s="32">
        <v>4.58</v>
      </c>
      <c r="M21" s="32">
        <v>9.17</v>
      </c>
      <c r="N21" s="32">
        <v>14.67</v>
      </c>
      <c r="O21" s="32">
        <v>8.25</v>
      </c>
      <c r="P21" s="32">
        <v>10.08</v>
      </c>
      <c r="Q21" s="32">
        <v>2.02</v>
      </c>
    </row>
    <row r="22" spans="1:17" ht="20.25">
      <c r="A22" s="70" t="s">
        <v>36</v>
      </c>
      <c r="B22" s="44"/>
      <c r="C22" s="74">
        <f t="shared" ref="C22:D22" si="4">SUM(C18:C21)</f>
        <v>95.25</v>
      </c>
      <c r="D22" s="83">
        <f t="shared" si="4"/>
        <v>510</v>
      </c>
      <c r="E22" s="63">
        <f t="shared" ref="E22:P22" si="5">SUM(E18:E21)</f>
        <v>9.1750000000000007</v>
      </c>
      <c r="F22" s="63">
        <f t="shared" si="5"/>
        <v>11.8</v>
      </c>
      <c r="G22" s="63">
        <f t="shared" si="5"/>
        <v>55.730000000000004</v>
      </c>
      <c r="H22" s="63">
        <f t="shared" si="5"/>
        <v>367.9</v>
      </c>
      <c r="I22" s="63"/>
      <c r="J22" s="63">
        <f t="shared" si="5"/>
        <v>0.124</v>
      </c>
      <c r="K22" s="63">
        <f t="shared" si="5"/>
        <v>0.152</v>
      </c>
      <c r="L22" s="63">
        <f t="shared" si="5"/>
        <v>104.03999999999999</v>
      </c>
      <c r="M22" s="63">
        <f t="shared" si="5"/>
        <v>19.674999999999997</v>
      </c>
      <c r="N22" s="63">
        <f t="shared" si="5"/>
        <v>271.04000000000002</v>
      </c>
      <c r="O22" s="63">
        <f t="shared" si="5"/>
        <v>37.15</v>
      </c>
      <c r="P22" s="63">
        <f t="shared" si="5"/>
        <v>178.01000000000002</v>
      </c>
      <c r="Q22" s="63">
        <f>SUM(Q18:Q21)</f>
        <v>5.3000000000000007</v>
      </c>
    </row>
    <row r="23" spans="1:17" s="36" customFormat="1" ht="18.75">
      <c r="A23" s="60" t="s">
        <v>176</v>
      </c>
      <c r="B23" s="37"/>
      <c r="C23" s="38">
        <f t="shared" ref="C23:D23" si="6">C9+C17+C22</f>
        <v>341.75</v>
      </c>
      <c r="D23" s="84">
        <f t="shared" si="6"/>
        <v>2149</v>
      </c>
      <c r="E23" s="38">
        <f>E9+E17+E22</f>
        <v>57.930639999999997</v>
      </c>
      <c r="F23" s="38">
        <f t="shared" ref="F23:H23" si="7">F9+F17+F22</f>
        <v>61.590199999999996</v>
      </c>
      <c r="G23" s="38">
        <f t="shared" si="7"/>
        <v>288.2278</v>
      </c>
      <c r="H23" s="38">
        <f t="shared" si="7"/>
        <v>1886.5188000000003</v>
      </c>
      <c r="I23" s="46"/>
      <c r="J23" s="38">
        <f t="shared" ref="J23:Q23" si="8">J9+J17+J22</f>
        <v>1.0564480000000001</v>
      </c>
      <c r="K23" s="38">
        <f t="shared" si="8"/>
        <v>0.90600000000000014</v>
      </c>
      <c r="L23" s="38">
        <f t="shared" si="8"/>
        <v>286.03700000000003</v>
      </c>
      <c r="M23" s="38">
        <f t="shared" si="8"/>
        <v>129.83963999999997</v>
      </c>
      <c r="N23" s="38">
        <f t="shared" si="8"/>
        <v>716.06</v>
      </c>
      <c r="O23" s="38">
        <f t="shared" si="8"/>
        <v>298.75399999999996</v>
      </c>
      <c r="P23" s="38">
        <f t="shared" si="8"/>
        <v>919.06899999999996</v>
      </c>
      <c r="Q23" s="38">
        <f t="shared" si="8"/>
        <v>26.609800000000003</v>
      </c>
    </row>
    <row r="24" spans="1:17" ht="20.25">
      <c r="A24" s="64" t="s">
        <v>77</v>
      </c>
      <c r="B24" s="44" t="s">
        <v>70</v>
      </c>
      <c r="C24" s="42">
        <v>44.51</v>
      </c>
      <c r="D24" s="43">
        <v>60</v>
      </c>
      <c r="E24" s="33">
        <v>8.1950000000000003</v>
      </c>
      <c r="F24" s="33">
        <v>11.8</v>
      </c>
      <c r="G24" s="33">
        <v>14.53</v>
      </c>
      <c r="H24" s="33">
        <v>198.9</v>
      </c>
      <c r="I24" s="54" t="s">
        <v>175</v>
      </c>
      <c r="J24" s="33">
        <v>5.8000000000000003E-2</v>
      </c>
      <c r="K24" s="33">
        <v>9.8000000000000004E-2</v>
      </c>
      <c r="L24" s="33">
        <v>94.5</v>
      </c>
      <c r="M24" s="33">
        <v>0.17499999999999999</v>
      </c>
      <c r="N24" s="33">
        <v>227.5</v>
      </c>
      <c r="O24" s="33">
        <v>18.649999999999999</v>
      </c>
      <c r="P24" s="33">
        <v>149.35</v>
      </c>
      <c r="Q24" s="33">
        <v>0.86</v>
      </c>
    </row>
    <row r="25" spans="1:17" ht="20.25">
      <c r="A25" s="64" t="s">
        <v>23</v>
      </c>
      <c r="B25" s="44" t="s">
        <v>22</v>
      </c>
      <c r="C25" s="42">
        <v>31.26</v>
      </c>
      <c r="D25" s="42">
        <v>300</v>
      </c>
      <c r="E25" s="33">
        <v>8.5714285714285712</v>
      </c>
      <c r="F25" s="33">
        <v>10.5</v>
      </c>
      <c r="G25" s="33">
        <v>61.357142857142854</v>
      </c>
      <c r="H25" s="33">
        <v>420</v>
      </c>
      <c r="I25" s="42" t="s">
        <v>174</v>
      </c>
      <c r="J25" s="42">
        <v>8.5714285714285715E-2</v>
      </c>
      <c r="K25" s="33">
        <v>0.21428571428571427</v>
      </c>
      <c r="L25" s="33">
        <v>78.285714285714292</v>
      </c>
      <c r="M25" s="33">
        <v>1.3714285714285714</v>
      </c>
      <c r="N25" s="33">
        <v>186.67142857142855</v>
      </c>
      <c r="O25" s="33">
        <v>52.085714285714289</v>
      </c>
      <c r="P25" s="33">
        <v>224.91428571428571</v>
      </c>
      <c r="Q25" s="33">
        <v>0.8571428571428571</v>
      </c>
    </row>
    <row r="26" spans="1:17" ht="20.25">
      <c r="A26" s="70"/>
      <c r="B26" s="44" t="s">
        <v>24</v>
      </c>
      <c r="C26" s="42">
        <v>4.84</v>
      </c>
      <c r="D26" s="53">
        <v>200</v>
      </c>
      <c r="E26" s="33">
        <v>0.2</v>
      </c>
      <c r="F26" s="33">
        <v>0</v>
      </c>
      <c r="G26" s="33">
        <v>16</v>
      </c>
      <c r="H26" s="33">
        <v>65</v>
      </c>
      <c r="I26" s="42" t="s">
        <v>134</v>
      </c>
      <c r="J26" s="33">
        <v>0</v>
      </c>
      <c r="K26" s="33">
        <v>0.01</v>
      </c>
      <c r="L26" s="33">
        <v>0.38</v>
      </c>
      <c r="M26" s="33">
        <v>1.1599999999999999</v>
      </c>
      <c r="N26" s="33">
        <v>14.2</v>
      </c>
      <c r="O26" s="33">
        <v>2</v>
      </c>
      <c r="P26" s="33">
        <v>8.5</v>
      </c>
      <c r="Q26" s="33">
        <v>0.4</v>
      </c>
    </row>
    <row r="27" spans="1:17" ht="20.25">
      <c r="A27" s="70" t="s">
        <v>26</v>
      </c>
      <c r="B27" s="44"/>
      <c r="C27" s="74">
        <f t="shared" ref="C27:H27" si="9">SUM(C24:C26)</f>
        <v>80.61</v>
      </c>
      <c r="D27" s="63">
        <f t="shared" si="9"/>
        <v>560</v>
      </c>
      <c r="E27" s="63">
        <f t="shared" si="9"/>
        <v>16.966428571428569</v>
      </c>
      <c r="F27" s="63">
        <f t="shared" si="9"/>
        <v>22.3</v>
      </c>
      <c r="G27" s="63">
        <f t="shared" si="9"/>
        <v>91.887142857142848</v>
      </c>
      <c r="H27" s="63">
        <f t="shared" si="9"/>
        <v>683.9</v>
      </c>
      <c r="I27" s="63"/>
      <c r="J27" s="63">
        <f t="shared" ref="J27:Q27" si="10">SUM(J24:J26)</f>
        <v>0.14371428571428571</v>
      </c>
      <c r="K27" s="63">
        <f t="shared" si="10"/>
        <v>0.32228571428571429</v>
      </c>
      <c r="L27" s="63">
        <f t="shared" si="10"/>
        <v>173.16571428571427</v>
      </c>
      <c r="M27" s="63">
        <f t="shared" si="10"/>
        <v>2.7064285714285714</v>
      </c>
      <c r="N27" s="63">
        <f t="shared" si="10"/>
        <v>428.37142857142857</v>
      </c>
      <c r="O27" s="63">
        <f t="shared" si="10"/>
        <v>72.735714285714295</v>
      </c>
      <c r="P27" s="63">
        <f t="shared" si="10"/>
        <v>382.76428571428573</v>
      </c>
      <c r="Q27" s="63">
        <f t="shared" si="10"/>
        <v>2.117142857142857</v>
      </c>
    </row>
    <row r="28" spans="1:17" ht="20.25">
      <c r="A28" s="70"/>
      <c r="B28" s="51" t="s">
        <v>183</v>
      </c>
      <c r="C28" s="43">
        <v>20.79</v>
      </c>
      <c r="D28" s="42">
        <v>100</v>
      </c>
      <c r="E28" s="33">
        <v>0.83</v>
      </c>
      <c r="F28" s="33">
        <v>0</v>
      </c>
      <c r="G28" s="33">
        <v>3.33</v>
      </c>
      <c r="H28" s="33">
        <v>15.17</v>
      </c>
      <c r="I28" s="42" t="s">
        <v>136</v>
      </c>
      <c r="J28" s="32">
        <v>0.03</v>
      </c>
      <c r="K28" s="32">
        <v>0.03</v>
      </c>
      <c r="L28" s="32">
        <v>10</v>
      </c>
      <c r="M28" s="32">
        <v>10</v>
      </c>
      <c r="N28" s="32">
        <v>23</v>
      </c>
      <c r="O28" s="32">
        <v>14</v>
      </c>
      <c r="P28" s="32">
        <v>42</v>
      </c>
      <c r="Q28" s="32">
        <v>0.6</v>
      </c>
    </row>
    <row r="29" spans="1:17" ht="20.25">
      <c r="A29" s="64" t="s">
        <v>28</v>
      </c>
      <c r="B29" s="44" t="s">
        <v>50</v>
      </c>
      <c r="C29" s="42">
        <v>18.079999999999998</v>
      </c>
      <c r="D29" s="53" t="s">
        <v>128</v>
      </c>
      <c r="E29" s="33">
        <v>1.7224999999999999</v>
      </c>
      <c r="F29" s="33">
        <v>5.8550000000000004</v>
      </c>
      <c r="G29" s="33">
        <v>8.7324999999999999</v>
      </c>
      <c r="H29" s="33">
        <v>101.55</v>
      </c>
      <c r="I29" s="33" t="s">
        <v>51</v>
      </c>
      <c r="J29" s="33">
        <v>3.15E-2</v>
      </c>
      <c r="K29" s="33">
        <v>4.2999999999999997E-2</v>
      </c>
      <c r="L29" s="33">
        <v>7.5</v>
      </c>
      <c r="M29" s="33">
        <v>10.940000000000001</v>
      </c>
      <c r="N29" s="33">
        <v>56.824999999999996</v>
      </c>
      <c r="O29" s="33">
        <v>23.524999999999999</v>
      </c>
      <c r="P29" s="33">
        <v>49.1</v>
      </c>
      <c r="Q29" s="33">
        <v>1.1100000000000001</v>
      </c>
    </row>
    <row r="30" spans="1:17" ht="20.25">
      <c r="A30" s="70"/>
      <c r="B30" s="52" t="s">
        <v>75</v>
      </c>
      <c r="C30" s="89">
        <v>88.24</v>
      </c>
      <c r="D30" s="42">
        <v>100</v>
      </c>
      <c r="E30" s="32">
        <v>13.890909090909091</v>
      </c>
      <c r="F30" s="32">
        <v>13.454545454545455</v>
      </c>
      <c r="G30" s="32">
        <v>4.0000000000000009</v>
      </c>
      <c r="H30" s="32">
        <v>192.72727272727272</v>
      </c>
      <c r="I30" s="32" t="s">
        <v>165</v>
      </c>
      <c r="J30" s="32">
        <v>0.10909090909090909</v>
      </c>
      <c r="K30" s="32">
        <v>0.09</v>
      </c>
      <c r="L30" s="32">
        <v>44.545454545454547</v>
      </c>
      <c r="M30" s="32">
        <v>1.4181818181818182</v>
      </c>
      <c r="N30" s="32">
        <v>39.018181818181816</v>
      </c>
      <c r="O30" s="32">
        <v>38.727272727272727</v>
      </c>
      <c r="P30" s="32">
        <v>171.90909090909091</v>
      </c>
      <c r="Q30" s="32">
        <v>0.76363636363636367</v>
      </c>
    </row>
    <row r="31" spans="1:17" ht="20.25">
      <c r="A31" s="70"/>
      <c r="B31" s="44" t="s">
        <v>33</v>
      </c>
      <c r="C31" s="42">
        <v>30.86</v>
      </c>
      <c r="D31" s="53">
        <v>180</v>
      </c>
      <c r="E31" s="33">
        <v>13.03</v>
      </c>
      <c r="F31" s="33">
        <v>18.84</v>
      </c>
      <c r="G31" s="33">
        <v>24.74</v>
      </c>
      <c r="H31" s="33">
        <v>243.42857142857142</v>
      </c>
      <c r="I31" s="33" t="s">
        <v>34</v>
      </c>
      <c r="J31" s="33">
        <v>0.10285714285714284</v>
      </c>
      <c r="K31" s="33">
        <v>0.10285714285714284</v>
      </c>
      <c r="L31" s="33">
        <v>78.857142857142861</v>
      </c>
      <c r="M31" s="33">
        <v>21.445714285714288</v>
      </c>
      <c r="N31" s="33">
        <v>63.702857142857134</v>
      </c>
      <c r="O31" s="33">
        <v>27.874285714285715</v>
      </c>
      <c r="P31" s="33">
        <v>77.142857142857139</v>
      </c>
      <c r="Q31" s="33">
        <v>1.0285714285714285</v>
      </c>
    </row>
    <row r="32" spans="1:17" ht="20.25">
      <c r="A32" s="70"/>
      <c r="B32" s="44" t="s">
        <v>30</v>
      </c>
      <c r="C32" s="42">
        <v>12.6</v>
      </c>
      <c r="D32" s="53">
        <v>200</v>
      </c>
      <c r="E32" s="32">
        <v>1</v>
      </c>
      <c r="F32" s="32">
        <v>0</v>
      </c>
      <c r="G32" s="32">
        <v>24.4</v>
      </c>
      <c r="H32" s="32">
        <v>101.6</v>
      </c>
      <c r="I32" s="32" t="s">
        <v>140</v>
      </c>
      <c r="J32" s="32">
        <v>0.01</v>
      </c>
      <c r="K32" s="32">
        <v>0.01</v>
      </c>
      <c r="L32" s="32">
        <v>0</v>
      </c>
      <c r="M32" s="32">
        <v>2</v>
      </c>
      <c r="N32" s="32">
        <v>17</v>
      </c>
      <c r="O32" s="32">
        <v>10</v>
      </c>
      <c r="P32" s="32">
        <v>24</v>
      </c>
      <c r="Q32" s="32">
        <v>2.8</v>
      </c>
    </row>
    <row r="33" spans="1:17" ht="20.25">
      <c r="A33" s="70"/>
      <c r="B33" s="44" t="s">
        <v>31</v>
      </c>
      <c r="C33" s="42">
        <v>4.5599999999999996</v>
      </c>
      <c r="D33" s="53">
        <v>60</v>
      </c>
      <c r="E33" s="32">
        <v>4.74</v>
      </c>
      <c r="F33" s="32">
        <v>0.6</v>
      </c>
      <c r="G33" s="32">
        <v>28.98</v>
      </c>
      <c r="H33" s="32">
        <v>121</v>
      </c>
      <c r="I33" s="32" t="s">
        <v>132</v>
      </c>
      <c r="J33" s="32">
        <v>9.6000000000000002E-2</v>
      </c>
      <c r="K33" s="32">
        <v>3.5999999999999997E-2</v>
      </c>
      <c r="L33" s="32">
        <v>0</v>
      </c>
      <c r="M33" s="32">
        <v>0</v>
      </c>
      <c r="N33" s="32">
        <v>13.8</v>
      </c>
      <c r="O33" s="32">
        <v>19.8</v>
      </c>
      <c r="P33" s="32">
        <v>46.8</v>
      </c>
      <c r="Q33" s="32">
        <v>1.2</v>
      </c>
    </row>
    <row r="34" spans="1:17" ht="20.25">
      <c r="A34" s="70"/>
      <c r="B34" s="44" t="s">
        <v>25</v>
      </c>
      <c r="C34" s="42">
        <v>3.52</v>
      </c>
      <c r="D34" s="42">
        <v>44</v>
      </c>
      <c r="E34" s="32">
        <v>2.9039999999999999</v>
      </c>
      <c r="F34" s="32">
        <v>0.52800000000000002</v>
      </c>
      <c r="G34" s="32">
        <v>14.696</v>
      </c>
      <c r="H34" s="32">
        <v>76.56</v>
      </c>
      <c r="I34" s="32" t="s">
        <v>132</v>
      </c>
      <c r="J34" s="32">
        <v>7.9199999999999993E-2</v>
      </c>
      <c r="K34" s="32">
        <v>3.5200000000000002E-2</v>
      </c>
      <c r="L34" s="32">
        <v>0</v>
      </c>
      <c r="M34" s="32">
        <v>0</v>
      </c>
      <c r="N34" s="32">
        <v>15.4</v>
      </c>
      <c r="O34" s="32">
        <v>20.68</v>
      </c>
      <c r="P34" s="32">
        <v>69.52</v>
      </c>
      <c r="Q34" s="32">
        <v>1.716</v>
      </c>
    </row>
    <row r="35" spans="1:17" ht="20.25">
      <c r="A35" s="70" t="s">
        <v>32</v>
      </c>
      <c r="B35" s="44"/>
      <c r="C35" s="47">
        <f t="shared" ref="C35" si="11">SUM(C28:C34)</f>
        <v>178.64999999999998</v>
      </c>
      <c r="D35" s="83">
        <v>905</v>
      </c>
      <c r="E35" s="47">
        <f>SUM(E28:E34)</f>
        <v>38.117409090909092</v>
      </c>
      <c r="F35" s="47">
        <f t="shared" ref="F35:Q35" si="12">SUM(F28:F34)</f>
        <v>39.277545454545461</v>
      </c>
      <c r="G35" s="47">
        <f t="shared" si="12"/>
        <v>108.87849999999999</v>
      </c>
      <c r="H35" s="47">
        <f t="shared" si="12"/>
        <v>852.03584415584419</v>
      </c>
      <c r="I35" s="47"/>
      <c r="J35" s="47">
        <f t="shared" si="12"/>
        <v>0.45864805194805186</v>
      </c>
      <c r="K35" s="47">
        <f t="shared" si="12"/>
        <v>0.34705714285714279</v>
      </c>
      <c r="L35" s="47">
        <f t="shared" si="12"/>
        <v>140.90259740259739</v>
      </c>
      <c r="M35" s="47">
        <f t="shared" si="12"/>
        <v>45.803896103896108</v>
      </c>
      <c r="N35" s="47">
        <f t="shared" si="12"/>
        <v>228.74603896103895</v>
      </c>
      <c r="O35" s="47">
        <f t="shared" si="12"/>
        <v>154.60655844155846</v>
      </c>
      <c r="P35" s="47">
        <f t="shared" si="12"/>
        <v>480.471948051948</v>
      </c>
      <c r="Q35" s="47">
        <f t="shared" si="12"/>
        <v>9.2182077922077923</v>
      </c>
    </row>
    <row r="36" spans="1:17" ht="20.25">
      <c r="A36" s="64" t="s">
        <v>35</v>
      </c>
      <c r="B36" s="44" t="s">
        <v>64</v>
      </c>
      <c r="C36" s="42">
        <v>80.53</v>
      </c>
      <c r="D36" s="42" t="s">
        <v>118</v>
      </c>
      <c r="E36" s="33">
        <v>20.040000000000003</v>
      </c>
      <c r="F36" s="33">
        <v>5.3</v>
      </c>
      <c r="G36" s="33">
        <v>29.299999999999997</v>
      </c>
      <c r="H36" s="33">
        <v>248.6</v>
      </c>
      <c r="I36" s="42" t="s">
        <v>153</v>
      </c>
      <c r="J36" s="42">
        <v>9.1999999999999998E-2</v>
      </c>
      <c r="K36" s="33">
        <v>0.32600000000000001</v>
      </c>
      <c r="L36" s="33">
        <v>18.399999999999999</v>
      </c>
      <c r="M36" s="33">
        <v>0.49999999999999994</v>
      </c>
      <c r="N36" s="33">
        <v>193.39999999999998</v>
      </c>
      <c r="O36" s="33">
        <v>36.799999999999997</v>
      </c>
      <c r="P36" s="33">
        <v>241.79999999999998</v>
      </c>
      <c r="Q36" s="33">
        <v>0.64</v>
      </c>
    </row>
    <row r="37" spans="1:17" ht="20.25">
      <c r="A37" s="70"/>
      <c r="B37" s="44" t="s">
        <v>46</v>
      </c>
      <c r="C37" s="42">
        <v>64.17</v>
      </c>
      <c r="D37" s="53">
        <v>200</v>
      </c>
      <c r="E37" s="33">
        <v>5.6</v>
      </c>
      <c r="F37" s="33">
        <v>6.4</v>
      </c>
      <c r="G37" s="33">
        <v>7.6</v>
      </c>
      <c r="H37" s="33">
        <v>110</v>
      </c>
      <c r="I37" s="42" t="s">
        <v>149</v>
      </c>
      <c r="J37" s="33">
        <v>0.06</v>
      </c>
      <c r="K37" s="33">
        <v>0.26</v>
      </c>
      <c r="L37" s="33">
        <v>44</v>
      </c>
      <c r="M37" s="33">
        <v>1.8</v>
      </c>
      <c r="N37" s="33">
        <v>242</v>
      </c>
      <c r="O37" s="33">
        <v>30</v>
      </c>
      <c r="P37" s="33">
        <v>188</v>
      </c>
      <c r="Q37" s="33">
        <v>0.2</v>
      </c>
    </row>
    <row r="38" spans="1:17" ht="20.25">
      <c r="A38" s="70"/>
      <c r="B38" s="44" t="s">
        <v>39</v>
      </c>
      <c r="C38" s="42">
        <v>4.18</v>
      </c>
      <c r="D38" s="53">
        <v>55</v>
      </c>
      <c r="E38" s="33">
        <v>4.3449999999999998</v>
      </c>
      <c r="F38" s="33">
        <v>0.55000000000000004</v>
      </c>
      <c r="G38" s="33">
        <v>26.565000000000001</v>
      </c>
      <c r="H38" s="33">
        <v>109.2</v>
      </c>
      <c r="I38" s="33" t="s">
        <v>132</v>
      </c>
      <c r="J38" s="33">
        <v>8.8000000000000009E-2</v>
      </c>
      <c r="K38" s="33">
        <v>3.3000000000000002E-2</v>
      </c>
      <c r="L38" s="33">
        <v>0</v>
      </c>
      <c r="M38" s="33">
        <v>0</v>
      </c>
      <c r="N38" s="33">
        <v>12.65</v>
      </c>
      <c r="O38" s="33">
        <v>18.149999999999999</v>
      </c>
      <c r="P38" s="33">
        <v>42.9</v>
      </c>
      <c r="Q38" s="33">
        <v>1.1000000000000001</v>
      </c>
    </row>
    <row r="39" spans="1:17" ht="20.25">
      <c r="A39" s="70" t="s">
        <v>36</v>
      </c>
      <c r="B39" s="44"/>
      <c r="C39" s="47">
        <f t="shared" ref="C39" si="13">SUM(C36:C38)</f>
        <v>148.88</v>
      </c>
      <c r="D39" s="83">
        <v>340</v>
      </c>
      <c r="E39" s="47">
        <f>SUM(E36:E38)</f>
        <v>29.984999999999999</v>
      </c>
      <c r="F39" s="47">
        <f t="shared" ref="F39:Q39" si="14">SUM(F36:F38)</f>
        <v>12.25</v>
      </c>
      <c r="G39" s="47">
        <f t="shared" si="14"/>
        <v>63.465000000000003</v>
      </c>
      <c r="H39" s="47">
        <f t="shared" si="14"/>
        <v>467.8</v>
      </c>
      <c r="I39" s="47"/>
      <c r="J39" s="47">
        <f t="shared" si="14"/>
        <v>0.24</v>
      </c>
      <c r="K39" s="47">
        <f t="shared" si="14"/>
        <v>0.61900000000000011</v>
      </c>
      <c r="L39" s="47">
        <f t="shared" si="14"/>
        <v>62.4</v>
      </c>
      <c r="M39" s="47">
        <f t="shared" si="14"/>
        <v>2.2999999999999998</v>
      </c>
      <c r="N39" s="47">
        <f t="shared" si="14"/>
        <v>448.04999999999995</v>
      </c>
      <c r="O39" s="47">
        <f t="shared" si="14"/>
        <v>84.949999999999989</v>
      </c>
      <c r="P39" s="47">
        <f t="shared" si="14"/>
        <v>472.69999999999993</v>
      </c>
      <c r="Q39" s="47">
        <f t="shared" si="14"/>
        <v>1.9400000000000002</v>
      </c>
    </row>
    <row r="40" spans="1:17" s="36" customFormat="1" ht="18.75">
      <c r="A40" s="60" t="s">
        <v>176</v>
      </c>
      <c r="B40" s="37"/>
      <c r="C40" s="38">
        <f t="shared" ref="C40:D40" si="15">C27+C35+C39</f>
        <v>408.14</v>
      </c>
      <c r="D40" s="84">
        <f t="shared" si="15"/>
        <v>1805</v>
      </c>
      <c r="E40" s="38">
        <f>E27+E35+E39</f>
        <v>85.068837662337657</v>
      </c>
      <c r="F40" s="38">
        <f t="shared" ref="F40:H40" si="16">F27+F35+F39</f>
        <v>73.827545454545458</v>
      </c>
      <c r="G40" s="38">
        <f t="shared" si="16"/>
        <v>264.23064285714281</v>
      </c>
      <c r="H40" s="38">
        <f t="shared" si="16"/>
        <v>2003.7358441558442</v>
      </c>
      <c r="I40" s="46"/>
      <c r="J40" s="38">
        <f t="shared" ref="J40" si="17">J27+J35+J39</f>
        <v>0.84236233766233759</v>
      </c>
      <c r="K40" s="38">
        <f t="shared" ref="K40" si="18">K27+K35+K39</f>
        <v>1.2883428571428572</v>
      </c>
      <c r="L40" s="38">
        <f t="shared" ref="L40" si="19">L27+L35+L39</f>
        <v>376.46831168831164</v>
      </c>
      <c r="M40" s="38">
        <f t="shared" ref="M40" si="20">M27+M35+M39</f>
        <v>50.810324675324679</v>
      </c>
      <c r="N40" s="38">
        <f t="shared" ref="N40" si="21">N27+N35+N39</f>
        <v>1105.1674675324675</v>
      </c>
      <c r="O40" s="38">
        <f t="shared" ref="O40" si="22">O27+O35+O39</f>
        <v>312.29227272727275</v>
      </c>
      <c r="P40" s="38">
        <f t="shared" ref="P40" si="23">P27+P35+P39</f>
        <v>1335.9362337662337</v>
      </c>
      <c r="Q40" s="38">
        <f t="shared" ref="Q40" si="24">Q27+Q35+Q39</f>
        <v>13.275350649350649</v>
      </c>
    </row>
    <row r="41" spans="1:17">
      <c r="A41" s="71" t="s">
        <v>82</v>
      </c>
      <c r="B41" s="1" t="s">
        <v>83</v>
      </c>
    </row>
    <row r="42" spans="1:17">
      <c r="B42" s="1" t="s">
        <v>84</v>
      </c>
    </row>
  </sheetData>
  <autoFilter ref="A2:Q42" xr:uid="{C14E3E5D-BFE6-468F-B774-9920CE929DF4}"/>
  <mergeCells count="11">
    <mergeCell ref="M1:M2"/>
    <mergeCell ref="N1:N2"/>
    <mergeCell ref="O1:O2"/>
    <mergeCell ref="P1:P2"/>
    <mergeCell ref="Q1:Q2"/>
    <mergeCell ref="E1:G1"/>
    <mergeCell ref="A1:A2"/>
    <mergeCell ref="J1:J2"/>
    <mergeCell ref="K1:K2"/>
    <mergeCell ref="L1:L2"/>
    <mergeCell ref="C1:C2"/>
  </mergeCells>
  <pageMargins left="0.25" right="0.25" top="0.75" bottom="0.75" header="0.3" footer="0.3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23"/>
  <sheetViews>
    <sheetView zoomScaleNormal="100" workbookViewId="0">
      <selection activeCell="I12" sqref="I12"/>
    </sheetView>
  </sheetViews>
  <sheetFormatPr defaultColWidth="9" defaultRowHeight="15"/>
  <cols>
    <col min="1" max="1" width="19.7109375" customWidth="1"/>
    <col min="2" max="2" width="10.85546875" customWidth="1"/>
    <col min="3" max="4" width="10.42578125" customWidth="1"/>
    <col min="5" max="5" width="12.28515625" customWidth="1"/>
    <col min="6" max="6" width="16" customWidth="1"/>
    <col min="7" max="7" width="8.5703125" customWidth="1"/>
    <col min="8" max="8" width="8" customWidth="1"/>
  </cols>
  <sheetData>
    <row r="3" spans="1:14" ht="18.75">
      <c r="A3" s="103" t="s">
        <v>186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.75">
      <c r="A4" s="10"/>
      <c r="B4" s="10"/>
      <c r="C4" s="10"/>
      <c r="D4" s="10"/>
      <c r="E4" s="10"/>
      <c r="F4" s="10"/>
    </row>
    <row r="5" spans="1:14" ht="18.75" customHeight="1">
      <c r="A5" s="105" t="s">
        <v>85</v>
      </c>
      <c r="B5" s="12" t="s">
        <v>86</v>
      </c>
      <c r="C5" s="12" t="s">
        <v>87</v>
      </c>
      <c r="D5" s="13" t="s">
        <v>88</v>
      </c>
      <c r="E5" s="104" t="s">
        <v>89</v>
      </c>
      <c r="F5" s="104"/>
      <c r="G5" s="106" t="s">
        <v>6</v>
      </c>
      <c r="H5" s="106" t="s">
        <v>7</v>
      </c>
      <c r="I5" s="106" t="s">
        <v>8</v>
      </c>
      <c r="J5" s="106" t="s">
        <v>9</v>
      </c>
      <c r="K5" s="106" t="s">
        <v>10</v>
      </c>
      <c r="L5" s="106" t="s">
        <v>11</v>
      </c>
      <c r="M5" s="106" t="s">
        <v>12</v>
      </c>
      <c r="N5" s="106" t="s">
        <v>13</v>
      </c>
    </row>
    <row r="6" spans="1:14" ht="15.75">
      <c r="A6" s="105"/>
      <c r="B6" s="2" t="s">
        <v>90</v>
      </c>
      <c r="C6" s="2" t="s">
        <v>90</v>
      </c>
      <c r="D6" s="2" t="s">
        <v>90</v>
      </c>
      <c r="E6" s="4" t="s">
        <v>91</v>
      </c>
      <c r="F6" s="4" t="s">
        <v>92</v>
      </c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4">
        <v>1</v>
      </c>
      <c r="B7" s="5">
        <f>'1,2'!E15</f>
        <v>24.054965517241378</v>
      </c>
      <c r="C7" s="5">
        <f>'1,2'!F15</f>
        <v>37.352758620689656</v>
      </c>
      <c r="D7" s="5">
        <f>'1,2'!G15</f>
        <v>79.484793103448283</v>
      </c>
      <c r="E7" s="5">
        <f>'1,2'!H15</f>
        <v>716.41551724137923</v>
      </c>
      <c r="F7" s="6">
        <f>SUM(E7*100/E19)</f>
        <v>26.338805780933061</v>
      </c>
      <c r="G7" s="5">
        <f>'1,2'!J15</f>
        <v>0.31634482758620691</v>
      </c>
      <c r="H7" s="5">
        <f>'1,2'!K15</f>
        <v>0.67772413793103459</v>
      </c>
      <c r="I7" s="5">
        <f>'1,2'!L15</f>
        <v>351.16689655172411</v>
      </c>
      <c r="J7" s="5">
        <f>'1,2'!M15</f>
        <v>15.281862068965516</v>
      </c>
      <c r="K7" s="5">
        <f>'1,2'!N15</f>
        <v>252.36162068965515</v>
      </c>
      <c r="L7" s="5">
        <f>'1,2'!O15</f>
        <v>76.869793103448274</v>
      </c>
      <c r="M7" s="5">
        <f>'1,2'!P15</f>
        <v>405.61058620689653</v>
      </c>
      <c r="N7" s="5">
        <f>'1,2'!Q15</f>
        <v>8.2397931034482763</v>
      </c>
    </row>
    <row r="8" spans="1:14" ht="15.75">
      <c r="A8" s="4">
        <v>2</v>
      </c>
      <c r="B8" s="5">
        <f>'1,2'!E34</f>
        <v>29.261571428571425</v>
      </c>
      <c r="C8" s="5">
        <f>'1,2'!F34</f>
        <v>22.044857142857143</v>
      </c>
      <c r="D8" s="5">
        <f>'1,2'!G34</f>
        <v>124.73357142857144</v>
      </c>
      <c r="E8" s="5">
        <f>'1,2'!H34</f>
        <v>726.56</v>
      </c>
      <c r="F8" s="6">
        <f>E8*100/E19</f>
        <v>26.711764705882352</v>
      </c>
      <c r="G8" s="5">
        <f>'1,2'!J34</f>
        <v>0.29057142857142859</v>
      </c>
      <c r="H8" s="5">
        <f>'1,2'!K34</f>
        <v>0.25628571428571428</v>
      </c>
      <c r="I8" s="5">
        <f>'1,2'!L34</f>
        <v>36.355714285714285</v>
      </c>
      <c r="J8" s="5">
        <f>'1,2'!M34</f>
        <v>9.06</v>
      </c>
      <c r="K8" s="5">
        <f>'1,2'!N34</f>
        <v>130.52542857142856</v>
      </c>
      <c r="L8" s="5">
        <f>'1,2'!O34</f>
        <v>94.996428571428567</v>
      </c>
      <c r="M8" s="5">
        <f>'1,2'!P34</f>
        <v>361.92771428571433</v>
      </c>
      <c r="N8" s="5">
        <f>'1,2'!Q34</f>
        <v>9.746142857142857</v>
      </c>
    </row>
    <row r="9" spans="1:14" ht="15.75">
      <c r="A9" s="4">
        <v>3</v>
      </c>
      <c r="B9" s="5">
        <f>'3,4'!E10</f>
        <v>18.344999999999999</v>
      </c>
      <c r="C9" s="5">
        <f>'3,4'!F10</f>
        <v>18.266666666666669</v>
      </c>
      <c r="D9" s="5">
        <f>'3,4'!G10</f>
        <v>121.77833333333332</v>
      </c>
      <c r="E9" s="5">
        <f>'3,4'!H10</f>
        <v>731.44999999999993</v>
      </c>
      <c r="F9" s="6">
        <f>E9*100/E19</f>
        <v>26.891544117647058</v>
      </c>
      <c r="G9" s="5">
        <f>'3,4'!J10</f>
        <v>0.38133333333333336</v>
      </c>
      <c r="H9" s="5">
        <f>'3,4'!K10</f>
        <v>0.48033333333333339</v>
      </c>
      <c r="I9" s="5">
        <f>'3,4'!L10</f>
        <v>49.47</v>
      </c>
      <c r="J9" s="5">
        <f>'3,4'!M10</f>
        <v>35.11</v>
      </c>
      <c r="K9" s="5">
        <f>'3,4'!N10</f>
        <v>434.02333333333337</v>
      </c>
      <c r="L9" s="5">
        <f>'3,4'!O10</f>
        <v>150.51</v>
      </c>
      <c r="M9" s="5">
        <f>'3,4'!P10</f>
        <v>488.61333333333334</v>
      </c>
      <c r="N9" s="5">
        <f>'3,4'!Q10</f>
        <v>6.9350000000000005</v>
      </c>
    </row>
    <row r="10" spans="1:14" ht="15.75">
      <c r="A10" s="4">
        <v>4</v>
      </c>
      <c r="B10" s="5">
        <f>'3,4'!E28</f>
        <v>19.427499999999998</v>
      </c>
      <c r="C10" s="5">
        <f>'3,4'!F28</f>
        <v>11.887499999999998</v>
      </c>
      <c r="D10" s="5">
        <f>'3,4'!G28</f>
        <v>100.19500000000001</v>
      </c>
      <c r="E10" s="5">
        <f>'3,4'!H28</f>
        <v>576.91999999999996</v>
      </c>
      <c r="F10" s="6">
        <f>E10*100/E19</f>
        <v>21.210294117647056</v>
      </c>
      <c r="G10" s="5">
        <f>'3,4'!J28</f>
        <v>0.39</v>
      </c>
      <c r="H10" s="5">
        <f>'3,4'!K28</f>
        <v>0.30000000000000004</v>
      </c>
      <c r="I10" s="5">
        <f>'3,4'!L28</f>
        <v>58.114999999999995</v>
      </c>
      <c r="J10" s="5">
        <f>'3,4'!M28</f>
        <v>18.945</v>
      </c>
      <c r="K10" s="5">
        <f>'3,4'!N28</f>
        <v>149.29</v>
      </c>
      <c r="L10" s="5">
        <f>'3,4'!O28</f>
        <v>115.16500000000001</v>
      </c>
      <c r="M10" s="5">
        <f>'3,4'!P28</f>
        <v>369.30500000000006</v>
      </c>
      <c r="N10" s="5">
        <f>'3,4'!Q28</f>
        <v>7.6850000000000005</v>
      </c>
    </row>
    <row r="11" spans="1:14" ht="15.75">
      <c r="A11" s="4">
        <v>5</v>
      </c>
      <c r="B11" s="5">
        <f>'5,6'!E9</f>
        <v>30.138724137931035</v>
      </c>
      <c r="C11" s="5">
        <f>'5,6'!F9</f>
        <v>26.928999999999998</v>
      </c>
      <c r="D11" s="5">
        <f>'5,6'!G9</f>
        <v>82.201344827586212</v>
      </c>
      <c r="E11" s="5">
        <f>'5,6'!H9</f>
        <v>625.32999999999993</v>
      </c>
      <c r="F11" s="6">
        <f>E11*100/E19</f>
        <v>22.990073529411763</v>
      </c>
      <c r="G11" s="5">
        <f>'5,6'!J9</f>
        <v>0.5018275862068966</v>
      </c>
      <c r="H11" s="5">
        <f>'5,6'!K9</f>
        <v>0.44782758620689656</v>
      </c>
      <c r="I11" s="5">
        <f>'5,6'!L9</f>
        <v>27.886206896551723</v>
      </c>
      <c r="J11" s="5">
        <f>'5,6'!M9</f>
        <v>23.73110344827586</v>
      </c>
      <c r="K11" s="5">
        <f>'5,6'!N9</f>
        <v>110.66272413793104</v>
      </c>
      <c r="L11" s="5">
        <f>'5,6'!O9</f>
        <v>196.60479310344829</v>
      </c>
      <c r="M11" s="5">
        <f>'5,6'!P9</f>
        <v>516.45872413793097</v>
      </c>
      <c r="N11" s="5">
        <f>'5,6'!Q9</f>
        <v>8.7517586206896567</v>
      </c>
    </row>
    <row r="12" spans="1:14" ht="15.75">
      <c r="A12" s="4">
        <v>6</v>
      </c>
      <c r="B12" s="5">
        <f>'5,6'!E26</f>
        <v>25.470000000000002</v>
      </c>
      <c r="C12" s="5">
        <f>'5,6'!F26</f>
        <v>26.537142857142857</v>
      </c>
      <c r="D12" s="5">
        <f>'5,6'!G26</f>
        <v>94.8</v>
      </c>
      <c r="E12" s="5">
        <f>'5,6'!H26</f>
        <v>660</v>
      </c>
      <c r="F12" s="6">
        <f>E12*100/E19</f>
        <v>24.264705882352942</v>
      </c>
      <c r="G12" s="5">
        <f>'5,6'!J26</f>
        <v>0.27300000000000002</v>
      </c>
      <c r="H12" s="5">
        <f>'5,6'!K26</f>
        <v>0.252</v>
      </c>
      <c r="I12" s="5">
        <f>'5,6'!L26</f>
        <v>160.88000000000002</v>
      </c>
      <c r="J12" s="5">
        <f>'5,6'!M26</f>
        <v>10.341428571428571</v>
      </c>
      <c r="K12" s="5">
        <f>'5,6'!N26</f>
        <v>488.61571428571432</v>
      </c>
      <c r="L12" s="5">
        <f>'5,6'!O26</f>
        <v>75.787142857142868</v>
      </c>
      <c r="M12" s="5">
        <f>'5,6'!P26</f>
        <v>533.65714285714296</v>
      </c>
      <c r="N12" s="5">
        <f>'5,6'!Q26</f>
        <v>4.3008571428571436</v>
      </c>
    </row>
    <row r="13" spans="1:14" ht="15.75">
      <c r="A13" s="4">
        <v>7</v>
      </c>
      <c r="B13" s="5">
        <f>'7,8'!E11</f>
        <v>34.085909090909091</v>
      </c>
      <c r="C13" s="5">
        <f>'7,8'!F11</f>
        <v>33.164545454545461</v>
      </c>
      <c r="D13" s="5">
        <f>'7,8'!G11</f>
        <v>99.894999999999996</v>
      </c>
      <c r="E13" s="5">
        <f>'7,8'!H11</f>
        <v>747.57584415584415</v>
      </c>
      <c r="F13" s="6">
        <f>E13*100/E19</f>
        <v>27.484406035141326</v>
      </c>
      <c r="G13" s="5">
        <f>'7,8'!J11</f>
        <v>0.40994805194805195</v>
      </c>
      <c r="H13" s="5">
        <f>'7,8'!K11</f>
        <v>0.29985714285714282</v>
      </c>
      <c r="I13" s="5">
        <f>'7,8'!L11</f>
        <v>146.98259740259741</v>
      </c>
      <c r="J13" s="5">
        <f>'7,8'!M11</f>
        <v>42.133896103896113</v>
      </c>
      <c r="K13" s="5">
        <f>'7,8'!N11</f>
        <v>212.99103896103892</v>
      </c>
      <c r="L13" s="5">
        <f>'7,8'!O11</f>
        <v>121.41155844155844</v>
      </c>
      <c r="M13" s="5">
        <f>'7,8'!P11</f>
        <v>394.11194805194805</v>
      </c>
      <c r="N13" s="5">
        <f>'7,8'!Q11</f>
        <v>6.7472077922077922</v>
      </c>
    </row>
    <row r="14" spans="1:14" ht="15.75">
      <c r="A14" s="4">
        <v>8</v>
      </c>
      <c r="B14" s="5">
        <f>'7,8'!E30</f>
        <v>32.314</v>
      </c>
      <c r="C14" s="5">
        <f>'7,8'!F30</f>
        <v>32.956000000000003</v>
      </c>
      <c r="D14" s="5">
        <f>'7,8'!G30</f>
        <v>89.774999999999991</v>
      </c>
      <c r="E14" s="5">
        <f>'7,8'!H30</f>
        <v>750.75</v>
      </c>
      <c r="F14" s="6">
        <f>E14*100/E19</f>
        <v>27.601102941176471</v>
      </c>
      <c r="G14" s="5">
        <f>'7,8'!J30</f>
        <v>0.436</v>
      </c>
      <c r="H14" s="5">
        <f>'7,8'!K30</f>
        <v>0.40700000000000003</v>
      </c>
      <c r="I14" s="5">
        <f>'7,8'!L30</f>
        <v>24.439999999999994</v>
      </c>
      <c r="J14" s="5">
        <f>'7,8'!M30</f>
        <v>35.558</v>
      </c>
      <c r="K14" s="5">
        <f>'7,8'!N30</f>
        <v>262.88099999999997</v>
      </c>
      <c r="L14" s="5">
        <f>'7,8'!O30</f>
        <v>182.17899999999997</v>
      </c>
      <c r="M14" s="5">
        <f>'7,8'!P30</f>
        <v>537.12299999999993</v>
      </c>
      <c r="N14" s="5">
        <f>'7,8'!Q30</f>
        <v>7.3960000000000008</v>
      </c>
    </row>
    <row r="15" spans="1:14" ht="15.75">
      <c r="A15" s="4">
        <v>9</v>
      </c>
      <c r="B15" s="5">
        <f>'9,10'!E9</f>
        <v>27.317</v>
      </c>
      <c r="C15" s="5">
        <f>'9,10'!F9</f>
        <v>20.873999999999999</v>
      </c>
      <c r="D15" s="5">
        <f>'9,10'!G9</f>
        <v>96.241</v>
      </c>
      <c r="E15" s="5">
        <f>'9,10'!H9</f>
        <v>673.65</v>
      </c>
      <c r="F15" s="6">
        <f>E15*100/E19</f>
        <v>24.766544117647058</v>
      </c>
      <c r="G15" s="5">
        <f>'9,10'!J9</f>
        <v>0.38</v>
      </c>
      <c r="H15" s="5">
        <f>'9,10'!K9</f>
        <v>0.35000000000000009</v>
      </c>
      <c r="I15" s="5">
        <f>'9,10'!L9</f>
        <v>48.53</v>
      </c>
      <c r="J15" s="5">
        <f>'9,10'!M9</f>
        <v>40.732999999999997</v>
      </c>
      <c r="K15" s="5">
        <f>'9,10'!N9</f>
        <v>163.511</v>
      </c>
      <c r="L15" s="5">
        <f>'9,10'!O9</f>
        <v>117.816</v>
      </c>
      <c r="M15" s="5">
        <f>'9,10'!P9</f>
        <v>312.387</v>
      </c>
      <c r="N15" s="5">
        <f>'9,10'!Q9</f>
        <v>12.156000000000001</v>
      </c>
    </row>
    <row r="16" spans="1:14" ht="15.75">
      <c r="A16" s="4">
        <v>10</v>
      </c>
      <c r="B16" s="5">
        <f>'9,10'!E27</f>
        <v>16.966428571428569</v>
      </c>
      <c r="C16" s="5">
        <f>'9,10'!F27</f>
        <v>22.3</v>
      </c>
      <c r="D16" s="5">
        <f>'9,10'!G27</f>
        <v>91.887142857142848</v>
      </c>
      <c r="E16" s="5">
        <f>'9,10'!H27</f>
        <v>683.9</v>
      </c>
      <c r="F16" s="6">
        <f>E16*100/E19</f>
        <v>25.143382352941178</v>
      </c>
      <c r="G16" s="5">
        <f>'9,10'!J27</f>
        <v>0.14371428571428571</v>
      </c>
      <c r="H16" s="5">
        <f>'9,10'!K27</f>
        <v>0.32228571428571429</v>
      </c>
      <c r="I16" s="5">
        <f>'9,10'!L27</f>
        <v>173.16571428571427</v>
      </c>
      <c r="J16" s="5">
        <f>'9,10'!M27</f>
        <v>2.7064285714285714</v>
      </c>
      <c r="K16" s="5">
        <f>'9,10'!N27</f>
        <v>428.37142857142857</v>
      </c>
      <c r="L16" s="5">
        <f>'9,10'!O27</f>
        <v>72.735714285714295</v>
      </c>
      <c r="M16" s="5">
        <f>'9,10'!P27</f>
        <v>382.76428571428573</v>
      </c>
      <c r="N16" s="5">
        <f>'9,10'!Q27</f>
        <v>2.117142857142857</v>
      </c>
    </row>
    <row r="17" spans="1:14" ht="15.75">
      <c r="A17" s="4" t="s">
        <v>93</v>
      </c>
      <c r="B17" s="5">
        <f t="shared" ref="B17:G17" si="0">SUM(B7:B16)</f>
        <v>257.38109874608153</v>
      </c>
      <c r="C17" s="5">
        <f t="shared" si="0"/>
        <v>252.31247074190182</v>
      </c>
      <c r="D17" s="5">
        <f t="shared" si="0"/>
        <v>980.99118555008204</v>
      </c>
      <c r="E17" s="5">
        <f t="shared" si="0"/>
        <v>6892.5513613972225</v>
      </c>
      <c r="F17" s="6">
        <f t="shared" si="0"/>
        <v>253.40262358078027</v>
      </c>
      <c r="G17" s="5">
        <f t="shared" si="0"/>
        <v>3.5227395133602029</v>
      </c>
      <c r="H17" s="5">
        <f t="shared" ref="H17:N17" si="1">SUM(H7:H16)</f>
        <v>3.7933136288998357</v>
      </c>
      <c r="I17" s="5">
        <f t="shared" si="1"/>
        <v>1076.9921294223018</v>
      </c>
      <c r="J17" s="5">
        <f t="shared" si="1"/>
        <v>233.60071876399462</v>
      </c>
      <c r="K17" s="5">
        <f t="shared" si="1"/>
        <v>2633.2332885505298</v>
      </c>
      <c r="L17" s="5">
        <f t="shared" si="1"/>
        <v>1204.0754303627407</v>
      </c>
      <c r="M17" s="5">
        <f t="shared" si="1"/>
        <v>4301.9587345872524</v>
      </c>
      <c r="N17" s="5">
        <f t="shared" si="1"/>
        <v>74.074902373488584</v>
      </c>
    </row>
    <row r="18" spans="1:14" ht="15.75">
      <c r="A18" s="4" t="s">
        <v>94</v>
      </c>
      <c r="B18" s="14">
        <f t="shared" ref="B18:F18" si="2">SUM(B17/10)</f>
        <v>25.738109874608153</v>
      </c>
      <c r="C18" s="14">
        <f t="shared" si="2"/>
        <v>25.231247074190183</v>
      </c>
      <c r="D18" s="14">
        <f t="shared" si="2"/>
        <v>98.099118555008204</v>
      </c>
      <c r="E18" s="14">
        <f t="shared" si="2"/>
        <v>689.25513613972225</v>
      </c>
      <c r="F18" s="7">
        <f t="shared" si="2"/>
        <v>25.340262358078029</v>
      </c>
      <c r="G18" s="14">
        <f>G17/10</f>
        <v>0.3522739513360203</v>
      </c>
      <c r="H18" s="14">
        <f t="shared" ref="H18:N18" si="3">H17/10</f>
        <v>0.37933136288998359</v>
      </c>
      <c r="I18" s="14">
        <f t="shared" si="3"/>
        <v>107.69921294223018</v>
      </c>
      <c r="J18" s="14">
        <f t="shared" si="3"/>
        <v>23.360071876399463</v>
      </c>
      <c r="K18" s="14">
        <f t="shared" si="3"/>
        <v>263.32332885505298</v>
      </c>
      <c r="L18" s="14">
        <f t="shared" si="3"/>
        <v>120.40754303627406</v>
      </c>
      <c r="M18" s="14">
        <f t="shared" si="3"/>
        <v>430.19587345872526</v>
      </c>
      <c r="N18" s="14">
        <f t="shared" si="3"/>
        <v>7.407490237348858</v>
      </c>
    </row>
    <row r="19" spans="1:14" ht="15.75">
      <c r="A19" s="4" t="s">
        <v>95</v>
      </c>
      <c r="B19" s="4">
        <v>90</v>
      </c>
      <c r="C19" s="4">
        <v>92</v>
      </c>
      <c r="D19" s="4">
        <v>383</v>
      </c>
      <c r="E19" s="4">
        <v>2720</v>
      </c>
      <c r="F19" s="6" t="s">
        <v>96</v>
      </c>
      <c r="G19" s="4">
        <v>1.4</v>
      </c>
      <c r="H19" s="4">
        <v>1.6</v>
      </c>
      <c r="I19" s="4">
        <v>900</v>
      </c>
      <c r="J19" s="4">
        <v>70</v>
      </c>
      <c r="K19" s="4">
        <v>1200</v>
      </c>
      <c r="L19" s="4">
        <v>300</v>
      </c>
      <c r="M19" s="4">
        <v>1200</v>
      </c>
      <c r="N19" s="4">
        <v>18</v>
      </c>
    </row>
    <row r="21" spans="1:14">
      <c r="G21" s="15"/>
      <c r="H21" s="15"/>
      <c r="I21" s="15"/>
      <c r="J21" s="15"/>
      <c r="K21" s="15"/>
      <c r="L21" s="15"/>
      <c r="M21" s="15"/>
      <c r="N21" s="15"/>
    </row>
    <row r="23" spans="1:14">
      <c r="G23" s="15"/>
    </row>
  </sheetData>
  <mergeCells count="11">
    <mergeCell ref="A3:N3"/>
    <mergeCell ref="E5:F5"/>
    <mergeCell ref="A5:A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19"/>
  <sheetViews>
    <sheetView zoomScaleNormal="100" workbookViewId="0">
      <selection activeCell="J9" sqref="J9"/>
    </sheetView>
  </sheetViews>
  <sheetFormatPr defaultColWidth="9" defaultRowHeight="15"/>
  <cols>
    <col min="1" max="1" width="22.7109375" customWidth="1"/>
    <col min="2" max="2" width="9.5703125" customWidth="1"/>
    <col min="3" max="4" width="10.140625" customWidth="1"/>
    <col min="5" max="5" width="10.85546875" customWidth="1"/>
    <col min="6" max="6" width="16.5703125" customWidth="1"/>
    <col min="7" max="7" width="8" customWidth="1"/>
    <col min="8" max="8" width="8.140625" customWidth="1"/>
    <col min="10" max="10" width="8.28515625" customWidth="1"/>
  </cols>
  <sheetData>
    <row r="3" spans="1:14" ht="18.75">
      <c r="A3" s="103" t="s">
        <v>187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"/>
      <c r="B4" s="1"/>
      <c r="C4" s="1"/>
      <c r="D4" s="1"/>
      <c r="E4" s="1"/>
      <c r="F4" s="1"/>
    </row>
    <row r="5" spans="1:14" ht="15.75" customHeight="1">
      <c r="A5" s="105" t="s">
        <v>85</v>
      </c>
      <c r="B5" s="12" t="s">
        <v>86</v>
      </c>
      <c r="C5" s="12" t="s">
        <v>16</v>
      </c>
      <c r="D5" s="12" t="s">
        <v>17</v>
      </c>
      <c r="E5" s="104" t="s">
        <v>89</v>
      </c>
      <c r="F5" s="104"/>
      <c r="G5" s="106" t="s">
        <v>6</v>
      </c>
      <c r="H5" s="106" t="s">
        <v>7</v>
      </c>
      <c r="I5" s="106" t="s">
        <v>8</v>
      </c>
      <c r="J5" s="106" t="s">
        <v>9</v>
      </c>
      <c r="K5" s="106" t="s">
        <v>10</v>
      </c>
      <c r="L5" s="106" t="s">
        <v>11</v>
      </c>
      <c r="M5" s="106" t="s">
        <v>12</v>
      </c>
      <c r="N5" s="106" t="s">
        <v>13</v>
      </c>
    </row>
    <row r="6" spans="1:14" ht="15.75">
      <c r="A6" s="105"/>
      <c r="B6" s="2" t="s">
        <v>97</v>
      </c>
      <c r="C6" s="2" t="s">
        <v>97</v>
      </c>
      <c r="D6" s="2" t="s">
        <v>97</v>
      </c>
      <c r="E6" s="4" t="s">
        <v>98</v>
      </c>
      <c r="F6" s="4" t="s">
        <v>99</v>
      </c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4">
        <v>1</v>
      </c>
      <c r="B7" s="5">
        <f>'1,2'!E23</f>
        <v>32.416499999999999</v>
      </c>
      <c r="C7" s="5">
        <f>'1,2'!F23</f>
        <v>29.738</v>
      </c>
      <c r="D7" s="5">
        <f>'1,2'!G23</f>
        <v>113.536</v>
      </c>
      <c r="E7" s="5">
        <f>'1,2'!H23</f>
        <v>817.13000000000011</v>
      </c>
      <c r="F7" s="6">
        <v>28</v>
      </c>
      <c r="G7" s="5">
        <f>'1,2'!J23</f>
        <v>0.50320000000000009</v>
      </c>
      <c r="H7" s="5">
        <f>'1,2'!K23</f>
        <v>0.28620000000000001</v>
      </c>
      <c r="I7" s="5">
        <f>'1,2'!L23</f>
        <v>17.54</v>
      </c>
      <c r="J7" s="5">
        <f>'1,2'!M23</f>
        <v>21.46</v>
      </c>
      <c r="K7" s="5">
        <f>'1,2'!N23</f>
        <v>158.75</v>
      </c>
      <c r="L7" s="5">
        <f>'1,2'!O23</f>
        <v>201.95500000000004</v>
      </c>
      <c r="M7" s="5">
        <f>'1,2'!P23</f>
        <v>530.34500000000003</v>
      </c>
      <c r="N7" s="5">
        <f>'1,2'!Q23</f>
        <v>11.331</v>
      </c>
    </row>
    <row r="8" spans="1:14" ht="15.75">
      <c r="A8" s="4">
        <v>2</v>
      </c>
      <c r="B8" s="5">
        <f>'1,2'!E43</f>
        <v>23.137499999999999</v>
      </c>
      <c r="C8" s="5">
        <f>'1,2'!F43</f>
        <v>24.015000000000001</v>
      </c>
      <c r="D8" s="5">
        <f>'1,2'!G43</f>
        <v>134.6405</v>
      </c>
      <c r="E8" s="5">
        <f>'1,2'!H43</f>
        <v>837.91000000000008</v>
      </c>
      <c r="F8" s="6">
        <f>E8*100/E19</f>
        <v>30.805514705882359</v>
      </c>
      <c r="G8" s="5">
        <f>'1,2'!J43</f>
        <v>0.51069999999999993</v>
      </c>
      <c r="H8" s="5">
        <f>'1,2'!K43</f>
        <v>0.3982</v>
      </c>
      <c r="I8" s="5">
        <f>'1,2'!L43</f>
        <v>69.199999999999989</v>
      </c>
      <c r="J8" s="5">
        <f>'1,2'!M43</f>
        <v>60.050000000000004</v>
      </c>
      <c r="K8" s="5">
        <f>'1,2'!N43</f>
        <v>269.346</v>
      </c>
      <c r="L8" s="5">
        <f>'1,2'!O43</f>
        <v>150.01400000000001</v>
      </c>
      <c r="M8" s="5">
        <f>'1,2'!P43</f>
        <v>424.84299999999996</v>
      </c>
      <c r="N8" s="5">
        <f>'1,2'!Q43</f>
        <v>8.7190000000000012</v>
      </c>
    </row>
    <row r="9" spans="1:14" ht="15.75">
      <c r="A9" s="4">
        <v>3</v>
      </c>
      <c r="B9" s="5">
        <f>'3,4'!E17</f>
        <v>30.933965517241379</v>
      </c>
      <c r="C9" s="5">
        <f>'3,4'!F17</f>
        <v>42.880758620689654</v>
      </c>
      <c r="D9" s="5">
        <f>'3,4'!G17</f>
        <v>93.670793103448275</v>
      </c>
      <c r="E9" s="5">
        <f>'3,4'!H17</f>
        <v>853.5755172413792</v>
      </c>
      <c r="F9" s="6">
        <f>E9*100/E19</f>
        <v>31.381452839756587</v>
      </c>
      <c r="G9" s="5">
        <f>'3,4'!J17</f>
        <v>0.55104482758620699</v>
      </c>
      <c r="H9" s="5">
        <f>'3,4'!K17</f>
        <v>0.74442413793103446</v>
      </c>
      <c r="I9" s="5">
        <f>'3,4'!L17</f>
        <v>346.58689655172412</v>
      </c>
      <c r="J9" s="5">
        <f>'3,4'!M17</f>
        <v>11.936862068965519</v>
      </c>
      <c r="K9" s="5">
        <f>'3,4'!N17</f>
        <v>286.96662068965514</v>
      </c>
      <c r="L9" s="5">
        <f>'3,4'!O17</f>
        <v>113.37479310344827</v>
      </c>
      <c r="M9" s="5">
        <f>'3,4'!P17</f>
        <v>509.55058620689653</v>
      </c>
      <c r="N9" s="5">
        <f>'3,4'!Q17</f>
        <v>8.9207931034482755</v>
      </c>
    </row>
    <row r="10" spans="1:14" ht="15.75">
      <c r="A10" s="4">
        <v>4</v>
      </c>
      <c r="B10" s="5">
        <f>'3,4'!E37</f>
        <v>36.003071428571431</v>
      </c>
      <c r="C10" s="5">
        <f>'3,4'!F37</f>
        <v>27.71535714285714</v>
      </c>
      <c r="D10" s="5">
        <f>'3,4'!G37</f>
        <v>163.59707142857141</v>
      </c>
      <c r="E10" s="5">
        <f>'3,4'!H37</f>
        <v>1091.28</v>
      </c>
      <c r="F10" s="6">
        <f>E10*100/E19</f>
        <v>40.120588235294115</v>
      </c>
      <c r="G10" s="5">
        <f>'3,4'!J37</f>
        <v>0.50377142857142854</v>
      </c>
      <c r="H10" s="5">
        <f>'3,4'!K37</f>
        <v>0.58948571428571428</v>
      </c>
      <c r="I10" s="5">
        <f>'3,4'!L37</f>
        <v>67.425714285714278</v>
      </c>
      <c r="J10" s="5">
        <f>'3,4'!M37</f>
        <v>25.520000000000003</v>
      </c>
      <c r="K10" s="5">
        <f>'3,4'!N37</f>
        <v>435.2354285714286</v>
      </c>
      <c r="L10" s="5">
        <f>'3,4'!O37</f>
        <v>167.20142857142858</v>
      </c>
      <c r="M10" s="5">
        <f>'3,4'!P37</f>
        <v>613.9027142857143</v>
      </c>
      <c r="N10" s="5">
        <f>'3,4'!Q37</f>
        <v>10.662142857142856</v>
      </c>
    </row>
    <row r="11" spans="1:14" ht="15.75">
      <c r="A11" s="4">
        <v>5</v>
      </c>
      <c r="B11" s="5">
        <f>'5,6'!E17</f>
        <v>34.061499999999995</v>
      </c>
      <c r="C11" s="5">
        <f>'5,6'!F17</f>
        <v>27.512999999999998</v>
      </c>
      <c r="D11" s="5">
        <f>'5,6'!G17</f>
        <v>118.601</v>
      </c>
      <c r="E11" s="5">
        <f>'5,6'!H17</f>
        <v>850.16000000000008</v>
      </c>
      <c r="F11" s="6">
        <f>E11*100/E19</f>
        <v>31.255882352941182</v>
      </c>
      <c r="G11" s="5">
        <f>'5,6'!J17</f>
        <v>0.4632</v>
      </c>
      <c r="H11" s="5">
        <f>'5,6'!K17</f>
        <v>0.39319999999999999</v>
      </c>
      <c r="I11" s="5">
        <f>'5,6'!L17</f>
        <v>63.405000000000001</v>
      </c>
      <c r="J11" s="5">
        <f>'5,6'!M17</f>
        <v>41.435000000000002</v>
      </c>
      <c r="K11" s="5">
        <f>'5,6'!N17</f>
        <v>278.46499999999992</v>
      </c>
      <c r="L11" s="5">
        <f>'5,6'!O17</f>
        <v>134.91500000000002</v>
      </c>
      <c r="M11" s="5">
        <f>'5,6'!P17</f>
        <v>377.13</v>
      </c>
      <c r="N11" s="5">
        <f>'5,6'!Q17</f>
        <v>10.786</v>
      </c>
    </row>
    <row r="12" spans="1:14" ht="15.75">
      <c r="A12" s="4">
        <v>6</v>
      </c>
      <c r="B12" s="5">
        <f>'5,6'!E34</f>
        <v>32.663499999999999</v>
      </c>
      <c r="C12" s="5">
        <f>'5,6'!F34</f>
        <v>29.339499999999997</v>
      </c>
      <c r="D12" s="5">
        <f>'5,6'!G34</f>
        <v>117.313</v>
      </c>
      <c r="E12" s="5">
        <f>'5,6'!H34</f>
        <v>794.18000000000006</v>
      </c>
      <c r="F12" s="6">
        <v>28</v>
      </c>
      <c r="G12" s="5">
        <f>'5,6'!J34</f>
        <v>0.43170000000000003</v>
      </c>
      <c r="H12" s="5">
        <f>'5,6'!K34</f>
        <v>0.3357</v>
      </c>
      <c r="I12" s="5">
        <f>'5,6'!L34</f>
        <v>113.92</v>
      </c>
      <c r="J12" s="5">
        <f>'5,6'!M34</f>
        <v>50.033999999999999</v>
      </c>
      <c r="K12" s="5">
        <f>'5,6'!N34</f>
        <v>265.10000000000002</v>
      </c>
      <c r="L12" s="5">
        <f>'5,6'!O34</f>
        <v>155.61500000000001</v>
      </c>
      <c r="M12" s="5">
        <f>'5,6'!P34</f>
        <v>412.50700000000001</v>
      </c>
      <c r="N12" s="5">
        <f>'5,6'!Q34</f>
        <v>7.5850000000000009</v>
      </c>
    </row>
    <row r="13" spans="1:14" ht="15.75">
      <c r="A13" s="4">
        <v>7</v>
      </c>
      <c r="B13" s="5">
        <f>'7,8'!E18</f>
        <v>39.433999999999997</v>
      </c>
      <c r="C13" s="5">
        <f>'7,8'!F18</f>
        <v>33.744</v>
      </c>
      <c r="D13" s="5">
        <f>'7,8'!G18</f>
        <v>119.57050000000001</v>
      </c>
      <c r="E13" s="5">
        <f>'7,8'!H18</f>
        <v>820.8599999999999</v>
      </c>
      <c r="F13" s="6">
        <v>29</v>
      </c>
      <c r="G13" s="5">
        <f>'7,8'!J18</f>
        <v>0.49270000000000008</v>
      </c>
      <c r="H13" s="5">
        <f>'7,8'!K18</f>
        <v>0.55069999999999997</v>
      </c>
      <c r="I13" s="5">
        <f>'7,8'!L18</f>
        <v>31.899999999999995</v>
      </c>
      <c r="J13" s="5">
        <f>'7,8'!M18</f>
        <v>32.787999999999997</v>
      </c>
      <c r="K13" s="5">
        <f>'7,8'!N18</f>
        <v>301.54999999999995</v>
      </c>
      <c r="L13" s="5">
        <f>'7,8'!O18</f>
        <v>152.23800000000003</v>
      </c>
      <c r="M13" s="5">
        <f>'7,8'!P18</f>
        <v>534.74</v>
      </c>
      <c r="N13" s="5">
        <f>'7,8'!Q18</f>
        <v>8.234</v>
      </c>
    </row>
    <row r="14" spans="1:14" ht="15.75">
      <c r="A14" s="4">
        <v>8</v>
      </c>
      <c r="B14" s="5">
        <f>'7,8'!E38</f>
        <v>32.870999999999995</v>
      </c>
      <c r="C14" s="5">
        <f>'7,8'!F38</f>
        <v>25.351999999999997</v>
      </c>
      <c r="D14" s="5">
        <f>'7,8'!G38</f>
        <v>125.617</v>
      </c>
      <c r="E14" s="5">
        <f>'7,8'!H38</f>
        <v>867.31</v>
      </c>
      <c r="F14" s="6">
        <v>32</v>
      </c>
      <c r="G14" s="5">
        <f>'7,8'!J38</f>
        <v>0.63969999999999994</v>
      </c>
      <c r="H14" s="5">
        <f>'7,8'!K38</f>
        <v>0.38669999999999999</v>
      </c>
      <c r="I14" s="5">
        <f>'7,8'!L38</f>
        <v>41.47</v>
      </c>
      <c r="J14" s="5">
        <f>'7,8'!M38</f>
        <v>34.738</v>
      </c>
      <c r="K14" s="5">
        <f>'7,8'!N38</f>
        <v>255.84100000000004</v>
      </c>
      <c r="L14" s="5">
        <f>'7,8'!O38</f>
        <v>199.04100000000003</v>
      </c>
      <c r="M14" s="5">
        <f>'7,8'!P38</f>
        <v>581.072</v>
      </c>
      <c r="N14" s="5">
        <f>'7,8'!Q38</f>
        <v>8.0470000000000006</v>
      </c>
    </row>
    <row r="15" spans="1:14" ht="15.75">
      <c r="A15" s="4">
        <v>9</v>
      </c>
      <c r="B15" s="5">
        <f>'9,10'!E17</f>
        <v>21.438639999999999</v>
      </c>
      <c r="C15" s="5">
        <f>'9,10'!F17</f>
        <v>28.916199999999996</v>
      </c>
      <c r="D15" s="5">
        <f>'9,10'!G17</f>
        <v>136.2568</v>
      </c>
      <c r="E15" s="5">
        <f>'9,10'!H17</f>
        <v>844.9688000000001</v>
      </c>
      <c r="F15" s="6">
        <v>29</v>
      </c>
      <c r="G15" s="5">
        <f>'9,10'!J17</f>
        <v>0.55244800000000005</v>
      </c>
      <c r="H15" s="5">
        <f>'9,10'!K17</f>
        <v>0.40400000000000003</v>
      </c>
      <c r="I15" s="5">
        <f>'9,10'!L17</f>
        <v>133.46700000000001</v>
      </c>
      <c r="J15" s="5">
        <f>'9,10'!M17</f>
        <v>69.431640000000002</v>
      </c>
      <c r="K15" s="5">
        <f>'9,10'!N17</f>
        <v>281.50899999999996</v>
      </c>
      <c r="L15" s="5">
        <f>'9,10'!O17</f>
        <v>143.78799999999998</v>
      </c>
      <c r="M15" s="5">
        <f>'9,10'!P17</f>
        <v>428.67199999999997</v>
      </c>
      <c r="N15" s="5">
        <f>'9,10'!Q17</f>
        <v>9.1538000000000004</v>
      </c>
    </row>
    <row r="16" spans="1:14" ht="15.75">
      <c r="A16" s="4">
        <v>10</v>
      </c>
      <c r="B16" s="5">
        <f>'9,10'!E35</f>
        <v>38.117409090909092</v>
      </c>
      <c r="C16" s="5">
        <f>'9,10'!F35</f>
        <v>39.277545454545461</v>
      </c>
      <c r="D16" s="5">
        <f>'9,10'!G35</f>
        <v>108.87849999999999</v>
      </c>
      <c r="E16" s="5">
        <f>'9,10'!H35</f>
        <v>852.03584415584419</v>
      </c>
      <c r="F16" s="6">
        <v>31</v>
      </c>
      <c r="G16" s="5">
        <f>'9,10'!J35</f>
        <v>0.45864805194805186</v>
      </c>
      <c r="H16" s="5">
        <f>'9,10'!K35</f>
        <v>0.34705714285714279</v>
      </c>
      <c r="I16" s="5">
        <f>'9,10'!L35</f>
        <v>140.90259740259739</v>
      </c>
      <c r="J16" s="5">
        <f>'9,10'!M35</f>
        <v>45.803896103896108</v>
      </c>
      <c r="K16" s="5">
        <f>'9,10'!N35</f>
        <v>228.74603896103895</v>
      </c>
      <c r="L16" s="5">
        <f>'9,10'!O35</f>
        <v>154.60655844155846</v>
      </c>
      <c r="M16" s="5">
        <f>'9,10'!P35</f>
        <v>480.471948051948</v>
      </c>
      <c r="N16" s="5">
        <f>'9,10'!Q35</f>
        <v>9.2182077922077923</v>
      </c>
    </row>
    <row r="17" spans="1:14" ht="15.75">
      <c r="A17" s="4" t="s">
        <v>93</v>
      </c>
      <c r="B17" s="5">
        <f t="shared" ref="B17:N17" si="0">SUM(B7:B16)</f>
        <v>321.07708603672188</v>
      </c>
      <c r="C17" s="5">
        <f t="shared" si="0"/>
        <v>308.49136121809227</v>
      </c>
      <c r="D17" s="5">
        <f t="shared" si="0"/>
        <v>1231.6811645320197</v>
      </c>
      <c r="E17" s="5">
        <f t="shared" si="0"/>
        <v>8629.4101613972234</v>
      </c>
      <c r="F17" s="6">
        <f t="shared" si="0"/>
        <v>310.56343813387423</v>
      </c>
      <c r="G17" s="5">
        <f t="shared" si="0"/>
        <v>5.1071123081056884</v>
      </c>
      <c r="H17" s="5">
        <f t="shared" si="0"/>
        <v>4.4356669950738912</v>
      </c>
      <c r="I17" s="5">
        <f t="shared" si="0"/>
        <v>1025.8172082400356</v>
      </c>
      <c r="J17" s="5">
        <f t="shared" si="0"/>
        <v>393.19739817286165</v>
      </c>
      <c r="K17" s="5">
        <f t="shared" si="0"/>
        <v>2761.509088222123</v>
      </c>
      <c r="L17" s="5">
        <f t="shared" si="0"/>
        <v>1572.7487801164355</v>
      </c>
      <c r="M17" s="5">
        <f t="shared" si="0"/>
        <v>4893.2342485445588</v>
      </c>
      <c r="N17" s="5">
        <f t="shared" si="0"/>
        <v>92.656943752798924</v>
      </c>
    </row>
    <row r="18" spans="1:14" s="66" customFormat="1" ht="15.75">
      <c r="A18" s="65" t="s">
        <v>94</v>
      </c>
      <c r="B18" s="14">
        <f t="shared" ref="B18:N18" si="1">SUM(B17/10)</f>
        <v>32.107708603672187</v>
      </c>
      <c r="C18" s="14">
        <f t="shared" si="1"/>
        <v>30.849136121809227</v>
      </c>
      <c r="D18" s="14">
        <f t="shared" si="1"/>
        <v>123.16811645320197</v>
      </c>
      <c r="E18" s="14">
        <f t="shared" si="1"/>
        <v>862.94101613972236</v>
      </c>
      <c r="F18" s="7">
        <f t="shared" si="1"/>
        <v>31.056343813387421</v>
      </c>
      <c r="G18" s="14">
        <f t="shared" si="1"/>
        <v>0.51071123081056879</v>
      </c>
      <c r="H18" s="14">
        <f t="shared" si="1"/>
        <v>0.44356669950738914</v>
      </c>
      <c r="I18" s="14">
        <f t="shared" si="1"/>
        <v>102.58172082400355</v>
      </c>
      <c r="J18" s="14">
        <f t="shared" si="1"/>
        <v>39.319739817286163</v>
      </c>
      <c r="K18" s="14">
        <f t="shared" si="1"/>
        <v>276.15090882221227</v>
      </c>
      <c r="L18" s="14">
        <f t="shared" si="1"/>
        <v>157.27487801164355</v>
      </c>
      <c r="M18" s="14">
        <f t="shared" si="1"/>
        <v>489.32342485445588</v>
      </c>
      <c r="N18" s="14">
        <f t="shared" si="1"/>
        <v>9.2656943752798924</v>
      </c>
    </row>
    <row r="19" spans="1:14" ht="15.75">
      <c r="A19" s="4" t="s">
        <v>95</v>
      </c>
      <c r="B19" s="4">
        <v>90</v>
      </c>
      <c r="C19" s="4">
        <v>92</v>
      </c>
      <c r="D19" s="4">
        <v>383</v>
      </c>
      <c r="E19" s="4">
        <v>2720</v>
      </c>
      <c r="F19" s="4" t="s">
        <v>100</v>
      </c>
      <c r="G19" s="4">
        <v>1.4</v>
      </c>
      <c r="H19" s="4">
        <v>1.6</v>
      </c>
      <c r="I19" s="4">
        <v>900</v>
      </c>
      <c r="J19" s="4">
        <v>70</v>
      </c>
      <c r="K19" s="4">
        <v>1200</v>
      </c>
      <c r="L19" s="4">
        <v>300</v>
      </c>
      <c r="M19" s="4">
        <v>1200</v>
      </c>
      <c r="N19" s="4">
        <v>18</v>
      </c>
    </row>
  </sheetData>
  <mergeCells count="11">
    <mergeCell ref="A3:N3"/>
    <mergeCell ref="E5:F5"/>
    <mergeCell ref="A5:A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A1B7-B1E0-45E3-9D25-7ECDF91027E2}">
  <dimension ref="A3:N19"/>
  <sheetViews>
    <sheetView zoomScaleNormal="100" workbookViewId="0">
      <selection activeCell="K10" sqref="K10"/>
    </sheetView>
  </sheetViews>
  <sheetFormatPr defaultColWidth="9" defaultRowHeight="15"/>
  <cols>
    <col min="1" max="1" width="22.7109375" customWidth="1"/>
    <col min="2" max="2" width="9.5703125" customWidth="1"/>
    <col min="3" max="4" width="10.140625" customWidth="1"/>
    <col min="5" max="5" width="10.85546875" customWidth="1"/>
    <col min="6" max="6" width="16.5703125" customWidth="1"/>
    <col min="7" max="7" width="8" customWidth="1"/>
    <col min="8" max="8" width="8.140625" customWidth="1"/>
    <col min="10" max="10" width="8.28515625" customWidth="1"/>
  </cols>
  <sheetData>
    <row r="3" spans="1:14" ht="18.75">
      <c r="A3" s="103" t="s">
        <v>188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"/>
      <c r="B4" s="1"/>
      <c r="C4" s="1"/>
      <c r="D4" s="1"/>
      <c r="E4" s="1"/>
      <c r="F4" s="1"/>
    </row>
    <row r="5" spans="1:14" ht="15.75" customHeight="1">
      <c r="A5" s="105" t="s">
        <v>85</v>
      </c>
      <c r="B5" s="12" t="s">
        <v>86</v>
      </c>
      <c r="C5" s="12" t="s">
        <v>16</v>
      </c>
      <c r="D5" s="12" t="s">
        <v>17</v>
      </c>
      <c r="E5" s="104" t="s">
        <v>89</v>
      </c>
      <c r="F5" s="104"/>
      <c r="G5" s="106" t="s">
        <v>6</v>
      </c>
      <c r="H5" s="106" t="s">
        <v>7</v>
      </c>
      <c r="I5" s="106" t="s">
        <v>8</v>
      </c>
      <c r="J5" s="106" t="s">
        <v>9</v>
      </c>
      <c r="K5" s="106" t="s">
        <v>10</v>
      </c>
      <c r="L5" s="106" t="s">
        <v>11</v>
      </c>
      <c r="M5" s="106" t="s">
        <v>12</v>
      </c>
      <c r="N5" s="106" t="s">
        <v>13</v>
      </c>
    </row>
    <row r="6" spans="1:14" ht="15.75">
      <c r="A6" s="105"/>
      <c r="B6" s="34" t="s">
        <v>97</v>
      </c>
      <c r="C6" s="34" t="s">
        <v>97</v>
      </c>
      <c r="D6" s="34" t="s">
        <v>97</v>
      </c>
      <c r="E6" s="4" t="s">
        <v>98</v>
      </c>
      <c r="F6" s="4" t="s">
        <v>99</v>
      </c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4">
        <v>1</v>
      </c>
      <c r="B7" s="5">
        <f>'1,2'!E26</f>
        <v>9.5500000000000007</v>
      </c>
      <c r="C7" s="5">
        <f>'1,2'!F26</f>
        <v>9.9</v>
      </c>
      <c r="D7" s="5">
        <f>'1,2'!G26</f>
        <v>46.800000000000004</v>
      </c>
      <c r="E7" s="5">
        <f>'1,2'!H26</f>
        <v>316.5</v>
      </c>
      <c r="F7" s="6">
        <f>SUM(E7*100/E19)</f>
        <v>11.636029411764707</v>
      </c>
      <c r="G7" s="5">
        <f>'1,2'!J26</f>
        <v>0.12</v>
      </c>
      <c r="H7" s="5">
        <f>'1,2'!K26</f>
        <v>0.32500000000000001</v>
      </c>
      <c r="I7" s="5">
        <f>'1,2'!L26</f>
        <v>45</v>
      </c>
      <c r="J7" s="5">
        <f>'1,2'!M26</f>
        <v>2.6</v>
      </c>
      <c r="K7" s="5">
        <f>'1,2'!N26</f>
        <v>254.5</v>
      </c>
      <c r="L7" s="5">
        <f>'1,2'!O26</f>
        <v>38</v>
      </c>
      <c r="M7" s="5">
        <f>'1,2'!P26</f>
        <v>225</v>
      </c>
      <c r="N7" s="5">
        <f>'1,2'!Q26</f>
        <v>1.25</v>
      </c>
    </row>
    <row r="8" spans="1:14" ht="15.75">
      <c r="A8" s="4">
        <v>2</v>
      </c>
      <c r="B8" s="5">
        <f>'1,2'!E46</f>
        <v>5.9899999999999993</v>
      </c>
      <c r="C8" s="5">
        <f>'1,2'!F46</f>
        <v>6.4</v>
      </c>
      <c r="D8" s="5">
        <f>'1,2'!G46</f>
        <v>20.2</v>
      </c>
      <c r="E8" s="5">
        <f>'1,2'!H46</f>
        <v>162</v>
      </c>
      <c r="F8" s="6">
        <f>E8*100/E19</f>
        <v>5.9558823529411766</v>
      </c>
      <c r="G8" s="5">
        <f>'1,2'!J46</f>
        <v>9.2999999999999999E-2</v>
      </c>
      <c r="H8" s="5">
        <f>'1,2'!K46</f>
        <v>0.28200000000000003</v>
      </c>
      <c r="I8" s="5">
        <f>'1,2'!L46</f>
        <v>48.58</v>
      </c>
      <c r="J8" s="5">
        <f>'1,2'!M46</f>
        <v>10.97</v>
      </c>
      <c r="K8" s="5">
        <f>'1,2'!N46</f>
        <v>256.67</v>
      </c>
      <c r="L8" s="5">
        <f>'1,2'!O46</f>
        <v>38.25</v>
      </c>
      <c r="M8" s="5">
        <f>'1,2'!P46</f>
        <v>198.08</v>
      </c>
      <c r="N8" s="5">
        <f>'1,2'!Q46</f>
        <v>2.2200000000000002</v>
      </c>
    </row>
    <row r="9" spans="1:14" ht="15.75">
      <c r="A9" s="4">
        <v>3</v>
      </c>
      <c r="B9" s="5">
        <f>'3,4'!E20</f>
        <v>25.64</v>
      </c>
      <c r="C9" s="5">
        <f>'3,4'!F20</f>
        <v>11.7</v>
      </c>
      <c r="D9" s="5">
        <f>'3,4'!G20</f>
        <v>36.9</v>
      </c>
      <c r="E9" s="5">
        <f>'3,4'!H20</f>
        <v>358.6</v>
      </c>
      <c r="F9" s="6">
        <f>E9*100/E19</f>
        <v>13.183823529411764</v>
      </c>
      <c r="G9" s="5">
        <f>'3,4'!J20</f>
        <v>0.152</v>
      </c>
      <c r="H9" s="5">
        <f>'3,4'!K20</f>
        <v>0.58600000000000008</v>
      </c>
      <c r="I9" s="5">
        <f>'3,4'!L20</f>
        <v>62.4</v>
      </c>
      <c r="J9" s="5">
        <f>'3,4'!M20</f>
        <v>2.2999999999999998</v>
      </c>
      <c r="K9" s="5">
        <f>'3,4'!N20</f>
        <v>435.4</v>
      </c>
      <c r="L9" s="5">
        <f>'3,4'!O20</f>
        <v>66.8</v>
      </c>
      <c r="M9" s="5">
        <f>'3,4'!P20</f>
        <v>429.79999999999995</v>
      </c>
      <c r="N9" s="5">
        <f>'3,4'!Q20</f>
        <v>0.84000000000000008</v>
      </c>
    </row>
    <row r="10" spans="1:14" ht="15.75">
      <c r="A10" s="4">
        <v>4</v>
      </c>
      <c r="B10" s="5">
        <f>'3,4'!E42</f>
        <v>17.600749999999998</v>
      </c>
      <c r="C10" s="5">
        <f>'3,4'!F42</f>
        <v>18.668000000000003</v>
      </c>
      <c r="D10" s="5">
        <f>'3,4'!G42</f>
        <v>109.87174999999999</v>
      </c>
      <c r="E10" s="5">
        <f>'3,4'!H42</f>
        <v>659.77500000000009</v>
      </c>
      <c r="F10" s="6">
        <f>E10*100/E19</f>
        <v>24.256433823529417</v>
      </c>
      <c r="G10" s="5">
        <f>'3,4'!J42</f>
        <v>0.30075000000000002</v>
      </c>
      <c r="H10" s="5">
        <f>'3,4'!K42</f>
        <v>0.15425</v>
      </c>
      <c r="I10" s="5">
        <f>'3,4'!L42</f>
        <v>113.5</v>
      </c>
      <c r="J10" s="5">
        <f>'3,4'!M42</f>
        <v>3.8927499999999999</v>
      </c>
      <c r="K10" s="5">
        <f>'3,4'!N42</f>
        <v>253.82500000000002</v>
      </c>
      <c r="L10" s="5">
        <f>'3,4'!O42</f>
        <v>104.44</v>
      </c>
      <c r="M10" s="5">
        <f>'3,4'!P42</f>
        <v>333.66749999999996</v>
      </c>
      <c r="N10" s="5">
        <f>'3,4'!Q42</f>
        <v>7.0212500000000002</v>
      </c>
    </row>
    <row r="11" spans="1:14" ht="15.75">
      <c r="A11" s="4">
        <v>5</v>
      </c>
      <c r="B11" s="5">
        <f>'5,6'!E21</f>
        <v>10.969999999999999</v>
      </c>
      <c r="C11" s="5">
        <f>'5,6'!F21</f>
        <v>13.389999999999999</v>
      </c>
      <c r="D11" s="5">
        <f>'5,6'!G21</f>
        <v>42.18</v>
      </c>
      <c r="E11" s="5">
        <f>'5,6'!H21</f>
        <v>335.3</v>
      </c>
      <c r="F11" s="6">
        <f>E11*100/E19</f>
        <v>12.327205882352942</v>
      </c>
      <c r="G11" s="5">
        <f>'5,6'!J21</f>
        <v>0.29099999999999998</v>
      </c>
      <c r="H11" s="5">
        <f>'5,6'!K21</f>
        <v>0.39600000000000002</v>
      </c>
      <c r="I11" s="5">
        <f>'5,6'!L21</f>
        <v>44</v>
      </c>
      <c r="J11" s="5">
        <f>'5,6'!M21</f>
        <v>20.55</v>
      </c>
      <c r="K11" s="5">
        <f>'5,6'!N21</f>
        <v>271.5</v>
      </c>
      <c r="L11" s="5">
        <f>'5,6'!O21</f>
        <v>78.400000000000006</v>
      </c>
      <c r="M11" s="5">
        <f>'5,6'!P21</f>
        <v>318.60000000000002</v>
      </c>
      <c r="N11" s="5">
        <f>'5,6'!Q21</f>
        <v>2.48</v>
      </c>
    </row>
    <row r="12" spans="1:14" ht="15.75">
      <c r="A12" s="4">
        <v>6</v>
      </c>
      <c r="B12" s="5">
        <f>'5,6'!E37</f>
        <v>9.6039999999999992</v>
      </c>
      <c r="C12" s="5">
        <f>'5,6'!F37</f>
        <v>22.183999999999997</v>
      </c>
      <c r="D12" s="5">
        <f>'5,6'!G37</f>
        <v>30.887999999999991</v>
      </c>
      <c r="E12" s="5">
        <f>'5,6'!H37</f>
        <v>386.39999999999992</v>
      </c>
      <c r="F12" s="6">
        <f>E12*100/E19</f>
        <v>14.205882352941174</v>
      </c>
      <c r="G12" s="5">
        <f>'5,6'!J37</f>
        <v>0.21199999999999997</v>
      </c>
      <c r="H12" s="5">
        <f>'5,6'!K37</f>
        <v>0.39599999999999996</v>
      </c>
      <c r="I12" s="5">
        <f>'5,6'!L37</f>
        <v>65.199999999999989</v>
      </c>
      <c r="J12" s="5">
        <f>'5,6'!M37</f>
        <v>6.4519999999999991</v>
      </c>
      <c r="K12" s="5">
        <f>'5,6'!N37</f>
        <v>275.26799999999997</v>
      </c>
      <c r="L12" s="5">
        <f>'5,6'!O37</f>
        <v>63.015999999999991</v>
      </c>
      <c r="M12" s="5">
        <f>'5,6'!P37</f>
        <v>283.65599999999995</v>
      </c>
      <c r="N12" s="5">
        <f>'5,6'!Q37</f>
        <v>1.2079999999999997</v>
      </c>
    </row>
    <row r="13" spans="1:14" ht="15.75">
      <c r="A13" s="4">
        <v>7</v>
      </c>
      <c r="B13" s="5">
        <f>'7,8'!E22</f>
        <v>13.895</v>
      </c>
      <c r="C13" s="5">
        <f>'7,8'!F22</f>
        <v>10.450000000000001</v>
      </c>
      <c r="D13" s="5">
        <f>'7,8'!G22</f>
        <v>73.365000000000009</v>
      </c>
      <c r="E13" s="5">
        <f>'7,8'!H22</f>
        <v>425.7</v>
      </c>
      <c r="F13" s="6">
        <f>E13*100/E19</f>
        <v>15.650735294117647</v>
      </c>
      <c r="G13" s="5">
        <f>'7,8'!J22</f>
        <v>0.20800000000000002</v>
      </c>
      <c r="H13" s="5">
        <f>'7,8'!K22</f>
        <v>0.35799999999999998</v>
      </c>
      <c r="I13" s="5">
        <f>'7,8'!L22</f>
        <v>45</v>
      </c>
      <c r="J13" s="5">
        <f>'7,8'!M22</f>
        <v>2.6</v>
      </c>
      <c r="K13" s="5">
        <f>'7,8'!N22</f>
        <v>267.14999999999998</v>
      </c>
      <c r="L13" s="5">
        <f>'7,8'!O22</f>
        <v>56.15</v>
      </c>
      <c r="M13" s="5">
        <f>'7,8'!P22</f>
        <v>267.89999999999998</v>
      </c>
      <c r="N13" s="5">
        <f>'7,8'!Q22</f>
        <v>2.35</v>
      </c>
    </row>
    <row r="14" spans="1:14" ht="15.75">
      <c r="A14" s="4">
        <v>8</v>
      </c>
      <c r="B14" s="5">
        <f>'7,8'!E41</f>
        <v>5.9899999999999993</v>
      </c>
      <c r="C14" s="5">
        <f>'7,8'!F41</f>
        <v>6.4</v>
      </c>
      <c r="D14" s="5">
        <f>'7,8'!G41</f>
        <v>20.2</v>
      </c>
      <c r="E14" s="5">
        <f>'7,8'!H41</f>
        <v>162</v>
      </c>
      <c r="F14" s="6">
        <f>E14*100/E19</f>
        <v>5.9558823529411766</v>
      </c>
      <c r="G14" s="5">
        <f>'7,8'!J41</f>
        <v>9.2999999999999999E-2</v>
      </c>
      <c r="H14" s="5">
        <f>'7,8'!K41</f>
        <v>0.28200000000000003</v>
      </c>
      <c r="I14" s="5">
        <f>'7,8'!L41</f>
        <v>48.58</v>
      </c>
      <c r="J14" s="5">
        <f>'7,8'!M41</f>
        <v>10.97</v>
      </c>
      <c r="K14" s="5">
        <f>'7,8'!N41</f>
        <v>256.67</v>
      </c>
      <c r="L14" s="5">
        <f>'7,8'!O41</f>
        <v>38.25</v>
      </c>
      <c r="M14" s="5">
        <f>'7,8'!P41</f>
        <v>198.08</v>
      </c>
      <c r="N14" s="5">
        <f>'7,8'!Q41</f>
        <v>2.2200000000000002</v>
      </c>
    </row>
    <row r="15" spans="1:14" ht="15.75">
      <c r="A15" s="4">
        <v>9</v>
      </c>
      <c r="B15" s="5">
        <f>'9,10'!E22</f>
        <v>9.1750000000000007</v>
      </c>
      <c r="C15" s="5">
        <f>'9,10'!F22</f>
        <v>11.8</v>
      </c>
      <c r="D15" s="5">
        <f>'9,10'!G22</f>
        <v>55.730000000000004</v>
      </c>
      <c r="E15" s="5">
        <f>'9,10'!H22</f>
        <v>367.9</v>
      </c>
      <c r="F15" s="6">
        <f>E15*100/E19</f>
        <v>13.525735294117647</v>
      </c>
      <c r="G15" s="5">
        <f>'9,10'!J22</f>
        <v>0.124</v>
      </c>
      <c r="H15" s="5">
        <f>'9,10'!K22</f>
        <v>0.152</v>
      </c>
      <c r="I15" s="5">
        <f>'9,10'!L22</f>
        <v>104.03999999999999</v>
      </c>
      <c r="J15" s="5">
        <f>'9,10'!M22</f>
        <v>19.674999999999997</v>
      </c>
      <c r="K15" s="5">
        <f>'9,10'!N22</f>
        <v>271.04000000000002</v>
      </c>
      <c r="L15" s="5">
        <f>'9,10'!O22</f>
        <v>37.15</v>
      </c>
      <c r="M15" s="5">
        <f>'9,10'!P22</f>
        <v>178.01000000000002</v>
      </c>
      <c r="N15" s="5">
        <f>'9,10'!Q22</f>
        <v>5.3000000000000007</v>
      </c>
    </row>
    <row r="16" spans="1:14" ht="15.75">
      <c r="A16" s="4">
        <v>10</v>
      </c>
      <c r="B16" s="5">
        <f>'9,10'!E39</f>
        <v>29.984999999999999</v>
      </c>
      <c r="C16" s="5">
        <f>'9,10'!F39</f>
        <v>12.25</v>
      </c>
      <c r="D16" s="5">
        <f>'9,10'!G39</f>
        <v>63.465000000000003</v>
      </c>
      <c r="E16" s="5">
        <f>'9,10'!H39</f>
        <v>467.8</v>
      </c>
      <c r="F16" s="6">
        <f>E16*100/E19</f>
        <v>17.198529411764707</v>
      </c>
      <c r="G16" s="5">
        <f>'9,10'!J39</f>
        <v>0.24</v>
      </c>
      <c r="H16" s="5">
        <f>'9,10'!K39</f>
        <v>0.61900000000000011</v>
      </c>
      <c r="I16" s="5">
        <f>'9,10'!L39</f>
        <v>62.4</v>
      </c>
      <c r="J16" s="5">
        <f>'9,10'!M39</f>
        <v>2.2999999999999998</v>
      </c>
      <c r="K16" s="5">
        <f>'9,10'!N39</f>
        <v>448.04999999999995</v>
      </c>
      <c r="L16" s="5">
        <f>'9,10'!O39</f>
        <v>84.949999999999989</v>
      </c>
      <c r="M16" s="5">
        <f>'9,10'!P39</f>
        <v>472.69999999999993</v>
      </c>
      <c r="N16" s="5">
        <f>'9,10'!Q39</f>
        <v>1.9400000000000002</v>
      </c>
    </row>
    <row r="17" spans="1:14" ht="15.75">
      <c r="A17" s="4" t="s">
        <v>93</v>
      </c>
      <c r="B17" s="5">
        <f t="shared" ref="B17:N17" si="0">SUM(B7:B16)</f>
        <v>138.39974999999998</v>
      </c>
      <c r="C17" s="5">
        <f t="shared" si="0"/>
        <v>123.14200000000001</v>
      </c>
      <c r="D17" s="5">
        <f t="shared" si="0"/>
        <v>499.59974999999997</v>
      </c>
      <c r="E17" s="5">
        <f t="shared" si="0"/>
        <v>3641.9749999999999</v>
      </c>
      <c r="F17" s="6">
        <f t="shared" si="0"/>
        <v>133.89613970588235</v>
      </c>
      <c r="G17" s="5">
        <f t="shared" si="0"/>
        <v>1.83375</v>
      </c>
      <c r="H17" s="5">
        <f t="shared" si="0"/>
        <v>3.5502500000000006</v>
      </c>
      <c r="I17" s="5">
        <f t="shared" si="0"/>
        <v>638.69999999999993</v>
      </c>
      <c r="J17" s="5">
        <f t="shared" si="0"/>
        <v>82.309749999999994</v>
      </c>
      <c r="K17" s="5">
        <f t="shared" si="0"/>
        <v>2990.0730000000003</v>
      </c>
      <c r="L17" s="5">
        <f t="shared" si="0"/>
        <v>605.40599999999995</v>
      </c>
      <c r="M17" s="5">
        <f t="shared" si="0"/>
        <v>2905.4935</v>
      </c>
      <c r="N17" s="5">
        <f t="shared" si="0"/>
        <v>26.829250000000002</v>
      </c>
    </row>
    <row r="18" spans="1:14" s="66" customFormat="1" ht="15.75">
      <c r="A18" s="65" t="s">
        <v>94</v>
      </c>
      <c r="B18" s="14">
        <f t="shared" ref="B18:N18" si="1">SUM(B17/10)</f>
        <v>13.839974999999999</v>
      </c>
      <c r="C18" s="14">
        <f t="shared" si="1"/>
        <v>12.314200000000001</v>
      </c>
      <c r="D18" s="14">
        <f t="shared" si="1"/>
        <v>49.959975</v>
      </c>
      <c r="E18" s="14">
        <f t="shared" si="1"/>
        <v>364.19749999999999</v>
      </c>
      <c r="F18" s="7">
        <f t="shared" si="1"/>
        <v>13.389613970588234</v>
      </c>
      <c r="G18" s="14">
        <f t="shared" si="1"/>
        <v>0.18337500000000001</v>
      </c>
      <c r="H18" s="14">
        <f t="shared" si="1"/>
        <v>0.35502500000000003</v>
      </c>
      <c r="I18" s="14">
        <f t="shared" si="1"/>
        <v>63.86999999999999</v>
      </c>
      <c r="J18" s="14">
        <f t="shared" si="1"/>
        <v>8.230974999999999</v>
      </c>
      <c r="K18" s="14">
        <f t="shared" si="1"/>
        <v>299.00730000000004</v>
      </c>
      <c r="L18" s="14">
        <f t="shared" si="1"/>
        <v>60.540599999999998</v>
      </c>
      <c r="M18" s="14">
        <f t="shared" si="1"/>
        <v>290.54935</v>
      </c>
      <c r="N18" s="14">
        <f t="shared" si="1"/>
        <v>2.682925</v>
      </c>
    </row>
    <row r="19" spans="1:14" ht="15.75">
      <c r="A19" s="4" t="s">
        <v>95</v>
      </c>
      <c r="B19" s="4">
        <v>90</v>
      </c>
      <c r="C19" s="4">
        <v>92</v>
      </c>
      <c r="D19" s="4">
        <v>383</v>
      </c>
      <c r="E19" s="4">
        <v>2720</v>
      </c>
      <c r="F19" s="35" t="s">
        <v>126</v>
      </c>
      <c r="G19" s="4">
        <v>1.4</v>
      </c>
      <c r="H19" s="4">
        <v>1.6</v>
      </c>
      <c r="I19" s="4">
        <v>900</v>
      </c>
      <c r="J19" s="4">
        <v>70</v>
      </c>
      <c r="K19" s="4">
        <v>1200</v>
      </c>
      <c r="L19" s="4">
        <v>300</v>
      </c>
      <c r="M19" s="4">
        <v>1200</v>
      </c>
      <c r="N19" s="4">
        <v>18</v>
      </c>
    </row>
  </sheetData>
  <mergeCells count="11">
    <mergeCell ref="N5:N6"/>
    <mergeCell ref="A3:N3"/>
    <mergeCell ref="A5:A6"/>
    <mergeCell ref="E5:F5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N19"/>
  <sheetViews>
    <sheetView zoomScaleNormal="100" workbookViewId="0">
      <selection activeCell="A4" sqref="A4"/>
    </sheetView>
  </sheetViews>
  <sheetFormatPr defaultColWidth="9" defaultRowHeight="15"/>
  <cols>
    <col min="1" max="1" width="20.5703125" customWidth="1"/>
    <col min="2" max="2" width="10" customWidth="1"/>
    <col min="3" max="3" width="10.5703125" customWidth="1"/>
    <col min="4" max="4" width="12.5703125" customWidth="1"/>
    <col min="5" max="5" width="13.5703125" customWidth="1"/>
    <col min="6" max="6" width="16.42578125" customWidth="1"/>
    <col min="7" max="8" width="7.85546875" customWidth="1"/>
    <col min="9" max="9" width="9.28515625" customWidth="1"/>
    <col min="10" max="10" width="8.140625" customWidth="1"/>
    <col min="11" max="14" width="9.28515625" customWidth="1"/>
  </cols>
  <sheetData>
    <row r="3" spans="1:14" ht="18.75">
      <c r="A3" s="103" t="s">
        <v>189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.75">
      <c r="A4" s="10"/>
      <c r="B4" s="10"/>
      <c r="C4" s="10"/>
      <c r="D4" s="10"/>
      <c r="E4" s="10"/>
      <c r="F4" s="10"/>
    </row>
    <row r="5" spans="1:14" ht="18.75" customHeight="1">
      <c r="A5" s="105" t="s">
        <v>85</v>
      </c>
      <c r="B5" s="105" t="s">
        <v>101</v>
      </c>
      <c r="C5" s="105" t="s">
        <v>102</v>
      </c>
      <c r="D5" s="105" t="s">
        <v>88</v>
      </c>
      <c r="E5" s="104" t="s">
        <v>89</v>
      </c>
      <c r="F5" s="104"/>
      <c r="G5" s="106" t="s">
        <v>6</v>
      </c>
      <c r="H5" s="106" t="s">
        <v>7</v>
      </c>
      <c r="I5" s="106" t="s">
        <v>8</v>
      </c>
      <c r="J5" s="106" t="s">
        <v>9</v>
      </c>
      <c r="K5" s="106" t="s">
        <v>10</v>
      </c>
      <c r="L5" s="106" t="s">
        <v>11</v>
      </c>
      <c r="M5" s="106" t="s">
        <v>12</v>
      </c>
      <c r="N5" s="106" t="s">
        <v>13</v>
      </c>
    </row>
    <row r="6" spans="1:14" ht="18.75" customHeight="1">
      <c r="A6" s="105"/>
      <c r="B6" s="105"/>
      <c r="C6" s="105"/>
      <c r="D6" s="105"/>
      <c r="E6" s="4" t="s">
        <v>103</v>
      </c>
      <c r="F6" s="4" t="s">
        <v>104</v>
      </c>
      <c r="G6" s="107"/>
      <c r="H6" s="107"/>
      <c r="I6" s="107"/>
      <c r="J6" s="107"/>
      <c r="K6" s="107"/>
      <c r="L6" s="107"/>
      <c r="M6" s="107"/>
      <c r="N6" s="107"/>
    </row>
    <row r="7" spans="1:14" ht="15.75">
      <c r="A7" s="4">
        <v>1</v>
      </c>
      <c r="B7" s="5">
        <f>'зав б.ж.у'!B7+'обед б.ж.у '!B7</f>
        <v>56.471465517241377</v>
      </c>
      <c r="C7" s="5">
        <f>'зав б.ж.у'!C7+'обед б.ж.у '!C7</f>
        <v>67.090758620689655</v>
      </c>
      <c r="D7" s="5">
        <f>'зав б.ж.у'!D7+'обед б.ж.у '!D7</f>
        <v>193.02079310344828</v>
      </c>
      <c r="E7" s="5">
        <f>'зав б.ж.у'!E7+'обед б.ж.у '!E7</f>
        <v>1533.5455172413795</v>
      </c>
      <c r="F7" s="6">
        <f>E7*100/E19</f>
        <v>65.257256052824658</v>
      </c>
      <c r="G7" s="11">
        <f>'зав б.ж.у'!G7+'обед б.ж.у '!G7</f>
        <v>0.81954482758620695</v>
      </c>
      <c r="H7" s="11">
        <f>'зав б.ж.у'!H7+'обед б.ж.у '!H7</f>
        <v>0.9639241379310346</v>
      </c>
      <c r="I7" s="11">
        <f>'зав б.ж.у'!I7+'обед б.ж.у '!I7</f>
        <v>368.70689655172413</v>
      </c>
      <c r="J7" s="11">
        <f>'зав б.ж.у'!J7+'обед б.ж.у '!J7</f>
        <v>36.741862068965517</v>
      </c>
      <c r="K7" s="11">
        <f>'зав б.ж.у'!K7+'обед б.ж.у '!K7</f>
        <v>411.11162068965518</v>
      </c>
      <c r="L7" s="11">
        <f>'зав б.ж.у'!L7+'обед б.ж.у '!L7</f>
        <v>278.82479310344831</v>
      </c>
      <c r="M7" s="11">
        <f>'зав б.ж.у'!M7+'обед б.ж.у '!M7</f>
        <v>935.95558620689656</v>
      </c>
      <c r="N7" s="11">
        <f>'зав б.ж.у'!N7+'обед б.ж.у '!N7</f>
        <v>19.570793103448274</v>
      </c>
    </row>
    <row r="8" spans="1:14" ht="15.75">
      <c r="A8" s="4">
        <v>2</v>
      </c>
      <c r="B8" s="5">
        <f>'зав б.ж.у'!B8+'обед б.ж.у '!B8</f>
        <v>52.399071428571425</v>
      </c>
      <c r="C8" s="5">
        <f>'зав б.ж.у'!C8+'обед б.ж.у '!C8</f>
        <v>46.05985714285714</v>
      </c>
      <c r="D8" s="5">
        <f>'зав б.ж.у'!D8+'обед б.ж.у '!D8</f>
        <v>259.37407142857143</v>
      </c>
      <c r="E8" s="5">
        <f>'зав б.ж.у'!E8+'обед б.ж.у '!E8</f>
        <v>1564.47</v>
      </c>
      <c r="F8" s="6">
        <f>E8*100/E19</f>
        <v>66.573191489361704</v>
      </c>
      <c r="G8" s="5">
        <f>'зав б.ж.у'!G8+'обед б.ж.у '!G8</f>
        <v>0.80127142857142852</v>
      </c>
      <c r="H8" s="5">
        <f>'зав б.ж.у'!H8+'обед б.ж.у '!H8</f>
        <v>0.65448571428571434</v>
      </c>
      <c r="I8" s="5">
        <f>'зав б.ж.у'!I8+'обед б.ж.у '!I8</f>
        <v>105.55571428571427</v>
      </c>
      <c r="J8" s="5">
        <f>'зав б.ж.у'!J8+'обед б.ж.у '!J8</f>
        <v>69.11</v>
      </c>
      <c r="K8" s="5">
        <f>'зав б.ж.у'!K8+'обед б.ж.у '!K8</f>
        <v>399.87142857142857</v>
      </c>
      <c r="L8" s="5">
        <f>'зав б.ж.у'!L8+'обед б.ж.у '!L8</f>
        <v>245.01042857142858</v>
      </c>
      <c r="M8" s="5">
        <f>'зав б.ж.у'!M8+'обед б.ж.у '!M8</f>
        <v>786.77071428571435</v>
      </c>
      <c r="N8" s="5">
        <f>'зав б.ж.у'!N8+'обед б.ж.у '!N8</f>
        <v>18.465142857142858</v>
      </c>
    </row>
    <row r="9" spans="1:14" ht="15.75">
      <c r="A9" s="4">
        <v>3</v>
      </c>
      <c r="B9" s="5">
        <f>'зав б.ж.у'!B9+'обед б.ж.у '!B9</f>
        <v>49.278965517241375</v>
      </c>
      <c r="C9" s="5">
        <f>'зав б.ж.у'!C9+'обед б.ж.у '!C9</f>
        <v>61.147425287356327</v>
      </c>
      <c r="D9" s="5">
        <f>'зав б.ж.у'!D9+'обед б.ж.у '!D9</f>
        <v>215.4491264367816</v>
      </c>
      <c r="E9" s="5">
        <f>'зав б.ж.у'!E9+'обед б.ж.у '!E9</f>
        <v>1585.025517241379</v>
      </c>
      <c r="F9" s="6">
        <f>E9*100/E19</f>
        <v>67.447894350696984</v>
      </c>
      <c r="G9" s="5">
        <f>'зав б.ж.у'!G9+'обед б.ж.у '!G9</f>
        <v>0.93237816091954029</v>
      </c>
      <c r="H9" s="5">
        <f>'зав б.ж.у'!H9+'обед б.ж.у '!H9</f>
        <v>1.2247574712643678</v>
      </c>
      <c r="I9" s="5">
        <f>'зав б.ж.у'!I9+'обед б.ж.у '!I9</f>
        <v>396.05689655172409</v>
      </c>
      <c r="J9" s="5">
        <f>'зав б.ж.у'!J9+'обед б.ж.у '!J9</f>
        <v>47.046862068965517</v>
      </c>
      <c r="K9" s="5">
        <f>'зав б.ж.у'!K9+'обед б.ж.у '!K9</f>
        <v>720.98995402298851</v>
      </c>
      <c r="L9" s="5">
        <f>'зав б.ж.у'!L9+'обед б.ж.у '!L9</f>
        <v>263.88479310344826</v>
      </c>
      <c r="M9" s="5">
        <f>'зав б.ж.у'!M9+'обед б.ж.у '!M9</f>
        <v>998.16391954022993</v>
      </c>
      <c r="N9" s="5">
        <f>'зав б.ж.у'!N9+'обед б.ж.у '!N9</f>
        <v>15.855793103448276</v>
      </c>
    </row>
    <row r="10" spans="1:14" ht="15.75">
      <c r="A10" s="4">
        <v>4</v>
      </c>
      <c r="B10" s="5">
        <f>'зав б.ж.у'!B10+'обед б.ж.у '!B10</f>
        <v>55.430571428571426</v>
      </c>
      <c r="C10" s="5">
        <f>'зав б.ж.у'!C10+'обед б.ж.у '!C10</f>
        <v>39.60285714285714</v>
      </c>
      <c r="D10" s="5">
        <f>'зав б.ж.у'!D10+'обед б.ж.у '!D10</f>
        <v>263.79207142857143</v>
      </c>
      <c r="E10" s="5">
        <f>'зав б.ж.у'!E10+'обед б.ж.у '!E10</f>
        <v>1668.1999999999998</v>
      </c>
      <c r="F10" s="6">
        <v>63</v>
      </c>
      <c r="G10" s="5">
        <f>'зав б.ж.у'!G10+'обед б.ж.у '!G10</f>
        <v>0.89377142857142855</v>
      </c>
      <c r="H10" s="5">
        <f>'зав б.ж.у'!H10+'обед б.ж.у '!H10</f>
        <v>0.88948571428571432</v>
      </c>
      <c r="I10" s="5">
        <f>'зав б.ж.у'!I10+'обед б.ж.у '!I10</f>
        <v>125.54071428571427</v>
      </c>
      <c r="J10" s="5">
        <f>'зав б.ж.у'!J10+'обед б.ж.у '!J10</f>
        <v>44.465000000000003</v>
      </c>
      <c r="K10" s="5">
        <f>'зав б.ж.у'!K10+'обед б.ж.у '!K10</f>
        <v>584.52542857142862</v>
      </c>
      <c r="L10" s="5">
        <f>'зав б.ж.у'!L10+'обед б.ж.у '!L10</f>
        <v>282.36642857142857</v>
      </c>
      <c r="M10" s="5">
        <f>'зав б.ж.у'!M10+'обед б.ж.у '!M10</f>
        <v>983.20771428571436</v>
      </c>
      <c r="N10" s="5">
        <f>'зав б.ж.у'!N10+'обед б.ж.у '!N10</f>
        <v>18.347142857142856</v>
      </c>
    </row>
    <row r="11" spans="1:14" ht="15.75">
      <c r="A11" s="4">
        <v>5</v>
      </c>
      <c r="B11" s="5">
        <f>'зав б.ж.у'!B11+'обед б.ж.у '!B11</f>
        <v>64.200224137931031</v>
      </c>
      <c r="C11" s="5">
        <f>'зав б.ж.у'!C11+'обед б.ж.у '!C11</f>
        <v>54.441999999999993</v>
      </c>
      <c r="D11" s="5">
        <f>'зав б.ж.у'!D11+'обед б.ж.у '!D11</f>
        <v>200.80234482758621</v>
      </c>
      <c r="E11" s="5">
        <f>'зав б.ж.у'!E11+'обед б.ж.у '!E11</f>
        <v>1475.49</v>
      </c>
      <c r="F11" s="6">
        <f>E11*100/E19</f>
        <v>62.786808510638295</v>
      </c>
      <c r="G11" s="5">
        <f>'зав б.ж.у'!G11+'обед б.ж.у '!G11</f>
        <v>0.96502758620689666</v>
      </c>
      <c r="H11" s="5">
        <f>'зав б.ж.у'!H11+'обед б.ж.у '!H11</f>
        <v>0.84102758620689655</v>
      </c>
      <c r="I11" s="5">
        <f>'зав б.ж.у'!I11+'обед б.ж.у '!I11</f>
        <v>91.291206896551728</v>
      </c>
      <c r="J11" s="5">
        <f>'зав б.ж.у'!J11+'обед б.ж.у '!J11</f>
        <v>65.166103448275862</v>
      </c>
      <c r="K11" s="5">
        <f>'зав б.ж.у'!K11+'обед б.ж.у '!K11</f>
        <v>389.12772413793095</v>
      </c>
      <c r="L11" s="5">
        <f>'зав б.ж.у'!L11+'обед б.ж.у '!L11</f>
        <v>331.51979310344831</v>
      </c>
      <c r="M11" s="5">
        <f>'зав б.ж.у'!M11+'обед б.ж.у '!M11</f>
        <v>893.58872413793097</v>
      </c>
      <c r="N11" s="5">
        <f>'зав б.ж.у'!N11+'обед б.ж.у '!N11</f>
        <v>19.537758620689658</v>
      </c>
    </row>
    <row r="12" spans="1:14" ht="15.75">
      <c r="A12" s="4">
        <v>6</v>
      </c>
      <c r="B12" s="5">
        <f>'зав б.ж.у'!B12+'обед б.ж.у '!B12</f>
        <v>58.133499999999998</v>
      </c>
      <c r="C12" s="5">
        <f>'зав б.ж.у'!C12+'обед б.ж.у '!C12</f>
        <v>55.876642857142855</v>
      </c>
      <c r="D12" s="5">
        <f>'зав б.ж.у'!D12+'обед б.ж.у '!D12</f>
        <v>212.113</v>
      </c>
      <c r="E12" s="5">
        <f>'зав б.ж.у'!E12+'обед б.ж.у '!E12</f>
        <v>1454.18</v>
      </c>
      <c r="F12" s="6">
        <v>59</v>
      </c>
      <c r="G12" s="5">
        <f>'зав б.ж.у'!G12+'обед б.ж.у '!G12</f>
        <v>0.7047000000000001</v>
      </c>
      <c r="H12" s="5">
        <f>'зав б.ж.у'!H12+'обед б.ж.у '!H12</f>
        <v>0.5877</v>
      </c>
      <c r="I12" s="5">
        <f>'зав б.ж.у'!I12+'обед б.ж.у '!I12</f>
        <v>274.8</v>
      </c>
      <c r="J12" s="5">
        <f>'зав б.ж.у'!J12+'обед б.ж.у '!J12</f>
        <v>60.375428571428571</v>
      </c>
      <c r="K12" s="5">
        <f>'зав б.ж.у'!K12+'обед б.ж.у '!K12</f>
        <v>753.71571428571428</v>
      </c>
      <c r="L12" s="5">
        <f>'зав б.ж.у'!L12+'обед б.ж.у '!L12</f>
        <v>231.40214285714288</v>
      </c>
      <c r="M12" s="5">
        <f>'зав б.ж.у'!M12+'обед б.ж.у '!M12</f>
        <v>946.16414285714291</v>
      </c>
      <c r="N12" s="5">
        <f>'зав б.ж.у'!N12+'обед б.ж.у '!N12</f>
        <v>11.885857142857144</v>
      </c>
    </row>
    <row r="13" spans="1:14" ht="15.75">
      <c r="A13" s="4">
        <v>7</v>
      </c>
      <c r="B13" s="5">
        <f>'зав б.ж.у'!B13+'обед б.ж.у '!B13</f>
        <v>73.519909090909096</v>
      </c>
      <c r="C13" s="5">
        <f>'зав б.ж.у'!C13+'обед б.ж.у '!C13</f>
        <v>66.908545454545461</v>
      </c>
      <c r="D13" s="5">
        <f>'зав б.ж.у'!D13+'обед б.ж.у '!D13</f>
        <v>219.46550000000002</v>
      </c>
      <c r="E13" s="5">
        <f>'зав б.ж.у'!E13+'обед б.ж.у '!E13</f>
        <v>1568.4358441558441</v>
      </c>
      <c r="F13" s="6">
        <f>E13*100/E19</f>
        <v>66.741950815142289</v>
      </c>
      <c r="G13" s="5">
        <f>'зав б.ж.у'!G13+'обед б.ж.у '!G13</f>
        <v>0.90264805194805198</v>
      </c>
      <c r="H13" s="5">
        <f>'зав б.ж.у'!H13+'обед б.ж.у '!H13</f>
        <v>0.85055714285714279</v>
      </c>
      <c r="I13" s="5">
        <f>'зав б.ж.у'!I13+'обед б.ж.у '!I13</f>
        <v>178.88259740259741</v>
      </c>
      <c r="J13" s="5">
        <f>'зав б.ж.у'!J13+'обед б.ж.у '!J13</f>
        <v>74.921896103896103</v>
      </c>
      <c r="K13" s="5">
        <f>'зав б.ж.у'!K13+'обед б.ж.у '!K13</f>
        <v>514.54103896103891</v>
      </c>
      <c r="L13" s="5">
        <f>'зав б.ж.у'!L13+'обед б.ж.у '!L13</f>
        <v>273.6495584415585</v>
      </c>
      <c r="M13" s="5">
        <f>'зав б.ж.у'!M13+'обед б.ж.у '!M13</f>
        <v>928.85194805194806</v>
      </c>
      <c r="N13" s="5">
        <f>'зав б.ж.у'!N13+'обед б.ж.у '!N13</f>
        <v>14.981207792207792</v>
      </c>
    </row>
    <row r="14" spans="1:14" ht="15.75">
      <c r="A14" s="4">
        <v>8</v>
      </c>
      <c r="B14" s="5">
        <f>'зав б.ж.у'!B14+'обед б.ж.у '!B14</f>
        <v>65.185000000000002</v>
      </c>
      <c r="C14" s="5">
        <f>'зав б.ж.у'!C14+'обед б.ж.у '!C14</f>
        <v>58.308</v>
      </c>
      <c r="D14" s="5">
        <f>'зав б.ж.у'!D14+'обед б.ж.у '!D14</f>
        <v>215.392</v>
      </c>
      <c r="E14" s="5">
        <f>'зав б.ж.у'!E14+'обед б.ж.у '!E14</f>
        <v>1618.06</v>
      </c>
      <c r="F14" s="6">
        <v>62</v>
      </c>
      <c r="G14" s="5">
        <f>'зав б.ж.у'!G14+'обед б.ж.у '!G14</f>
        <v>1.0756999999999999</v>
      </c>
      <c r="H14" s="5">
        <f>'зав б.ж.у'!H14+'обед б.ж.у '!H14</f>
        <v>0.79370000000000007</v>
      </c>
      <c r="I14" s="5">
        <f>'зав б.ж.у'!I14+'обед б.ж.у '!I14</f>
        <v>65.91</v>
      </c>
      <c r="J14" s="5">
        <f>'зав б.ж.у'!J14+'обед б.ж.у '!J14</f>
        <v>70.295999999999992</v>
      </c>
      <c r="K14" s="5">
        <f>'зав б.ж.у'!K14+'обед б.ж.у '!K14</f>
        <v>518.72199999999998</v>
      </c>
      <c r="L14" s="5">
        <f>'зав б.ж.у'!L14+'обед б.ж.у '!L14</f>
        <v>381.22</v>
      </c>
      <c r="M14" s="5">
        <f>'зав б.ж.у'!M14+'обед б.ж.у '!M14</f>
        <v>1118.1949999999999</v>
      </c>
      <c r="N14" s="5">
        <f>'зав б.ж.у'!N14+'обед б.ж.у '!N14</f>
        <v>15.443000000000001</v>
      </c>
    </row>
    <row r="15" spans="1:14" ht="15.75">
      <c r="A15" s="4">
        <v>9</v>
      </c>
      <c r="B15" s="5">
        <f>'зав б.ж.у'!B15+'обед б.ж.у '!B15</f>
        <v>48.75564</v>
      </c>
      <c r="C15" s="5">
        <f>'зав б.ж.у'!C15+'обед б.ж.у '!C15</f>
        <v>49.790199999999999</v>
      </c>
      <c r="D15" s="5">
        <f>'зав б.ж.у'!D15+'обед б.ж.у '!D15</f>
        <v>232.49779999999998</v>
      </c>
      <c r="E15" s="5">
        <f>'зав б.ж.у'!E15+'обед б.ж.у '!E15</f>
        <v>1518.6188000000002</v>
      </c>
      <c r="F15" s="6">
        <v>58</v>
      </c>
      <c r="G15" s="5">
        <f>'зав б.ж.у'!G15+'обед б.ж.у '!G15</f>
        <v>0.93244800000000005</v>
      </c>
      <c r="H15" s="5">
        <f>'зав б.ж.у'!H15+'обед б.ж.у '!H15</f>
        <v>0.75400000000000011</v>
      </c>
      <c r="I15" s="5">
        <f>'зав б.ж.у'!I15+'обед б.ж.у '!I15</f>
        <v>181.99700000000001</v>
      </c>
      <c r="J15" s="5">
        <f>'зав б.ж.у'!J15+'обед б.ж.у '!J15</f>
        <v>110.16463999999999</v>
      </c>
      <c r="K15" s="5">
        <f>'зав б.ж.у'!K15+'обед б.ж.у '!K15</f>
        <v>445.02</v>
      </c>
      <c r="L15" s="5">
        <f>'зав б.ж.у'!L15+'обед б.ж.у '!L15</f>
        <v>261.60399999999998</v>
      </c>
      <c r="M15" s="5">
        <f>'зав б.ж.у'!M15+'обед б.ж.у '!M15</f>
        <v>741.05899999999997</v>
      </c>
      <c r="N15" s="5">
        <f>'зав б.ж.у'!N15+'обед б.ж.у '!N15</f>
        <v>21.309800000000003</v>
      </c>
    </row>
    <row r="16" spans="1:14" ht="15.75">
      <c r="A16" s="4">
        <v>10</v>
      </c>
      <c r="B16" s="5">
        <f>'зав б.ж.у'!B16+'обед б.ж.у '!B16</f>
        <v>55.083837662337658</v>
      </c>
      <c r="C16" s="5">
        <f>'зав б.ж.у'!C16+'обед б.ж.у '!C16</f>
        <v>61.577545454545458</v>
      </c>
      <c r="D16" s="5">
        <f>'зав б.ж.у'!D16+'обед б.ж.у '!D16</f>
        <v>200.76564285714284</v>
      </c>
      <c r="E16" s="5">
        <f>'зав б.ж.у'!E16+'обед б.ж.у '!E16</f>
        <v>1535.9358441558443</v>
      </c>
      <c r="F16" s="6">
        <v>60</v>
      </c>
      <c r="G16" s="5">
        <f>'зав б.ж.у'!G16+'обед б.ж.у '!G16</f>
        <v>0.6023623376623376</v>
      </c>
      <c r="H16" s="5">
        <f>'зав б.ж.у'!H16+'обед б.ж.у '!H16</f>
        <v>0.66934285714285702</v>
      </c>
      <c r="I16" s="5">
        <f>'зав б.ж.у'!I16+'обед б.ж.у '!I16</f>
        <v>314.06831168831167</v>
      </c>
      <c r="J16" s="5">
        <f>'зав б.ж.у'!J16+'обед б.ж.у '!J16</f>
        <v>48.510324675324682</v>
      </c>
      <c r="K16" s="5">
        <f>'зав б.ж.у'!K16+'обед б.ж.у '!K16</f>
        <v>657.11746753246757</v>
      </c>
      <c r="L16" s="5">
        <f>'зав б.ж.у'!L16+'обед б.ж.у '!L16</f>
        <v>227.34227272727276</v>
      </c>
      <c r="M16" s="5">
        <f>'зав б.ж.у'!M16+'обед б.ж.у '!M16</f>
        <v>863.23623376623368</v>
      </c>
      <c r="N16" s="5">
        <f>'зав б.ж.у'!N16+'обед б.ж.у '!N16</f>
        <v>11.33535064935065</v>
      </c>
    </row>
    <row r="17" spans="1:14" ht="15.75">
      <c r="A17" s="4" t="s">
        <v>93</v>
      </c>
      <c r="B17" s="5">
        <f t="shared" ref="B17:F17" si="0">SUM(B7:B16)</f>
        <v>578.45818478280353</v>
      </c>
      <c r="C17" s="5">
        <f t="shared" si="0"/>
        <v>560.803831959994</v>
      </c>
      <c r="D17" s="5">
        <f t="shared" si="0"/>
        <v>2212.6723500821017</v>
      </c>
      <c r="E17" s="5">
        <f t="shared" si="0"/>
        <v>15521.961522794445</v>
      </c>
      <c r="F17" s="5">
        <f t="shared" si="0"/>
        <v>630.807101218664</v>
      </c>
      <c r="G17" s="5">
        <f t="shared" ref="G17:N17" si="1">SUM(G7:G16)</f>
        <v>8.629851821465893</v>
      </c>
      <c r="H17" s="5">
        <f t="shared" si="1"/>
        <v>8.2289806239737278</v>
      </c>
      <c r="I17" s="5">
        <f t="shared" si="1"/>
        <v>2102.8093376623378</v>
      </c>
      <c r="J17" s="5">
        <f t="shared" si="1"/>
        <v>626.79811693685633</v>
      </c>
      <c r="K17" s="5">
        <f t="shared" si="1"/>
        <v>5394.7423767726523</v>
      </c>
      <c r="L17" s="5">
        <f t="shared" si="1"/>
        <v>2776.8242104791766</v>
      </c>
      <c r="M17" s="5">
        <f t="shared" si="1"/>
        <v>9195.1929831318103</v>
      </c>
      <c r="N17" s="5">
        <f t="shared" si="1"/>
        <v>166.73184612628754</v>
      </c>
    </row>
    <row r="18" spans="1:14" s="66" customFormat="1" ht="15.75">
      <c r="A18" s="65" t="s">
        <v>94</v>
      </c>
      <c r="B18" s="14">
        <f t="shared" ref="B18:N18" si="2">SUM(B17/10)</f>
        <v>57.84581847828035</v>
      </c>
      <c r="C18" s="14">
        <f t="shared" si="2"/>
        <v>56.080383195999403</v>
      </c>
      <c r="D18" s="14">
        <f t="shared" si="2"/>
        <v>221.26723500821018</v>
      </c>
      <c r="E18" s="14">
        <f t="shared" si="2"/>
        <v>1552.1961522794445</v>
      </c>
      <c r="F18" s="7">
        <f>SUM(F17/10)</f>
        <v>63.080710121866403</v>
      </c>
      <c r="G18" s="14">
        <f t="shared" si="2"/>
        <v>0.86298518214658926</v>
      </c>
      <c r="H18" s="14">
        <f t="shared" si="2"/>
        <v>0.82289806239737273</v>
      </c>
      <c r="I18" s="14">
        <f t="shared" si="2"/>
        <v>210.28093376623377</v>
      </c>
      <c r="J18" s="14">
        <f t="shared" si="2"/>
        <v>62.679811693685636</v>
      </c>
      <c r="K18" s="14">
        <f t="shared" si="2"/>
        <v>539.47423767726525</v>
      </c>
      <c r="L18" s="14">
        <f t="shared" si="2"/>
        <v>277.68242104791767</v>
      </c>
      <c r="M18" s="14">
        <f t="shared" si="2"/>
        <v>919.51929831318103</v>
      </c>
      <c r="N18" s="14">
        <f t="shared" si="2"/>
        <v>16.673184612628752</v>
      </c>
    </row>
    <row r="19" spans="1:14" ht="15.75">
      <c r="A19" s="4" t="s">
        <v>95</v>
      </c>
      <c r="B19" s="4">
        <v>77</v>
      </c>
      <c r="C19" s="4">
        <v>79</v>
      </c>
      <c r="D19" s="4">
        <v>335</v>
      </c>
      <c r="E19" s="4">
        <v>2350</v>
      </c>
      <c r="F19" s="4" t="s">
        <v>105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</sheetData>
  <mergeCells count="14">
    <mergeCell ref="A3:N3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1,2</vt:lpstr>
      <vt:lpstr>3,4</vt:lpstr>
      <vt:lpstr>5,6</vt:lpstr>
      <vt:lpstr>7,8</vt:lpstr>
      <vt:lpstr>9,10</vt:lpstr>
      <vt:lpstr>зав б.ж.у</vt:lpstr>
      <vt:lpstr>обед б.ж.у </vt:lpstr>
      <vt:lpstr>полд. б.ж.у</vt:lpstr>
      <vt:lpstr>з+о б.ж.у </vt:lpstr>
      <vt:lpstr>о+п б.ж.у  </vt:lpstr>
      <vt:lpstr>Ст-ть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2025-08-19T12:53:20Z</cp:lastPrinted>
  <dcterms:created xsi:type="dcterms:W3CDTF">2015-06-05T18:19:00Z</dcterms:created>
  <dcterms:modified xsi:type="dcterms:W3CDTF">2025-08-20T12:37:33Z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8E580C0F6E374DDC87F3E9B8747092DC_13</vt:lpwstr>
  </property>
  <property fmtid="{D5CDD505-2E9C-101B-9397-08002B2CF9AE}" pid="3" name="KSOProductBuildVer">
    <vt:lpwstr>1049-12.2.0.19821</vt:lpwstr>
  </property>
</Properties>
</file>