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Школьное\2025-2026\"/>
    </mc:Choice>
  </mc:AlternateContent>
  <xr:revisionPtr revIDLastSave="0" documentId="8_{8E4EC55D-6BDE-464F-A35D-33C6707EC536}" xr6:coauthVersionLast="45" xr6:coauthVersionMax="45" xr10:uidLastSave="{00000000-0000-0000-0000-000000000000}"/>
  <bookViews>
    <workbookView xWindow="240" yWindow="255" windowWidth="11730" windowHeight="11925" activeTab="4" xr2:uid="{00000000-000D-0000-FFFF-FFFF00000000}"/>
  </bookViews>
  <sheets>
    <sheet name="1,2" sheetId="1" r:id="rId1"/>
    <sheet name="3,4" sheetId="4" r:id="rId2"/>
    <sheet name="5,6" sheetId="6" r:id="rId3"/>
    <sheet name="7,8" sheetId="8" r:id="rId4"/>
    <sheet name="9,10" sheetId="10" r:id="rId5"/>
    <sheet name="зав б.ж.у" sheetId="2" r:id="rId6"/>
    <sheet name="обед б.ж.у " sheetId="12" r:id="rId7"/>
    <sheet name="полд. б.ж.у" sheetId="15" r:id="rId8"/>
    <sheet name="з+о б.ж.у " sheetId="13" r:id="rId9"/>
    <sheet name="о+п б.ж.у  " sheetId="14" r:id="rId10"/>
    <sheet name="Ст-ть" sheetId="16" r:id="rId11"/>
  </sheets>
  <definedNames>
    <definedName name="_xlnm._FilterDatabase" localSheetId="0" hidden="1">'1,2'!$A$8:$Q$47</definedName>
    <definedName name="_xlnm._FilterDatabase" localSheetId="1" hidden="1">'3,4'!$A$2:$Q$41</definedName>
    <definedName name="_xlnm._FilterDatabase" localSheetId="2" hidden="1">'5,6'!$A$3:$Q$37</definedName>
    <definedName name="_xlnm._FilterDatabase" localSheetId="3" hidden="1">'7,8'!$A$3:$Q$41</definedName>
    <definedName name="_xlnm._FilterDatabase" localSheetId="4" hidden="1">'9,10'!$A$3:$Q$42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6" l="1"/>
  <c r="D20" i="16"/>
  <c r="C20" i="16"/>
  <c r="D14" i="16" l="1"/>
  <c r="D13" i="16"/>
  <c r="D12" i="16"/>
  <c r="D9" i="16"/>
  <c r="D7" i="16"/>
  <c r="D6" i="16"/>
  <c r="B15" i="16"/>
  <c r="B14" i="16"/>
  <c r="B11" i="16"/>
  <c r="B8" i="16"/>
  <c r="B7" i="16"/>
  <c r="B6" i="16"/>
  <c r="D40" i="10"/>
  <c r="C39" i="10"/>
  <c r="D15" i="16" s="1"/>
  <c r="F15" i="16" s="1"/>
  <c r="C35" i="10"/>
  <c r="C15" i="16" s="1"/>
  <c r="C27" i="10"/>
  <c r="D23" i="10"/>
  <c r="C22" i="10"/>
  <c r="C18" i="10"/>
  <c r="C14" i="16" s="1"/>
  <c r="F14" i="16" s="1"/>
  <c r="C10" i="10"/>
  <c r="D42" i="8"/>
  <c r="C41" i="8"/>
  <c r="C38" i="8"/>
  <c r="C13" i="16" s="1"/>
  <c r="F13" i="16" s="1"/>
  <c r="C30" i="8"/>
  <c r="B13" i="16" s="1"/>
  <c r="G13" i="16" s="1"/>
  <c r="D23" i="8"/>
  <c r="C22" i="8"/>
  <c r="C18" i="8"/>
  <c r="C12" i="16" s="1"/>
  <c r="F12" i="16" s="1"/>
  <c r="C11" i="8"/>
  <c r="B12" i="16" s="1"/>
  <c r="D38" i="6"/>
  <c r="C37" i="6"/>
  <c r="C34" i="6"/>
  <c r="C11" i="16" s="1"/>
  <c r="C26" i="6"/>
  <c r="D22" i="6"/>
  <c r="C21" i="6"/>
  <c r="D10" i="16" s="1"/>
  <c r="F10" i="16" s="1"/>
  <c r="C17" i="6"/>
  <c r="C10" i="16" s="1"/>
  <c r="C9" i="6"/>
  <c r="B10" i="16" s="1"/>
  <c r="D42" i="4"/>
  <c r="C41" i="4"/>
  <c r="C37" i="4"/>
  <c r="C9" i="16" s="1"/>
  <c r="F9" i="16" s="1"/>
  <c r="C28" i="4"/>
  <c r="B9" i="16" s="1"/>
  <c r="D21" i="4"/>
  <c r="C20" i="4"/>
  <c r="D8" i="16" s="1"/>
  <c r="F8" i="16" s="1"/>
  <c r="C17" i="4"/>
  <c r="C8" i="16" s="1"/>
  <c r="C10" i="4"/>
  <c r="D46" i="1"/>
  <c r="D43" i="1"/>
  <c r="C7" i="16" s="1"/>
  <c r="F7" i="16" s="1"/>
  <c r="D34" i="1"/>
  <c r="D26" i="1"/>
  <c r="D23" i="1"/>
  <c r="C6" i="16" s="1"/>
  <c r="F6" i="16" s="1"/>
  <c r="D15" i="1"/>
  <c r="C38" i="6" l="1"/>
  <c r="G6" i="16"/>
  <c r="G12" i="16"/>
  <c r="C23" i="8"/>
  <c r="C42" i="8"/>
  <c r="G9" i="16"/>
  <c r="C23" i="10"/>
  <c r="C42" i="4"/>
  <c r="D47" i="1"/>
  <c r="G7" i="16"/>
  <c r="D11" i="16"/>
  <c r="F11" i="16" s="1"/>
  <c r="F16" i="16" s="1"/>
  <c r="F17" i="16" s="1"/>
  <c r="G10" i="16"/>
  <c r="C22" i="6"/>
  <c r="C40" i="10"/>
  <c r="G15" i="16"/>
  <c r="C21" i="4"/>
  <c r="G8" i="16"/>
  <c r="G14" i="16"/>
  <c r="E6" i="16"/>
  <c r="E14" i="16"/>
  <c r="E12" i="16"/>
  <c r="E10" i="16"/>
  <c r="E8" i="16"/>
  <c r="E15" i="16"/>
  <c r="E13" i="16"/>
  <c r="E11" i="16"/>
  <c r="E9" i="16"/>
  <c r="E7" i="16"/>
  <c r="C16" i="16"/>
  <c r="C17" i="16" s="1"/>
  <c r="B16" i="16"/>
  <c r="B17" i="16" s="1"/>
  <c r="D16" i="16"/>
  <c r="D17" i="16" s="1"/>
  <c r="D27" i="1"/>
  <c r="F40" i="10"/>
  <c r="G40" i="10"/>
  <c r="E40" i="10"/>
  <c r="Q40" i="10"/>
  <c r="P40" i="10"/>
  <c r="O40" i="10"/>
  <c r="N40" i="10"/>
  <c r="M40" i="10"/>
  <c r="L40" i="10"/>
  <c r="K40" i="10"/>
  <c r="J40" i="10"/>
  <c r="Q23" i="10"/>
  <c r="P23" i="10"/>
  <c r="O23" i="10"/>
  <c r="N23" i="10"/>
  <c r="M23" i="10"/>
  <c r="L23" i="10"/>
  <c r="K23" i="10"/>
  <c r="J23" i="10"/>
  <c r="F23" i="10"/>
  <c r="G23" i="10"/>
  <c r="E23" i="10"/>
  <c r="Q42" i="8"/>
  <c r="P42" i="8"/>
  <c r="O42" i="8"/>
  <c r="N42" i="8"/>
  <c r="M42" i="8"/>
  <c r="L42" i="8"/>
  <c r="K42" i="8"/>
  <c r="J42" i="8"/>
  <c r="G42" i="8"/>
  <c r="F42" i="8"/>
  <c r="E42" i="8"/>
  <c r="K23" i="8"/>
  <c r="K22" i="8"/>
  <c r="Q23" i="8"/>
  <c r="P23" i="8"/>
  <c r="O23" i="8"/>
  <c r="N23" i="8"/>
  <c r="M23" i="8"/>
  <c r="L23" i="8"/>
  <c r="J23" i="8"/>
  <c r="G23" i="8"/>
  <c r="F23" i="8"/>
  <c r="E23" i="8"/>
  <c r="Q38" i="6"/>
  <c r="P38" i="6"/>
  <c r="O38" i="6"/>
  <c r="N38" i="6"/>
  <c r="M38" i="6"/>
  <c r="L38" i="6"/>
  <c r="K38" i="6"/>
  <c r="J38" i="6"/>
  <c r="H38" i="6"/>
  <c r="G38" i="6"/>
  <c r="F38" i="6"/>
  <c r="E38" i="6"/>
  <c r="Q22" i="6"/>
  <c r="P22" i="6"/>
  <c r="O22" i="6"/>
  <c r="N22" i="6"/>
  <c r="M22" i="6"/>
  <c r="L22" i="6"/>
  <c r="K22" i="6"/>
  <c r="J22" i="6"/>
  <c r="H22" i="6"/>
  <c r="G22" i="6"/>
  <c r="F22" i="6"/>
  <c r="E22" i="6"/>
  <c r="Q42" i="4"/>
  <c r="P42" i="4"/>
  <c r="O42" i="4"/>
  <c r="N42" i="4"/>
  <c r="M42" i="4"/>
  <c r="L42" i="4"/>
  <c r="K42" i="4"/>
  <c r="J42" i="4"/>
  <c r="G42" i="4"/>
  <c r="F42" i="4"/>
  <c r="E42" i="4"/>
  <c r="Q21" i="4"/>
  <c r="P21" i="4"/>
  <c r="O21" i="4"/>
  <c r="N21" i="4"/>
  <c r="M21" i="4"/>
  <c r="L21" i="4"/>
  <c r="K21" i="4"/>
  <c r="J21" i="4"/>
  <c r="H21" i="4"/>
  <c r="G21" i="4"/>
  <c r="F21" i="4"/>
  <c r="E21" i="4"/>
  <c r="H9" i="2"/>
  <c r="I9" i="2"/>
  <c r="J9" i="2"/>
  <c r="K9" i="2"/>
  <c r="L9" i="2"/>
  <c r="M9" i="2"/>
  <c r="N9" i="2"/>
  <c r="H10" i="2"/>
  <c r="I10" i="2"/>
  <c r="J10" i="2"/>
  <c r="K10" i="2"/>
  <c r="L10" i="2"/>
  <c r="N10" i="2"/>
  <c r="H11" i="2"/>
  <c r="I11" i="2"/>
  <c r="J11" i="2"/>
  <c r="K11" i="2"/>
  <c r="L11" i="2"/>
  <c r="M11" i="2"/>
  <c r="N11" i="2"/>
  <c r="H12" i="2"/>
  <c r="I12" i="2"/>
  <c r="J12" i="2"/>
  <c r="K12" i="2"/>
  <c r="L12" i="2"/>
  <c r="M12" i="2"/>
  <c r="N12" i="2"/>
  <c r="H13" i="2"/>
  <c r="I13" i="2"/>
  <c r="J13" i="2"/>
  <c r="K13" i="2"/>
  <c r="L13" i="2"/>
  <c r="M13" i="2"/>
  <c r="N13" i="2"/>
  <c r="H14" i="2"/>
  <c r="I14" i="2"/>
  <c r="J14" i="2"/>
  <c r="K14" i="2"/>
  <c r="L14" i="2"/>
  <c r="M14" i="2"/>
  <c r="N14" i="2"/>
  <c r="H15" i="2"/>
  <c r="I15" i="2"/>
  <c r="J15" i="2"/>
  <c r="K15" i="2"/>
  <c r="L15" i="2"/>
  <c r="M15" i="2"/>
  <c r="N15" i="2"/>
  <c r="H16" i="2"/>
  <c r="I16" i="2"/>
  <c r="J16" i="2"/>
  <c r="K16" i="2"/>
  <c r="L16" i="2"/>
  <c r="M16" i="2"/>
  <c r="N16" i="2"/>
  <c r="G11" i="16" l="1"/>
  <c r="G16" i="16" s="1"/>
  <c r="G17" i="16" s="1"/>
  <c r="E16" i="16"/>
  <c r="E17" i="16" s="1"/>
  <c r="D39" i="10"/>
  <c r="D35" i="10"/>
  <c r="D27" i="10"/>
  <c r="D22" i="10"/>
  <c r="D18" i="10"/>
  <c r="D10" i="10"/>
  <c r="D41" i="8"/>
  <c r="D38" i="8"/>
  <c r="D30" i="8"/>
  <c r="D22" i="8"/>
  <c r="D18" i="8"/>
  <c r="D11" i="8"/>
  <c r="D37" i="6"/>
  <c r="D34" i="6"/>
  <c r="D26" i="6"/>
  <c r="E26" i="6"/>
  <c r="D21" i="6"/>
  <c r="D17" i="6"/>
  <c r="D9" i="6"/>
  <c r="D41" i="4"/>
  <c r="D37" i="4"/>
  <c r="D28" i="4"/>
  <c r="D20" i="4"/>
  <c r="D17" i="4"/>
  <c r="D10" i="4"/>
  <c r="C43" i="1"/>
  <c r="C34" i="1"/>
  <c r="C26" i="1"/>
  <c r="C15" i="1"/>
  <c r="C23" i="1"/>
  <c r="E9" i="6" l="1"/>
  <c r="F18" i="10" l="1"/>
  <c r="G18" i="10"/>
  <c r="H18" i="10"/>
  <c r="H23" i="10" s="1"/>
  <c r="E18" i="10"/>
  <c r="C15" i="12"/>
  <c r="D15" i="12"/>
  <c r="E15" i="12"/>
  <c r="B15" i="12"/>
  <c r="E22" i="8" l="1"/>
  <c r="B13" i="15" s="1"/>
  <c r="F22" i="8"/>
  <c r="C13" i="15" s="1"/>
  <c r="G22" i="8"/>
  <c r="D13" i="15" s="1"/>
  <c r="H22" i="8"/>
  <c r="E13" i="15" s="1"/>
  <c r="F13" i="15" s="1"/>
  <c r="J22" i="8"/>
  <c r="G13" i="15" s="1"/>
  <c r="H13" i="15"/>
  <c r="L22" i="8"/>
  <c r="I13" i="15" s="1"/>
  <c r="M22" i="8"/>
  <c r="J13" i="15" s="1"/>
  <c r="N22" i="8"/>
  <c r="K13" i="15" s="1"/>
  <c r="O22" i="8"/>
  <c r="L13" i="15" s="1"/>
  <c r="P22" i="8"/>
  <c r="M13" i="15" s="1"/>
  <c r="Q22" i="8"/>
  <c r="N13" i="15" s="1"/>
  <c r="F20" i="4" l="1"/>
  <c r="C9" i="15" s="1"/>
  <c r="G20" i="4"/>
  <c r="D9" i="15" s="1"/>
  <c r="H20" i="4"/>
  <c r="E9" i="15" s="1"/>
  <c r="F9" i="15" s="1"/>
  <c r="J20" i="4"/>
  <c r="G9" i="15" s="1"/>
  <c r="K20" i="4"/>
  <c r="H9" i="15" s="1"/>
  <c r="L20" i="4"/>
  <c r="I9" i="15" s="1"/>
  <c r="M20" i="4"/>
  <c r="J9" i="15" s="1"/>
  <c r="N20" i="4"/>
  <c r="K9" i="15" s="1"/>
  <c r="O20" i="4"/>
  <c r="L9" i="15" s="1"/>
  <c r="P20" i="4"/>
  <c r="M9" i="15" s="1"/>
  <c r="Q20" i="4"/>
  <c r="N9" i="15" s="1"/>
  <c r="E20" i="4"/>
  <c r="B9" i="15" s="1"/>
  <c r="E17" i="4" l="1"/>
  <c r="E27" i="10" l="1"/>
  <c r="B16" i="2" s="1"/>
  <c r="F27" i="10"/>
  <c r="C16" i="2" s="1"/>
  <c r="G27" i="10"/>
  <c r="D16" i="2" s="1"/>
  <c r="H27" i="10"/>
  <c r="E16" i="2" s="1"/>
  <c r="J27" i="10"/>
  <c r="G16" i="2" s="1"/>
  <c r="K27" i="10"/>
  <c r="L27" i="10"/>
  <c r="M27" i="10"/>
  <c r="N27" i="10"/>
  <c r="O27" i="10"/>
  <c r="P27" i="10"/>
  <c r="Q27" i="10"/>
  <c r="E30" i="8" l="1"/>
  <c r="F39" i="10"/>
  <c r="C16" i="15" s="1"/>
  <c r="G39" i="10"/>
  <c r="D16" i="15" s="1"/>
  <c r="H39" i="10"/>
  <c r="E16" i="15" s="1"/>
  <c r="F16" i="15" s="1"/>
  <c r="J39" i="10"/>
  <c r="G16" i="15" s="1"/>
  <c r="K39" i="10"/>
  <c r="H16" i="15" s="1"/>
  <c r="L39" i="10"/>
  <c r="I16" i="15" s="1"/>
  <c r="M39" i="10"/>
  <c r="J16" i="15" s="1"/>
  <c r="N39" i="10"/>
  <c r="K16" i="15" s="1"/>
  <c r="O39" i="10"/>
  <c r="L16" i="15" s="1"/>
  <c r="P39" i="10"/>
  <c r="M16" i="15" s="1"/>
  <c r="Q39" i="10"/>
  <c r="N16" i="15" s="1"/>
  <c r="E39" i="10"/>
  <c r="B16" i="15" s="1"/>
  <c r="F35" i="10"/>
  <c r="G35" i="10"/>
  <c r="H35" i="10"/>
  <c r="H40" i="10" s="1"/>
  <c r="J35" i="10"/>
  <c r="K35" i="10"/>
  <c r="L35" i="10"/>
  <c r="M35" i="10"/>
  <c r="N35" i="10"/>
  <c r="O35" i="10"/>
  <c r="P35" i="10"/>
  <c r="Q35" i="10"/>
  <c r="E35" i="10"/>
  <c r="E22" i="10"/>
  <c r="B15" i="15" s="1"/>
  <c r="F22" i="10"/>
  <c r="C15" i="15" s="1"/>
  <c r="G22" i="10"/>
  <c r="D15" i="15" s="1"/>
  <c r="H22" i="10"/>
  <c r="E15" i="15" s="1"/>
  <c r="F15" i="15" s="1"/>
  <c r="J22" i="10"/>
  <c r="G15" i="15" s="1"/>
  <c r="K22" i="10"/>
  <c r="H15" i="15" s="1"/>
  <c r="L22" i="10"/>
  <c r="I15" i="15" s="1"/>
  <c r="M22" i="10"/>
  <c r="J15" i="15" s="1"/>
  <c r="N22" i="10"/>
  <c r="K15" i="15" s="1"/>
  <c r="O22" i="10"/>
  <c r="L15" i="15" s="1"/>
  <c r="P22" i="10"/>
  <c r="M15" i="15" s="1"/>
  <c r="Q22" i="10"/>
  <c r="N15" i="15" s="1"/>
  <c r="J18" i="10"/>
  <c r="G15" i="12" s="1"/>
  <c r="K18" i="10"/>
  <c r="L18" i="10"/>
  <c r="M18" i="10"/>
  <c r="N18" i="10"/>
  <c r="O18" i="10"/>
  <c r="P18" i="10"/>
  <c r="Q18" i="10"/>
  <c r="E10" i="10"/>
  <c r="B15" i="2" s="1"/>
  <c r="F10" i="10"/>
  <c r="C15" i="2" s="1"/>
  <c r="G10" i="10"/>
  <c r="D15" i="2" s="1"/>
  <c r="H10" i="10"/>
  <c r="E15" i="2" s="1"/>
  <c r="J10" i="10"/>
  <c r="G15" i="2" s="1"/>
  <c r="K10" i="10"/>
  <c r="L10" i="10"/>
  <c r="M10" i="10"/>
  <c r="N10" i="10"/>
  <c r="O10" i="10"/>
  <c r="P10" i="10"/>
  <c r="Q10" i="10"/>
  <c r="F41" i="4"/>
  <c r="C10" i="15" s="1"/>
  <c r="G41" i="4"/>
  <c r="D10" i="15" s="1"/>
  <c r="H41" i="4"/>
  <c r="E10" i="15" s="1"/>
  <c r="F10" i="15" s="1"/>
  <c r="J41" i="4"/>
  <c r="G10" i="15" s="1"/>
  <c r="K41" i="4"/>
  <c r="H10" i="15" s="1"/>
  <c r="L41" i="4"/>
  <c r="I10" i="15" s="1"/>
  <c r="M41" i="4"/>
  <c r="J10" i="15" s="1"/>
  <c r="N41" i="4"/>
  <c r="K10" i="15" s="1"/>
  <c r="O41" i="4"/>
  <c r="L10" i="15" s="1"/>
  <c r="P41" i="4"/>
  <c r="M10" i="15" s="1"/>
  <c r="Q41" i="4"/>
  <c r="N10" i="15" s="1"/>
  <c r="E41" i="4"/>
  <c r="B10" i="15" s="1"/>
  <c r="E37" i="4"/>
  <c r="F37" i="4"/>
  <c r="G37" i="4"/>
  <c r="H37" i="4"/>
  <c r="J37" i="4"/>
  <c r="K37" i="4"/>
  <c r="L37" i="4"/>
  <c r="M37" i="4"/>
  <c r="N37" i="4"/>
  <c r="O37" i="4"/>
  <c r="P37" i="4"/>
  <c r="Q37" i="4"/>
  <c r="E28" i="4"/>
  <c r="B10" i="2" s="1"/>
  <c r="F28" i="4"/>
  <c r="C10" i="2" s="1"/>
  <c r="G28" i="4"/>
  <c r="D10" i="2" s="1"/>
  <c r="H28" i="4"/>
  <c r="E10" i="2" s="1"/>
  <c r="J28" i="4"/>
  <c r="G10" i="2" s="1"/>
  <c r="K28" i="4"/>
  <c r="L28" i="4"/>
  <c r="M28" i="4"/>
  <c r="N28" i="4"/>
  <c r="O28" i="4"/>
  <c r="P28" i="4"/>
  <c r="M10" i="2" s="1"/>
  <c r="Q28" i="4"/>
  <c r="F17" i="4"/>
  <c r="C9" i="12" s="1"/>
  <c r="G17" i="4"/>
  <c r="H17" i="4"/>
  <c r="E9" i="12" s="1"/>
  <c r="J17" i="4"/>
  <c r="K17" i="4"/>
  <c r="H9" i="12" s="1"/>
  <c r="L17" i="4"/>
  <c r="M17" i="4"/>
  <c r="J9" i="12" s="1"/>
  <c r="N17" i="4"/>
  <c r="O17" i="4"/>
  <c r="L9" i="12" s="1"/>
  <c r="P17" i="4"/>
  <c r="Q17" i="4"/>
  <c r="N9" i="12" s="1"/>
  <c r="E10" i="4"/>
  <c r="B9" i="2" s="1"/>
  <c r="F10" i="4"/>
  <c r="C9" i="2" s="1"/>
  <c r="G10" i="4"/>
  <c r="D9" i="2" s="1"/>
  <c r="H10" i="4"/>
  <c r="E9" i="2" s="1"/>
  <c r="J10" i="4"/>
  <c r="G9" i="2" s="1"/>
  <c r="K10" i="4"/>
  <c r="L10" i="4"/>
  <c r="M10" i="4"/>
  <c r="N10" i="4"/>
  <c r="O10" i="4"/>
  <c r="P10" i="4"/>
  <c r="Q10" i="4"/>
  <c r="E41" i="8"/>
  <c r="B14" i="15" s="1"/>
  <c r="F41" i="8"/>
  <c r="C14" i="15" s="1"/>
  <c r="G41" i="8"/>
  <c r="D14" i="15" s="1"/>
  <c r="H41" i="8"/>
  <c r="E14" i="15" s="1"/>
  <c r="F14" i="15" s="1"/>
  <c r="J41" i="8"/>
  <c r="G14" i="15" s="1"/>
  <c r="K41" i="8"/>
  <c r="H14" i="15" s="1"/>
  <c r="L41" i="8"/>
  <c r="I14" i="15" s="1"/>
  <c r="M41" i="8"/>
  <c r="J14" i="15" s="1"/>
  <c r="N41" i="8"/>
  <c r="K14" i="15" s="1"/>
  <c r="O41" i="8"/>
  <c r="L14" i="15" s="1"/>
  <c r="P41" i="8"/>
  <c r="M14" i="15" s="1"/>
  <c r="Q41" i="8"/>
  <c r="N14" i="15" s="1"/>
  <c r="E38" i="8"/>
  <c r="F38" i="8"/>
  <c r="G38" i="8"/>
  <c r="H38" i="8"/>
  <c r="J38" i="8"/>
  <c r="K38" i="8"/>
  <c r="L38" i="8"/>
  <c r="M38" i="8"/>
  <c r="N38" i="8"/>
  <c r="O38" i="8"/>
  <c r="P38" i="8"/>
  <c r="Q38" i="8"/>
  <c r="F30" i="8"/>
  <c r="C14" i="2" s="1"/>
  <c r="G30" i="8"/>
  <c r="D14" i="2" s="1"/>
  <c r="H30" i="8"/>
  <c r="J30" i="8"/>
  <c r="G14" i="2" s="1"/>
  <c r="K30" i="8"/>
  <c r="L30" i="8"/>
  <c r="M30" i="8"/>
  <c r="N30" i="8"/>
  <c r="O30" i="8"/>
  <c r="P30" i="8"/>
  <c r="Q30" i="8"/>
  <c r="B14" i="2"/>
  <c r="F18" i="8"/>
  <c r="C13" i="14" s="1"/>
  <c r="G18" i="8"/>
  <c r="D13" i="14" s="1"/>
  <c r="H18" i="8"/>
  <c r="E13" i="14" s="1"/>
  <c r="J18" i="8"/>
  <c r="G13" i="14" s="1"/>
  <c r="K18" i="8"/>
  <c r="H13" i="14" s="1"/>
  <c r="L18" i="8"/>
  <c r="I13" i="14" s="1"/>
  <c r="M18" i="8"/>
  <c r="J13" i="14" s="1"/>
  <c r="N18" i="8"/>
  <c r="K13" i="14" s="1"/>
  <c r="O18" i="8"/>
  <c r="L13" i="14" s="1"/>
  <c r="P18" i="8"/>
  <c r="M13" i="14" s="1"/>
  <c r="Q18" i="8"/>
  <c r="N13" i="14" s="1"/>
  <c r="E18" i="8"/>
  <c r="B13" i="14" s="1"/>
  <c r="E11" i="8"/>
  <c r="B13" i="2" s="1"/>
  <c r="F11" i="8"/>
  <c r="C13" i="2" s="1"/>
  <c r="G11" i="8"/>
  <c r="D13" i="2" s="1"/>
  <c r="H11" i="8"/>
  <c r="J11" i="8"/>
  <c r="G13" i="2" s="1"/>
  <c r="K11" i="8"/>
  <c r="L11" i="8"/>
  <c r="M11" i="8"/>
  <c r="N11" i="8"/>
  <c r="O11" i="8"/>
  <c r="P11" i="8"/>
  <c r="Q11" i="8"/>
  <c r="F43" i="1"/>
  <c r="G43" i="1"/>
  <c r="D8" i="12" s="1"/>
  <c r="H43" i="1"/>
  <c r="J43" i="1"/>
  <c r="G8" i="12" s="1"/>
  <c r="K43" i="1"/>
  <c r="L43" i="1"/>
  <c r="I8" i="12" s="1"/>
  <c r="M43" i="1"/>
  <c r="N43" i="1"/>
  <c r="K8" i="12" s="1"/>
  <c r="O43" i="1"/>
  <c r="P43" i="1"/>
  <c r="M8" i="12" s="1"/>
  <c r="Q43" i="1"/>
  <c r="E43" i="1"/>
  <c r="B8" i="12" s="1"/>
  <c r="E46" i="1"/>
  <c r="B8" i="15" s="1"/>
  <c r="F46" i="1"/>
  <c r="C8" i="15" s="1"/>
  <c r="G46" i="1"/>
  <c r="D8" i="15" s="1"/>
  <c r="H46" i="1"/>
  <c r="E8" i="15" s="1"/>
  <c r="F8" i="15" s="1"/>
  <c r="J46" i="1"/>
  <c r="G8" i="15" s="1"/>
  <c r="K46" i="1"/>
  <c r="H8" i="15" s="1"/>
  <c r="L46" i="1"/>
  <c r="I8" i="15" s="1"/>
  <c r="M46" i="1"/>
  <c r="J8" i="15" s="1"/>
  <c r="N46" i="1"/>
  <c r="K8" i="15" s="1"/>
  <c r="O46" i="1"/>
  <c r="L8" i="15" s="1"/>
  <c r="P46" i="1"/>
  <c r="M8" i="15" s="1"/>
  <c r="Q46" i="1"/>
  <c r="N8" i="15" s="1"/>
  <c r="C46" i="1"/>
  <c r="E26" i="1"/>
  <c r="B7" i="15" s="1"/>
  <c r="F26" i="1"/>
  <c r="C7" i="15" s="1"/>
  <c r="G26" i="1"/>
  <c r="D7" i="15" s="1"/>
  <c r="H26" i="1"/>
  <c r="E7" i="15" s="1"/>
  <c r="J26" i="1"/>
  <c r="G7" i="15" s="1"/>
  <c r="K26" i="1"/>
  <c r="H7" i="15" s="1"/>
  <c r="L26" i="1"/>
  <c r="I7" i="15" s="1"/>
  <c r="M26" i="1"/>
  <c r="J7" i="15" s="1"/>
  <c r="N26" i="1"/>
  <c r="K7" i="15" s="1"/>
  <c r="O26" i="1"/>
  <c r="L7" i="15" s="1"/>
  <c r="P26" i="1"/>
  <c r="M7" i="15" s="1"/>
  <c r="Q26" i="1"/>
  <c r="N7" i="15" s="1"/>
  <c r="E34" i="1"/>
  <c r="F34" i="1"/>
  <c r="G34" i="1"/>
  <c r="H34" i="1"/>
  <c r="J34" i="1"/>
  <c r="K34" i="1"/>
  <c r="L34" i="1"/>
  <c r="M34" i="1"/>
  <c r="N34" i="1"/>
  <c r="O34" i="1"/>
  <c r="P34" i="1"/>
  <c r="Q34" i="1"/>
  <c r="F23" i="1"/>
  <c r="G23" i="1"/>
  <c r="D7" i="12" s="1"/>
  <c r="H23" i="1"/>
  <c r="J23" i="1"/>
  <c r="K23" i="1"/>
  <c r="L23" i="1"/>
  <c r="M23" i="1"/>
  <c r="N23" i="1"/>
  <c r="O23" i="1"/>
  <c r="P23" i="1"/>
  <c r="Q23" i="1"/>
  <c r="E23" i="1"/>
  <c r="B7" i="12" s="1"/>
  <c r="E15" i="1"/>
  <c r="F15" i="1"/>
  <c r="G15" i="1"/>
  <c r="H15" i="1"/>
  <c r="E7" i="2" s="1"/>
  <c r="J15" i="1"/>
  <c r="K15" i="1"/>
  <c r="L15" i="1"/>
  <c r="M15" i="1"/>
  <c r="N15" i="1"/>
  <c r="O15" i="1"/>
  <c r="P15" i="1"/>
  <c r="Q15" i="1"/>
  <c r="G21" i="6"/>
  <c r="D11" i="15" s="1"/>
  <c r="E21" i="6"/>
  <c r="B11" i="15" s="1"/>
  <c r="F37" i="6"/>
  <c r="C12" i="15" s="1"/>
  <c r="G37" i="6"/>
  <c r="D12" i="15" s="1"/>
  <c r="H37" i="6"/>
  <c r="E12" i="15" s="1"/>
  <c r="J37" i="6"/>
  <c r="G12" i="15" s="1"/>
  <c r="K37" i="6"/>
  <c r="H12" i="15" s="1"/>
  <c r="L37" i="6"/>
  <c r="I12" i="15" s="1"/>
  <c r="M37" i="6"/>
  <c r="J12" i="15" s="1"/>
  <c r="N37" i="6"/>
  <c r="K12" i="15" s="1"/>
  <c r="O37" i="6"/>
  <c r="L12" i="15" s="1"/>
  <c r="P37" i="6"/>
  <c r="M12" i="15" s="1"/>
  <c r="Q37" i="6"/>
  <c r="N12" i="15" s="1"/>
  <c r="E37" i="6"/>
  <c r="B12" i="15" s="1"/>
  <c r="F34" i="6"/>
  <c r="C12" i="14" s="1"/>
  <c r="G34" i="6"/>
  <c r="D12" i="14" s="1"/>
  <c r="H34" i="6"/>
  <c r="E12" i="14" s="1"/>
  <c r="J34" i="6"/>
  <c r="G12" i="12" s="1"/>
  <c r="K34" i="6"/>
  <c r="H12" i="14" s="1"/>
  <c r="L34" i="6"/>
  <c r="I12" i="14" s="1"/>
  <c r="M34" i="6"/>
  <c r="J12" i="14" s="1"/>
  <c r="N34" i="6"/>
  <c r="K12" i="12" s="1"/>
  <c r="O34" i="6"/>
  <c r="L12" i="14" s="1"/>
  <c r="P34" i="6"/>
  <c r="M12" i="14" s="1"/>
  <c r="Q34" i="6"/>
  <c r="N12" i="14" s="1"/>
  <c r="E34" i="6"/>
  <c r="B12" i="12" s="1"/>
  <c r="Q26" i="6"/>
  <c r="B12" i="2"/>
  <c r="B12" i="13" s="1"/>
  <c r="F21" i="6"/>
  <c r="C11" i="15" s="1"/>
  <c r="H21" i="6"/>
  <c r="E11" i="15" s="1"/>
  <c r="F11" i="15" s="1"/>
  <c r="J21" i="6"/>
  <c r="G11" i="15" s="1"/>
  <c r="K21" i="6"/>
  <c r="H11" i="15" s="1"/>
  <c r="L21" i="6"/>
  <c r="I11" i="15" s="1"/>
  <c r="M21" i="6"/>
  <c r="J11" i="15" s="1"/>
  <c r="N21" i="6"/>
  <c r="K11" i="15" s="1"/>
  <c r="O21" i="6"/>
  <c r="L11" i="15" s="1"/>
  <c r="P21" i="6"/>
  <c r="M11" i="15" s="1"/>
  <c r="Q21" i="6"/>
  <c r="N11" i="15" s="1"/>
  <c r="F17" i="6"/>
  <c r="C11" i="14" s="1"/>
  <c r="G17" i="6"/>
  <c r="H17" i="6"/>
  <c r="J17" i="6"/>
  <c r="G11" i="12" s="1"/>
  <c r="K17" i="6"/>
  <c r="L17" i="6"/>
  <c r="I11" i="12" s="1"/>
  <c r="M17" i="6"/>
  <c r="N17" i="6"/>
  <c r="K11" i="12" s="1"/>
  <c r="O17" i="6"/>
  <c r="P17" i="6"/>
  <c r="M11" i="12" s="1"/>
  <c r="Q17" i="6"/>
  <c r="E17" i="6"/>
  <c r="B11" i="12" s="1"/>
  <c r="F9" i="6"/>
  <c r="C11" i="2" s="1"/>
  <c r="G9" i="6"/>
  <c r="D11" i="2" s="1"/>
  <c r="H9" i="6"/>
  <c r="E11" i="2" s="1"/>
  <c r="J9" i="6"/>
  <c r="G11" i="2" s="1"/>
  <c r="K9" i="6"/>
  <c r="L9" i="6"/>
  <c r="I11" i="13" s="1"/>
  <c r="M9" i="6"/>
  <c r="N9" i="6"/>
  <c r="K11" i="13" s="1"/>
  <c r="O9" i="6"/>
  <c r="P9" i="6"/>
  <c r="M11" i="13" s="1"/>
  <c r="Q9" i="6"/>
  <c r="B11" i="2"/>
  <c r="Q27" i="1" l="1"/>
  <c r="N7" i="2"/>
  <c r="N17" i="2" s="1"/>
  <c r="O27" i="1"/>
  <c r="L7" i="2"/>
  <c r="L17" i="2" s="1"/>
  <c r="M27" i="1"/>
  <c r="J7" i="2"/>
  <c r="J17" i="2" s="1"/>
  <c r="K27" i="1"/>
  <c r="H7" i="2"/>
  <c r="H17" i="2" s="1"/>
  <c r="C7" i="2"/>
  <c r="F27" i="1"/>
  <c r="N8" i="2"/>
  <c r="Q47" i="1"/>
  <c r="L8" i="2"/>
  <c r="O47" i="1"/>
  <c r="J8" i="2"/>
  <c r="M47" i="1"/>
  <c r="H8" i="2"/>
  <c r="K47" i="1"/>
  <c r="E8" i="2"/>
  <c r="H47" i="1"/>
  <c r="C8" i="2"/>
  <c r="F47" i="1"/>
  <c r="M7" i="2"/>
  <c r="P27" i="1"/>
  <c r="K7" i="2"/>
  <c r="N27" i="1"/>
  <c r="I7" i="2"/>
  <c r="L27" i="1"/>
  <c r="G7" i="2"/>
  <c r="J27" i="1"/>
  <c r="D7" i="2"/>
  <c r="G27" i="1"/>
  <c r="B7" i="2"/>
  <c r="B7" i="13" s="1"/>
  <c r="E27" i="1"/>
  <c r="N7" i="14"/>
  <c r="L7" i="14"/>
  <c r="J7" i="14"/>
  <c r="H7" i="14"/>
  <c r="H27" i="1"/>
  <c r="P47" i="1"/>
  <c r="M8" i="2"/>
  <c r="M8" i="13" s="1"/>
  <c r="N47" i="1"/>
  <c r="K8" i="2"/>
  <c r="L47" i="1"/>
  <c r="I8" i="2"/>
  <c r="I8" i="13" s="1"/>
  <c r="G8" i="2"/>
  <c r="G8" i="13" s="1"/>
  <c r="J47" i="1"/>
  <c r="D8" i="2"/>
  <c r="D8" i="13" s="1"/>
  <c r="G47" i="1"/>
  <c r="B8" i="2"/>
  <c r="B8" i="13" s="1"/>
  <c r="E47" i="1"/>
  <c r="E13" i="2"/>
  <c r="H23" i="8"/>
  <c r="E14" i="2"/>
  <c r="H42" i="8"/>
  <c r="H42" i="4"/>
  <c r="M7" i="14"/>
  <c r="K7" i="14"/>
  <c r="I7" i="14"/>
  <c r="G7" i="14"/>
  <c r="K8" i="13"/>
  <c r="B11" i="13"/>
  <c r="F12" i="15"/>
  <c r="N17" i="15"/>
  <c r="N18" i="15" s="1"/>
  <c r="M17" i="15"/>
  <c r="M18" i="15" s="1"/>
  <c r="K17" i="15"/>
  <c r="K18" i="15" s="1"/>
  <c r="I17" i="15"/>
  <c r="I18" i="15" s="1"/>
  <c r="G17" i="15"/>
  <c r="G18" i="15" s="1"/>
  <c r="C17" i="15"/>
  <c r="C18" i="15" s="1"/>
  <c r="L17" i="15"/>
  <c r="L18" i="15" s="1"/>
  <c r="J17" i="15"/>
  <c r="J18" i="15" s="1"/>
  <c r="H17" i="15"/>
  <c r="H18" i="15" s="1"/>
  <c r="D17" i="15"/>
  <c r="D18" i="15" s="1"/>
  <c r="B17" i="15"/>
  <c r="B18" i="15" s="1"/>
  <c r="F7" i="15"/>
  <c r="E17" i="15"/>
  <c r="E18" i="15" s="1"/>
  <c r="D11" i="14"/>
  <c r="N16" i="12"/>
  <c r="N16" i="13" s="1"/>
  <c r="N16" i="14"/>
  <c r="L16" i="12"/>
  <c r="L16" i="13" s="1"/>
  <c r="L16" i="14"/>
  <c r="J16" i="12"/>
  <c r="J16" i="13" s="1"/>
  <c r="J16" i="14"/>
  <c r="H16" i="12"/>
  <c r="H16" i="13" s="1"/>
  <c r="H16" i="14"/>
  <c r="E16" i="12"/>
  <c r="E16" i="13" s="1"/>
  <c r="E16" i="14"/>
  <c r="C16" i="12"/>
  <c r="C16" i="14"/>
  <c r="B16" i="14"/>
  <c r="B16" i="12"/>
  <c r="B16" i="13" s="1"/>
  <c r="M16" i="14"/>
  <c r="M16" i="12"/>
  <c r="M16" i="13" s="1"/>
  <c r="K16" i="14"/>
  <c r="K16" i="12"/>
  <c r="I16" i="14"/>
  <c r="I16" i="12"/>
  <c r="I16" i="13" s="1"/>
  <c r="G16" i="14"/>
  <c r="G16" i="12"/>
  <c r="G16" i="13" s="1"/>
  <c r="D16" i="14"/>
  <c r="D16" i="12"/>
  <c r="D16" i="13" s="1"/>
  <c r="N15" i="14"/>
  <c r="L15" i="14"/>
  <c r="J15" i="14"/>
  <c r="H15" i="14"/>
  <c r="E15" i="14"/>
  <c r="F15" i="14" s="1"/>
  <c r="C15" i="14"/>
  <c r="B15" i="14"/>
  <c r="M15" i="14"/>
  <c r="K15" i="14"/>
  <c r="I15" i="14"/>
  <c r="D15" i="14"/>
  <c r="G11" i="13"/>
  <c r="K15" i="12"/>
  <c r="K15" i="13" s="1"/>
  <c r="G15" i="14"/>
  <c r="G15" i="13"/>
  <c r="B15" i="13"/>
  <c r="N14" i="14"/>
  <c r="L14" i="14"/>
  <c r="J14" i="14"/>
  <c r="H14" i="14"/>
  <c r="E14" i="14"/>
  <c r="C14" i="14"/>
  <c r="M10" i="14"/>
  <c r="K10" i="14"/>
  <c r="I10" i="14"/>
  <c r="G10" i="14"/>
  <c r="D10" i="14"/>
  <c r="B10" i="14"/>
  <c r="E9" i="14"/>
  <c r="F9" i="14" s="1"/>
  <c r="H9" i="14"/>
  <c r="L9" i="14"/>
  <c r="C9" i="14"/>
  <c r="J9" i="14"/>
  <c r="N9" i="14"/>
  <c r="M14" i="14"/>
  <c r="K14" i="14"/>
  <c r="I14" i="14"/>
  <c r="G14" i="14"/>
  <c r="D14" i="14"/>
  <c r="B14" i="14"/>
  <c r="D15" i="13"/>
  <c r="I15" i="12"/>
  <c r="I15" i="13" s="1"/>
  <c r="M15" i="12"/>
  <c r="M15" i="13" s="1"/>
  <c r="K16" i="13"/>
  <c r="E15" i="13"/>
  <c r="F15" i="13" s="1"/>
  <c r="C15" i="13"/>
  <c r="H15" i="12"/>
  <c r="H15" i="13" s="1"/>
  <c r="J15" i="12"/>
  <c r="J15" i="13" s="1"/>
  <c r="L15" i="12"/>
  <c r="L15" i="13" s="1"/>
  <c r="N15" i="12"/>
  <c r="N15" i="13" s="1"/>
  <c r="C16" i="13"/>
  <c r="B13" i="12"/>
  <c r="B13" i="13" s="1"/>
  <c r="D13" i="12"/>
  <c r="D13" i="13" s="1"/>
  <c r="G13" i="12"/>
  <c r="G13" i="13" s="1"/>
  <c r="I13" i="12"/>
  <c r="I13" i="13" s="1"/>
  <c r="K13" i="12"/>
  <c r="K13" i="13" s="1"/>
  <c r="M13" i="12"/>
  <c r="M13" i="13" s="1"/>
  <c r="B14" i="12"/>
  <c r="B14" i="13" s="1"/>
  <c r="D14" i="12"/>
  <c r="D14" i="13" s="1"/>
  <c r="G14" i="12"/>
  <c r="G14" i="13" s="1"/>
  <c r="I14" i="12"/>
  <c r="I14" i="13" s="1"/>
  <c r="K14" i="12"/>
  <c r="K14" i="13" s="1"/>
  <c r="M14" i="12"/>
  <c r="M14" i="13" s="1"/>
  <c r="E13" i="12"/>
  <c r="E13" i="13" s="1"/>
  <c r="F13" i="13" s="1"/>
  <c r="C13" i="12"/>
  <c r="C13" i="13" s="1"/>
  <c r="H13" i="12"/>
  <c r="H13" i="13" s="1"/>
  <c r="J13" i="12"/>
  <c r="J13" i="13" s="1"/>
  <c r="L13" i="12"/>
  <c r="L13" i="13" s="1"/>
  <c r="N13" i="12"/>
  <c r="N13" i="13" s="1"/>
  <c r="E14" i="12"/>
  <c r="E14" i="13" s="1"/>
  <c r="C14" i="12"/>
  <c r="C14" i="13" s="1"/>
  <c r="H14" i="12"/>
  <c r="H14" i="13" s="1"/>
  <c r="J14" i="12"/>
  <c r="J14" i="13" s="1"/>
  <c r="L14" i="12"/>
  <c r="L14" i="13" s="1"/>
  <c r="N14" i="12"/>
  <c r="N14" i="13" s="1"/>
  <c r="D11" i="12"/>
  <c r="D11" i="13" s="1"/>
  <c r="D12" i="12"/>
  <c r="I12" i="12"/>
  <c r="M12" i="12"/>
  <c r="B12" i="14"/>
  <c r="G12" i="14"/>
  <c r="K12" i="14"/>
  <c r="N11" i="14"/>
  <c r="L11" i="14"/>
  <c r="J11" i="14"/>
  <c r="H11" i="14"/>
  <c r="E11" i="14"/>
  <c r="M11" i="14"/>
  <c r="K11" i="14"/>
  <c r="I11" i="14"/>
  <c r="G11" i="14"/>
  <c r="B11" i="14"/>
  <c r="N9" i="13"/>
  <c r="L9" i="13"/>
  <c r="J9" i="13"/>
  <c r="H9" i="13"/>
  <c r="E9" i="13"/>
  <c r="F9" i="13" s="1"/>
  <c r="C9" i="13"/>
  <c r="M9" i="14"/>
  <c r="M9" i="12"/>
  <c r="M9" i="13" s="1"/>
  <c r="K9" i="14"/>
  <c r="K9" i="12"/>
  <c r="K9" i="13" s="1"/>
  <c r="I9" i="14"/>
  <c r="I9" i="12"/>
  <c r="I9" i="13" s="1"/>
  <c r="G9" i="14"/>
  <c r="G9" i="12"/>
  <c r="G9" i="13" s="1"/>
  <c r="D9" i="14"/>
  <c r="D9" i="12"/>
  <c r="D9" i="13" s="1"/>
  <c r="B9" i="14"/>
  <c r="B9" i="12"/>
  <c r="B9" i="13" s="1"/>
  <c r="N10" i="14"/>
  <c r="N10" i="12"/>
  <c r="N10" i="13" s="1"/>
  <c r="L10" i="14"/>
  <c r="L10" i="12"/>
  <c r="L10" i="13" s="1"/>
  <c r="J10" i="14"/>
  <c r="J10" i="12"/>
  <c r="J10" i="13" s="1"/>
  <c r="H10" i="14"/>
  <c r="H10" i="12"/>
  <c r="H10" i="13" s="1"/>
  <c r="E10" i="14"/>
  <c r="F10" i="14" s="1"/>
  <c r="E10" i="12"/>
  <c r="E10" i="13" s="1"/>
  <c r="C10" i="14"/>
  <c r="C10" i="12"/>
  <c r="C10" i="13" s="1"/>
  <c r="B10" i="12"/>
  <c r="B10" i="13" s="1"/>
  <c r="D10" i="12"/>
  <c r="D10" i="13" s="1"/>
  <c r="G10" i="12"/>
  <c r="G10" i="13" s="1"/>
  <c r="I10" i="12"/>
  <c r="I10" i="13" s="1"/>
  <c r="K10" i="12"/>
  <c r="K10" i="13" s="1"/>
  <c r="M10" i="12"/>
  <c r="M10" i="13" s="1"/>
  <c r="I7" i="12"/>
  <c r="M7" i="12"/>
  <c r="M7" i="13" s="1"/>
  <c r="D7" i="13"/>
  <c r="E7" i="14"/>
  <c r="F7" i="14" s="1"/>
  <c r="C7" i="14"/>
  <c r="D7" i="14"/>
  <c r="B7" i="14"/>
  <c r="M8" i="14"/>
  <c r="K8" i="14"/>
  <c r="I8" i="14"/>
  <c r="G8" i="14"/>
  <c r="D8" i="14"/>
  <c r="B8" i="14"/>
  <c r="N8" i="14"/>
  <c r="L8" i="14"/>
  <c r="J8" i="14"/>
  <c r="H8" i="14"/>
  <c r="E8" i="14"/>
  <c r="F8" i="14" s="1"/>
  <c r="C8" i="14"/>
  <c r="G7" i="12"/>
  <c r="G7" i="13" s="1"/>
  <c r="K7" i="12"/>
  <c r="E11" i="12"/>
  <c r="E11" i="13" s="1"/>
  <c r="C11" i="12"/>
  <c r="C11" i="13" s="1"/>
  <c r="H11" i="12"/>
  <c r="H11" i="13" s="1"/>
  <c r="J11" i="12"/>
  <c r="J11" i="13" s="1"/>
  <c r="L11" i="12"/>
  <c r="L11" i="13" s="1"/>
  <c r="N11" i="12"/>
  <c r="N11" i="13" s="1"/>
  <c r="E12" i="12"/>
  <c r="C12" i="12"/>
  <c r="H12" i="12"/>
  <c r="J12" i="12"/>
  <c r="L12" i="12"/>
  <c r="N12" i="12"/>
  <c r="N12" i="13" s="1"/>
  <c r="F7" i="2"/>
  <c r="E7" i="12"/>
  <c r="E7" i="13" s="1"/>
  <c r="F7" i="13" s="1"/>
  <c r="C7" i="12"/>
  <c r="C7" i="13" s="1"/>
  <c r="H7" i="12"/>
  <c r="J7" i="12"/>
  <c r="L7" i="12"/>
  <c r="N7" i="12"/>
  <c r="E8" i="12"/>
  <c r="F8" i="12" s="1"/>
  <c r="C8" i="12"/>
  <c r="C8" i="13" s="1"/>
  <c r="H8" i="12"/>
  <c r="H8" i="13" s="1"/>
  <c r="J8" i="12"/>
  <c r="J8" i="13" s="1"/>
  <c r="L8" i="12"/>
  <c r="L8" i="13" s="1"/>
  <c r="N8" i="12"/>
  <c r="N8" i="13" s="1"/>
  <c r="F26" i="6"/>
  <c r="C12" i="2" s="1"/>
  <c r="F13" i="14"/>
  <c r="F9" i="12"/>
  <c r="F15" i="2"/>
  <c r="F9" i="2"/>
  <c r="F8" i="2"/>
  <c r="F14" i="14"/>
  <c r="N7" i="13" l="1"/>
  <c r="J7" i="13"/>
  <c r="M17" i="2"/>
  <c r="I17" i="2"/>
  <c r="K17" i="2"/>
  <c r="L7" i="13"/>
  <c r="H7" i="13"/>
  <c r="K7" i="13"/>
  <c r="I7" i="13"/>
  <c r="F17" i="15"/>
  <c r="F18" i="15" s="1"/>
  <c r="F7" i="12"/>
  <c r="F16" i="12"/>
  <c r="F15" i="12"/>
  <c r="F11" i="12"/>
  <c r="F13" i="12"/>
  <c r="C12" i="13"/>
  <c r="F11" i="13"/>
  <c r="E8" i="13"/>
  <c r="F8" i="13" s="1"/>
  <c r="F16" i="14"/>
  <c r="F16" i="13"/>
  <c r="F16" i="2"/>
  <c r="F14" i="2"/>
  <c r="F13" i="2"/>
  <c r="F14" i="12"/>
  <c r="C17" i="14"/>
  <c r="C18" i="14" s="1"/>
  <c r="G17" i="14"/>
  <c r="G18" i="14" s="1"/>
  <c r="K17" i="14"/>
  <c r="K18" i="14" s="1"/>
  <c r="B17" i="14"/>
  <c r="B18" i="14" s="1"/>
  <c r="G26" i="6"/>
  <c r="D12" i="2" s="1"/>
  <c r="D12" i="13" s="1"/>
  <c r="F11" i="14"/>
  <c r="F11" i="2"/>
  <c r="F12" i="14"/>
  <c r="F10" i="2"/>
  <c r="D17" i="14"/>
  <c r="D18" i="14" s="1"/>
  <c r="H17" i="14"/>
  <c r="H18" i="14" s="1"/>
  <c r="L17" i="14"/>
  <c r="L18" i="14" s="1"/>
  <c r="E17" i="14"/>
  <c r="E18" i="14" s="1"/>
  <c r="I17" i="14"/>
  <c r="I18" i="14" s="1"/>
  <c r="M17" i="14"/>
  <c r="M18" i="14" s="1"/>
  <c r="N18" i="2"/>
  <c r="J17" i="14"/>
  <c r="J18" i="14" s="1"/>
  <c r="N17" i="14"/>
  <c r="N18" i="14" s="1"/>
  <c r="F17" i="14" l="1"/>
  <c r="F18" i="14" s="1"/>
  <c r="B17" i="2"/>
  <c r="B18" i="2" s="1"/>
  <c r="D17" i="2"/>
  <c r="D18" i="2" s="1"/>
  <c r="F14" i="13"/>
  <c r="C17" i="2"/>
  <c r="C18" i="2" s="1"/>
  <c r="H26" i="6"/>
  <c r="E12" i="2" s="1"/>
  <c r="E17" i="2" s="1"/>
  <c r="E18" i="2" s="1"/>
  <c r="F12" i="12"/>
  <c r="F10" i="13"/>
  <c r="C17" i="12"/>
  <c r="C18" i="12" s="1"/>
  <c r="B17" i="12"/>
  <c r="B18" i="12" s="1"/>
  <c r="I17" i="12"/>
  <c r="I18" i="12" s="1"/>
  <c r="J17" i="12"/>
  <c r="J18" i="12" s="1"/>
  <c r="M17" i="12"/>
  <c r="M18" i="12" s="1"/>
  <c r="D17" i="12"/>
  <c r="D18" i="12" s="1"/>
  <c r="F10" i="12"/>
  <c r="E17" i="12"/>
  <c r="E18" i="12" s="1"/>
  <c r="L17" i="12"/>
  <c r="L18" i="12" s="1"/>
  <c r="K17" i="12"/>
  <c r="K18" i="12" s="1"/>
  <c r="N17" i="13"/>
  <c r="N18" i="13" s="1"/>
  <c r="N17" i="12"/>
  <c r="N18" i="12" s="1"/>
  <c r="H17" i="12"/>
  <c r="H18" i="12" s="1"/>
  <c r="G17" i="12"/>
  <c r="G18" i="12" s="1"/>
  <c r="E12" i="13" l="1"/>
  <c r="F12" i="2"/>
  <c r="J26" i="6"/>
  <c r="G12" i="2" s="1"/>
  <c r="B17" i="13"/>
  <c r="B18" i="13" s="1"/>
  <c r="D17" i="13"/>
  <c r="D18" i="13" s="1"/>
  <c r="F17" i="12"/>
  <c r="F18" i="12" s="1"/>
  <c r="C17" i="13"/>
  <c r="C18" i="13" s="1"/>
  <c r="F17" i="2" l="1"/>
  <c r="F18" i="2" s="1"/>
  <c r="G12" i="13"/>
  <c r="G17" i="2"/>
  <c r="G18" i="2" s="1"/>
  <c r="F12" i="13"/>
  <c r="E17" i="13"/>
  <c r="E18" i="13" s="1"/>
  <c r="K26" i="6"/>
  <c r="G17" i="13" l="1"/>
  <c r="G18" i="13" s="1"/>
  <c r="H12" i="13"/>
  <c r="H18" i="2"/>
  <c r="F17" i="13"/>
  <c r="F18" i="13" s="1"/>
  <c r="L26" i="6"/>
  <c r="I12" i="13" l="1"/>
  <c r="I18" i="2"/>
  <c r="H17" i="13"/>
  <c r="H18" i="13" s="1"/>
  <c r="M26" i="6"/>
  <c r="J12" i="13" l="1"/>
  <c r="J18" i="2"/>
  <c r="I17" i="13"/>
  <c r="I18" i="13" s="1"/>
  <c r="N26" i="6"/>
  <c r="K12" i="13" l="1"/>
  <c r="K18" i="2"/>
  <c r="J17" i="13"/>
  <c r="J18" i="13" s="1"/>
  <c r="P26" i="6"/>
  <c r="O26" i="6"/>
  <c r="L12" i="13" l="1"/>
  <c r="L18" i="2"/>
  <c r="M12" i="13"/>
  <c r="M18" i="2"/>
  <c r="K17" i="13"/>
  <c r="K18" i="13" s="1"/>
  <c r="M17" i="13" l="1"/>
  <c r="M18" i="13" s="1"/>
  <c r="L17" i="13"/>
  <c r="L18" i="13" s="1"/>
</calcChain>
</file>

<file path=xl/sharedStrings.xml><?xml version="1.0" encoding="utf-8"?>
<sst xmlns="http://schemas.openxmlformats.org/spreadsheetml/2006/main" count="620" uniqueCount="186">
  <si>
    <t>Прием пищи</t>
  </si>
  <si>
    <t>Наименование</t>
  </si>
  <si>
    <t xml:space="preserve">Вес </t>
  </si>
  <si>
    <t>Пищевые вещества</t>
  </si>
  <si>
    <t>Энергетич</t>
  </si>
  <si>
    <t>№</t>
  </si>
  <si>
    <t>B1</t>
  </si>
  <si>
    <t>B2</t>
  </si>
  <si>
    <t>A</t>
  </si>
  <si>
    <t>C</t>
  </si>
  <si>
    <t>Ca</t>
  </si>
  <si>
    <t>Mg</t>
  </si>
  <si>
    <t>P</t>
  </si>
  <si>
    <t>Fe</t>
  </si>
  <si>
    <t>блюда</t>
  </si>
  <si>
    <t>Белки</t>
  </si>
  <si>
    <t>Жиры</t>
  </si>
  <si>
    <t>Углеводы</t>
  </si>
  <si>
    <t>ценность</t>
  </si>
  <si>
    <t>рецептуры</t>
  </si>
  <si>
    <t>Неделя 1</t>
  </si>
  <si>
    <t>День 1</t>
  </si>
  <si>
    <t>Каша молочная рисовая</t>
  </si>
  <si>
    <t>Завтрак</t>
  </si>
  <si>
    <t>Чай с лимоном</t>
  </si>
  <si>
    <t>Хлеб ржаной</t>
  </si>
  <si>
    <t>Итого за завтрак</t>
  </si>
  <si>
    <t>139-04</t>
  </si>
  <si>
    <t>Обед</t>
  </si>
  <si>
    <t>Картофельное пюре</t>
  </si>
  <si>
    <t>Сок фруктовый</t>
  </si>
  <si>
    <t>Хлеб пшеничный</t>
  </si>
  <si>
    <t>Итого за обед</t>
  </si>
  <si>
    <t>Рагу из овощей</t>
  </si>
  <si>
    <t>541-04</t>
  </si>
  <si>
    <t>Полдник</t>
  </si>
  <si>
    <t>Итого за полдник</t>
  </si>
  <si>
    <t>День 2</t>
  </si>
  <si>
    <t xml:space="preserve">Каша гречневая </t>
  </si>
  <si>
    <t xml:space="preserve">Хлеб пшеничный </t>
  </si>
  <si>
    <t>462-04</t>
  </si>
  <si>
    <t xml:space="preserve">Кисель </t>
  </si>
  <si>
    <t>Плов из птицы</t>
  </si>
  <si>
    <t>День 3</t>
  </si>
  <si>
    <t>Какао с молоком</t>
  </si>
  <si>
    <t>Рассольник ленинградский со сметаной</t>
  </si>
  <si>
    <t>Кисломолочный напиток (йогурт)</t>
  </si>
  <si>
    <t>День 4</t>
  </si>
  <si>
    <t>50/50</t>
  </si>
  <si>
    <t>Макаронные изделия отварные</t>
  </si>
  <si>
    <t>Борщ со сметаной</t>
  </si>
  <si>
    <t>109-04</t>
  </si>
  <si>
    <t xml:space="preserve">Биточки из говядины </t>
  </si>
  <si>
    <t>Кофейный напиток с  молоком</t>
  </si>
  <si>
    <t>Каша "Янтарная"</t>
  </si>
  <si>
    <t>День 5</t>
  </si>
  <si>
    <t>Салат из квашеной капусты</t>
  </si>
  <si>
    <t>Суп с клецками</t>
  </si>
  <si>
    <t>Чай с сахаром</t>
  </si>
  <si>
    <t>Неделя 2</t>
  </si>
  <si>
    <t>День 6</t>
  </si>
  <si>
    <t>Гуляш</t>
  </si>
  <si>
    <t>День 7</t>
  </si>
  <si>
    <t>Тефтели с соусом</t>
  </si>
  <si>
    <t>Сырники из творога со сгущенным молоком</t>
  </si>
  <si>
    <t>Компот из смеси сухофруктов</t>
  </si>
  <si>
    <t>Салат из свеклы с зеленым горошком</t>
  </si>
  <si>
    <t>День 8</t>
  </si>
  <si>
    <t>Суп картофельный макаронными изд.</t>
  </si>
  <si>
    <t>140-04</t>
  </si>
  <si>
    <t>Бутерброд с сыром</t>
  </si>
  <si>
    <t>Запеканка из творога со сгущеным молоком</t>
  </si>
  <si>
    <t>366-04</t>
  </si>
  <si>
    <t>День 9</t>
  </si>
  <si>
    <t>Суп картофельный с крупой</t>
  </si>
  <si>
    <t>Рыба жареная (запеченая)</t>
  </si>
  <si>
    <t>Запеканка картофельная с мясом</t>
  </si>
  <si>
    <t>День 10</t>
  </si>
  <si>
    <t>Азу</t>
  </si>
  <si>
    <t>438-04</t>
  </si>
  <si>
    <t>Щи из свежей капусты с картофелем и сметаной</t>
  </si>
  <si>
    <t>124-04</t>
  </si>
  <si>
    <t>Примечание:</t>
  </si>
  <si>
    <t>*- допускается выдача иных кондитерских изделий;</t>
  </si>
  <si>
    <t>**- допускается выдача иных фруктов.</t>
  </si>
  <si>
    <t>Среднее потребление пищевых веществ и энергии ,витаминов и минералов завтрак 7-11 лет.</t>
  </si>
  <si>
    <t>№ дня</t>
  </si>
  <si>
    <t xml:space="preserve">Белки </t>
  </si>
  <si>
    <t xml:space="preserve">Жиры </t>
  </si>
  <si>
    <t>Углеводы (г)</t>
  </si>
  <si>
    <t>Энергетическая ценность ккал</t>
  </si>
  <si>
    <t>(г)</t>
  </si>
  <si>
    <t>завтрак</t>
  </si>
  <si>
    <t>завтрак %</t>
  </si>
  <si>
    <t>за 10 дней</t>
  </si>
  <si>
    <t>среднее</t>
  </si>
  <si>
    <t xml:space="preserve">по СанПиН </t>
  </si>
  <si>
    <t>20-25</t>
  </si>
  <si>
    <t>Среднее потребление пищевых веществ и энергии ,витаминов и минералов обед 7-11 лет.</t>
  </si>
  <si>
    <t>( г)</t>
  </si>
  <si>
    <t>обед</t>
  </si>
  <si>
    <t>обед %</t>
  </si>
  <si>
    <t>30-35</t>
  </si>
  <si>
    <t>Среднее потребление пищевых веществ и энергии ,витаминов и минералов завтрака и обеда 7-11 лет.</t>
  </si>
  <si>
    <t>Белки ( г)</t>
  </si>
  <si>
    <t>Жиры (г)</t>
  </si>
  <si>
    <t>завтрак+обед</t>
  </si>
  <si>
    <t>завтрак+обед %</t>
  </si>
  <si>
    <t>50-60</t>
  </si>
  <si>
    <t>Среднее потребление пищевых веществ и энергии ,витаминов и минералов  обеда и полдника 7-11 лет.</t>
  </si>
  <si>
    <t>обед+полдник</t>
  </si>
  <si>
    <t>обед+полдник %</t>
  </si>
  <si>
    <t>40-50</t>
  </si>
  <si>
    <t>Фрукты свежие (по сезону)</t>
  </si>
  <si>
    <t xml:space="preserve">Салат из белокоч.капусты </t>
  </si>
  <si>
    <t>Омлет натуральный</t>
  </si>
  <si>
    <t>Салат витаминный</t>
  </si>
  <si>
    <t>Фрикадельки рыбные  с соусом</t>
  </si>
  <si>
    <t>Салат из свеклы отварной</t>
  </si>
  <si>
    <t>Суп картофельный с бобовыми</t>
  </si>
  <si>
    <t>Птица, тушеная с овощами</t>
  </si>
  <si>
    <t>Икра кабачковая</t>
  </si>
  <si>
    <t>Молоко кипяченное</t>
  </si>
  <si>
    <t>Кондитерское изделие (печенье)*</t>
  </si>
  <si>
    <t>Капуста тушеная</t>
  </si>
  <si>
    <t>Картофельные оладьи с сыром</t>
  </si>
  <si>
    <t>Рыба тушеная в томате совощами</t>
  </si>
  <si>
    <t>Гратен</t>
  </si>
  <si>
    <t>Суп молочный с клецками</t>
  </si>
  <si>
    <t>Среднее потребление пищевых веществ и энергии ,витаминов и минералов подник 7-11 лет.</t>
  </si>
  <si>
    <t>10-15</t>
  </si>
  <si>
    <t xml:space="preserve">Энергетическая </t>
  </si>
  <si>
    <t>Ст-ть блюда</t>
  </si>
  <si>
    <t>пром.</t>
  </si>
  <si>
    <t>210-17</t>
  </si>
  <si>
    <t>377-17</t>
  </si>
  <si>
    <t>338-17</t>
  </si>
  <si>
    <t>71-17</t>
  </si>
  <si>
    <t>96-17</t>
  </si>
  <si>
    <t>260-17</t>
  </si>
  <si>
    <t>171-17</t>
  </si>
  <si>
    <t>389-17</t>
  </si>
  <si>
    <t>385-17</t>
  </si>
  <si>
    <t>52-17</t>
  </si>
  <si>
    <t>268-17</t>
  </si>
  <si>
    <t>202-17</t>
  </si>
  <si>
    <t>49-17</t>
  </si>
  <si>
    <t>240-17</t>
  </si>
  <si>
    <t>520-04</t>
  </si>
  <si>
    <t>349-17</t>
  </si>
  <si>
    <t>386-17</t>
  </si>
  <si>
    <t>47-17</t>
  </si>
  <si>
    <t>291-17</t>
  </si>
  <si>
    <t>379-17</t>
  </si>
  <si>
    <t>358-04</t>
  </si>
  <si>
    <t>138-04</t>
  </si>
  <si>
    <t>305-04</t>
  </si>
  <si>
    <t>43-04</t>
  </si>
  <si>
    <t>478-04</t>
  </si>
  <si>
    <t>376-17</t>
  </si>
  <si>
    <t>155-04</t>
  </si>
  <si>
    <t>231-04</t>
  </si>
  <si>
    <t>139-17</t>
  </si>
  <si>
    <t>648-04</t>
  </si>
  <si>
    <t>295-22</t>
  </si>
  <si>
    <t>230-17</t>
  </si>
  <si>
    <t>53-17</t>
  </si>
  <si>
    <t>382-17</t>
  </si>
  <si>
    <t>342-17</t>
  </si>
  <si>
    <t>229-17</t>
  </si>
  <si>
    <t>488-04</t>
  </si>
  <si>
    <t>289-22</t>
  </si>
  <si>
    <t>375-17</t>
  </si>
  <si>
    <t>3-17</t>
  </si>
  <si>
    <t>124/109-17</t>
  </si>
  <si>
    <t>174-17</t>
  </si>
  <si>
    <t>Кондитерское изделие (пряник)*</t>
  </si>
  <si>
    <t>Итого за день</t>
  </si>
  <si>
    <t>Овощи натуральные (по сезону) огурцы св.</t>
  </si>
  <si>
    <t>Овощи натуральные (по сезону) помидоры св.</t>
  </si>
  <si>
    <t>Зразы картофельные с соусом</t>
  </si>
  <si>
    <t xml:space="preserve">Завтрак </t>
  </si>
  <si>
    <t>Завтрак + обед</t>
  </si>
  <si>
    <t>Стоимость  7-11 лет.</t>
  </si>
  <si>
    <t>Обед + полдник</t>
  </si>
  <si>
    <t>З+О+П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</si>
</sst>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10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/>
    </xf>
    <xf numFmtId="2" fontId="0" fillId="0" borderId="0" xfId="0" applyNumberForma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7" fillId="2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0" borderId="1" xfId="0" quotePrefix="1" applyFont="1" applyBorder="1" applyAlignment="1">
      <alignment horizontal="left"/>
    </xf>
    <xf numFmtId="0" fontId="7" fillId="0" borderId="1" xfId="0" quotePrefix="1" applyNumberFormat="1" applyFont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0" fillId="0" borderId="0" xfId="0" applyNumberForma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0" borderId="1" xfId="0" quotePrefix="1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0" borderId="1" xfId="0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0">
    <cellStyle name="Обычный" xfId="0" builtinId="0"/>
    <cellStyle name="Обычный 2" xfId="1" xr:uid="{00000000-0005-0000-0000-000031000000}"/>
    <cellStyle name="Обычный 2 2" xfId="2" xr:uid="{00000000-0005-0000-0000-000032000000}"/>
    <cellStyle name="Обычный 3" xfId="3" xr:uid="{00000000-0005-0000-0000-000033000000}"/>
    <cellStyle name="Обычный 3 2" xfId="4" xr:uid="{00000000-0005-0000-0000-000034000000}"/>
    <cellStyle name="Обычный 4" xfId="5" xr:uid="{00000000-0005-0000-0000-000035000000}"/>
    <cellStyle name="Обычный 4 2" xfId="6" xr:uid="{00000000-0005-0000-0000-000036000000}"/>
    <cellStyle name="Обычный 5" xfId="7" xr:uid="{00000000-0005-0000-0000-000037000000}"/>
    <cellStyle name="Обычный 6" xfId="8" xr:uid="{00000000-0005-0000-0000-000038000000}"/>
    <cellStyle name="Обычный 7" xfId="9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7"/>
  <sheetViews>
    <sheetView topLeftCell="A13" zoomScale="50" zoomScaleNormal="50" zoomScaleSheetLayoutView="40" workbookViewId="0">
      <selection activeCell="B38" sqref="B38"/>
    </sheetView>
  </sheetViews>
  <sheetFormatPr defaultColWidth="9" defaultRowHeight="20.25"/>
  <cols>
    <col min="1" max="1" width="27.28515625" style="53" customWidth="1"/>
    <col min="2" max="2" width="62.42578125" style="55" customWidth="1"/>
    <col min="3" max="4" width="11.85546875" style="55" customWidth="1"/>
    <col min="5" max="7" width="12.7109375" style="55" customWidth="1"/>
    <col min="8" max="8" width="20.42578125" style="55" customWidth="1"/>
    <col min="9" max="9" width="15.5703125" style="55" customWidth="1"/>
    <col min="10" max="15" width="11.85546875" style="55" customWidth="1"/>
    <col min="16" max="16" width="13.85546875" style="55" customWidth="1"/>
    <col min="17" max="17" width="11.85546875" style="55" customWidth="1"/>
    <col min="18" max="18" width="9" style="55" customWidth="1"/>
    <col min="19" max="16384" width="9" style="55"/>
  </cols>
  <sheetData>
    <row r="2" spans="1:17" ht="0.95" customHeight="1"/>
    <row r="3" spans="1:17" hidden="1"/>
    <row r="4" spans="1:17" hidden="1"/>
    <row r="5" spans="1:17" hidden="1"/>
    <row r="6" spans="1:17" hidden="1"/>
    <row r="7" spans="1:17">
      <c r="A7" s="90" t="s">
        <v>0</v>
      </c>
      <c r="B7" s="46" t="s">
        <v>1</v>
      </c>
      <c r="C7" s="46" t="s">
        <v>2</v>
      </c>
      <c r="D7" s="94" t="s">
        <v>132</v>
      </c>
      <c r="E7" s="91" t="s">
        <v>3</v>
      </c>
      <c r="F7" s="92"/>
      <c r="G7" s="93"/>
      <c r="H7" s="46" t="s">
        <v>131</v>
      </c>
      <c r="I7" s="46" t="s">
        <v>5</v>
      </c>
      <c r="J7" s="46" t="s">
        <v>6</v>
      </c>
      <c r="K7" s="46" t="s">
        <v>7</v>
      </c>
      <c r="L7" s="46" t="s">
        <v>8</v>
      </c>
      <c r="M7" s="46" t="s">
        <v>9</v>
      </c>
      <c r="N7" s="46" t="s">
        <v>10</v>
      </c>
      <c r="O7" s="46" t="s">
        <v>11</v>
      </c>
      <c r="P7" s="46" t="s">
        <v>12</v>
      </c>
      <c r="Q7" s="46" t="s">
        <v>13</v>
      </c>
    </row>
    <row r="8" spans="1:17">
      <c r="A8" s="90"/>
      <c r="B8" s="46" t="s">
        <v>14</v>
      </c>
      <c r="C8" s="46" t="s">
        <v>14</v>
      </c>
      <c r="D8" s="95"/>
      <c r="E8" s="46" t="s">
        <v>15</v>
      </c>
      <c r="F8" s="46" t="s">
        <v>16</v>
      </c>
      <c r="G8" s="46" t="s">
        <v>17</v>
      </c>
      <c r="H8" s="46" t="s">
        <v>18</v>
      </c>
      <c r="I8" s="46" t="s">
        <v>19</v>
      </c>
      <c r="J8" s="46"/>
      <c r="K8" s="46"/>
      <c r="L8" s="46"/>
      <c r="M8" s="46"/>
      <c r="N8" s="46"/>
      <c r="O8" s="46"/>
      <c r="P8" s="46"/>
      <c r="Q8" s="46"/>
    </row>
    <row r="9" spans="1:17">
      <c r="A9" s="46" t="s">
        <v>20</v>
      </c>
      <c r="B9" s="62" t="s">
        <v>121</v>
      </c>
      <c r="C9" s="51">
        <v>60</v>
      </c>
      <c r="D9" s="51">
        <v>11.1</v>
      </c>
      <c r="E9" s="18">
        <v>1.6385999999999998</v>
      </c>
      <c r="F9" s="18">
        <v>0</v>
      </c>
      <c r="G9" s="18">
        <v>8.7876000000000012</v>
      </c>
      <c r="H9" s="18">
        <v>80.28</v>
      </c>
      <c r="I9" s="56" t="s">
        <v>133</v>
      </c>
      <c r="J9" s="18">
        <v>2.2800000000000001E-2</v>
      </c>
      <c r="K9" s="18">
        <v>2.3400000000000001E-2</v>
      </c>
      <c r="L9" s="18">
        <v>0</v>
      </c>
      <c r="M9" s="18">
        <v>2.8055999999999996</v>
      </c>
      <c r="N9" s="18">
        <v>54.559800000000003</v>
      </c>
      <c r="O9" s="18">
        <v>10.863600000000002</v>
      </c>
      <c r="P9" s="18">
        <v>33.4818</v>
      </c>
      <c r="Q9" s="18">
        <v>0.44460000000000005</v>
      </c>
    </row>
    <row r="10" spans="1:17">
      <c r="A10" s="46" t="s">
        <v>21</v>
      </c>
      <c r="B10" s="63" t="s">
        <v>115</v>
      </c>
      <c r="C10" s="51">
        <v>150</v>
      </c>
      <c r="D10" s="51">
        <v>58.95</v>
      </c>
      <c r="E10" s="18">
        <v>15.5</v>
      </c>
      <c r="F10" s="18">
        <v>25.5</v>
      </c>
      <c r="G10" s="18">
        <v>2.4</v>
      </c>
      <c r="H10" s="18">
        <v>300</v>
      </c>
      <c r="I10" s="56" t="s">
        <v>134</v>
      </c>
      <c r="J10" s="18">
        <v>0.08</v>
      </c>
      <c r="K10" s="18">
        <v>0.59</v>
      </c>
      <c r="L10" s="18">
        <v>415</v>
      </c>
      <c r="M10" s="18">
        <v>0</v>
      </c>
      <c r="N10" s="18">
        <v>81</v>
      </c>
      <c r="O10" s="18">
        <v>17</v>
      </c>
      <c r="P10" s="18">
        <v>290</v>
      </c>
      <c r="Q10" s="18">
        <v>3.2</v>
      </c>
    </row>
    <row r="11" spans="1:17">
      <c r="A11" s="46" t="s">
        <v>23</v>
      </c>
      <c r="B11" s="62" t="s">
        <v>24</v>
      </c>
      <c r="C11" s="58">
        <v>200</v>
      </c>
      <c r="D11" s="58">
        <v>4.84</v>
      </c>
      <c r="E11" s="18">
        <v>0.2</v>
      </c>
      <c r="F11" s="18">
        <v>0</v>
      </c>
      <c r="G11" s="18">
        <v>16</v>
      </c>
      <c r="H11" s="18">
        <v>65</v>
      </c>
      <c r="I11" s="34" t="s">
        <v>135</v>
      </c>
      <c r="J11" s="18">
        <v>0</v>
      </c>
      <c r="K11" s="18">
        <v>0.01</v>
      </c>
      <c r="L11" s="18">
        <v>0.38</v>
      </c>
      <c r="M11" s="18">
        <v>1.1599999999999999</v>
      </c>
      <c r="N11" s="18">
        <v>14.2</v>
      </c>
      <c r="O11" s="18">
        <v>2</v>
      </c>
      <c r="P11" s="18">
        <v>8.5</v>
      </c>
      <c r="Q11" s="18">
        <v>0.4</v>
      </c>
    </row>
    <row r="12" spans="1:17">
      <c r="A12" s="46"/>
      <c r="B12" s="62" t="s">
        <v>113</v>
      </c>
      <c r="C12" s="57">
        <v>100</v>
      </c>
      <c r="D12" s="57">
        <v>25</v>
      </c>
      <c r="E12" s="18">
        <v>0.39</v>
      </c>
      <c r="F12" s="18">
        <v>0</v>
      </c>
      <c r="G12" s="18">
        <v>12.6</v>
      </c>
      <c r="H12" s="18">
        <v>52</v>
      </c>
      <c r="I12" s="34" t="s">
        <v>136</v>
      </c>
      <c r="J12" s="18">
        <v>3.3000000000000002E-2</v>
      </c>
      <c r="K12" s="18">
        <v>2.1999999999999999E-2</v>
      </c>
      <c r="L12" s="18">
        <v>4.58</v>
      </c>
      <c r="M12" s="18">
        <v>9.17</v>
      </c>
      <c r="N12" s="18">
        <v>14.67</v>
      </c>
      <c r="O12" s="18">
        <v>8.25</v>
      </c>
      <c r="P12" s="18">
        <v>10.08</v>
      </c>
      <c r="Q12" s="18">
        <v>2.02</v>
      </c>
    </row>
    <row r="13" spans="1:17">
      <c r="A13" s="46"/>
      <c r="B13" s="62" t="s">
        <v>39</v>
      </c>
      <c r="C13" s="58">
        <v>20</v>
      </c>
      <c r="D13" s="58">
        <v>1.52</v>
      </c>
      <c r="E13" s="18">
        <v>1.52</v>
      </c>
      <c r="F13" s="18">
        <v>0.16</v>
      </c>
      <c r="G13" s="18">
        <v>9.84</v>
      </c>
      <c r="H13" s="18">
        <v>46.88</v>
      </c>
      <c r="I13" s="34" t="s">
        <v>133</v>
      </c>
      <c r="J13" s="18">
        <v>2.1999999999999999E-2</v>
      </c>
      <c r="K13" s="18">
        <v>6.0000000000000001E-3</v>
      </c>
      <c r="L13" s="18">
        <v>0</v>
      </c>
      <c r="M13" s="18">
        <v>0</v>
      </c>
      <c r="N13" s="18">
        <v>4</v>
      </c>
      <c r="O13" s="18">
        <v>2.8</v>
      </c>
      <c r="P13" s="18">
        <v>13</v>
      </c>
      <c r="Q13" s="18">
        <v>0.22</v>
      </c>
    </row>
    <row r="14" spans="1:17">
      <c r="A14" s="46"/>
      <c r="B14" s="62" t="s">
        <v>25</v>
      </c>
      <c r="C14" s="58">
        <v>20</v>
      </c>
      <c r="D14" s="58">
        <v>1.6</v>
      </c>
      <c r="E14" s="18">
        <v>1.32</v>
      </c>
      <c r="F14" s="18">
        <v>0.24</v>
      </c>
      <c r="G14" s="18">
        <v>7.92</v>
      </c>
      <c r="H14" s="18">
        <v>34.159999999999997</v>
      </c>
      <c r="I14" s="34" t="s">
        <v>133</v>
      </c>
      <c r="J14" s="18">
        <v>3.5999999999999997E-2</v>
      </c>
      <c r="K14" s="18">
        <v>1.6E-2</v>
      </c>
      <c r="L14" s="18">
        <v>0</v>
      </c>
      <c r="M14" s="18">
        <v>0</v>
      </c>
      <c r="N14" s="18">
        <v>7</v>
      </c>
      <c r="O14" s="18">
        <v>9.4</v>
      </c>
      <c r="P14" s="18">
        <v>31.6</v>
      </c>
      <c r="Q14" s="18">
        <v>0.78</v>
      </c>
    </row>
    <row r="15" spans="1:17">
      <c r="A15" s="46" t="s">
        <v>26</v>
      </c>
      <c r="B15" s="62"/>
      <c r="C15" s="46">
        <f>SUM(C9:C14)</f>
        <v>550</v>
      </c>
      <c r="D15" s="19">
        <f t="shared" ref="D15:P15" si="0">SUM(D9:D14)</f>
        <v>103.00999999999999</v>
      </c>
      <c r="E15" s="19">
        <f t="shared" si="0"/>
        <v>20.5686</v>
      </c>
      <c r="F15" s="19">
        <f t="shared" si="0"/>
        <v>25.9</v>
      </c>
      <c r="G15" s="19">
        <f t="shared" si="0"/>
        <v>57.547600000000003</v>
      </c>
      <c r="H15" s="19">
        <f t="shared" si="0"/>
        <v>578.31999999999994</v>
      </c>
      <c r="I15" s="42"/>
      <c r="J15" s="19">
        <f t="shared" si="0"/>
        <v>0.1938</v>
      </c>
      <c r="K15" s="19">
        <f t="shared" si="0"/>
        <v>0.66739999999999999</v>
      </c>
      <c r="L15" s="19">
        <f t="shared" si="0"/>
        <v>419.96</v>
      </c>
      <c r="M15" s="19">
        <f t="shared" si="0"/>
        <v>13.1356</v>
      </c>
      <c r="N15" s="19">
        <f t="shared" si="0"/>
        <v>175.42979999999997</v>
      </c>
      <c r="O15" s="19">
        <f t="shared" si="0"/>
        <v>50.313600000000001</v>
      </c>
      <c r="P15" s="19">
        <f t="shared" si="0"/>
        <v>386.66180000000003</v>
      </c>
      <c r="Q15" s="19">
        <f>SUM(Q9:Q14)</f>
        <v>7.0646000000000004</v>
      </c>
    </row>
    <row r="16" spans="1:17">
      <c r="A16" s="46" t="s">
        <v>28</v>
      </c>
      <c r="B16" s="63" t="s">
        <v>178</v>
      </c>
      <c r="C16" s="51">
        <v>60</v>
      </c>
      <c r="D16" s="51">
        <v>14.7</v>
      </c>
      <c r="E16" s="18">
        <v>0.5</v>
      </c>
      <c r="F16" s="18">
        <v>0</v>
      </c>
      <c r="G16" s="18">
        <v>2</v>
      </c>
      <c r="H16" s="18">
        <v>10.9</v>
      </c>
      <c r="I16" s="34" t="s">
        <v>137</v>
      </c>
      <c r="J16" s="18">
        <v>1.7999999999999999E-2</v>
      </c>
      <c r="K16" s="18">
        <v>1.7999999999999999E-2</v>
      </c>
      <c r="L16" s="18">
        <v>6</v>
      </c>
      <c r="M16" s="18">
        <v>6</v>
      </c>
      <c r="N16" s="18">
        <v>13.8</v>
      </c>
      <c r="O16" s="18">
        <v>8.4</v>
      </c>
      <c r="P16" s="18">
        <v>25.2</v>
      </c>
      <c r="Q16" s="18">
        <v>0.36</v>
      </c>
    </row>
    <row r="17" spans="1:17">
      <c r="A17" s="46"/>
      <c r="B17" s="62" t="s">
        <v>45</v>
      </c>
      <c r="C17" s="58">
        <v>205</v>
      </c>
      <c r="D17" s="58">
        <v>11.75</v>
      </c>
      <c r="E17" s="18">
        <v>1.7390000000000001</v>
      </c>
      <c r="F17" s="18">
        <v>5.0720000000000001</v>
      </c>
      <c r="G17" s="18">
        <v>19.75</v>
      </c>
      <c r="H17" s="18">
        <v>119.7</v>
      </c>
      <c r="I17" s="56" t="s">
        <v>138</v>
      </c>
      <c r="J17" s="18">
        <v>7.5500000000000012E-2</v>
      </c>
      <c r="K17" s="18">
        <v>5.1500000000000011E-2</v>
      </c>
      <c r="L17" s="18">
        <v>7.5</v>
      </c>
      <c r="M17" s="18">
        <v>6.7149999999999999</v>
      </c>
      <c r="N17" s="18">
        <v>27.619999999999997</v>
      </c>
      <c r="O17" s="18">
        <v>19.739999999999998</v>
      </c>
      <c r="P17" s="18">
        <v>48.38</v>
      </c>
      <c r="Q17" s="18">
        <v>0.75000000000000011</v>
      </c>
    </row>
    <row r="18" spans="1:17">
      <c r="A18" s="46"/>
      <c r="B18" s="62" t="s">
        <v>61</v>
      </c>
      <c r="C18" s="51" t="s">
        <v>48</v>
      </c>
      <c r="D18" s="51">
        <v>86.69</v>
      </c>
      <c r="E18" s="18">
        <v>15.4</v>
      </c>
      <c r="F18" s="18">
        <v>16.399999999999999</v>
      </c>
      <c r="G18" s="18">
        <v>3.7</v>
      </c>
      <c r="H18" s="18">
        <v>198.1</v>
      </c>
      <c r="I18" s="34" t="s">
        <v>139</v>
      </c>
      <c r="J18" s="18">
        <v>0.05</v>
      </c>
      <c r="K18" s="18">
        <v>0.04</v>
      </c>
      <c r="L18" s="18">
        <v>0.04</v>
      </c>
      <c r="M18" s="18">
        <v>1.07</v>
      </c>
      <c r="N18" s="18">
        <v>34.5</v>
      </c>
      <c r="O18" s="18">
        <v>24.7</v>
      </c>
      <c r="P18" s="18">
        <v>158.69999999999999</v>
      </c>
      <c r="Q18" s="18">
        <v>1.2</v>
      </c>
    </row>
    <row r="19" spans="1:17">
      <c r="A19" s="46"/>
      <c r="B19" s="64" t="s">
        <v>38</v>
      </c>
      <c r="C19" s="61">
        <v>150</v>
      </c>
      <c r="D19" s="61">
        <v>13.35</v>
      </c>
      <c r="E19" s="18">
        <v>4.5</v>
      </c>
      <c r="F19" s="18">
        <v>5.0999999999999996</v>
      </c>
      <c r="G19" s="18">
        <v>21.9</v>
      </c>
      <c r="H19" s="18">
        <v>151.49999999999997</v>
      </c>
      <c r="I19" s="56" t="s">
        <v>140</v>
      </c>
      <c r="J19" s="18">
        <v>0.11999999999999997</v>
      </c>
      <c r="K19" s="18">
        <v>5.9999999999999984E-2</v>
      </c>
      <c r="L19" s="18">
        <v>0</v>
      </c>
      <c r="M19" s="18">
        <v>0</v>
      </c>
      <c r="N19" s="18">
        <v>18</v>
      </c>
      <c r="O19" s="18">
        <v>73.5</v>
      </c>
      <c r="P19" s="18">
        <v>108</v>
      </c>
      <c r="Q19" s="18">
        <v>2.4000000000000004</v>
      </c>
    </row>
    <row r="20" spans="1:17">
      <c r="A20" s="46"/>
      <c r="B20" s="62" t="s">
        <v>30</v>
      </c>
      <c r="C20" s="58">
        <v>200</v>
      </c>
      <c r="D20" s="58">
        <v>12.6</v>
      </c>
      <c r="E20" s="18">
        <v>1</v>
      </c>
      <c r="F20" s="18">
        <v>0</v>
      </c>
      <c r="G20" s="18">
        <v>24.4</v>
      </c>
      <c r="H20" s="18">
        <v>101.6</v>
      </c>
      <c r="I20" s="34" t="s">
        <v>141</v>
      </c>
      <c r="J20" s="18">
        <v>0.01</v>
      </c>
      <c r="K20" s="18">
        <v>0.01</v>
      </c>
      <c r="L20" s="18">
        <v>0</v>
      </c>
      <c r="M20" s="18">
        <v>2</v>
      </c>
      <c r="N20" s="18">
        <v>17</v>
      </c>
      <c r="O20" s="18">
        <v>10</v>
      </c>
      <c r="P20" s="18">
        <v>24</v>
      </c>
      <c r="Q20" s="18">
        <v>2.8</v>
      </c>
    </row>
    <row r="21" spans="1:17">
      <c r="A21" s="46"/>
      <c r="B21" s="62" t="s">
        <v>31</v>
      </c>
      <c r="C21" s="58">
        <v>40</v>
      </c>
      <c r="D21" s="58">
        <v>3.04</v>
      </c>
      <c r="E21" s="18">
        <v>3.04</v>
      </c>
      <c r="F21" s="18">
        <v>0.32</v>
      </c>
      <c r="G21" s="18">
        <v>19.68</v>
      </c>
      <c r="H21" s="18">
        <v>93.76</v>
      </c>
      <c r="I21" s="34" t="s">
        <v>133</v>
      </c>
      <c r="J21" s="18">
        <v>4.3999999999999997E-2</v>
      </c>
      <c r="K21" s="18">
        <v>1.2E-2</v>
      </c>
      <c r="L21" s="18">
        <v>0</v>
      </c>
      <c r="M21" s="18">
        <v>0</v>
      </c>
      <c r="N21" s="18">
        <v>8</v>
      </c>
      <c r="O21" s="18">
        <v>5.6</v>
      </c>
      <c r="P21" s="18">
        <v>26</v>
      </c>
      <c r="Q21" s="18">
        <v>0.44</v>
      </c>
    </row>
    <row r="22" spans="1:17">
      <c r="A22" s="46"/>
      <c r="B22" s="62" t="s">
        <v>25</v>
      </c>
      <c r="C22" s="51">
        <v>30</v>
      </c>
      <c r="D22" s="51">
        <v>2.4</v>
      </c>
      <c r="E22" s="18">
        <v>1.98</v>
      </c>
      <c r="F22" s="18">
        <v>0.36</v>
      </c>
      <c r="G22" s="18">
        <v>11.88</v>
      </c>
      <c r="H22" s="18">
        <v>51.24</v>
      </c>
      <c r="I22" s="34" t="s">
        <v>133</v>
      </c>
      <c r="J22" s="18">
        <v>0.06</v>
      </c>
      <c r="K22" s="18">
        <v>0.03</v>
      </c>
      <c r="L22" s="18">
        <v>0</v>
      </c>
      <c r="M22" s="18">
        <v>0</v>
      </c>
      <c r="N22" s="18">
        <v>10.5</v>
      </c>
      <c r="O22" s="18">
        <v>14.1</v>
      </c>
      <c r="P22" s="18">
        <v>47.4</v>
      </c>
      <c r="Q22" s="18">
        <v>1.17</v>
      </c>
    </row>
    <row r="23" spans="1:17">
      <c r="A23" s="46" t="s">
        <v>32</v>
      </c>
      <c r="B23" s="62"/>
      <c r="C23" s="46">
        <f>SUM(C16:C22)</f>
        <v>685</v>
      </c>
      <c r="D23" s="19">
        <f>SUM(D16:D22)</f>
        <v>144.53</v>
      </c>
      <c r="E23" s="19">
        <f>SUM(E16:E22)</f>
        <v>28.158999999999999</v>
      </c>
      <c r="F23" s="19">
        <f t="shared" ref="F23:Q23" si="1">SUM(F16:F22)</f>
        <v>27.251999999999995</v>
      </c>
      <c r="G23" s="19">
        <f t="shared" si="1"/>
        <v>103.31</v>
      </c>
      <c r="H23" s="19">
        <f t="shared" si="1"/>
        <v>726.8</v>
      </c>
      <c r="I23" s="42"/>
      <c r="J23" s="19">
        <f t="shared" si="1"/>
        <v>0.37749999999999995</v>
      </c>
      <c r="K23" s="19">
        <f t="shared" si="1"/>
        <v>0.2215</v>
      </c>
      <c r="L23" s="19">
        <f t="shared" si="1"/>
        <v>13.54</v>
      </c>
      <c r="M23" s="19">
        <f t="shared" si="1"/>
        <v>15.785</v>
      </c>
      <c r="N23" s="19">
        <f t="shared" si="1"/>
        <v>129.42000000000002</v>
      </c>
      <c r="O23" s="19">
        <f t="shared" si="1"/>
        <v>156.04</v>
      </c>
      <c r="P23" s="19">
        <f t="shared" si="1"/>
        <v>437.67999999999995</v>
      </c>
      <c r="Q23" s="19">
        <f t="shared" si="1"/>
        <v>9.120000000000001</v>
      </c>
    </row>
    <row r="24" spans="1:17">
      <c r="A24" s="46" t="s">
        <v>35</v>
      </c>
      <c r="B24" s="62" t="s">
        <v>123</v>
      </c>
      <c r="C24" s="51">
        <v>30</v>
      </c>
      <c r="D24" s="51">
        <v>6.3</v>
      </c>
      <c r="E24" s="18">
        <v>2.25</v>
      </c>
      <c r="F24" s="18">
        <v>2.94</v>
      </c>
      <c r="G24" s="18">
        <v>22.32</v>
      </c>
      <c r="H24" s="18">
        <v>125.1</v>
      </c>
      <c r="I24" s="34" t="s">
        <v>133</v>
      </c>
      <c r="J24" s="18">
        <v>2.3999999999999997E-2</v>
      </c>
      <c r="K24" s="18">
        <v>1.4999999999999998E-2</v>
      </c>
      <c r="L24" s="18">
        <v>2.9999999999999991</v>
      </c>
      <c r="M24" s="18">
        <v>0</v>
      </c>
      <c r="N24" s="18">
        <v>8.6999999999999993</v>
      </c>
      <c r="O24" s="18">
        <v>5.9999999999999991</v>
      </c>
      <c r="P24" s="18">
        <v>26.999999999999996</v>
      </c>
      <c r="Q24" s="18">
        <v>0.63</v>
      </c>
    </row>
    <row r="25" spans="1:17">
      <c r="A25" s="46"/>
      <c r="B25" s="62" t="s">
        <v>122</v>
      </c>
      <c r="C25" s="58">
        <v>200</v>
      </c>
      <c r="D25" s="58">
        <v>20.260000000000002</v>
      </c>
      <c r="E25" s="18">
        <v>5.8</v>
      </c>
      <c r="F25" s="18">
        <v>5</v>
      </c>
      <c r="G25" s="18">
        <v>9.6</v>
      </c>
      <c r="H25" s="18">
        <v>108</v>
      </c>
      <c r="I25" s="34" t="s">
        <v>142</v>
      </c>
      <c r="J25" s="18">
        <v>0.08</v>
      </c>
      <c r="K25" s="18">
        <v>0.3</v>
      </c>
      <c r="L25" s="18">
        <v>40</v>
      </c>
      <c r="M25" s="18">
        <v>2.6</v>
      </c>
      <c r="N25" s="18">
        <v>240</v>
      </c>
      <c r="O25" s="18">
        <v>28</v>
      </c>
      <c r="P25" s="18">
        <v>180</v>
      </c>
      <c r="Q25" s="18">
        <v>0.2</v>
      </c>
    </row>
    <row r="26" spans="1:17">
      <c r="A26" s="46" t="s">
        <v>36</v>
      </c>
      <c r="B26" s="62"/>
      <c r="C26" s="46">
        <f>SUM(C24:C25)</f>
        <v>230</v>
      </c>
      <c r="D26" s="19">
        <f t="shared" ref="D26" si="2">SUM(D24:D25)</f>
        <v>26.560000000000002</v>
      </c>
      <c r="E26" s="19">
        <f t="shared" ref="E26:P26" si="3">SUM(E24:E25)</f>
        <v>8.0500000000000007</v>
      </c>
      <c r="F26" s="19">
        <f t="shared" si="3"/>
        <v>7.9399999999999995</v>
      </c>
      <c r="G26" s="19">
        <f t="shared" si="3"/>
        <v>31.92</v>
      </c>
      <c r="H26" s="19">
        <f t="shared" si="3"/>
        <v>233.1</v>
      </c>
      <c r="I26" s="42"/>
      <c r="J26" s="19">
        <f t="shared" si="3"/>
        <v>0.104</v>
      </c>
      <c r="K26" s="19">
        <f t="shared" si="3"/>
        <v>0.315</v>
      </c>
      <c r="L26" s="19">
        <f t="shared" si="3"/>
        <v>43</v>
      </c>
      <c r="M26" s="19">
        <f t="shared" si="3"/>
        <v>2.6</v>
      </c>
      <c r="N26" s="19">
        <f t="shared" si="3"/>
        <v>248.7</v>
      </c>
      <c r="O26" s="19">
        <f t="shared" si="3"/>
        <v>34</v>
      </c>
      <c r="P26" s="19">
        <f t="shared" si="3"/>
        <v>207</v>
      </c>
      <c r="Q26" s="19">
        <f>SUM(Q24:Q25)</f>
        <v>0.83000000000000007</v>
      </c>
    </row>
    <row r="27" spans="1:17">
      <c r="A27" s="46" t="s">
        <v>177</v>
      </c>
      <c r="B27" s="62"/>
      <c r="C27" s="46"/>
      <c r="D27" s="19">
        <f>D15+D23+D26</f>
        <v>274.10000000000002</v>
      </c>
      <c r="E27" s="19">
        <f>E15+E23+E26</f>
        <v>56.777599999999993</v>
      </c>
      <c r="F27" s="19">
        <f t="shared" ref="F27:H27" si="4">F15+F23+F26</f>
        <v>61.091999999999992</v>
      </c>
      <c r="G27" s="19">
        <f t="shared" si="4"/>
        <v>192.77760000000001</v>
      </c>
      <c r="H27" s="19">
        <f t="shared" si="4"/>
        <v>1538.2199999999998</v>
      </c>
      <c r="I27" s="42"/>
      <c r="J27" s="19">
        <f t="shared" ref="J27" si="5">J15+J23+J26</f>
        <v>0.6752999999999999</v>
      </c>
      <c r="K27" s="19">
        <f t="shared" ref="K27" si="6">K15+K23+K26</f>
        <v>1.2039</v>
      </c>
      <c r="L27" s="19">
        <f t="shared" ref="L27" si="7">L15+L23+L26</f>
        <v>476.5</v>
      </c>
      <c r="M27" s="19">
        <f t="shared" ref="M27:N27" si="8">M15+M23+M26</f>
        <v>31.520600000000002</v>
      </c>
      <c r="N27" s="19">
        <f t="shared" si="8"/>
        <v>553.5498</v>
      </c>
      <c r="O27" s="19">
        <f t="shared" ref="O27" si="9">O15+O23+O26</f>
        <v>240.3536</v>
      </c>
      <c r="P27" s="19">
        <f t="shared" ref="P27" si="10">P15+P23+P26</f>
        <v>1031.3417999999999</v>
      </c>
      <c r="Q27" s="19">
        <f t="shared" ref="Q27" si="11">Q15+Q23+Q26</f>
        <v>17.014600000000002</v>
      </c>
    </row>
    <row r="28" spans="1:17">
      <c r="A28" s="46" t="s">
        <v>20</v>
      </c>
      <c r="B28" s="63" t="s">
        <v>118</v>
      </c>
      <c r="C28" s="51">
        <v>60</v>
      </c>
      <c r="D28" s="51">
        <v>7.76</v>
      </c>
      <c r="E28" s="18">
        <v>0.8448</v>
      </c>
      <c r="F28" s="18">
        <v>3.6071999999999997</v>
      </c>
      <c r="G28" s="18">
        <v>4.95</v>
      </c>
      <c r="H28" s="18">
        <v>55.680000000000007</v>
      </c>
      <c r="I28" s="56" t="s">
        <v>143</v>
      </c>
      <c r="J28" s="18">
        <v>1.0200000000000002E-2</v>
      </c>
      <c r="K28" s="18">
        <v>2.2200000000000004E-2</v>
      </c>
      <c r="L28" s="18">
        <v>0</v>
      </c>
      <c r="M28" s="18">
        <v>3.99</v>
      </c>
      <c r="N28" s="18">
        <v>21.278400000000001</v>
      </c>
      <c r="O28" s="18">
        <v>12.416999999999998</v>
      </c>
      <c r="P28" s="18">
        <v>24.379200000000001</v>
      </c>
      <c r="Q28" s="18">
        <v>0.79440000000000022</v>
      </c>
    </row>
    <row r="29" spans="1:17">
      <c r="A29" s="46" t="s">
        <v>37</v>
      </c>
      <c r="B29" s="62" t="s">
        <v>52</v>
      </c>
      <c r="C29" s="58">
        <v>90</v>
      </c>
      <c r="D29" s="58">
        <v>71.180000000000007</v>
      </c>
      <c r="E29" s="18">
        <v>13</v>
      </c>
      <c r="F29" s="18">
        <v>7.4</v>
      </c>
      <c r="G29" s="18">
        <v>19.899999999999999</v>
      </c>
      <c r="H29" s="18">
        <v>289.8</v>
      </c>
      <c r="I29" s="34" t="s">
        <v>144</v>
      </c>
      <c r="J29" s="18">
        <v>4.4999999999999998E-2</v>
      </c>
      <c r="K29" s="18">
        <v>0.11</v>
      </c>
      <c r="L29" s="18">
        <v>1.86</v>
      </c>
      <c r="M29" s="18">
        <v>0.37</v>
      </c>
      <c r="N29" s="18">
        <v>36.799999999999997</v>
      </c>
      <c r="O29" s="18">
        <v>20.91</v>
      </c>
      <c r="P29" s="18">
        <v>145.63</v>
      </c>
      <c r="Q29" s="18">
        <v>2.14</v>
      </c>
    </row>
    <row r="30" spans="1:17">
      <c r="A30" s="46" t="s">
        <v>23</v>
      </c>
      <c r="B30" s="64" t="s">
        <v>49</v>
      </c>
      <c r="C30" s="61">
        <v>150</v>
      </c>
      <c r="D30" s="61">
        <v>11.67</v>
      </c>
      <c r="E30" s="18">
        <v>5.0999999999999996</v>
      </c>
      <c r="F30" s="18">
        <v>9.1</v>
      </c>
      <c r="G30" s="18">
        <v>34.200000000000003</v>
      </c>
      <c r="H30" s="18">
        <v>244.5</v>
      </c>
      <c r="I30" s="56" t="s">
        <v>145</v>
      </c>
      <c r="J30" s="18">
        <v>0.04</v>
      </c>
      <c r="K30" s="18">
        <v>0.02</v>
      </c>
      <c r="L30" s="18">
        <v>12.26</v>
      </c>
      <c r="M30" s="18">
        <v>0</v>
      </c>
      <c r="N30" s="18">
        <v>8</v>
      </c>
      <c r="O30" s="18">
        <v>4.8</v>
      </c>
      <c r="P30" s="18">
        <v>27.33</v>
      </c>
      <c r="Q30" s="18">
        <v>0.48</v>
      </c>
    </row>
    <row r="31" spans="1:17">
      <c r="A31" s="46"/>
      <c r="B31" s="62" t="s">
        <v>30</v>
      </c>
      <c r="C31" s="58">
        <v>200</v>
      </c>
      <c r="D31" s="58">
        <v>12.6</v>
      </c>
      <c r="E31" s="18">
        <v>1</v>
      </c>
      <c r="F31" s="18">
        <v>0</v>
      </c>
      <c r="G31" s="18">
        <v>24.4</v>
      </c>
      <c r="H31" s="18">
        <v>101.6</v>
      </c>
      <c r="I31" s="34" t="s">
        <v>141</v>
      </c>
      <c r="J31" s="18">
        <v>0.01</v>
      </c>
      <c r="K31" s="18">
        <v>0.01</v>
      </c>
      <c r="L31" s="18">
        <v>0</v>
      </c>
      <c r="M31" s="18">
        <v>2</v>
      </c>
      <c r="N31" s="18">
        <v>17</v>
      </c>
      <c r="O31" s="18">
        <v>10</v>
      </c>
      <c r="P31" s="18">
        <v>24</v>
      </c>
      <c r="Q31" s="18">
        <v>2.8</v>
      </c>
    </row>
    <row r="32" spans="1:17">
      <c r="A32" s="46"/>
      <c r="B32" s="62" t="s">
        <v>39</v>
      </c>
      <c r="C32" s="58">
        <v>20</v>
      </c>
      <c r="D32" s="58">
        <v>1.52</v>
      </c>
      <c r="E32" s="18">
        <v>1.52</v>
      </c>
      <c r="F32" s="18">
        <v>0.16</v>
      </c>
      <c r="G32" s="18">
        <v>9.84</v>
      </c>
      <c r="H32" s="18">
        <v>46.88</v>
      </c>
      <c r="I32" s="34" t="s">
        <v>133</v>
      </c>
      <c r="J32" s="18">
        <v>2.1999999999999999E-2</v>
      </c>
      <c r="K32" s="18">
        <v>6.0000000000000001E-3</v>
      </c>
      <c r="L32" s="18">
        <v>0</v>
      </c>
      <c r="M32" s="18">
        <v>0</v>
      </c>
      <c r="N32" s="18">
        <v>4</v>
      </c>
      <c r="O32" s="18">
        <v>2.8</v>
      </c>
      <c r="P32" s="18">
        <v>13</v>
      </c>
      <c r="Q32" s="18">
        <v>0.22</v>
      </c>
    </row>
    <row r="33" spans="1:17">
      <c r="A33" s="46"/>
      <c r="B33" s="62" t="s">
        <v>25</v>
      </c>
      <c r="C33" s="58">
        <v>20</v>
      </c>
      <c r="D33" s="58">
        <v>1.6</v>
      </c>
      <c r="E33" s="18">
        <v>1.32</v>
      </c>
      <c r="F33" s="18">
        <v>0.24</v>
      </c>
      <c r="G33" s="18">
        <v>7.92</v>
      </c>
      <c r="H33" s="18">
        <v>34.159999999999997</v>
      </c>
      <c r="I33" s="34" t="s">
        <v>133</v>
      </c>
      <c r="J33" s="18">
        <v>3.5999999999999997E-2</v>
      </c>
      <c r="K33" s="18">
        <v>1.6E-2</v>
      </c>
      <c r="L33" s="18">
        <v>0</v>
      </c>
      <c r="M33" s="18">
        <v>0</v>
      </c>
      <c r="N33" s="18">
        <v>7</v>
      </c>
      <c r="O33" s="18">
        <v>9.4</v>
      </c>
      <c r="P33" s="18">
        <v>31.6</v>
      </c>
      <c r="Q33" s="18">
        <v>0.78</v>
      </c>
    </row>
    <row r="34" spans="1:17">
      <c r="A34" s="46" t="s">
        <v>26</v>
      </c>
      <c r="B34" s="62"/>
      <c r="C34" s="46">
        <f>SUM(C28:C33)</f>
        <v>540</v>
      </c>
      <c r="D34" s="19">
        <f t="shared" ref="D34:P34" si="12">SUM(D28:D33)</f>
        <v>106.33</v>
      </c>
      <c r="E34" s="19">
        <f t="shared" si="12"/>
        <v>22.784800000000001</v>
      </c>
      <c r="F34" s="19">
        <f t="shared" si="12"/>
        <v>20.507199999999997</v>
      </c>
      <c r="G34" s="19">
        <f t="shared" si="12"/>
        <v>101.21</v>
      </c>
      <c r="H34" s="19">
        <f t="shared" si="12"/>
        <v>772.62</v>
      </c>
      <c r="I34" s="42"/>
      <c r="J34" s="19">
        <f t="shared" si="12"/>
        <v>0.16320000000000001</v>
      </c>
      <c r="K34" s="19">
        <f t="shared" si="12"/>
        <v>0.18420000000000003</v>
      </c>
      <c r="L34" s="19">
        <f t="shared" si="12"/>
        <v>14.12</v>
      </c>
      <c r="M34" s="19">
        <f t="shared" si="12"/>
        <v>6.36</v>
      </c>
      <c r="N34" s="19">
        <f t="shared" si="12"/>
        <v>94.078400000000002</v>
      </c>
      <c r="O34" s="19">
        <f t="shared" si="12"/>
        <v>60.326999999999991</v>
      </c>
      <c r="P34" s="19">
        <f t="shared" si="12"/>
        <v>265.93920000000003</v>
      </c>
      <c r="Q34" s="19">
        <f>SUM(Q28:Q33)</f>
        <v>7.2143999999999995</v>
      </c>
    </row>
    <row r="35" spans="1:17">
      <c r="A35" s="46" t="s">
        <v>28</v>
      </c>
      <c r="B35" s="63" t="s">
        <v>116</v>
      </c>
      <c r="C35" s="51">
        <v>60</v>
      </c>
      <c r="D35" s="51">
        <v>10.69</v>
      </c>
      <c r="E35" s="18">
        <v>0.94259999999999999</v>
      </c>
      <c r="F35" s="18">
        <v>3.6131999999999995</v>
      </c>
      <c r="G35" s="18">
        <v>5.275199999999999</v>
      </c>
      <c r="H35" s="18">
        <v>57.419999999999987</v>
      </c>
      <c r="I35" s="56" t="s">
        <v>146</v>
      </c>
      <c r="J35" s="18">
        <v>3.0599999999999995E-2</v>
      </c>
      <c r="K35" s="18">
        <v>3.1199999999999999E-2</v>
      </c>
      <c r="L35" s="18">
        <v>0</v>
      </c>
      <c r="M35" s="18">
        <v>19.739999999999998</v>
      </c>
      <c r="N35" s="18">
        <v>19.176599999999997</v>
      </c>
      <c r="O35" s="18">
        <v>9.9833999999999978</v>
      </c>
      <c r="P35" s="18">
        <v>20.317799999999998</v>
      </c>
      <c r="Q35" s="18">
        <v>0.34379999999999999</v>
      </c>
    </row>
    <row r="36" spans="1:17">
      <c r="A36" s="46"/>
      <c r="B36" s="62" t="s">
        <v>50</v>
      </c>
      <c r="C36" s="58">
        <v>205</v>
      </c>
      <c r="D36" s="58">
        <v>16.77</v>
      </c>
      <c r="E36" s="18">
        <v>1.53</v>
      </c>
      <c r="F36" s="18">
        <v>6</v>
      </c>
      <c r="G36" s="18">
        <v>18.5</v>
      </c>
      <c r="H36" s="18">
        <v>147</v>
      </c>
      <c r="I36" s="56" t="s">
        <v>51</v>
      </c>
      <c r="J36" s="18">
        <v>1.9E-2</v>
      </c>
      <c r="K36" s="18">
        <v>3.3000000000000002E-2</v>
      </c>
      <c r="L36" s="18">
        <v>120.44</v>
      </c>
      <c r="M36" s="18">
        <v>7.02</v>
      </c>
      <c r="N36" s="18">
        <v>46.4</v>
      </c>
      <c r="O36" s="18">
        <v>17.260000000000002</v>
      </c>
      <c r="P36" s="18">
        <v>37.17</v>
      </c>
      <c r="Q36" s="18">
        <v>0.83</v>
      </c>
    </row>
    <row r="37" spans="1:17">
      <c r="A37" s="46"/>
      <c r="B37" s="63" t="s">
        <v>117</v>
      </c>
      <c r="C37" s="51">
        <v>90</v>
      </c>
      <c r="D37" s="51">
        <v>36.159999999999997</v>
      </c>
      <c r="E37" s="18">
        <v>7.2112499999999997</v>
      </c>
      <c r="F37" s="18">
        <v>2.4637500000000001</v>
      </c>
      <c r="G37" s="18">
        <v>6.8400000000000007</v>
      </c>
      <c r="H37" s="18">
        <v>78.750000000000014</v>
      </c>
      <c r="I37" s="34" t="s">
        <v>147</v>
      </c>
      <c r="J37" s="18">
        <v>6.7500000000000004E-2</v>
      </c>
      <c r="K37" s="18">
        <v>6.7500000000000004E-2</v>
      </c>
      <c r="L37" s="18">
        <v>21.937500000000004</v>
      </c>
      <c r="M37" s="18">
        <v>0.74250000000000016</v>
      </c>
      <c r="N37" s="18">
        <v>32.67</v>
      </c>
      <c r="O37" s="18">
        <v>23.422500000000003</v>
      </c>
      <c r="P37" s="18">
        <v>99.382500000000022</v>
      </c>
      <c r="Q37" s="18">
        <v>0.67500000000000004</v>
      </c>
    </row>
    <row r="38" spans="1:17">
      <c r="A38" s="46"/>
      <c r="B38" s="62" t="s">
        <v>29</v>
      </c>
      <c r="C38" s="58">
        <v>150</v>
      </c>
      <c r="D38" s="58">
        <v>25.42</v>
      </c>
      <c r="E38" s="18">
        <v>3.1</v>
      </c>
      <c r="F38" s="18">
        <v>6.9</v>
      </c>
      <c r="G38" s="18">
        <v>26.2</v>
      </c>
      <c r="H38" s="18">
        <v>180</v>
      </c>
      <c r="I38" s="34" t="s">
        <v>148</v>
      </c>
      <c r="J38" s="18">
        <v>0.12</v>
      </c>
      <c r="K38" s="18">
        <v>0.11</v>
      </c>
      <c r="L38" s="18">
        <v>19.78</v>
      </c>
      <c r="M38" s="18">
        <v>5.0999999999999996</v>
      </c>
      <c r="N38" s="18">
        <v>41.99</v>
      </c>
      <c r="O38" s="18">
        <v>28.2</v>
      </c>
      <c r="P38" s="18">
        <v>85.4</v>
      </c>
      <c r="Q38" s="18">
        <v>1.06</v>
      </c>
    </row>
    <row r="39" spans="1:17">
      <c r="A39" s="46"/>
      <c r="B39" s="62" t="s">
        <v>113</v>
      </c>
      <c r="C39" s="57">
        <v>100</v>
      </c>
      <c r="D39" s="57">
        <v>25</v>
      </c>
      <c r="E39" s="18">
        <v>0.39</v>
      </c>
      <c r="F39" s="18">
        <v>0</v>
      </c>
      <c r="G39" s="18">
        <v>12.6</v>
      </c>
      <c r="H39" s="18">
        <v>52</v>
      </c>
      <c r="I39" s="34" t="s">
        <v>136</v>
      </c>
      <c r="J39" s="18">
        <v>3.3000000000000002E-2</v>
      </c>
      <c r="K39" s="18">
        <v>2.1999999999999999E-2</v>
      </c>
      <c r="L39" s="18">
        <v>4.58</v>
      </c>
      <c r="M39" s="18">
        <v>9.17</v>
      </c>
      <c r="N39" s="18">
        <v>14.67</v>
      </c>
      <c r="O39" s="18">
        <v>8.25</v>
      </c>
      <c r="P39" s="18">
        <v>10.08</v>
      </c>
      <c r="Q39" s="18">
        <v>2.02</v>
      </c>
    </row>
    <row r="40" spans="1:17">
      <c r="A40" s="46"/>
      <c r="B40" s="62" t="s">
        <v>65</v>
      </c>
      <c r="C40" s="58">
        <v>200</v>
      </c>
      <c r="D40" s="58">
        <v>3.99</v>
      </c>
      <c r="E40" s="18">
        <v>0.08</v>
      </c>
      <c r="F40" s="18">
        <v>0</v>
      </c>
      <c r="G40" s="18">
        <v>21.8</v>
      </c>
      <c r="H40" s="18">
        <v>87.6</v>
      </c>
      <c r="I40" s="34" t="s">
        <v>149</v>
      </c>
      <c r="J40" s="18">
        <v>0</v>
      </c>
      <c r="K40" s="18">
        <v>0</v>
      </c>
      <c r="L40" s="18">
        <v>9</v>
      </c>
      <c r="M40" s="18">
        <v>0.1</v>
      </c>
      <c r="N40" s="18">
        <v>50</v>
      </c>
      <c r="O40" s="18">
        <v>1.26</v>
      </c>
      <c r="P40" s="18">
        <v>2.58</v>
      </c>
      <c r="Q40" s="18">
        <v>7.0000000000000007E-2</v>
      </c>
    </row>
    <row r="41" spans="1:17">
      <c r="A41" s="46"/>
      <c r="B41" s="62" t="s">
        <v>31</v>
      </c>
      <c r="C41" s="58">
        <v>40</v>
      </c>
      <c r="D41" s="58">
        <v>3.04</v>
      </c>
      <c r="E41" s="18">
        <v>3.04</v>
      </c>
      <c r="F41" s="18">
        <v>0.32</v>
      </c>
      <c r="G41" s="18">
        <v>19.68</v>
      </c>
      <c r="H41" s="18">
        <v>93.76</v>
      </c>
      <c r="I41" s="34" t="s">
        <v>133</v>
      </c>
      <c r="J41" s="18">
        <v>4.3999999999999997E-2</v>
      </c>
      <c r="K41" s="18">
        <v>1.2E-2</v>
      </c>
      <c r="L41" s="18">
        <v>0</v>
      </c>
      <c r="M41" s="18">
        <v>0</v>
      </c>
      <c r="N41" s="18">
        <v>8</v>
      </c>
      <c r="O41" s="18">
        <v>5.6</v>
      </c>
      <c r="P41" s="18">
        <v>26</v>
      </c>
      <c r="Q41" s="18">
        <v>0.44</v>
      </c>
    </row>
    <row r="42" spans="1:17">
      <c r="A42" s="46"/>
      <c r="B42" s="62" t="s">
        <v>25</v>
      </c>
      <c r="C42" s="51">
        <v>30</v>
      </c>
      <c r="D42" s="51">
        <v>2.4</v>
      </c>
      <c r="E42" s="18">
        <v>1.98</v>
      </c>
      <c r="F42" s="18">
        <v>0.36</v>
      </c>
      <c r="G42" s="18">
        <v>11.88</v>
      </c>
      <c r="H42" s="18">
        <v>51.24</v>
      </c>
      <c r="I42" s="34" t="s">
        <v>133</v>
      </c>
      <c r="J42" s="18">
        <v>0.06</v>
      </c>
      <c r="K42" s="18">
        <v>0.03</v>
      </c>
      <c r="L42" s="18">
        <v>0</v>
      </c>
      <c r="M42" s="18">
        <v>0</v>
      </c>
      <c r="N42" s="18">
        <v>10.5</v>
      </c>
      <c r="O42" s="18">
        <v>14.1</v>
      </c>
      <c r="P42" s="18">
        <v>47.4</v>
      </c>
      <c r="Q42" s="18">
        <v>1.17</v>
      </c>
    </row>
    <row r="43" spans="1:17">
      <c r="A43" s="46" t="s">
        <v>32</v>
      </c>
      <c r="B43" s="62"/>
      <c r="C43" s="46">
        <f>SUM(C35:C42)</f>
        <v>875</v>
      </c>
      <c r="D43" s="19">
        <f>SUM(D35:D42)</f>
        <v>123.47</v>
      </c>
      <c r="E43" s="19">
        <f>SUM(E35:E42)</f>
        <v>18.273849999999999</v>
      </c>
      <c r="F43" s="19">
        <f t="shared" ref="F43:Q43" si="13">SUM(F35:F42)</f>
        <v>19.656950000000002</v>
      </c>
      <c r="G43" s="19">
        <f t="shared" si="13"/>
        <v>122.77519999999998</v>
      </c>
      <c r="H43" s="19">
        <f t="shared" si="13"/>
        <v>747.7700000000001</v>
      </c>
      <c r="I43" s="42"/>
      <c r="J43" s="19">
        <f t="shared" si="13"/>
        <v>0.37409999999999999</v>
      </c>
      <c r="K43" s="19">
        <f t="shared" si="13"/>
        <v>0.30570000000000008</v>
      </c>
      <c r="L43" s="19">
        <f t="shared" si="13"/>
        <v>175.73750000000001</v>
      </c>
      <c r="M43" s="19">
        <f t="shared" si="13"/>
        <v>41.872500000000002</v>
      </c>
      <c r="N43" s="19">
        <f t="shared" si="13"/>
        <v>223.4066</v>
      </c>
      <c r="O43" s="19">
        <f t="shared" si="13"/>
        <v>108.0759</v>
      </c>
      <c r="P43" s="19">
        <f t="shared" si="13"/>
        <v>328.33030000000002</v>
      </c>
      <c r="Q43" s="19">
        <f t="shared" si="13"/>
        <v>6.6088000000000013</v>
      </c>
    </row>
    <row r="44" spans="1:17">
      <c r="A44" s="46" t="s">
        <v>35</v>
      </c>
      <c r="B44" s="62" t="s">
        <v>46</v>
      </c>
      <c r="C44" s="58">
        <v>200</v>
      </c>
      <c r="D44" s="58">
        <v>64.17</v>
      </c>
      <c r="E44" s="18">
        <v>5.6</v>
      </c>
      <c r="F44" s="18">
        <v>6.4</v>
      </c>
      <c r="G44" s="18">
        <v>7.6</v>
      </c>
      <c r="H44" s="18">
        <v>110</v>
      </c>
      <c r="I44" s="34" t="s">
        <v>150</v>
      </c>
      <c r="J44" s="18">
        <v>0.06</v>
      </c>
      <c r="K44" s="18">
        <v>0.26</v>
      </c>
      <c r="L44" s="18">
        <v>44</v>
      </c>
      <c r="M44" s="18">
        <v>1.8</v>
      </c>
      <c r="N44" s="18">
        <v>242</v>
      </c>
      <c r="O44" s="18">
        <v>30</v>
      </c>
      <c r="P44" s="18">
        <v>188</v>
      </c>
      <c r="Q44" s="18">
        <v>0.2</v>
      </c>
    </row>
    <row r="45" spans="1:17">
      <c r="A45" s="46"/>
      <c r="B45" s="62" t="s">
        <v>113</v>
      </c>
      <c r="C45" s="57">
        <v>100</v>
      </c>
      <c r="D45" s="57">
        <v>25</v>
      </c>
      <c r="E45" s="18">
        <v>0.39</v>
      </c>
      <c r="F45" s="18">
        <v>0</v>
      </c>
      <c r="G45" s="18">
        <v>12.6</v>
      </c>
      <c r="H45" s="18">
        <v>52</v>
      </c>
      <c r="I45" s="34" t="s">
        <v>136</v>
      </c>
      <c r="J45" s="18">
        <v>3.3000000000000002E-2</v>
      </c>
      <c r="K45" s="18">
        <v>2.1999999999999999E-2</v>
      </c>
      <c r="L45" s="18">
        <v>4.58</v>
      </c>
      <c r="M45" s="18">
        <v>9.17</v>
      </c>
      <c r="N45" s="18">
        <v>14.67</v>
      </c>
      <c r="O45" s="18">
        <v>8.25</v>
      </c>
      <c r="P45" s="18">
        <v>10.08</v>
      </c>
      <c r="Q45" s="18">
        <v>2.02</v>
      </c>
    </row>
    <row r="46" spans="1:17">
      <c r="A46" s="46" t="s">
        <v>36</v>
      </c>
      <c r="B46" s="51"/>
      <c r="C46" s="46">
        <f t="shared" ref="C46:H46" si="14">SUM(C44:C45)</f>
        <v>300</v>
      </c>
      <c r="D46" s="19">
        <f t="shared" si="14"/>
        <v>89.17</v>
      </c>
      <c r="E46" s="19">
        <f t="shared" si="14"/>
        <v>5.9899999999999993</v>
      </c>
      <c r="F46" s="19">
        <f t="shared" si="14"/>
        <v>6.4</v>
      </c>
      <c r="G46" s="19">
        <f t="shared" si="14"/>
        <v>20.2</v>
      </c>
      <c r="H46" s="19">
        <f t="shared" si="14"/>
        <v>162</v>
      </c>
      <c r="I46" s="51"/>
      <c r="J46" s="19">
        <f t="shared" ref="J46:Q46" si="15">SUM(J44:J45)</f>
        <v>9.2999999999999999E-2</v>
      </c>
      <c r="K46" s="19">
        <f t="shared" si="15"/>
        <v>0.28200000000000003</v>
      </c>
      <c r="L46" s="19">
        <f t="shared" si="15"/>
        <v>48.58</v>
      </c>
      <c r="M46" s="19">
        <f t="shared" si="15"/>
        <v>10.97</v>
      </c>
      <c r="N46" s="19">
        <f t="shared" si="15"/>
        <v>256.67</v>
      </c>
      <c r="O46" s="19">
        <f t="shared" si="15"/>
        <v>38.25</v>
      </c>
      <c r="P46" s="19">
        <f t="shared" si="15"/>
        <v>198.08</v>
      </c>
      <c r="Q46" s="19">
        <f t="shared" si="15"/>
        <v>2.2200000000000002</v>
      </c>
    </row>
    <row r="47" spans="1:17">
      <c r="A47" s="46" t="s">
        <v>177</v>
      </c>
      <c r="B47" s="51"/>
      <c r="C47" s="46"/>
      <c r="D47" s="19">
        <f>D34+D43+D46</f>
        <v>318.97000000000003</v>
      </c>
      <c r="E47" s="19">
        <f>E34+E43+E46</f>
        <v>47.048650000000002</v>
      </c>
      <c r="F47" s="19">
        <f t="shared" ref="F47:H47" si="16">F34+F43+F46</f>
        <v>46.564149999999998</v>
      </c>
      <c r="G47" s="19">
        <f t="shared" si="16"/>
        <v>244.18519999999995</v>
      </c>
      <c r="H47" s="19">
        <f t="shared" si="16"/>
        <v>1682.39</v>
      </c>
      <c r="I47" s="42"/>
      <c r="J47" s="19">
        <f t="shared" ref="J47" si="17">J34+J43+J46</f>
        <v>0.63029999999999997</v>
      </c>
      <c r="K47" s="19">
        <f t="shared" ref="K47" si="18">K34+K43+K46</f>
        <v>0.77190000000000014</v>
      </c>
      <c r="L47" s="19">
        <f t="shared" ref="L47" si="19">L34+L43+L46</f>
        <v>238.4375</v>
      </c>
      <c r="M47" s="19">
        <f t="shared" ref="M47" si="20">M34+M43+M46</f>
        <v>59.202500000000001</v>
      </c>
      <c r="N47" s="19">
        <f t="shared" ref="N47" si="21">N34+N43+N46</f>
        <v>574.15499999999997</v>
      </c>
      <c r="O47" s="19">
        <f t="shared" ref="O47" si="22">O34+O43+O46</f>
        <v>206.65289999999999</v>
      </c>
      <c r="P47" s="19">
        <f t="shared" ref="P47" si="23">P34+P43+P46</f>
        <v>792.34950000000015</v>
      </c>
      <c r="Q47" s="19">
        <f t="shared" ref="Q47" si="24">Q34+Q43+Q46</f>
        <v>16.043199999999999</v>
      </c>
    </row>
  </sheetData>
  <autoFilter ref="A8:Q47" xr:uid="{2AFD525D-8A64-42D4-8A76-E38F98F0C7AD}"/>
  <mergeCells count="3">
    <mergeCell ref="A7:A8"/>
    <mergeCell ref="E7:G7"/>
    <mergeCell ref="D7:D8"/>
  </mergeCells>
  <pageMargins left="0.25" right="0.25" top="0.75" bottom="0.75" header="0.3" footer="0.3"/>
  <pageSetup paperSize="9" scale="53" fitToHeight="0" orientation="landscape" r:id="rId1"/>
  <ignoredErrors>
    <ignoredError sqref="C4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25"/>
  <sheetViews>
    <sheetView topLeftCell="A7" workbookViewId="0">
      <selection activeCell="H23" sqref="H23"/>
    </sheetView>
  </sheetViews>
  <sheetFormatPr defaultColWidth="9" defaultRowHeight="15"/>
  <cols>
    <col min="1" max="1" width="20.85546875" customWidth="1"/>
    <col min="2" max="2" width="9.85546875" customWidth="1"/>
    <col min="3" max="3" width="9.7109375" customWidth="1"/>
    <col min="4" max="4" width="12.140625" customWidth="1"/>
    <col min="5" max="5" width="15.7109375" customWidth="1"/>
    <col min="6" max="6" width="15.28515625" customWidth="1"/>
    <col min="7" max="7" width="8" customWidth="1"/>
    <col min="8" max="8" width="7.28515625" customWidth="1"/>
    <col min="9" max="9" width="9.5703125" customWidth="1"/>
    <col min="10" max="10" width="8.5703125" customWidth="1"/>
    <col min="11" max="14" width="9.28515625" customWidth="1"/>
  </cols>
  <sheetData>
    <row r="3" spans="1:14" ht="18.75">
      <c r="A3" s="99" t="s">
        <v>109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>
      <c r="A4" s="1"/>
      <c r="B4" s="1"/>
      <c r="C4" s="1"/>
      <c r="D4" s="1"/>
      <c r="E4" s="1"/>
      <c r="F4" s="1"/>
    </row>
    <row r="5" spans="1:14">
      <c r="A5" s="101" t="s">
        <v>86</v>
      </c>
      <c r="B5" s="101" t="s">
        <v>104</v>
      </c>
      <c r="C5" s="101" t="s">
        <v>105</v>
      </c>
      <c r="D5" s="101" t="s">
        <v>89</v>
      </c>
      <c r="E5" s="100" t="s">
        <v>90</v>
      </c>
      <c r="F5" s="100"/>
      <c r="G5" s="102" t="s">
        <v>6</v>
      </c>
      <c r="H5" s="102" t="s">
        <v>7</v>
      </c>
      <c r="I5" s="102" t="s">
        <v>8</v>
      </c>
      <c r="J5" s="102" t="s">
        <v>9</v>
      </c>
      <c r="K5" s="102" t="s">
        <v>10</v>
      </c>
      <c r="L5" s="102" t="s">
        <v>11</v>
      </c>
      <c r="M5" s="102" t="s">
        <v>12</v>
      </c>
      <c r="N5" s="102" t="s">
        <v>13</v>
      </c>
    </row>
    <row r="6" spans="1:14">
      <c r="A6" s="101"/>
      <c r="B6" s="101"/>
      <c r="C6" s="101"/>
      <c r="D6" s="101"/>
      <c r="E6" s="3" t="s">
        <v>110</v>
      </c>
      <c r="F6" s="3" t="s">
        <v>111</v>
      </c>
      <c r="G6" s="103"/>
      <c r="H6" s="103"/>
      <c r="I6" s="103"/>
      <c r="J6" s="103"/>
      <c r="K6" s="103"/>
      <c r="L6" s="103"/>
      <c r="M6" s="103"/>
      <c r="N6" s="103"/>
    </row>
    <row r="7" spans="1:14" ht="15.75">
      <c r="A7" s="4">
        <v>1</v>
      </c>
      <c r="B7" s="5">
        <f>'1,2'!E23+'1,2'!E26</f>
        <v>36.209000000000003</v>
      </c>
      <c r="C7" s="5">
        <f>'1,2'!F23+'1,2'!F26</f>
        <v>35.191999999999993</v>
      </c>
      <c r="D7" s="5">
        <f>'1,2'!G23+'1,2'!G26</f>
        <v>135.23000000000002</v>
      </c>
      <c r="E7" s="5">
        <f>'1,2'!H23+'1,2'!H26</f>
        <v>959.9</v>
      </c>
      <c r="F7" s="6">
        <f>SUM(E7*100/E19)</f>
        <v>40.846808510638297</v>
      </c>
      <c r="G7" s="5">
        <f>'1,2'!J23+'1,2'!J26</f>
        <v>0.48149999999999993</v>
      </c>
      <c r="H7" s="5">
        <f>'1,2'!K23+'1,2'!K26</f>
        <v>0.53649999999999998</v>
      </c>
      <c r="I7" s="5">
        <f>'1,2'!L23+'1,2'!L26</f>
        <v>56.54</v>
      </c>
      <c r="J7" s="5">
        <f>'1,2'!M23+'1,2'!M26</f>
        <v>18.385000000000002</v>
      </c>
      <c r="K7" s="5">
        <f>'1,2'!N23+'1,2'!N26</f>
        <v>378.12</v>
      </c>
      <c r="L7" s="5">
        <f>'1,2'!O23+'1,2'!O26</f>
        <v>190.04</v>
      </c>
      <c r="M7" s="5">
        <f>'1,2'!P23+'1,2'!P26</f>
        <v>644.67999999999995</v>
      </c>
      <c r="N7" s="5">
        <f>'1,2'!Q23+'1,2'!Q26</f>
        <v>9.9500000000000011</v>
      </c>
    </row>
    <row r="8" spans="1:14" ht="15.75">
      <c r="A8" s="4">
        <v>2</v>
      </c>
      <c r="B8" s="5">
        <f>'1,2'!E43+'1,2'!E46</f>
        <v>24.263849999999998</v>
      </c>
      <c r="C8" s="5">
        <f>'1,2'!F43+'1,2'!F46</f>
        <v>26.056950000000001</v>
      </c>
      <c r="D8" s="5">
        <f>'1,2'!G43+'1,2'!G46</f>
        <v>142.97519999999997</v>
      </c>
      <c r="E8" s="5">
        <f>'1,2'!H43+'1,2'!H46</f>
        <v>909.7700000000001</v>
      </c>
      <c r="F8" s="6">
        <f>E8*100/E19</f>
        <v>38.713617021276605</v>
      </c>
      <c r="G8" s="5">
        <f>'1,2'!J43+'1,2'!J46</f>
        <v>0.46709999999999996</v>
      </c>
      <c r="H8" s="5">
        <f>'1,2'!K43+'1,2'!K46</f>
        <v>0.58770000000000011</v>
      </c>
      <c r="I8" s="5">
        <f>'1,2'!L43+'1,2'!L46</f>
        <v>224.3175</v>
      </c>
      <c r="J8" s="5">
        <f>'1,2'!M43+'1,2'!M46</f>
        <v>52.842500000000001</v>
      </c>
      <c r="K8" s="5">
        <f>'1,2'!N43+'1,2'!N46</f>
        <v>480.07659999999998</v>
      </c>
      <c r="L8" s="5">
        <f>'1,2'!O43+'1,2'!O46</f>
        <v>146.32589999999999</v>
      </c>
      <c r="M8" s="5">
        <f>'1,2'!P43+'1,2'!P46</f>
        <v>526.41030000000001</v>
      </c>
      <c r="N8" s="5">
        <f>'1,2'!Q43+'1,2'!Q46</f>
        <v>8.8288000000000011</v>
      </c>
    </row>
    <row r="9" spans="1:14" ht="15.75">
      <c r="A9" s="4">
        <v>3</v>
      </c>
      <c r="B9" s="5">
        <f>'3,4'!E17+'3,4'!E20</f>
        <v>52.898600000000002</v>
      </c>
      <c r="C9" s="5">
        <f>'3,4'!F17+'3,4'!F20</f>
        <v>42.28</v>
      </c>
      <c r="D9" s="5">
        <f>'3,4'!G17+'3,4'!G20</f>
        <v>113.44759999999999</v>
      </c>
      <c r="E9" s="5">
        <f>'3,4'!H17+'3,4'!H20</f>
        <v>1082.48</v>
      </c>
      <c r="F9" s="6">
        <f>E9*100/E19</f>
        <v>46.062978723404257</v>
      </c>
      <c r="G9" s="5">
        <f>'3,4'!J17+'3,4'!J20</f>
        <v>0.65879999999999994</v>
      </c>
      <c r="H9" s="5">
        <f>'3,4'!K17+'3,4'!K20</f>
        <v>2.2514000000000003</v>
      </c>
      <c r="I9" s="5">
        <f>'3,4'!L17+'3,4'!L20</f>
        <v>377.78</v>
      </c>
      <c r="J9" s="5">
        <f>'3,4'!M17+'3,4'!M20</f>
        <v>28.515599999999999</v>
      </c>
      <c r="K9" s="5">
        <f>'3,4'!N17+'3,4'!N20</f>
        <v>656.68979999999999</v>
      </c>
      <c r="L9" s="5">
        <f>'3,4'!O17+'3,4'!O20</f>
        <v>211.79360000000003</v>
      </c>
      <c r="M9" s="5">
        <f>'3,4'!P17+'3,4'!P20</f>
        <v>872.21179999999993</v>
      </c>
      <c r="N9" s="5">
        <f>'3,4'!Q17+'3,4'!Q20</f>
        <v>7.914600000000001</v>
      </c>
    </row>
    <row r="10" spans="1:14" ht="15.75">
      <c r="A10" s="4">
        <v>4</v>
      </c>
      <c r="B10" s="5">
        <f>'3,4'!E37+'3,4'!E41</f>
        <v>38.202800000000003</v>
      </c>
      <c r="C10" s="5">
        <f>'3,4'!F37+'3,4'!F41</f>
        <v>35.117199999999997</v>
      </c>
      <c r="D10" s="5">
        <f>'3,4'!G37+'3,4'!G41</f>
        <v>221.58999999999997</v>
      </c>
      <c r="E10" s="5">
        <f>'3,4'!H37+'3,4'!H41</f>
        <v>1381.76</v>
      </c>
      <c r="F10" s="6">
        <f>E10*100/E19</f>
        <v>58.798297872340427</v>
      </c>
      <c r="G10" s="5">
        <f>'3,4'!J37+'3,4'!J41</f>
        <v>0.55620000000000003</v>
      </c>
      <c r="H10" s="5">
        <f>'3,4'!K37+'3,4'!K41</f>
        <v>0.55620000000000014</v>
      </c>
      <c r="I10" s="5">
        <f>'3,4'!L37+'3,4'!L41</f>
        <v>65.8</v>
      </c>
      <c r="J10" s="5">
        <f>'3,4'!M37+'3,4'!M41</f>
        <v>24.090000000000003</v>
      </c>
      <c r="K10" s="5">
        <f>'3,4'!N37+'3,4'!N41</f>
        <v>441.21840000000003</v>
      </c>
      <c r="L10" s="5">
        <f>'3,4'!O37+'3,4'!O41</f>
        <v>178.86699999999999</v>
      </c>
      <c r="M10" s="5">
        <f>'3,4'!P37+'3,4'!P41</f>
        <v>658.33919999999989</v>
      </c>
      <c r="N10" s="5">
        <f>'3,4'!Q37+'3,4'!Q41</f>
        <v>13.8444</v>
      </c>
    </row>
    <row r="11" spans="1:14" ht="15.75">
      <c r="A11" s="4">
        <v>5</v>
      </c>
      <c r="B11" s="5">
        <f>'5,6'!E17+'5,6'!E21</f>
        <v>37.783333333333331</v>
      </c>
      <c r="C11" s="5">
        <f>'5,6'!F17+'5,6'!F21</f>
        <v>38.083333333333336</v>
      </c>
      <c r="D11" s="5">
        <f>'5,6'!G17+'5,6'!G21</f>
        <v>151.21999999999997</v>
      </c>
      <c r="E11" s="5">
        <f>'5,6'!H17+'5,6'!H21</f>
        <v>1070.4633333333334</v>
      </c>
      <c r="F11" s="6">
        <f>E11*100/E19</f>
        <v>45.551631205673765</v>
      </c>
      <c r="G11" s="5">
        <f>'5,6'!J17+'5,6'!J21</f>
        <v>0.64999999999999991</v>
      </c>
      <c r="H11" s="5">
        <f>'5,6'!K17+'5,6'!K21</f>
        <v>0.77</v>
      </c>
      <c r="I11" s="5">
        <f>'5,6'!L17+'5,6'!L21</f>
        <v>239.08333333333334</v>
      </c>
      <c r="J11" s="5">
        <f>'5,6'!M17+'5,6'!M21</f>
        <v>52.88000000000001</v>
      </c>
      <c r="K11" s="5">
        <f>'5,6'!N17+'5,6'!N21</f>
        <v>520.62666666666667</v>
      </c>
      <c r="L11" s="5">
        <f>'5,6'!O17+'5,6'!O21</f>
        <v>175.16666666666669</v>
      </c>
      <c r="M11" s="5">
        <f>'5,6'!P17+'5,6'!P21</f>
        <v>635.77333333333331</v>
      </c>
      <c r="N11" s="5">
        <f>'5,6'!Q17+'5,6'!Q21</f>
        <v>10.853333333333335</v>
      </c>
    </row>
    <row r="12" spans="1:14" ht="15.75">
      <c r="A12" s="4">
        <v>6</v>
      </c>
      <c r="B12" s="5">
        <f>'5,6'!E34+'5,6'!E37</f>
        <v>32.583999999999996</v>
      </c>
      <c r="C12" s="5">
        <f>'5,6'!F34+'5,6'!F37</f>
        <v>38.983999999999995</v>
      </c>
      <c r="D12" s="5">
        <f>'5,6'!G34+'5,6'!G37</f>
        <v>125.28299999999997</v>
      </c>
      <c r="E12" s="5">
        <f>'5,6'!H34+'5,6'!H37</f>
        <v>1009.8999999999999</v>
      </c>
      <c r="F12" s="6">
        <f>E12*100/E19</f>
        <v>42.974468085106373</v>
      </c>
      <c r="G12" s="5">
        <f>'5,6'!J34+'5,6'!J37</f>
        <v>0.46629999999999999</v>
      </c>
      <c r="H12" s="5">
        <f>'5,6'!K34+'5,6'!K37</f>
        <v>0.69209999999999994</v>
      </c>
      <c r="I12" s="5">
        <f>'5,6'!L34+'5,6'!L37</f>
        <v>312.39999999999998</v>
      </c>
      <c r="J12" s="5">
        <f>'5,6'!M34+'5,6'!M37</f>
        <v>41.203999999999994</v>
      </c>
      <c r="K12" s="5">
        <f>'5,6'!N34+'5,6'!N37</f>
        <v>496.81299999999999</v>
      </c>
      <c r="L12" s="5">
        <f>'5,6'!O34+'5,6'!O37</f>
        <v>166.00399999999999</v>
      </c>
      <c r="M12" s="5">
        <f>'5,6'!P34+'5,6'!P37</f>
        <v>614.84099999999989</v>
      </c>
      <c r="N12" s="5">
        <f>'5,6'!Q34+'5,6'!Q37</f>
        <v>7.2584999999999997</v>
      </c>
    </row>
    <row r="13" spans="1:14" ht="15.75">
      <c r="A13" s="4">
        <v>7</v>
      </c>
      <c r="B13" s="5">
        <f>'7,8'!E18+'7,8'!E22</f>
        <v>37.537999999999997</v>
      </c>
      <c r="C13" s="5">
        <f>'7,8'!F18+'7,8'!F22</f>
        <v>35.973999999999997</v>
      </c>
      <c r="D13" s="5">
        <f>'7,8'!G18+'7,8'!G22</f>
        <v>123.89800000000001</v>
      </c>
      <c r="E13" s="5">
        <f>'7,8'!H18+'7,8'!H22</f>
        <v>957.79000000000008</v>
      </c>
      <c r="F13" s="6">
        <f>E13*100/E19</f>
        <v>40.757021276595751</v>
      </c>
      <c r="G13" s="5">
        <f>'7,8'!J18+'7,8'!J22</f>
        <v>0.47599999999999998</v>
      </c>
      <c r="H13" s="5">
        <f>'7,8'!K18+'7,8'!K22</f>
        <v>0.80119999999999991</v>
      </c>
      <c r="I13" s="5">
        <f>'7,8'!L18+'7,8'!L22</f>
        <v>215.4</v>
      </c>
      <c r="J13" s="5">
        <f>'7,8'!M18+'7,8'!M22</f>
        <v>27.256</v>
      </c>
      <c r="K13" s="5">
        <f>'7,8'!N18+'7,8'!N22</f>
        <v>505.21999999999997</v>
      </c>
      <c r="L13" s="5">
        <f>'7,8'!O18+'7,8'!O22</f>
        <v>150.30899999999997</v>
      </c>
      <c r="M13" s="5">
        <f>'7,8'!P18+'7,8'!P22</f>
        <v>679.03</v>
      </c>
      <c r="N13" s="5">
        <f>'7,8'!Q18+'7,8'!Q22</f>
        <v>7.7119999999999997</v>
      </c>
    </row>
    <row r="14" spans="1:14" ht="15.75">
      <c r="A14" s="4">
        <v>8</v>
      </c>
      <c r="B14" s="5">
        <f>'7,8'!E38+'7,8'!E41</f>
        <v>30.4</v>
      </c>
      <c r="C14" s="5">
        <f>'7,8'!F38+'7,8'!F41</f>
        <v>26.33</v>
      </c>
      <c r="D14" s="5">
        <f>'7,8'!G38+'7,8'!G41</f>
        <v>123.21999999999998</v>
      </c>
      <c r="E14" s="5">
        <f>'7,8'!H38+'7,8'!H41</f>
        <v>854.6</v>
      </c>
      <c r="F14" s="6">
        <f>E14*100/E19</f>
        <v>36.365957446808508</v>
      </c>
      <c r="G14" s="5">
        <f>'7,8'!J38+'7,8'!J41</f>
        <v>0.69100000000000006</v>
      </c>
      <c r="H14" s="5">
        <f>'7,8'!K38+'7,8'!K41</f>
        <v>1.5440000000000003</v>
      </c>
      <c r="I14" s="5">
        <f>'7,8'!L38+'7,8'!L41</f>
        <v>119.17999999999999</v>
      </c>
      <c r="J14" s="5">
        <f>'7,8'!M38+'7,8'!M41</f>
        <v>51.69</v>
      </c>
      <c r="K14" s="5">
        <f>'7,8'!N38+'7,8'!N41</f>
        <v>486.86</v>
      </c>
      <c r="L14" s="5">
        <f>'7,8'!O38+'7,8'!O41</f>
        <v>240.36999999999998</v>
      </c>
      <c r="M14" s="5">
        <f>'7,8'!P38+'7,8'!P41</f>
        <v>591.67999999999995</v>
      </c>
      <c r="N14" s="5">
        <f>'7,8'!Q38+'7,8'!Q41</f>
        <v>7.7100000000000009</v>
      </c>
    </row>
    <row r="15" spans="1:14" ht="15.75">
      <c r="A15" s="4">
        <v>9</v>
      </c>
      <c r="B15" s="5">
        <f>'9,10'!E18+'9,10'!E22</f>
        <v>25.8962</v>
      </c>
      <c r="C15" s="5">
        <f>'9,10'!F18+'9,10'!F22</f>
        <v>36.5685</v>
      </c>
      <c r="D15" s="5">
        <f>'9,10'!G18+'9,10'!G22</f>
        <v>152.80099999999999</v>
      </c>
      <c r="E15" s="5">
        <f>'9,10'!H18+'9,10'!H22</f>
        <v>1033.2740000000001</v>
      </c>
      <c r="F15" s="6">
        <f>E15*100/E19</f>
        <v>43.96910638297873</v>
      </c>
      <c r="G15" s="5">
        <f>'9,10'!J18+'9,10'!J22</f>
        <v>0.51654</v>
      </c>
      <c r="H15" s="5">
        <f>'9,10'!K18+'9,10'!K22</f>
        <v>0.61250000000000004</v>
      </c>
      <c r="I15" s="5">
        <f>'9,10'!L18+'9,10'!L22</f>
        <v>333.09000000000003</v>
      </c>
      <c r="J15" s="5">
        <f>'9,10'!M18+'9,10'!M22</f>
        <v>64.127200000000002</v>
      </c>
      <c r="K15" s="5">
        <f>'9,10'!N18+'9,10'!N22</f>
        <v>540.01</v>
      </c>
      <c r="L15" s="5">
        <f>'9,10'!O18+'9,10'!O22</f>
        <v>133.29</v>
      </c>
      <c r="M15" s="5">
        <f>'9,10'!P18+'9,10'!P22</f>
        <v>559.9849999999999</v>
      </c>
      <c r="N15" s="5">
        <f>'9,10'!Q18+'9,10'!Q22</f>
        <v>8.6165000000000003</v>
      </c>
    </row>
    <row r="16" spans="1:14" ht="15.75">
      <c r="A16" s="4">
        <v>10</v>
      </c>
      <c r="B16" s="5">
        <f>'9,10'!E35+'9,10'!E39</f>
        <v>52.26</v>
      </c>
      <c r="C16" s="5">
        <f>'9,10'!F35+'9,10'!F39</f>
        <v>39.99</v>
      </c>
      <c r="D16" s="5">
        <f>'9,10'!G35+'9,10'!G39</f>
        <v>141.94999999999999</v>
      </c>
      <c r="E16" s="5">
        <f>'9,10'!H35+'9,10'!H39</f>
        <v>1146.18</v>
      </c>
      <c r="F16" s="6">
        <f>E16*100/E19</f>
        <v>48.773617021276593</v>
      </c>
      <c r="G16" s="5">
        <f>'9,10'!J35+'9,10'!J39</f>
        <v>0.55499999999999994</v>
      </c>
      <c r="H16" s="5">
        <f>'9,10'!K35+'9,10'!K39</f>
        <v>0.91500000000000015</v>
      </c>
      <c r="I16" s="5">
        <f>'9,10'!L35+'9,10'!L39</f>
        <v>591.95999999999992</v>
      </c>
      <c r="J16" s="5">
        <f>'9,10'!M35+'9,10'!M39</f>
        <v>29.88</v>
      </c>
      <c r="K16" s="5">
        <f>'9,10'!N35+'9,10'!N39</f>
        <v>614.5</v>
      </c>
      <c r="L16" s="5">
        <f>'9,10'!O35+'9,10'!O39</f>
        <v>181.15999999999997</v>
      </c>
      <c r="M16" s="5">
        <f>'9,10'!P35+'9,10'!P39</f>
        <v>851.68</v>
      </c>
      <c r="N16" s="5">
        <f>'9,10'!Q35+'9,10'!Q39</f>
        <v>8.2899999999999991</v>
      </c>
    </row>
    <row r="17" spans="1:14" ht="15.75">
      <c r="A17" s="4" t="s">
        <v>94</v>
      </c>
      <c r="B17" s="5">
        <f t="shared" ref="B17:G17" si="0">SUM(B7:B16)</f>
        <v>368.03578333333331</v>
      </c>
      <c r="C17" s="5">
        <f t="shared" si="0"/>
        <v>354.57598333333328</v>
      </c>
      <c r="D17" s="5">
        <f t="shared" si="0"/>
        <v>1431.6148000000001</v>
      </c>
      <c r="E17" s="5">
        <f t="shared" si="0"/>
        <v>10406.117333333332</v>
      </c>
      <c r="F17" s="6">
        <f t="shared" si="0"/>
        <v>442.81350354609935</v>
      </c>
      <c r="G17" s="5">
        <f t="shared" si="0"/>
        <v>5.5184399999999991</v>
      </c>
      <c r="H17" s="5">
        <f t="shared" ref="H17:N17" si="1">SUM(H7:H16)</f>
        <v>9.2666000000000022</v>
      </c>
      <c r="I17" s="5">
        <f t="shared" si="1"/>
        <v>2535.5508333333337</v>
      </c>
      <c r="J17" s="5">
        <f t="shared" si="1"/>
        <v>390.87030000000004</v>
      </c>
      <c r="K17" s="5">
        <f t="shared" si="1"/>
        <v>5120.1344666666664</v>
      </c>
      <c r="L17" s="5">
        <f t="shared" si="1"/>
        <v>1773.3261666666663</v>
      </c>
      <c r="M17" s="5">
        <f t="shared" si="1"/>
        <v>6634.6306333333332</v>
      </c>
      <c r="N17" s="5">
        <f t="shared" si="1"/>
        <v>90.978133333333346</v>
      </c>
    </row>
    <row r="18" spans="1:14" s="50" customFormat="1" ht="15.75">
      <c r="A18" s="49" t="s">
        <v>95</v>
      </c>
      <c r="B18" s="14">
        <f t="shared" ref="B18:N18" si="2">SUM(B17/10)</f>
        <v>36.803578333333334</v>
      </c>
      <c r="C18" s="14">
        <f t="shared" si="2"/>
        <v>35.45759833333333</v>
      </c>
      <c r="D18" s="14">
        <f t="shared" si="2"/>
        <v>143.16148000000001</v>
      </c>
      <c r="E18" s="14">
        <f t="shared" si="2"/>
        <v>1040.6117333333332</v>
      </c>
      <c r="F18" s="7">
        <f t="shared" si="2"/>
        <v>44.281350354609934</v>
      </c>
      <c r="G18" s="14">
        <f t="shared" si="2"/>
        <v>0.55184399999999989</v>
      </c>
      <c r="H18" s="14">
        <f t="shared" si="2"/>
        <v>0.92666000000000026</v>
      </c>
      <c r="I18" s="14">
        <f t="shared" si="2"/>
        <v>253.55508333333336</v>
      </c>
      <c r="J18" s="14">
        <f t="shared" si="2"/>
        <v>39.087030000000006</v>
      </c>
      <c r="K18" s="14">
        <f t="shared" si="2"/>
        <v>512.0134466666666</v>
      </c>
      <c r="L18" s="14">
        <f t="shared" si="2"/>
        <v>177.33261666666664</v>
      </c>
      <c r="M18" s="14">
        <f t="shared" si="2"/>
        <v>663.46306333333337</v>
      </c>
      <c r="N18" s="14">
        <f t="shared" si="2"/>
        <v>9.0978133333333346</v>
      </c>
    </row>
    <row r="19" spans="1:14" ht="15.75">
      <c r="A19" s="4" t="s">
        <v>96</v>
      </c>
      <c r="B19" s="4">
        <v>77</v>
      </c>
      <c r="C19" s="4">
        <v>79</v>
      </c>
      <c r="D19" s="4">
        <v>335</v>
      </c>
      <c r="E19" s="4">
        <v>2350</v>
      </c>
      <c r="F19" s="4" t="s">
        <v>112</v>
      </c>
      <c r="G19" s="4">
        <v>1.2</v>
      </c>
      <c r="H19" s="4">
        <v>1.4</v>
      </c>
      <c r="I19" s="4">
        <v>700</v>
      </c>
      <c r="J19" s="4">
        <v>60</v>
      </c>
      <c r="K19" s="4">
        <v>1100</v>
      </c>
      <c r="L19" s="4">
        <v>250</v>
      </c>
      <c r="M19" s="4">
        <v>1100</v>
      </c>
      <c r="N19" s="4">
        <v>12</v>
      </c>
    </row>
    <row r="20" spans="1:14">
      <c r="B20" s="8"/>
      <c r="C20" s="8"/>
      <c r="D20" s="8"/>
      <c r="E20" s="8"/>
    </row>
    <row r="24" spans="1:14">
      <c r="B24" s="9"/>
      <c r="C24" s="9"/>
      <c r="D24" s="9"/>
      <c r="E24" s="9"/>
    </row>
    <row r="25" spans="1:14">
      <c r="B25" s="9"/>
      <c r="C25" s="9"/>
      <c r="D25" s="9"/>
      <c r="E25" s="9"/>
    </row>
  </sheetData>
  <mergeCells count="14">
    <mergeCell ref="A3:N3"/>
    <mergeCell ref="E5:F5"/>
    <mergeCell ref="A5:A6"/>
    <mergeCell ref="B5:B6"/>
    <mergeCell ref="C5:C6"/>
    <mergeCell ref="D5:D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DFFF-5A43-47E3-A6B8-0ABE44F12910}">
  <dimension ref="A3:I21"/>
  <sheetViews>
    <sheetView topLeftCell="A2" zoomScaleNormal="100" workbookViewId="0">
      <selection activeCell="E21" sqref="E21"/>
    </sheetView>
  </sheetViews>
  <sheetFormatPr defaultColWidth="9" defaultRowHeight="15"/>
  <cols>
    <col min="1" max="1" width="16.140625" customWidth="1"/>
    <col min="2" max="4" width="12.28515625" customWidth="1"/>
    <col min="5" max="5" width="23.85546875" customWidth="1"/>
    <col min="6" max="6" width="17.28515625" customWidth="1"/>
    <col min="7" max="7" width="16.5703125" customWidth="1"/>
  </cols>
  <sheetData>
    <row r="3" spans="1:9" ht="18.75">
      <c r="A3" s="99" t="s">
        <v>183</v>
      </c>
      <c r="B3" s="99"/>
      <c r="C3" s="99"/>
      <c r="D3" s="99"/>
      <c r="E3" s="99"/>
      <c r="F3" s="99"/>
      <c r="G3" s="99"/>
    </row>
    <row r="4" spans="1:9" ht="15.75">
      <c r="A4" s="10"/>
      <c r="B4" s="10"/>
      <c r="C4" s="10"/>
      <c r="D4" s="10"/>
      <c r="E4" s="10"/>
    </row>
    <row r="5" spans="1:9" ht="18.75" customHeight="1">
      <c r="A5" s="84" t="s">
        <v>86</v>
      </c>
      <c r="B5" s="12" t="s">
        <v>181</v>
      </c>
      <c r="C5" s="12" t="s">
        <v>28</v>
      </c>
      <c r="D5" s="13" t="s">
        <v>35</v>
      </c>
      <c r="E5" s="83" t="s">
        <v>182</v>
      </c>
      <c r="F5" s="85" t="s">
        <v>184</v>
      </c>
      <c r="G5" s="85" t="s">
        <v>185</v>
      </c>
    </row>
    <row r="6" spans="1:9" ht="15.75">
      <c r="A6" s="4">
        <v>1</v>
      </c>
      <c r="B6" s="5">
        <f>'1,2'!D15</f>
        <v>103.00999999999999</v>
      </c>
      <c r="C6" s="5">
        <f>'1,2'!D23</f>
        <v>144.53</v>
      </c>
      <c r="D6" s="5">
        <f>'1,2'!D26</f>
        <v>26.560000000000002</v>
      </c>
      <c r="E6" s="5">
        <f>B6+C6</f>
        <v>247.54</v>
      </c>
      <c r="F6" s="5">
        <f>C6+D6</f>
        <v>171.09</v>
      </c>
      <c r="G6" s="5">
        <f>B6+C6+D6</f>
        <v>274.10000000000002</v>
      </c>
      <c r="I6" s="48"/>
    </row>
    <row r="7" spans="1:9" ht="15.75">
      <c r="A7" s="4">
        <v>2</v>
      </c>
      <c r="B7" s="5">
        <f>'1,2'!D34</f>
        <v>106.33</v>
      </c>
      <c r="C7" s="5">
        <f>'1,2'!D43</f>
        <v>123.47</v>
      </c>
      <c r="D7" s="5">
        <f>'1,2'!D46</f>
        <v>89.17</v>
      </c>
      <c r="E7" s="5">
        <f t="shared" ref="E7:E15" si="0">B7+C7</f>
        <v>229.8</v>
      </c>
      <c r="F7" s="5">
        <f t="shared" ref="F7:F15" si="1">C7+D7</f>
        <v>212.64</v>
      </c>
      <c r="G7" s="5">
        <f t="shared" ref="G7:G15" si="2">B7+C7+D7</f>
        <v>318.97000000000003</v>
      </c>
      <c r="I7" s="48"/>
    </row>
    <row r="8" spans="1:9" ht="15.75">
      <c r="A8" s="4">
        <v>3</v>
      </c>
      <c r="B8" s="5">
        <f>'3,4'!C10</f>
        <v>98.199999999999989</v>
      </c>
      <c r="C8" s="5">
        <f>'3,4'!C17</f>
        <v>93.840000000000018</v>
      </c>
      <c r="D8" s="5">
        <f>'3,4'!C20</f>
        <v>144.69999999999999</v>
      </c>
      <c r="E8" s="5">
        <f t="shared" si="0"/>
        <v>192.04000000000002</v>
      </c>
      <c r="F8" s="5">
        <f t="shared" si="1"/>
        <v>238.54000000000002</v>
      </c>
      <c r="G8" s="5">
        <f t="shared" si="2"/>
        <v>336.74</v>
      </c>
    </row>
    <row r="9" spans="1:9" ht="15.75">
      <c r="A9" s="4">
        <v>4</v>
      </c>
      <c r="B9" s="5">
        <f>'3,4'!C28</f>
        <v>91.999999999999986</v>
      </c>
      <c r="C9" s="5">
        <f>'3,4'!C37</f>
        <v>145.94999999999999</v>
      </c>
      <c r="D9" s="5">
        <f>'3,4'!C41</f>
        <v>41.2</v>
      </c>
      <c r="E9" s="5">
        <f t="shared" si="0"/>
        <v>237.95</v>
      </c>
      <c r="F9" s="5">
        <f t="shared" si="1"/>
        <v>187.14999999999998</v>
      </c>
      <c r="G9" s="5">
        <f t="shared" si="2"/>
        <v>279.14999999999998</v>
      </c>
    </row>
    <row r="10" spans="1:9" ht="15.75">
      <c r="A10" s="4">
        <v>5</v>
      </c>
      <c r="B10" s="5">
        <f>'5,6'!C9</f>
        <v>122.45</v>
      </c>
      <c r="C10" s="5">
        <f>'5,6'!C17</f>
        <v>123.39000000000001</v>
      </c>
      <c r="D10" s="5">
        <f>'5,6'!C21</f>
        <v>129.73999999999998</v>
      </c>
      <c r="E10" s="5">
        <f t="shared" si="0"/>
        <v>245.84000000000003</v>
      </c>
      <c r="F10" s="5">
        <f t="shared" si="1"/>
        <v>253.13</v>
      </c>
      <c r="G10" s="5">
        <f t="shared" si="2"/>
        <v>375.58000000000004</v>
      </c>
    </row>
    <row r="11" spans="1:9" ht="15.75">
      <c r="A11" s="4">
        <v>6</v>
      </c>
      <c r="B11" s="5">
        <f>'5,6'!C26</f>
        <v>136.88</v>
      </c>
      <c r="C11" s="5">
        <f>'5,6'!C34</f>
        <v>115.45000000000002</v>
      </c>
      <c r="D11" s="5">
        <f>'5,6'!C37</f>
        <v>55.7</v>
      </c>
      <c r="E11" s="5">
        <f t="shared" si="0"/>
        <v>252.33</v>
      </c>
      <c r="F11" s="5">
        <f t="shared" si="1"/>
        <v>171.15000000000003</v>
      </c>
      <c r="G11" s="5">
        <f t="shared" si="2"/>
        <v>308.03000000000003</v>
      </c>
    </row>
    <row r="12" spans="1:9" ht="15.75">
      <c r="A12" s="4">
        <v>7</v>
      </c>
      <c r="B12" s="5">
        <f>'7,8'!C11</f>
        <v>151.9</v>
      </c>
      <c r="C12" s="5">
        <f>'7,8'!C18</f>
        <v>190.46999999999997</v>
      </c>
      <c r="D12" s="5">
        <f>'7,8'!C22</f>
        <v>27.48</v>
      </c>
      <c r="E12" s="5">
        <f t="shared" si="0"/>
        <v>342.37</v>
      </c>
      <c r="F12" s="5">
        <f t="shared" si="1"/>
        <v>217.94999999999996</v>
      </c>
      <c r="G12" s="5">
        <f t="shared" si="2"/>
        <v>369.85</v>
      </c>
    </row>
    <row r="13" spans="1:9" ht="15.75">
      <c r="A13" s="4">
        <v>8</v>
      </c>
      <c r="B13" s="5">
        <f>'7,8'!C30</f>
        <v>127.66999999999997</v>
      </c>
      <c r="C13" s="5">
        <f>'7,8'!C38</f>
        <v>114.29</v>
      </c>
      <c r="D13" s="5">
        <f>'7,8'!C41</f>
        <v>89.17</v>
      </c>
      <c r="E13" s="5">
        <f t="shared" si="0"/>
        <v>241.95999999999998</v>
      </c>
      <c r="F13" s="5">
        <f t="shared" si="1"/>
        <v>203.46</v>
      </c>
      <c r="G13" s="5">
        <f t="shared" si="2"/>
        <v>331.13</v>
      </c>
    </row>
    <row r="14" spans="1:9" ht="15.75">
      <c r="A14" s="4">
        <v>9</v>
      </c>
      <c r="B14" s="5">
        <f>'9,10'!C10</f>
        <v>102.58999999999999</v>
      </c>
      <c r="C14" s="5">
        <f>'9,10'!C18</f>
        <v>110.13000000000001</v>
      </c>
      <c r="D14" s="5">
        <f>'9,10'!C22</f>
        <v>50.059999999999995</v>
      </c>
      <c r="E14" s="5">
        <f t="shared" si="0"/>
        <v>212.72</v>
      </c>
      <c r="F14" s="5">
        <f t="shared" si="1"/>
        <v>160.19</v>
      </c>
      <c r="G14" s="5">
        <f t="shared" si="2"/>
        <v>262.77999999999997</v>
      </c>
    </row>
    <row r="15" spans="1:9" ht="15.75">
      <c r="A15" s="4">
        <v>10</v>
      </c>
      <c r="B15" s="5">
        <f>'9,10'!C27</f>
        <v>58.47</v>
      </c>
      <c r="C15" s="5">
        <f>'9,10'!C35</f>
        <v>157.28</v>
      </c>
      <c r="D15" s="5">
        <f>'9,10'!C39</f>
        <v>146.22</v>
      </c>
      <c r="E15" s="5">
        <f t="shared" si="0"/>
        <v>215.75</v>
      </c>
      <c r="F15" s="5">
        <f t="shared" si="1"/>
        <v>303.5</v>
      </c>
      <c r="G15" s="5">
        <f t="shared" si="2"/>
        <v>361.97</v>
      </c>
    </row>
    <row r="16" spans="1:9" ht="15.75">
      <c r="A16" s="4" t="s">
        <v>94</v>
      </c>
      <c r="B16" s="5">
        <f t="shared" ref="B16:F16" si="3">SUM(B6:B15)</f>
        <v>1099.5</v>
      </c>
      <c r="C16" s="5">
        <f t="shared" si="3"/>
        <v>1318.8000000000002</v>
      </c>
      <c r="D16" s="5">
        <f t="shared" si="3"/>
        <v>799.99999999999989</v>
      </c>
      <c r="E16" s="5">
        <f t="shared" si="3"/>
        <v>2418.2999999999997</v>
      </c>
      <c r="F16" s="5">
        <f t="shared" si="3"/>
        <v>2118.8000000000002</v>
      </c>
      <c r="G16" s="5">
        <f t="shared" ref="G16" si="4">SUM(G6:G15)</f>
        <v>3218.3</v>
      </c>
    </row>
    <row r="17" spans="1:7" ht="15.75">
      <c r="A17" s="4" t="s">
        <v>95</v>
      </c>
      <c r="B17" s="14">
        <f t="shared" ref="B17:E17" si="5">SUM(B16/10)</f>
        <v>109.95</v>
      </c>
      <c r="C17" s="14">
        <f t="shared" si="5"/>
        <v>131.88000000000002</v>
      </c>
      <c r="D17" s="14">
        <f t="shared" si="5"/>
        <v>79.999999999999986</v>
      </c>
      <c r="E17" s="14">
        <f t="shared" si="5"/>
        <v>241.82999999999998</v>
      </c>
      <c r="F17" s="14">
        <f>F16/10</f>
        <v>211.88000000000002</v>
      </c>
      <c r="G17" s="14">
        <f t="shared" ref="G17" si="6">G16/10</f>
        <v>321.83000000000004</v>
      </c>
    </row>
    <row r="19" spans="1:7">
      <c r="B19">
        <v>109.95</v>
      </c>
      <c r="C19">
        <v>131.88</v>
      </c>
      <c r="D19">
        <v>80</v>
      </c>
      <c r="F19" s="15"/>
      <c r="G19" s="15"/>
    </row>
    <row r="20" spans="1:7">
      <c r="B20" s="15">
        <f>B19-B17</f>
        <v>0</v>
      </c>
      <c r="C20" s="15">
        <f>C19-C17</f>
        <v>0</v>
      </c>
      <c r="D20" s="15">
        <f>D19-D17</f>
        <v>0</v>
      </c>
    </row>
    <row r="21" spans="1:7">
      <c r="F21" s="15"/>
    </row>
  </sheetData>
  <mergeCells count="1">
    <mergeCell ref="A3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42"/>
  <sheetViews>
    <sheetView topLeftCell="A7" zoomScale="50" zoomScaleNormal="50" zoomScaleSheetLayoutView="40" workbookViewId="0">
      <selection activeCell="C38" sqref="C38"/>
    </sheetView>
  </sheetViews>
  <sheetFormatPr defaultColWidth="9" defaultRowHeight="15"/>
  <cols>
    <col min="1" max="1" width="28.42578125" style="54" customWidth="1"/>
    <col min="2" max="2" width="63.28515625" style="33" customWidth="1"/>
    <col min="3" max="3" width="17.28515625" style="86" customWidth="1"/>
    <col min="4" max="4" width="12.7109375" style="33" customWidth="1"/>
    <col min="5" max="5" width="9.7109375" style="33" bestFit="1" customWidth="1"/>
    <col min="6" max="6" width="12.140625" style="33" customWidth="1"/>
    <col min="7" max="8" width="12.5703125" style="33" customWidth="1"/>
    <col min="9" max="9" width="18.28515625" style="33" customWidth="1"/>
    <col min="10" max="11" width="9.28515625" style="33" bestFit="1" customWidth="1"/>
    <col min="12" max="12" width="12.42578125" style="33" customWidth="1"/>
    <col min="13" max="13" width="10.7109375" style="33" customWidth="1"/>
    <col min="14" max="16" width="12.5703125" style="33" customWidth="1"/>
    <col min="17" max="17" width="9.28515625" style="33" bestFit="1" customWidth="1"/>
    <col min="18" max="16384" width="9" style="33"/>
  </cols>
  <sheetData>
    <row r="2" spans="1:17" ht="20.25">
      <c r="A2" s="96" t="s">
        <v>0</v>
      </c>
      <c r="B2" s="45" t="s">
        <v>1</v>
      </c>
      <c r="C2" s="94" t="s">
        <v>132</v>
      </c>
      <c r="D2" s="45" t="s">
        <v>2</v>
      </c>
      <c r="E2" s="96" t="s">
        <v>3</v>
      </c>
      <c r="F2" s="96"/>
      <c r="G2" s="96"/>
      <c r="H2" s="45" t="s">
        <v>4</v>
      </c>
      <c r="I2" s="45" t="s">
        <v>5</v>
      </c>
      <c r="J2" s="96" t="s">
        <v>6</v>
      </c>
      <c r="K2" s="96" t="s">
        <v>7</v>
      </c>
      <c r="L2" s="96" t="s">
        <v>8</v>
      </c>
      <c r="M2" s="96" t="s">
        <v>9</v>
      </c>
      <c r="N2" s="96" t="s">
        <v>10</v>
      </c>
      <c r="O2" s="96" t="s">
        <v>11</v>
      </c>
      <c r="P2" s="96" t="s">
        <v>12</v>
      </c>
      <c r="Q2" s="96" t="s">
        <v>13</v>
      </c>
    </row>
    <row r="3" spans="1:17" ht="20.25">
      <c r="A3" s="96"/>
      <c r="B3" s="45" t="s">
        <v>14</v>
      </c>
      <c r="C3" s="95"/>
      <c r="D3" s="45" t="s">
        <v>14</v>
      </c>
      <c r="E3" s="45" t="s">
        <v>15</v>
      </c>
      <c r="F3" s="45" t="s">
        <v>16</v>
      </c>
      <c r="G3" s="45" t="s">
        <v>17</v>
      </c>
      <c r="H3" s="45" t="s">
        <v>18</v>
      </c>
      <c r="I3" s="45" t="s">
        <v>19</v>
      </c>
      <c r="J3" s="96"/>
      <c r="K3" s="96"/>
      <c r="L3" s="96"/>
      <c r="M3" s="96"/>
      <c r="N3" s="96"/>
      <c r="O3" s="96"/>
      <c r="P3" s="96"/>
      <c r="Q3" s="96"/>
    </row>
    <row r="4" spans="1:17" ht="20.25">
      <c r="A4" s="45" t="s">
        <v>20</v>
      </c>
      <c r="B4" s="65" t="s">
        <v>56</v>
      </c>
      <c r="C4" s="51">
        <v>15.75</v>
      </c>
      <c r="D4" s="26">
        <v>60</v>
      </c>
      <c r="E4" s="20">
        <v>0.96</v>
      </c>
      <c r="F4" s="20">
        <v>2.9</v>
      </c>
      <c r="G4" s="20">
        <v>6.6</v>
      </c>
      <c r="H4" s="20">
        <v>57</v>
      </c>
      <c r="I4" s="35" t="s">
        <v>151</v>
      </c>
      <c r="J4" s="20">
        <v>1.2E-2</v>
      </c>
      <c r="K4" s="20">
        <v>0.01</v>
      </c>
      <c r="L4" s="20">
        <v>0</v>
      </c>
      <c r="M4" s="20">
        <v>11.34</v>
      </c>
      <c r="N4" s="20">
        <v>45.96</v>
      </c>
      <c r="O4" s="20">
        <v>9</v>
      </c>
      <c r="P4" s="20">
        <v>19.2</v>
      </c>
      <c r="Q4" s="20">
        <v>0.36</v>
      </c>
    </row>
    <row r="5" spans="1:17" ht="20.25">
      <c r="A5" s="45" t="s">
        <v>43</v>
      </c>
      <c r="B5" s="65" t="s">
        <v>42</v>
      </c>
      <c r="C5" s="51">
        <v>40</v>
      </c>
      <c r="D5" s="17">
        <v>150</v>
      </c>
      <c r="E5" s="20">
        <v>14.6</v>
      </c>
      <c r="F5" s="20">
        <v>16.899999999999999</v>
      </c>
      <c r="G5" s="20">
        <v>23.9</v>
      </c>
      <c r="H5" s="20">
        <v>306</v>
      </c>
      <c r="I5" s="40" t="s">
        <v>152</v>
      </c>
      <c r="J5" s="20">
        <v>0.06</v>
      </c>
      <c r="K5" s="20">
        <v>0.06</v>
      </c>
      <c r="L5" s="20">
        <v>122.83</v>
      </c>
      <c r="M5" s="20">
        <v>1.81</v>
      </c>
      <c r="N5" s="20">
        <v>23.57</v>
      </c>
      <c r="O5" s="20">
        <v>73.94</v>
      </c>
      <c r="P5" s="20">
        <v>163.30000000000001</v>
      </c>
      <c r="Q5" s="20">
        <v>1.43</v>
      </c>
    </row>
    <row r="6" spans="1:17" ht="20.25">
      <c r="A6" s="45" t="s">
        <v>23</v>
      </c>
      <c r="B6" s="65" t="s">
        <v>53</v>
      </c>
      <c r="C6" s="51">
        <v>14.33</v>
      </c>
      <c r="D6" s="23">
        <v>200</v>
      </c>
      <c r="E6" s="20">
        <v>3.6</v>
      </c>
      <c r="F6" s="20">
        <v>2.7</v>
      </c>
      <c r="G6" s="20">
        <v>28.3</v>
      </c>
      <c r="H6" s="20">
        <v>151.80000000000001</v>
      </c>
      <c r="I6" s="35" t="s">
        <v>153</v>
      </c>
      <c r="J6" s="20">
        <v>0.06</v>
      </c>
      <c r="K6" s="20">
        <v>0.25</v>
      </c>
      <c r="L6" s="20">
        <v>26.49</v>
      </c>
      <c r="M6" s="20">
        <v>1.04</v>
      </c>
      <c r="N6" s="20">
        <v>273.74</v>
      </c>
      <c r="O6" s="20">
        <v>42</v>
      </c>
      <c r="P6" s="20">
        <v>184</v>
      </c>
      <c r="Q6" s="20">
        <v>1.17</v>
      </c>
    </row>
    <row r="7" spans="1:17" ht="20.25">
      <c r="A7" s="45"/>
      <c r="B7" s="65" t="s">
        <v>113</v>
      </c>
      <c r="C7" s="51">
        <v>25</v>
      </c>
      <c r="D7" s="28">
        <v>100</v>
      </c>
      <c r="E7" s="20">
        <v>0.39</v>
      </c>
      <c r="F7" s="20">
        <v>0</v>
      </c>
      <c r="G7" s="20">
        <v>12.6</v>
      </c>
      <c r="H7" s="20">
        <v>52</v>
      </c>
      <c r="I7" s="35" t="s">
        <v>136</v>
      </c>
      <c r="J7" s="20">
        <v>3.3000000000000002E-2</v>
      </c>
      <c r="K7" s="20">
        <v>2.1999999999999999E-2</v>
      </c>
      <c r="L7" s="20">
        <v>4.58</v>
      </c>
      <c r="M7" s="20">
        <v>9.17</v>
      </c>
      <c r="N7" s="20">
        <v>14.67</v>
      </c>
      <c r="O7" s="20">
        <v>8.25</v>
      </c>
      <c r="P7" s="20">
        <v>10.08</v>
      </c>
      <c r="Q7" s="20">
        <v>2.02</v>
      </c>
    </row>
    <row r="8" spans="1:17" ht="20.25">
      <c r="A8" s="45"/>
      <c r="B8" s="65" t="s">
        <v>25</v>
      </c>
      <c r="C8" s="51">
        <v>1.52</v>
      </c>
      <c r="D8" s="23">
        <v>20</v>
      </c>
      <c r="E8" s="20">
        <v>1.32</v>
      </c>
      <c r="F8" s="20">
        <v>0.24</v>
      </c>
      <c r="G8" s="20">
        <v>7.92</v>
      </c>
      <c r="H8" s="20">
        <v>34.159999999999997</v>
      </c>
      <c r="I8" s="35" t="s">
        <v>133</v>
      </c>
      <c r="J8" s="20">
        <v>3.5999999999999997E-2</v>
      </c>
      <c r="K8" s="20">
        <v>1.6E-2</v>
      </c>
      <c r="L8" s="20">
        <v>0</v>
      </c>
      <c r="M8" s="20">
        <v>0</v>
      </c>
      <c r="N8" s="20">
        <v>7</v>
      </c>
      <c r="O8" s="20">
        <v>9.4</v>
      </c>
      <c r="P8" s="20">
        <v>31.6</v>
      </c>
      <c r="Q8" s="20">
        <v>0.78</v>
      </c>
    </row>
    <row r="9" spans="1:17" ht="20.25">
      <c r="A9" s="45"/>
      <c r="B9" s="65" t="s">
        <v>39</v>
      </c>
      <c r="C9" s="51">
        <v>1.6</v>
      </c>
      <c r="D9" s="23">
        <v>20</v>
      </c>
      <c r="E9" s="20">
        <v>1.52</v>
      </c>
      <c r="F9" s="20">
        <v>0.16</v>
      </c>
      <c r="G9" s="20">
        <v>9.84</v>
      </c>
      <c r="H9" s="20">
        <v>46.88</v>
      </c>
      <c r="I9" s="35" t="s">
        <v>133</v>
      </c>
      <c r="J9" s="20">
        <v>2.1999999999999999E-2</v>
      </c>
      <c r="K9" s="20">
        <v>6.0000000000000001E-3</v>
      </c>
      <c r="L9" s="20">
        <v>0</v>
      </c>
      <c r="M9" s="20">
        <v>0</v>
      </c>
      <c r="N9" s="20">
        <v>4</v>
      </c>
      <c r="O9" s="20">
        <v>2.8</v>
      </c>
      <c r="P9" s="20">
        <v>13</v>
      </c>
      <c r="Q9" s="20">
        <v>0.22</v>
      </c>
    </row>
    <row r="10" spans="1:17" ht="20.25">
      <c r="A10" s="45" t="s">
        <v>26</v>
      </c>
      <c r="B10" s="65"/>
      <c r="C10" s="81">
        <f>SUM(C4:C9)</f>
        <v>98.199999999999989</v>
      </c>
      <c r="D10" s="45">
        <f>SUM(D4:D9)</f>
        <v>550</v>
      </c>
      <c r="E10" s="21">
        <f t="shared" ref="E10:Q10" si="0">SUM(E4:E9)</f>
        <v>22.39</v>
      </c>
      <c r="F10" s="21">
        <f t="shared" si="0"/>
        <v>22.899999999999995</v>
      </c>
      <c r="G10" s="21">
        <f t="shared" si="0"/>
        <v>89.16</v>
      </c>
      <c r="H10" s="21">
        <f t="shared" si="0"/>
        <v>647.83999999999992</v>
      </c>
      <c r="I10" s="41"/>
      <c r="J10" s="21">
        <f t="shared" si="0"/>
        <v>0.223</v>
      </c>
      <c r="K10" s="21">
        <f t="shared" si="0"/>
        <v>0.36400000000000005</v>
      </c>
      <c r="L10" s="21">
        <f t="shared" si="0"/>
        <v>153.9</v>
      </c>
      <c r="M10" s="21">
        <f t="shared" si="0"/>
        <v>23.36</v>
      </c>
      <c r="N10" s="21">
        <f t="shared" si="0"/>
        <v>368.94</v>
      </c>
      <c r="O10" s="21">
        <f t="shared" si="0"/>
        <v>145.39000000000001</v>
      </c>
      <c r="P10" s="21">
        <f t="shared" si="0"/>
        <v>421.18</v>
      </c>
      <c r="Q10" s="21">
        <f t="shared" si="0"/>
        <v>5.98</v>
      </c>
    </row>
    <row r="11" spans="1:17" ht="20.25">
      <c r="A11" s="45"/>
      <c r="B11" s="65" t="s">
        <v>121</v>
      </c>
      <c r="C11" s="51">
        <v>11.1</v>
      </c>
      <c r="D11" s="17">
        <v>60</v>
      </c>
      <c r="E11" s="20">
        <v>1.6385999999999998</v>
      </c>
      <c r="F11" s="20">
        <v>0</v>
      </c>
      <c r="G11" s="20">
        <v>8.7876000000000012</v>
      </c>
      <c r="H11" s="20">
        <v>80.28</v>
      </c>
      <c r="I11" s="40" t="s">
        <v>133</v>
      </c>
      <c r="J11" s="20">
        <v>2.2800000000000001E-2</v>
      </c>
      <c r="K11" s="20">
        <v>2.3400000000000001E-2</v>
      </c>
      <c r="L11" s="20">
        <v>0</v>
      </c>
      <c r="M11" s="20">
        <v>2.8055999999999996</v>
      </c>
      <c r="N11" s="20">
        <v>54.559800000000003</v>
      </c>
      <c r="O11" s="20">
        <v>10.863600000000002</v>
      </c>
      <c r="P11" s="20">
        <v>33.4818</v>
      </c>
      <c r="Q11" s="20">
        <v>0.44460000000000005</v>
      </c>
    </row>
    <row r="12" spans="1:17" ht="20.25">
      <c r="A12" s="45"/>
      <c r="B12" s="65" t="s">
        <v>119</v>
      </c>
      <c r="C12" s="51">
        <v>13.51</v>
      </c>
      <c r="D12" s="23">
        <v>200</v>
      </c>
      <c r="E12" s="20">
        <v>4.9000000000000004</v>
      </c>
      <c r="F12" s="20">
        <v>4.4000000000000004</v>
      </c>
      <c r="G12" s="20">
        <v>17.8</v>
      </c>
      <c r="H12" s="20">
        <v>133.6</v>
      </c>
      <c r="I12" s="40" t="s">
        <v>27</v>
      </c>
      <c r="J12" s="20">
        <v>0.3</v>
      </c>
      <c r="K12" s="20">
        <v>1</v>
      </c>
      <c r="L12" s="20">
        <v>0</v>
      </c>
      <c r="M12" s="20">
        <v>22.25</v>
      </c>
      <c r="N12" s="20">
        <v>53.03</v>
      </c>
      <c r="O12" s="20">
        <v>95.43</v>
      </c>
      <c r="P12" s="20">
        <v>37.03</v>
      </c>
      <c r="Q12" s="20">
        <v>1.42</v>
      </c>
    </row>
    <row r="13" spans="1:17" ht="20.25">
      <c r="A13" s="45" t="s">
        <v>28</v>
      </c>
      <c r="B13" s="29" t="s">
        <v>115</v>
      </c>
      <c r="C13" s="57">
        <v>58.95</v>
      </c>
      <c r="D13" s="17">
        <v>150</v>
      </c>
      <c r="E13" s="20">
        <v>15.5</v>
      </c>
      <c r="F13" s="20">
        <v>25.5</v>
      </c>
      <c r="G13" s="20">
        <v>2.4</v>
      </c>
      <c r="H13" s="20">
        <v>300</v>
      </c>
      <c r="I13" s="40" t="s">
        <v>134</v>
      </c>
      <c r="J13" s="20">
        <v>0.08</v>
      </c>
      <c r="K13" s="20">
        <v>0.59</v>
      </c>
      <c r="L13" s="20">
        <v>315</v>
      </c>
      <c r="M13" s="20">
        <v>0</v>
      </c>
      <c r="N13" s="20">
        <v>81</v>
      </c>
      <c r="O13" s="20">
        <v>17</v>
      </c>
      <c r="P13" s="20">
        <v>290</v>
      </c>
      <c r="Q13" s="20">
        <v>3.2</v>
      </c>
    </row>
    <row r="14" spans="1:17" ht="20.25">
      <c r="A14" s="45"/>
      <c r="B14" s="65" t="s">
        <v>24</v>
      </c>
      <c r="C14" s="51">
        <v>4.84</v>
      </c>
      <c r="D14" s="23">
        <v>200</v>
      </c>
      <c r="E14" s="20">
        <v>0.2</v>
      </c>
      <c r="F14" s="20">
        <v>0</v>
      </c>
      <c r="G14" s="20">
        <v>16</v>
      </c>
      <c r="H14" s="20">
        <v>65</v>
      </c>
      <c r="I14" s="40" t="s">
        <v>135</v>
      </c>
      <c r="J14" s="20">
        <v>0</v>
      </c>
      <c r="K14" s="20">
        <v>0.01</v>
      </c>
      <c r="L14" s="20">
        <v>0.38</v>
      </c>
      <c r="M14" s="20">
        <v>1.1599999999999999</v>
      </c>
      <c r="N14" s="20">
        <v>14.2</v>
      </c>
      <c r="O14" s="20">
        <v>2</v>
      </c>
      <c r="P14" s="20">
        <v>8.5</v>
      </c>
      <c r="Q14" s="20">
        <v>0.4</v>
      </c>
    </row>
    <row r="15" spans="1:17" ht="20.25">
      <c r="A15" s="45"/>
      <c r="B15" s="65" t="s">
        <v>31</v>
      </c>
      <c r="C15" s="51">
        <v>3.04</v>
      </c>
      <c r="D15" s="23">
        <v>40</v>
      </c>
      <c r="E15" s="20">
        <v>3.04</v>
      </c>
      <c r="F15" s="20">
        <v>0.32</v>
      </c>
      <c r="G15" s="20">
        <v>19.68</v>
      </c>
      <c r="H15" s="20">
        <v>93.76</v>
      </c>
      <c r="I15" s="40" t="s">
        <v>133</v>
      </c>
      <c r="J15" s="20">
        <v>4.3999999999999997E-2</v>
      </c>
      <c r="K15" s="20">
        <v>1.2E-2</v>
      </c>
      <c r="L15" s="20">
        <v>0</v>
      </c>
      <c r="M15" s="20">
        <v>0</v>
      </c>
      <c r="N15" s="20">
        <v>8</v>
      </c>
      <c r="O15" s="20">
        <v>5.6</v>
      </c>
      <c r="P15" s="20">
        <v>26</v>
      </c>
      <c r="Q15" s="20">
        <v>0.44</v>
      </c>
    </row>
    <row r="16" spans="1:17" ht="20.25">
      <c r="A16" s="45"/>
      <c r="B16" s="65" t="s">
        <v>25</v>
      </c>
      <c r="C16" s="51">
        <v>2.4</v>
      </c>
      <c r="D16" s="17">
        <v>30</v>
      </c>
      <c r="E16" s="20">
        <v>1.98</v>
      </c>
      <c r="F16" s="20">
        <v>0.36</v>
      </c>
      <c r="G16" s="20">
        <v>11.88</v>
      </c>
      <c r="H16" s="20">
        <v>51.24</v>
      </c>
      <c r="I16" s="40" t="s">
        <v>133</v>
      </c>
      <c r="J16" s="20">
        <v>0.06</v>
      </c>
      <c r="K16" s="20">
        <v>0.03</v>
      </c>
      <c r="L16" s="20">
        <v>0</v>
      </c>
      <c r="M16" s="20">
        <v>0</v>
      </c>
      <c r="N16" s="20">
        <v>10.5</v>
      </c>
      <c r="O16" s="20">
        <v>14.1</v>
      </c>
      <c r="P16" s="20">
        <v>47.4</v>
      </c>
      <c r="Q16" s="20">
        <v>1.17</v>
      </c>
    </row>
    <row r="17" spans="1:17" ht="20.25">
      <c r="A17" s="45" t="s">
        <v>32</v>
      </c>
      <c r="B17" s="65"/>
      <c r="C17" s="81">
        <f>SUM(C11:C16)</f>
        <v>93.840000000000018</v>
      </c>
      <c r="D17" s="45">
        <f>SUM(D11:D16)</f>
        <v>680</v>
      </c>
      <c r="E17" s="21">
        <f>SUM(E11:E16)</f>
        <v>27.258600000000001</v>
      </c>
      <c r="F17" s="21">
        <f t="shared" ref="F17:Q17" si="1">SUM(F11:F16)</f>
        <v>30.58</v>
      </c>
      <c r="G17" s="21">
        <f t="shared" si="1"/>
        <v>76.547599999999989</v>
      </c>
      <c r="H17" s="21">
        <f t="shared" si="1"/>
        <v>723.88</v>
      </c>
      <c r="I17" s="41"/>
      <c r="J17" s="21">
        <f t="shared" si="1"/>
        <v>0.50679999999999992</v>
      </c>
      <c r="K17" s="21">
        <f t="shared" si="1"/>
        <v>1.6654</v>
      </c>
      <c r="L17" s="21">
        <f t="shared" si="1"/>
        <v>315.38</v>
      </c>
      <c r="M17" s="21">
        <f t="shared" si="1"/>
        <v>26.215599999999998</v>
      </c>
      <c r="N17" s="21">
        <f t="shared" si="1"/>
        <v>221.28979999999999</v>
      </c>
      <c r="O17" s="21">
        <f t="shared" si="1"/>
        <v>144.99360000000001</v>
      </c>
      <c r="P17" s="21">
        <f t="shared" si="1"/>
        <v>442.41179999999997</v>
      </c>
      <c r="Q17" s="21">
        <f t="shared" si="1"/>
        <v>7.0746000000000011</v>
      </c>
    </row>
    <row r="18" spans="1:17" ht="20.25">
      <c r="A18" s="45" t="s">
        <v>35</v>
      </c>
      <c r="B18" s="65" t="s">
        <v>64</v>
      </c>
      <c r="C18" s="51">
        <v>80.53</v>
      </c>
      <c r="D18" s="17">
        <v>120</v>
      </c>
      <c r="E18" s="20">
        <v>20.040000000000003</v>
      </c>
      <c r="F18" s="20">
        <v>5.3</v>
      </c>
      <c r="G18" s="20">
        <v>29.299999999999997</v>
      </c>
      <c r="H18" s="20">
        <v>248.6</v>
      </c>
      <c r="I18" s="40" t="s">
        <v>154</v>
      </c>
      <c r="J18" s="20">
        <v>9.1999999999999998E-2</v>
      </c>
      <c r="K18" s="20">
        <v>0.32600000000000001</v>
      </c>
      <c r="L18" s="20">
        <v>18.399999999999999</v>
      </c>
      <c r="M18" s="20">
        <v>0.49999999999999994</v>
      </c>
      <c r="N18" s="20">
        <v>193.39999999999998</v>
      </c>
      <c r="O18" s="20">
        <v>36.799999999999997</v>
      </c>
      <c r="P18" s="20">
        <v>241.79999999999998</v>
      </c>
      <c r="Q18" s="20">
        <v>0.64</v>
      </c>
    </row>
    <row r="19" spans="1:17" ht="20.25">
      <c r="A19" s="45"/>
      <c r="B19" s="65" t="s">
        <v>46</v>
      </c>
      <c r="C19" s="51">
        <v>64.17</v>
      </c>
      <c r="D19" s="23">
        <v>200</v>
      </c>
      <c r="E19" s="20">
        <v>5.6</v>
      </c>
      <c r="F19" s="20">
        <v>6.4</v>
      </c>
      <c r="G19" s="20">
        <v>7.6</v>
      </c>
      <c r="H19" s="20">
        <v>110</v>
      </c>
      <c r="I19" s="40" t="s">
        <v>150</v>
      </c>
      <c r="J19" s="20">
        <v>0.06</v>
      </c>
      <c r="K19" s="20">
        <v>0.26</v>
      </c>
      <c r="L19" s="20">
        <v>44</v>
      </c>
      <c r="M19" s="20">
        <v>1.8</v>
      </c>
      <c r="N19" s="20">
        <v>242</v>
      </c>
      <c r="O19" s="20">
        <v>30</v>
      </c>
      <c r="P19" s="20">
        <v>188</v>
      </c>
      <c r="Q19" s="20">
        <v>0.2</v>
      </c>
    </row>
    <row r="20" spans="1:17" ht="20.25">
      <c r="A20" s="45" t="s">
        <v>36</v>
      </c>
      <c r="B20" s="65"/>
      <c r="C20" s="81">
        <f t="shared" ref="C20:H20" si="2">SUM(C18:C19)</f>
        <v>144.69999999999999</v>
      </c>
      <c r="D20" s="45">
        <f t="shared" si="2"/>
        <v>320</v>
      </c>
      <c r="E20" s="21">
        <f t="shared" si="2"/>
        <v>25.64</v>
      </c>
      <c r="F20" s="21">
        <f t="shared" si="2"/>
        <v>11.7</v>
      </c>
      <c r="G20" s="21">
        <f t="shared" si="2"/>
        <v>36.9</v>
      </c>
      <c r="H20" s="21">
        <f t="shared" si="2"/>
        <v>358.6</v>
      </c>
      <c r="I20" s="21"/>
      <c r="J20" s="21">
        <f t="shared" ref="J20:Q20" si="3">SUM(J18:J19)</f>
        <v>0.152</v>
      </c>
      <c r="K20" s="21">
        <f t="shared" si="3"/>
        <v>0.58600000000000008</v>
      </c>
      <c r="L20" s="21">
        <f t="shared" si="3"/>
        <v>62.4</v>
      </c>
      <c r="M20" s="21">
        <f t="shared" si="3"/>
        <v>2.2999999999999998</v>
      </c>
      <c r="N20" s="21">
        <f t="shared" si="3"/>
        <v>435.4</v>
      </c>
      <c r="O20" s="21">
        <f t="shared" si="3"/>
        <v>66.8</v>
      </c>
      <c r="P20" s="21">
        <f t="shared" si="3"/>
        <v>429.79999999999995</v>
      </c>
      <c r="Q20" s="21">
        <f t="shared" si="3"/>
        <v>0.84000000000000008</v>
      </c>
    </row>
    <row r="21" spans="1:17" ht="20.25">
      <c r="A21" s="45" t="s">
        <v>177</v>
      </c>
      <c r="B21" s="65"/>
      <c r="C21" s="21">
        <f>C10+C17+C20</f>
        <v>336.74</v>
      </c>
      <c r="D21" s="87">
        <f>D10+D17+D20</f>
        <v>1550</v>
      </c>
      <c r="E21" s="21">
        <f>E10+E17+E20</f>
        <v>75.288600000000002</v>
      </c>
      <c r="F21" s="21">
        <f t="shared" ref="F21:Q21" si="4">F10+F17+F20</f>
        <v>65.179999999999993</v>
      </c>
      <c r="G21" s="21">
        <f t="shared" si="4"/>
        <v>202.60759999999999</v>
      </c>
      <c r="H21" s="21">
        <f t="shared" si="4"/>
        <v>1730.3199999999997</v>
      </c>
      <c r="I21" s="21"/>
      <c r="J21" s="21">
        <f t="shared" si="4"/>
        <v>0.88179999999999992</v>
      </c>
      <c r="K21" s="21">
        <f t="shared" si="4"/>
        <v>2.6154000000000002</v>
      </c>
      <c r="L21" s="21">
        <f t="shared" si="4"/>
        <v>531.67999999999995</v>
      </c>
      <c r="M21" s="21">
        <f t="shared" si="4"/>
        <v>51.875599999999991</v>
      </c>
      <c r="N21" s="21">
        <f t="shared" si="4"/>
        <v>1025.6297999999999</v>
      </c>
      <c r="O21" s="21">
        <f t="shared" si="4"/>
        <v>357.18360000000001</v>
      </c>
      <c r="P21" s="21">
        <f t="shared" si="4"/>
        <v>1293.3917999999999</v>
      </c>
      <c r="Q21" s="21">
        <f t="shared" si="4"/>
        <v>13.894600000000001</v>
      </c>
    </row>
    <row r="22" spans="1:17" ht="20.25">
      <c r="A22" s="45" t="s">
        <v>20</v>
      </c>
      <c r="B22" s="29" t="s">
        <v>178</v>
      </c>
      <c r="C22" s="57">
        <v>14.7</v>
      </c>
      <c r="D22" s="17">
        <v>60</v>
      </c>
      <c r="E22" s="20">
        <v>0.5</v>
      </c>
      <c r="F22" s="20">
        <v>0</v>
      </c>
      <c r="G22" s="20">
        <v>2</v>
      </c>
      <c r="H22" s="20">
        <v>10.8</v>
      </c>
      <c r="I22" s="40" t="s">
        <v>137</v>
      </c>
      <c r="J22" s="20">
        <v>1.7999999999999999E-2</v>
      </c>
      <c r="K22" s="20">
        <v>1.7999999999999999E-2</v>
      </c>
      <c r="L22" s="20">
        <v>6</v>
      </c>
      <c r="M22" s="20">
        <v>6</v>
      </c>
      <c r="N22" s="20">
        <v>13.8</v>
      </c>
      <c r="O22" s="20">
        <v>8.4</v>
      </c>
      <c r="P22" s="20">
        <v>25.2</v>
      </c>
      <c r="Q22" s="20">
        <v>0.36</v>
      </c>
    </row>
    <row r="23" spans="1:17" ht="20.25">
      <c r="A23" s="45" t="s">
        <v>47</v>
      </c>
      <c r="B23" s="29" t="s">
        <v>117</v>
      </c>
      <c r="C23" s="57">
        <v>36.159999999999997</v>
      </c>
      <c r="D23" s="17">
        <v>90</v>
      </c>
      <c r="E23" s="20">
        <v>7.2112499999999997</v>
      </c>
      <c r="F23" s="20">
        <v>2.4637500000000001</v>
      </c>
      <c r="G23" s="20">
        <v>6.8400000000000007</v>
      </c>
      <c r="H23" s="20">
        <v>78.750000000000014</v>
      </c>
      <c r="I23" s="40" t="s">
        <v>147</v>
      </c>
      <c r="J23" s="20">
        <v>6.7500000000000004E-2</v>
      </c>
      <c r="K23" s="20">
        <v>6.7500000000000004E-2</v>
      </c>
      <c r="L23" s="20">
        <v>21.937500000000004</v>
      </c>
      <c r="M23" s="20">
        <v>0.74250000000000016</v>
      </c>
      <c r="N23" s="20">
        <v>32.67</v>
      </c>
      <c r="O23" s="20">
        <v>23.422500000000003</v>
      </c>
      <c r="P23" s="20">
        <v>99.382500000000022</v>
      </c>
      <c r="Q23" s="20">
        <v>0.67500000000000004</v>
      </c>
    </row>
    <row r="24" spans="1:17" ht="20.25">
      <c r="A24" s="45" t="s">
        <v>23</v>
      </c>
      <c r="B24" s="65" t="s">
        <v>29</v>
      </c>
      <c r="C24" s="51">
        <v>25.42</v>
      </c>
      <c r="D24" s="23">
        <v>150</v>
      </c>
      <c r="E24" s="20">
        <v>3.1</v>
      </c>
      <c r="F24" s="20">
        <v>6.9</v>
      </c>
      <c r="G24" s="20">
        <v>26.2</v>
      </c>
      <c r="H24" s="20">
        <v>180</v>
      </c>
      <c r="I24" s="35" t="s">
        <v>148</v>
      </c>
      <c r="J24" s="20">
        <v>0.12</v>
      </c>
      <c r="K24" s="20">
        <v>0.11</v>
      </c>
      <c r="L24" s="20">
        <v>19.78</v>
      </c>
      <c r="M24" s="20">
        <v>5.0999999999999996</v>
      </c>
      <c r="N24" s="20">
        <v>41.99</v>
      </c>
      <c r="O24" s="20">
        <v>28.2</v>
      </c>
      <c r="P24" s="20">
        <v>85.4</v>
      </c>
      <c r="Q24" s="20">
        <v>1.06</v>
      </c>
    </row>
    <row r="25" spans="1:17" ht="20.25">
      <c r="A25" s="45"/>
      <c r="B25" s="65" t="s">
        <v>30</v>
      </c>
      <c r="C25" s="51">
        <v>12.6</v>
      </c>
      <c r="D25" s="23">
        <v>200</v>
      </c>
      <c r="E25" s="20">
        <v>1</v>
      </c>
      <c r="F25" s="20">
        <v>0</v>
      </c>
      <c r="G25" s="20">
        <v>24.4</v>
      </c>
      <c r="H25" s="20">
        <v>101.6</v>
      </c>
      <c r="I25" s="35" t="s">
        <v>141</v>
      </c>
      <c r="J25" s="20">
        <v>0.01</v>
      </c>
      <c r="K25" s="20">
        <v>0.01</v>
      </c>
      <c r="L25" s="20">
        <v>0</v>
      </c>
      <c r="M25" s="20">
        <v>2</v>
      </c>
      <c r="N25" s="20">
        <v>17</v>
      </c>
      <c r="O25" s="20">
        <v>10</v>
      </c>
      <c r="P25" s="20">
        <v>24</v>
      </c>
      <c r="Q25" s="20">
        <v>2.8</v>
      </c>
    </row>
    <row r="26" spans="1:17" ht="20.25">
      <c r="A26" s="45"/>
      <c r="B26" s="65" t="s">
        <v>39</v>
      </c>
      <c r="C26" s="51">
        <v>1.52</v>
      </c>
      <c r="D26" s="23">
        <v>20</v>
      </c>
      <c r="E26" s="20">
        <v>1.52</v>
      </c>
      <c r="F26" s="20">
        <v>0.16</v>
      </c>
      <c r="G26" s="20">
        <v>9.84</v>
      </c>
      <c r="H26" s="20">
        <v>46.88</v>
      </c>
      <c r="I26" s="35" t="s">
        <v>133</v>
      </c>
      <c r="J26" s="20">
        <v>2.1999999999999999E-2</v>
      </c>
      <c r="K26" s="20">
        <v>6.0000000000000001E-3</v>
      </c>
      <c r="L26" s="20">
        <v>0</v>
      </c>
      <c r="M26" s="20">
        <v>0</v>
      </c>
      <c r="N26" s="20">
        <v>4</v>
      </c>
      <c r="O26" s="20">
        <v>2.8</v>
      </c>
      <c r="P26" s="20">
        <v>13</v>
      </c>
      <c r="Q26" s="20">
        <v>0.22</v>
      </c>
    </row>
    <row r="27" spans="1:17" ht="20.25">
      <c r="A27" s="45"/>
      <c r="B27" s="65" t="s">
        <v>25</v>
      </c>
      <c r="C27" s="51">
        <v>1.6</v>
      </c>
      <c r="D27" s="23">
        <v>20</v>
      </c>
      <c r="E27" s="20">
        <v>1.32</v>
      </c>
      <c r="F27" s="20">
        <v>0.24</v>
      </c>
      <c r="G27" s="20">
        <v>7.92</v>
      </c>
      <c r="H27" s="20">
        <v>34.159999999999997</v>
      </c>
      <c r="I27" s="35" t="s">
        <v>133</v>
      </c>
      <c r="J27" s="20">
        <v>3.5999999999999997E-2</v>
      </c>
      <c r="K27" s="20">
        <v>1.6E-2</v>
      </c>
      <c r="L27" s="20">
        <v>0</v>
      </c>
      <c r="M27" s="20">
        <v>0</v>
      </c>
      <c r="N27" s="20">
        <v>7</v>
      </c>
      <c r="O27" s="20">
        <v>9.4</v>
      </c>
      <c r="P27" s="20">
        <v>31.6</v>
      </c>
      <c r="Q27" s="20">
        <v>0.78</v>
      </c>
    </row>
    <row r="28" spans="1:17" ht="20.25">
      <c r="A28" s="45" t="s">
        <v>26</v>
      </c>
      <c r="B28" s="65"/>
      <c r="C28" s="81">
        <f t="shared" ref="C28:H28" si="5">SUM(C22:C27)</f>
        <v>91.999999999999986</v>
      </c>
      <c r="D28" s="45">
        <f t="shared" si="5"/>
        <v>540</v>
      </c>
      <c r="E28" s="21">
        <f t="shared" si="5"/>
        <v>14.651249999999999</v>
      </c>
      <c r="F28" s="21">
        <f t="shared" si="5"/>
        <v>9.7637499999999999</v>
      </c>
      <c r="G28" s="21">
        <f t="shared" si="5"/>
        <v>77.2</v>
      </c>
      <c r="H28" s="21">
        <f t="shared" si="5"/>
        <v>452.18999999999994</v>
      </c>
      <c r="I28" s="41"/>
      <c r="J28" s="21">
        <f t="shared" ref="J28:Q28" si="6">SUM(J22:J27)</f>
        <v>0.27350000000000002</v>
      </c>
      <c r="K28" s="21">
        <f t="shared" si="6"/>
        <v>0.22750000000000004</v>
      </c>
      <c r="L28" s="21">
        <f t="shared" si="6"/>
        <v>47.717500000000001</v>
      </c>
      <c r="M28" s="21">
        <f t="shared" si="6"/>
        <v>13.842499999999999</v>
      </c>
      <c r="N28" s="21">
        <f t="shared" si="6"/>
        <v>116.46000000000001</v>
      </c>
      <c r="O28" s="21">
        <f t="shared" si="6"/>
        <v>82.222500000000011</v>
      </c>
      <c r="P28" s="21">
        <f t="shared" si="6"/>
        <v>278.58250000000004</v>
      </c>
      <c r="Q28" s="21">
        <f t="shared" si="6"/>
        <v>5.8949999999999996</v>
      </c>
    </row>
    <row r="29" spans="1:17" ht="20.25">
      <c r="A29" s="45" t="s">
        <v>28</v>
      </c>
      <c r="B29" s="29" t="s">
        <v>118</v>
      </c>
      <c r="C29" s="57">
        <v>7.76</v>
      </c>
      <c r="D29" s="17">
        <v>60</v>
      </c>
      <c r="E29" s="20">
        <v>0.8448</v>
      </c>
      <c r="F29" s="20">
        <v>3.6071999999999997</v>
      </c>
      <c r="G29" s="20">
        <v>4.95</v>
      </c>
      <c r="H29" s="20">
        <v>55.680000000000007</v>
      </c>
      <c r="I29" s="40" t="s">
        <v>143</v>
      </c>
      <c r="J29" s="20">
        <v>1.0200000000000002E-2</v>
      </c>
      <c r="K29" s="20">
        <v>2.2200000000000004E-2</v>
      </c>
      <c r="L29" s="20">
        <v>0</v>
      </c>
      <c r="M29" s="20">
        <v>3.99</v>
      </c>
      <c r="N29" s="20">
        <v>21.278400000000001</v>
      </c>
      <c r="O29" s="20">
        <v>12.416999999999998</v>
      </c>
      <c r="P29" s="20">
        <v>24.379200000000001</v>
      </c>
      <c r="Q29" s="20">
        <v>0.79440000000000022</v>
      </c>
    </row>
    <row r="30" spans="1:17" ht="20.25">
      <c r="A30" s="45"/>
      <c r="B30" s="65" t="s">
        <v>74</v>
      </c>
      <c r="C30" s="51">
        <v>10.57</v>
      </c>
      <c r="D30" s="28">
        <v>200</v>
      </c>
      <c r="E30" s="20">
        <v>1.5780000000000001</v>
      </c>
      <c r="F30" s="20">
        <v>2.1700000000000004</v>
      </c>
      <c r="G30" s="20">
        <v>19.690000000000001</v>
      </c>
      <c r="H30" s="20">
        <v>116.4</v>
      </c>
      <c r="I30" s="40" t="s">
        <v>155</v>
      </c>
      <c r="J30" s="20">
        <v>7.2000000000000022E-2</v>
      </c>
      <c r="K30" s="20">
        <v>4.4000000000000011E-2</v>
      </c>
      <c r="L30" s="20">
        <v>0</v>
      </c>
      <c r="M30" s="20">
        <v>6.6</v>
      </c>
      <c r="N30" s="20">
        <v>21.36</v>
      </c>
      <c r="O30" s="20">
        <v>18.22</v>
      </c>
      <c r="P30" s="20">
        <v>44.78</v>
      </c>
      <c r="Q30" s="20">
        <v>0.70000000000000007</v>
      </c>
    </row>
    <row r="31" spans="1:17" ht="20.25">
      <c r="A31" s="45"/>
      <c r="B31" s="65" t="s">
        <v>52</v>
      </c>
      <c r="C31" s="51">
        <v>71.180000000000007</v>
      </c>
      <c r="D31" s="23">
        <v>90</v>
      </c>
      <c r="E31" s="20">
        <v>13</v>
      </c>
      <c r="F31" s="20">
        <v>7.4</v>
      </c>
      <c r="G31" s="20">
        <v>19.899999999999999</v>
      </c>
      <c r="H31" s="20">
        <v>214.4</v>
      </c>
      <c r="I31" s="35" t="s">
        <v>144</v>
      </c>
      <c r="J31" s="20">
        <v>4.4999999999999998E-2</v>
      </c>
      <c r="K31" s="20">
        <v>0.11</v>
      </c>
      <c r="L31" s="20">
        <v>1.86</v>
      </c>
      <c r="M31" s="20">
        <v>0.37</v>
      </c>
      <c r="N31" s="20">
        <v>36.799999999999997</v>
      </c>
      <c r="O31" s="20">
        <v>20.91</v>
      </c>
      <c r="P31" s="20">
        <v>145.63</v>
      </c>
      <c r="Q31" s="20">
        <v>2.14</v>
      </c>
    </row>
    <row r="32" spans="1:17" ht="20.25">
      <c r="A32" s="45"/>
      <c r="B32" s="66" t="s">
        <v>49</v>
      </c>
      <c r="C32" s="60">
        <v>11.67</v>
      </c>
      <c r="D32" s="24">
        <v>150</v>
      </c>
      <c r="E32" s="20">
        <v>5.0999999999999996</v>
      </c>
      <c r="F32" s="20">
        <v>9.1</v>
      </c>
      <c r="G32" s="20">
        <v>34.200000000000003</v>
      </c>
      <c r="H32" s="20">
        <v>244.5</v>
      </c>
      <c r="I32" s="35" t="s">
        <v>145</v>
      </c>
      <c r="J32" s="20">
        <v>0.04</v>
      </c>
      <c r="K32" s="20">
        <v>0.02</v>
      </c>
      <c r="L32" s="20">
        <v>12.26</v>
      </c>
      <c r="M32" s="20">
        <v>0</v>
      </c>
      <c r="N32" s="20">
        <v>8</v>
      </c>
      <c r="O32" s="20">
        <v>4.8</v>
      </c>
      <c r="P32" s="20">
        <v>27.33</v>
      </c>
      <c r="Q32" s="20">
        <v>0.48</v>
      </c>
    </row>
    <row r="33" spans="1:17" ht="20.25">
      <c r="A33" s="45"/>
      <c r="B33" s="65" t="s">
        <v>53</v>
      </c>
      <c r="C33" s="51">
        <v>14.33</v>
      </c>
      <c r="D33" s="23">
        <v>200</v>
      </c>
      <c r="E33" s="20">
        <v>3.6</v>
      </c>
      <c r="F33" s="20">
        <v>2.7</v>
      </c>
      <c r="G33" s="20">
        <v>28.3</v>
      </c>
      <c r="H33" s="20">
        <v>151.80000000000001</v>
      </c>
      <c r="I33" s="35" t="s">
        <v>153</v>
      </c>
      <c r="J33" s="20">
        <v>0.06</v>
      </c>
      <c r="K33" s="20">
        <v>0.25</v>
      </c>
      <c r="L33" s="20">
        <v>26.49</v>
      </c>
      <c r="M33" s="20">
        <v>1.04</v>
      </c>
      <c r="N33" s="20">
        <v>273.74</v>
      </c>
      <c r="O33" s="20">
        <v>42</v>
      </c>
      <c r="P33" s="20">
        <v>184</v>
      </c>
      <c r="Q33" s="20">
        <v>1.17</v>
      </c>
    </row>
    <row r="34" spans="1:17" ht="20.25">
      <c r="A34" s="45"/>
      <c r="B34" s="65" t="s">
        <v>113</v>
      </c>
      <c r="C34" s="51">
        <v>25</v>
      </c>
      <c r="D34" s="28">
        <v>100</v>
      </c>
      <c r="E34" s="20">
        <v>0.39</v>
      </c>
      <c r="F34" s="20">
        <v>0</v>
      </c>
      <c r="G34" s="20">
        <v>12.6</v>
      </c>
      <c r="H34" s="20">
        <v>52</v>
      </c>
      <c r="I34" s="35" t="s">
        <v>136</v>
      </c>
      <c r="J34" s="20">
        <v>3.3000000000000002E-2</v>
      </c>
      <c r="K34" s="20">
        <v>2.1999999999999999E-2</v>
      </c>
      <c r="L34" s="20">
        <v>4.58</v>
      </c>
      <c r="M34" s="20">
        <v>9.17</v>
      </c>
      <c r="N34" s="20">
        <v>14.67</v>
      </c>
      <c r="O34" s="20">
        <v>8.25</v>
      </c>
      <c r="P34" s="20">
        <v>10.08</v>
      </c>
      <c r="Q34" s="20">
        <v>2.02</v>
      </c>
    </row>
    <row r="35" spans="1:17" ht="20.25">
      <c r="A35" s="45"/>
      <c r="B35" s="65" t="s">
        <v>31</v>
      </c>
      <c r="C35" s="51">
        <v>3.04</v>
      </c>
      <c r="D35" s="23">
        <v>40</v>
      </c>
      <c r="E35" s="20">
        <v>3.04</v>
      </c>
      <c r="F35" s="20">
        <v>0.32</v>
      </c>
      <c r="G35" s="20">
        <v>19.68</v>
      </c>
      <c r="H35" s="20">
        <v>93.76</v>
      </c>
      <c r="I35" s="40" t="s">
        <v>133</v>
      </c>
      <c r="J35" s="20">
        <v>4.3999999999999997E-2</v>
      </c>
      <c r="K35" s="20">
        <v>1.2E-2</v>
      </c>
      <c r="L35" s="20">
        <v>0</v>
      </c>
      <c r="M35" s="20">
        <v>0</v>
      </c>
      <c r="N35" s="20">
        <v>8</v>
      </c>
      <c r="O35" s="20">
        <v>5.6</v>
      </c>
      <c r="P35" s="20">
        <v>26</v>
      </c>
      <c r="Q35" s="20">
        <v>0.44</v>
      </c>
    </row>
    <row r="36" spans="1:17" ht="20.25">
      <c r="A36" s="45"/>
      <c r="B36" s="65" t="s">
        <v>25</v>
      </c>
      <c r="C36" s="51">
        <v>2.4</v>
      </c>
      <c r="D36" s="17">
        <v>30</v>
      </c>
      <c r="E36" s="20">
        <v>1.98</v>
      </c>
      <c r="F36" s="20">
        <v>0.36</v>
      </c>
      <c r="G36" s="20">
        <v>11.88</v>
      </c>
      <c r="H36" s="20">
        <v>51.24</v>
      </c>
      <c r="I36" s="40" t="s">
        <v>133</v>
      </c>
      <c r="J36" s="20">
        <v>0.06</v>
      </c>
      <c r="K36" s="20">
        <v>0.03</v>
      </c>
      <c r="L36" s="20">
        <v>0</v>
      </c>
      <c r="M36" s="20">
        <v>0</v>
      </c>
      <c r="N36" s="20">
        <v>10.5</v>
      </c>
      <c r="O36" s="20">
        <v>14.1</v>
      </c>
      <c r="P36" s="20">
        <v>47.4</v>
      </c>
      <c r="Q36" s="20">
        <v>1.17</v>
      </c>
    </row>
    <row r="37" spans="1:17" ht="20.25">
      <c r="A37" s="45" t="s">
        <v>32</v>
      </c>
      <c r="B37" s="65"/>
      <c r="C37" s="81">
        <f>SUM(C29:C36)</f>
        <v>145.94999999999999</v>
      </c>
      <c r="D37" s="45">
        <f>SUM(D29:D36)</f>
        <v>870</v>
      </c>
      <c r="E37" s="21">
        <f t="shared" ref="E37:Q37" si="7">SUM(E29:E36)</f>
        <v>29.532800000000002</v>
      </c>
      <c r="F37" s="21">
        <f t="shared" si="7"/>
        <v>25.6572</v>
      </c>
      <c r="G37" s="21">
        <f t="shared" si="7"/>
        <v>151.19999999999999</v>
      </c>
      <c r="H37" s="21">
        <f t="shared" si="7"/>
        <v>979.78</v>
      </c>
      <c r="I37" s="41"/>
      <c r="J37" s="21">
        <f t="shared" si="7"/>
        <v>0.36420000000000002</v>
      </c>
      <c r="K37" s="21">
        <f t="shared" si="7"/>
        <v>0.5102000000000001</v>
      </c>
      <c r="L37" s="21">
        <f t="shared" si="7"/>
        <v>45.19</v>
      </c>
      <c r="M37" s="21">
        <f t="shared" si="7"/>
        <v>21.17</v>
      </c>
      <c r="N37" s="21">
        <f t="shared" si="7"/>
        <v>394.34840000000003</v>
      </c>
      <c r="O37" s="21">
        <f t="shared" si="7"/>
        <v>126.29699999999998</v>
      </c>
      <c r="P37" s="21">
        <f t="shared" si="7"/>
        <v>509.59919999999994</v>
      </c>
      <c r="Q37" s="21">
        <f t="shared" si="7"/>
        <v>8.9144000000000005</v>
      </c>
    </row>
    <row r="38" spans="1:17" ht="20.25">
      <c r="A38" s="45" t="s">
        <v>35</v>
      </c>
      <c r="B38" s="65" t="s">
        <v>54</v>
      </c>
      <c r="C38" s="51">
        <v>27.08</v>
      </c>
      <c r="D38" s="23">
        <v>155</v>
      </c>
      <c r="E38" s="20">
        <v>6.15</v>
      </c>
      <c r="F38" s="20">
        <v>9.3000000000000007</v>
      </c>
      <c r="G38" s="20">
        <v>36.15</v>
      </c>
      <c r="H38" s="20">
        <v>253.5</v>
      </c>
      <c r="I38" s="35" t="s">
        <v>156</v>
      </c>
      <c r="J38" s="20">
        <v>0.16</v>
      </c>
      <c r="K38" s="20">
        <v>0.03</v>
      </c>
      <c r="L38" s="20">
        <v>20.61</v>
      </c>
      <c r="M38" s="20">
        <v>0.92</v>
      </c>
      <c r="N38" s="20">
        <v>25.87</v>
      </c>
      <c r="O38" s="20">
        <v>39.770000000000003</v>
      </c>
      <c r="P38" s="20">
        <v>111.74</v>
      </c>
      <c r="Q38" s="20">
        <v>1.91</v>
      </c>
    </row>
    <row r="39" spans="1:17" ht="20.25">
      <c r="A39" s="45"/>
      <c r="B39" s="65" t="s">
        <v>30</v>
      </c>
      <c r="C39" s="51">
        <v>12.6</v>
      </c>
      <c r="D39" s="23">
        <v>200</v>
      </c>
      <c r="E39" s="20">
        <v>1</v>
      </c>
      <c r="F39" s="20">
        <v>0</v>
      </c>
      <c r="G39" s="20">
        <v>24.4</v>
      </c>
      <c r="H39" s="20">
        <v>101.6</v>
      </c>
      <c r="I39" s="35" t="s">
        <v>141</v>
      </c>
      <c r="J39" s="20">
        <v>0.01</v>
      </c>
      <c r="K39" s="20">
        <v>0.01</v>
      </c>
      <c r="L39" s="20">
        <v>0</v>
      </c>
      <c r="M39" s="20">
        <v>2</v>
      </c>
      <c r="N39" s="20">
        <v>17</v>
      </c>
      <c r="O39" s="20">
        <v>10</v>
      </c>
      <c r="P39" s="20">
        <v>24</v>
      </c>
      <c r="Q39" s="20">
        <v>2.8</v>
      </c>
    </row>
    <row r="40" spans="1:17" ht="20.25">
      <c r="A40" s="45"/>
      <c r="B40" s="65" t="s">
        <v>39</v>
      </c>
      <c r="C40" s="51">
        <v>1.52</v>
      </c>
      <c r="D40" s="23">
        <v>20</v>
      </c>
      <c r="E40" s="20">
        <v>1.52</v>
      </c>
      <c r="F40" s="20">
        <v>0.16</v>
      </c>
      <c r="G40" s="20">
        <v>9.84</v>
      </c>
      <c r="H40" s="20">
        <v>46.88</v>
      </c>
      <c r="I40" s="35" t="s">
        <v>133</v>
      </c>
      <c r="J40" s="20">
        <v>2.1999999999999999E-2</v>
      </c>
      <c r="K40" s="20">
        <v>6.0000000000000001E-3</v>
      </c>
      <c r="L40" s="20">
        <v>0</v>
      </c>
      <c r="M40" s="20">
        <v>0</v>
      </c>
      <c r="N40" s="20">
        <v>4</v>
      </c>
      <c r="O40" s="20">
        <v>2.8</v>
      </c>
      <c r="P40" s="20">
        <v>13</v>
      </c>
      <c r="Q40" s="20">
        <v>0.22</v>
      </c>
    </row>
    <row r="41" spans="1:17" ht="20.25">
      <c r="A41" s="45" t="s">
        <v>36</v>
      </c>
      <c r="B41" s="65"/>
      <c r="C41" s="81">
        <f>SUM(C38:C40)</f>
        <v>41.2</v>
      </c>
      <c r="D41" s="45">
        <f>SUM(D38:D40)</f>
        <v>375</v>
      </c>
      <c r="E41" s="21">
        <f>SUM(E38:E40)</f>
        <v>8.67</v>
      </c>
      <c r="F41" s="21">
        <f t="shared" ref="F41:Q41" si="8">SUM(F38:F40)</f>
        <v>9.4600000000000009</v>
      </c>
      <c r="G41" s="21">
        <f t="shared" si="8"/>
        <v>70.39</v>
      </c>
      <c r="H41" s="21">
        <f t="shared" si="8"/>
        <v>401.98</v>
      </c>
      <c r="I41" s="21"/>
      <c r="J41" s="21">
        <f t="shared" si="8"/>
        <v>0.192</v>
      </c>
      <c r="K41" s="21">
        <f t="shared" si="8"/>
        <v>4.5999999999999999E-2</v>
      </c>
      <c r="L41" s="21">
        <f t="shared" si="8"/>
        <v>20.61</v>
      </c>
      <c r="M41" s="21">
        <f t="shared" si="8"/>
        <v>2.92</v>
      </c>
      <c r="N41" s="21">
        <f t="shared" si="8"/>
        <v>46.870000000000005</v>
      </c>
      <c r="O41" s="21">
        <f t="shared" si="8"/>
        <v>52.57</v>
      </c>
      <c r="P41" s="21">
        <f t="shared" si="8"/>
        <v>148.74</v>
      </c>
      <c r="Q41" s="21">
        <f t="shared" si="8"/>
        <v>4.93</v>
      </c>
    </row>
    <row r="42" spans="1:17" ht="20.25">
      <c r="A42" s="45" t="s">
        <v>177</v>
      </c>
      <c r="B42" s="17"/>
      <c r="C42" s="21">
        <f t="shared" ref="C42:D42" si="9">C28+C37+C41</f>
        <v>279.14999999999998</v>
      </c>
      <c r="D42" s="87">
        <f t="shared" si="9"/>
        <v>1785</v>
      </c>
      <c r="E42" s="21">
        <f>E28+E37+E41</f>
        <v>52.854050000000001</v>
      </c>
      <c r="F42" s="21">
        <f t="shared" ref="F42:H42" si="10">F28+F37+F41</f>
        <v>44.880949999999999</v>
      </c>
      <c r="G42" s="21">
        <f t="shared" si="10"/>
        <v>298.78999999999996</v>
      </c>
      <c r="H42" s="21">
        <f t="shared" si="10"/>
        <v>1833.9499999999998</v>
      </c>
      <c r="I42" s="21"/>
      <c r="J42" s="21">
        <f t="shared" ref="J42:Q42" si="11">J28+J37+J41</f>
        <v>0.8297000000000001</v>
      </c>
      <c r="K42" s="21">
        <f t="shared" si="11"/>
        <v>0.78370000000000017</v>
      </c>
      <c r="L42" s="21">
        <f t="shared" si="11"/>
        <v>113.5175</v>
      </c>
      <c r="M42" s="21">
        <f t="shared" si="11"/>
        <v>37.932500000000005</v>
      </c>
      <c r="N42" s="21">
        <f t="shared" si="11"/>
        <v>557.67840000000001</v>
      </c>
      <c r="O42" s="21">
        <f t="shared" si="11"/>
        <v>261.08949999999999</v>
      </c>
      <c r="P42" s="21">
        <f t="shared" si="11"/>
        <v>936.92169999999999</v>
      </c>
      <c r="Q42" s="21">
        <f t="shared" si="11"/>
        <v>19.7394</v>
      </c>
    </row>
  </sheetData>
  <autoFilter ref="A2:Q41" xr:uid="{B171BD30-2D55-4365-A7C7-C98FCB4FCC85}">
    <filterColumn colId="4" showButton="0"/>
    <filterColumn colId="5" showButton="0"/>
  </autoFilter>
  <mergeCells count="11">
    <mergeCell ref="E2:G2"/>
    <mergeCell ref="A2:A3"/>
    <mergeCell ref="J2:J3"/>
    <mergeCell ref="K2:K3"/>
    <mergeCell ref="L2:L3"/>
    <mergeCell ref="C2:C3"/>
    <mergeCell ref="M2:M3"/>
    <mergeCell ref="N2:N3"/>
    <mergeCell ref="O2:O3"/>
    <mergeCell ref="P2:P3"/>
    <mergeCell ref="Q2:Q3"/>
  </mergeCells>
  <pageMargins left="0.25" right="0.25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38"/>
  <sheetViews>
    <sheetView view="pageBreakPreview" topLeftCell="A4" zoomScale="50" zoomScaleNormal="50" zoomScaleSheetLayoutView="50" workbookViewId="0">
      <selection activeCell="C12" sqref="C12"/>
    </sheetView>
  </sheetViews>
  <sheetFormatPr defaultColWidth="9" defaultRowHeight="20.25"/>
  <cols>
    <col min="1" max="1" width="27.85546875" style="53" customWidth="1"/>
    <col min="2" max="2" width="67.5703125" style="31" customWidth="1"/>
    <col min="3" max="3" width="16.140625" style="55" customWidth="1"/>
    <col min="4" max="4" width="13.28515625" style="32" customWidth="1"/>
    <col min="5" max="7" width="11.28515625" style="32" customWidth="1"/>
    <col min="8" max="8" width="16.140625" style="32" customWidth="1"/>
    <col min="9" max="13" width="11.28515625" style="32" customWidth="1"/>
    <col min="14" max="14" width="12.7109375" style="32" customWidth="1"/>
    <col min="15" max="15" width="11.28515625" style="32" customWidth="1"/>
    <col min="16" max="16" width="13.85546875" style="32" customWidth="1"/>
    <col min="17" max="17" width="11.28515625" style="32" customWidth="1"/>
    <col min="18" max="16384" width="9" style="31"/>
  </cols>
  <sheetData>
    <row r="2" spans="1:17">
      <c r="A2" s="90" t="s">
        <v>0</v>
      </c>
      <c r="B2" s="30" t="s">
        <v>1</v>
      </c>
      <c r="C2" s="94" t="s">
        <v>132</v>
      </c>
      <c r="D2" s="37" t="s">
        <v>2</v>
      </c>
      <c r="E2" s="96" t="s">
        <v>3</v>
      </c>
      <c r="F2" s="96"/>
      <c r="G2" s="96"/>
      <c r="H2" s="37" t="s">
        <v>4</v>
      </c>
      <c r="I2" s="37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0" t="s">
        <v>13</v>
      </c>
    </row>
    <row r="3" spans="1:17" ht="41.25" customHeight="1">
      <c r="A3" s="90"/>
      <c r="B3" s="30" t="s">
        <v>14</v>
      </c>
      <c r="C3" s="95"/>
      <c r="D3" s="37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90"/>
      <c r="K3" s="90"/>
      <c r="L3" s="90"/>
      <c r="M3" s="90"/>
      <c r="N3" s="90"/>
      <c r="O3" s="90"/>
      <c r="P3" s="90"/>
      <c r="Q3" s="90"/>
    </row>
    <row r="4" spans="1:17" ht="21.75" customHeight="1">
      <c r="A4" s="46" t="s">
        <v>20</v>
      </c>
      <c r="B4" s="27" t="s">
        <v>114</v>
      </c>
      <c r="C4" s="57">
        <v>6.78</v>
      </c>
      <c r="D4" s="58">
        <v>60</v>
      </c>
      <c r="E4" s="18">
        <v>1.56</v>
      </c>
      <c r="F4" s="18">
        <v>3</v>
      </c>
      <c r="G4" s="18">
        <v>1.86</v>
      </c>
      <c r="H4" s="18">
        <v>41.4</v>
      </c>
      <c r="I4" s="56" t="s">
        <v>157</v>
      </c>
      <c r="J4" s="18">
        <v>2.4E-2</v>
      </c>
      <c r="K4" s="18">
        <v>6.0000000000000005E-2</v>
      </c>
      <c r="L4" s="18">
        <v>36</v>
      </c>
      <c r="M4" s="18">
        <v>9.5399999999999991</v>
      </c>
      <c r="N4" s="18">
        <v>27.599999999999998</v>
      </c>
      <c r="O4" s="18">
        <v>8.9999999999999982</v>
      </c>
      <c r="P4" s="18">
        <v>32.999999999999993</v>
      </c>
      <c r="Q4" s="18">
        <v>0.47999999999999993</v>
      </c>
    </row>
    <row r="5" spans="1:17" ht="21.75" customHeight="1">
      <c r="A5" s="46" t="s">
        <v>55</v>
      </c>
      <c r="B5" s="27" t="s">
        <v>76</v>
      </c>
      <c r="C5" s="57">
        <v>110.79</v>
      </c>
      <c r="D5" s="51">
        <v>205</v>
      </c>
      <c r="E5" s="18">
        <v>13.53</v>
      </c>
      <c r="F5" s="18">
        <v>19.87793103448276</v>
      </c>
      <c r="G5" s="18">
        <v>27.993103448275864</v>
      </c>
      <c r="H5" s="18">
        <v>359.48</v>
      </c>
      <c r="I5" s="56" t="s">
        <v>158</v>
      </c>
      <c r="J5" s="18">
        <v>0.35344827586206895</v>
      </c>
      <c r="K5" s="18">
        <v>0.35344827586206895</v>
      </c>
      <c r="L5" s="18">
        <v>28.275862068965516</v>
      </c>
      <c r="M5" s="18">
        <v>6.757931034482759</v>
      </c>
      <c r="N5" s="18">
        <v>60.015517241379314</v>
      </c>
      <c r="O5" s="18">
        <v>150.0741379310345</v>
      </c>
      <c r="P5" s="18">
        <v>400.31551724137933</v>
      </c>
      <c r="Q5" s="18">
        <v>5.4148275862068971</v>
      </c>
    </row>
    <row r="6" spans="1:17" ht="21.75" customHeight="1">
      <c r="A6" s="46" t="s">
        <v>23</v>
      </c>
      <c r="B6" s="16" t="s">
        <v>58</v>
      </c>
      <c r="C6" s="51">
        <v>1.76</v>
      </c>
      <c r="D6" s="58">
        <v>200</v>
      </c>
      <c r="E6" s="18">
        <v>0.01</v>
      </c>
      <c r="F6" s="18">
        <v>0</v>
      </c>
      <c r="G6" s="18">
        <v>15</v>
      </c>
      <c r="H6" s="18">
        <v>60</v>
      </c>
      <c r="I6" s="56" t="s">
        <v>159</v>
      </c>
      <c r="J6" s="18">
        <v>0</v>
      </c>
      <c r="K6" s="18">
        <v>0.01</v>
      </c>
      <c r="L6" s="18">
        <v>0.3</v>
      </c>
      <c r="M6" s="18">
        <v>0.04</v>
      </c>
      <c r="N6" s="18">
        <v>4.54</v>
      </c>
      <c r="O6" s="18">
        <v>3.8</v>
      </c>
      <c r="P6" s="18">
        <v>7.2</v>
      </c>
      <c r="Q6" s="18">
        <v>0.73799999999999999</v>
      </c>
    </row>
    <row r="7" spans="1:17" ht="21.75" customHeight="1">
      <c r="A7" s="46"/>
      <c r="B7" s="16" t="s">
        <v>39</v>
      </c>
      <c r="C7" s="51">
        <v>1.52</v>
      </c>
      <c r="D7" s="58">
        <v>20</v>
      </c>
      <c r="E7" s="18">
        <v>1.52</v>
      </c>
      <c r="F7" s="18">
        <v>0.16</v>
      </c>
      <c r="G7" s="18">
        <v>9.84</v>
      </c>
      <c r="H7" s="18">
        <v>46.88</v>
      </c>
      <c r="I7" s="34" t="s">
        <v>133</v>
      </c>
      <c r="J7" s="18">
        <v>2.1999999999999999E-2</v>
      </c>
      <c r="K7" s="18">
        <v>6.0000000000000001E-3</v>
      </c>
      <c r="L7" s="18">
        <v>0</v>
      </c>
      <c r="M7" s="18">
        <v>0</v>
      </c>
      <c r="N7" s="18">
        <v>4</v>
      </c>
      <c r="O7" s="18">
        <v>2.8</v>
      </c>
      <c r="P7" s="18">
        <v>13</v>
      </c>
      <c r="Q7" s="18">
        <v>0.22</v>
      </c>
    </row>
    <row r="8" spans="1:17" ht="21.75" customHeight="1">
      <c r="B8" s="16" t="s">
        <v>25</v>
      </c>
      <c r="C8" s="51">
        <v>1.6</v>
      </c>
      <c r="D8" s="58">
        <v>20</v>
      </c>
      <c r="E8" s="18">
        <v>1.32</v>
      </c>
      <c r="F8" s="18">
        <v>0.24</v>
      </c>
      <c r="G8" s="18">
        <v>7.92</v>
      </c>
      <c r="H8" s="18">
        <v>34.159999999999997</v>
      </c>
      <c r="I8" s="34" t="s">
        <v>133</v>
      </c>
      <c r="J8" s="18">
        <v>3.5999999999999997E-2</v>
      </c>
      <c r="K8" s="18">
        <v>1.6E-2</v>
      </c>
      <c r="L8" s="18">
        <v>0</v>
      </c>
      <c r="M8" s="18">
        <v>0</v>
      </c>
      <c r="N8" s="18">
        <v>7</v>
      </c>
      <c r="O8" s="18">
        <v>9.4</v>
      </c>
      <c r="P8" s="18">
        <v>31.6</v>
      </c>
      <c r="Q8" s="18">
        <v>0.78</v>
      </c>
    </row>
    <row r="9" spans="1:17" ht="21.75" customHeight="1">
      <c r="A9" s="46" t="s">
        <v>26</v>
      </c>
      <c r="B9" s="16"/>
      <c r="C9" s="80">
        <f t="shared" ref="C9:H9" si="0">SUM(C4:C8)</f>
        <v>122.45</v>
      </c>
      <c r="D9" s="46">
        <f t="shared" si="0"/>
        <v>505</v>
      </c>
      <c r="E9" s="19">
        <f t="shared" si="0"/>
        <v>17.940000000000001</v>
      </c>
      <c r="F9" s="19">
        <f t="shared" si="0"/>
        <v>23.277931034482759</v>
      </c>
      <c r="G9" s="19">
        <f t="shared" si="0"/>
        <v>62.613103448275865</v>
      </c>
      <c r="H9" s="19">
        <f t="shared" si="0"/>
        <v>541.91999999999996</v>
      </c>
      <c r="I9" s="42"/>
      <c r="J9" s="19">
        <f t="shared" ref="J9:Q9" si="1">SUM(J4:J8)</f>
        <v>0.43544827586206897</v>
      </c>
      <c r="K9" s="19">
        <f t="shared" si="1"/>
        <v>0.44544827586206898</v>
      </c>
      <c r="L9" s="19">
        <f t="shared" si="1"/>
        <v>64.57586206896552</v>
      </c>
      <c r="M9" s="19">
        <f t="shared" si="1"/>
        <v>16.337931034482757</v>
      </c>
      <c r="N9" s="19">
        <f t="shared" si="1"/>
        <v>103.15551724137931</v>
      </c>
      <c r="O9" s="19">
        <f t="shared" si="1"/>
        <v>175.07413793103453</v>
      </c>
      <c r="P9" s="19">
        <f t="shared" si="1"/>
        <v>485.11551724137934</v>
      </c>
      <c r="Q9" s="19">
        <f t="shared" si="1"/>
        <v>7.6328275862068971</v>
      </c>
    </row>
    <row r="10" spans="1:17" ht="21.75" customHeight="1">
      <c r="A10" s="46" t="s">
        <v>28</v>
      </c>
      <c r="B10" s="16" t="s">
        <v>56</v>
      </c>
      <c r="C10" s="51">
        <v>15.75</v>
      </c>
      <c r="D10" s="67">
        <v>60</v>
      </c>
      <c r="E10" s="18">
        <v>0.96</v>
      </c>
      <c r="F10" s="18">
        <v>2.9</v>
      </c>
      <c r="G10" s="18">
        <v>6.6</v>
      </c>
      <c r="H10" s="18">
        <v>57</v>
      </c>
      <c r="I10" s="34" t="s">
        <v>151</v>
      </c>
      <c r="J10" s="18">
        <v>1.2E-2</v>
      </c>
      <c r="K10" s="18">
        <v>0.01</v>
      </c>
      <c r="L10" s="18">
        <v>0</v>
      </c>
      <c r="M10" s="18">
        <v>11.34</v>
      </c>
      <c r="N10" s="18">
        <v>45.96</v>
      </c>
      <c r="O10" s="18">
        <v>9</v>
      </c>
      <c r="P10" s="18">
        <v>19.2</v>
      </c>
      <c r="Q10" s="18">
        <v>0.36</v>
      </c>
    </row>
    <row r="11" spans="1:17" ht="21.75" customHeight="1">
      <c r="A11" s="46"/>
      <c r="B11" s="16" t="s">
        <v>57</v>
      </c>
      <c r="C11" s="51">
        <v>10.210000000000001</v>
      </c>
      <c r="D11" s="51">
        <v>200</v>
      </c>
      <c r="E11" s="18">
        <v>2.95</v>
      </c>
      <c r="F11" s="18">
        <v>5.7</v>
      </c>
      <c r="G11" s="18">
        <v>18.04</v>
      </c>
      <c r="H11" s="18">
        <v>116.87</v>
      </c>
      <c r="I11" s="56" t="s">
        <v>160</v>
      </c>
      <c r="J11" s="18">
        <v>0.05</v>
      </c>
      <c r="K11" s="18">
        <v>0.1</v>
      </c>
      <c r="L11" s="18">
        <v>141.37</v>
      </c>
      <c r="M11" s="18">
        <v>0.6</v>
      </c>
      <c r="N11" s="18">
        <v>44.45</v>
      </c>
      <c r="O11" s="18">
        <v>10.53</v>
      </c>
      <c r="P11" s="18">
        <v>65.099999999999994</v>
      </c>
      <c r="Q11" s="18">
        <v>0.66</v>
      </c>
    </row>
    <row r="12" spans="1:17" ht="21.75" customHeight="1">
      <c r="A12" s="46"/>
      <c r="B12" s="16" t="s">
        <v>120</v>
      </c>
      <c r="C12" s="18">
        <v>63</v>
      </c>
      <c r="D12" s="51">
        <v>200</v>
      </c>
      <c r="E12" s="18">
        <v>17.413333333333334</v>
      </c>
      <c r="F12" s="18">
        <v>15.413333333333334</v>
      </c>
      <c r="G12" s="18">
        <v>17.200000000000003</v>
      </c>
      <c r="H12" s="18">
        <v>277.33333333333337</v>
      </c>
      <c r="I12" s="34" t="s">
        <v>170</v>
      </c>
      <c r="J12" s="18">
        <v>0.16</v>
      </c>
      <c r="K12" s="18">
        <v>0.2</v>
      </c>
      <c r="L12" s="18">
        <v>40.13333333333334</v>
      </c>
      <c r="M12" s="18">
        <v>11.120000000000001</v>
      </c>
      <c r="N12" s="18">
        <v>75.546666666666667</v>
      </c>
      <c r="O12" s="18">
        <v>48.026666666666678</v>
      </c>
      <c r="P12" s="18">
        <v>146.81333333333336</v>
      </c>
      <c r="Q12" s="18">
        <v>3.6533333333333342</v>
      </c>
    </row>
    <row r="13" spans="1:17" ht="21.75" customHeight="1">
      <c r="A13" s="46"/>
      <c r="B13" s="16" t="s">
        <v>65</v>
      </c>
      <c r="C13" s="51">
        <v>3.99</v>
      </c>
      <c r="D13" s="58">
        <v>200</v>
      </c>
      <c r="E13" s="18">
        <v>0.08</v>
      </c>
      <c r="F13" s="18">
        <v>0</v>
      </c>
      <c r="G13" s="18">
        <v>21.8</v>
      </c>
      <c r="H13" s="18">
        <v>87.6</v>
      </c>
      <c r="I13" s="56" t="s">
        <v>149</v>
      </c>
      <c r="J13" s="18">
        <v>0</v>
      </c>
      <c r="K13" s="18">
        <v>0</v>
      </c>
      <c r="L13" s="18">
        <v>9</v>
      </c>
      <c r="M13" s="18">
        <v>0.1</v>
      </c>
      <c r="N13" s="18">
        <v>50</v>
      </c>
      <c r="O13" s="18">
        <v>1.26</v>
      </c>
      <c r="P13" s="18">
        <v>2.58</v>
      </c>
      <c r="Q13" s="18">
        <v>7.0000000000000007E-2</v>
      </c>
    </row>
    <row r="14" spans="1:17" ht="21.75" customHeight="1">
      <c r="A14" s="46"/>
      <c r="B14" s="16" t="s">
        <v>113</v>
      </c>
      <c r="C14" s="51">
        <v>25</v>
      </c>
      <c r="D14" s="57">
        <v>100</v>
      </c>
      <c r="E14" s="18">
        <v>0.39</v>
      </c>
      <c r="F14" s="18">
        <v>0</v>
      </c>
      <c r="G14" s="18">
        <v>12.6</v>
      </c>
      <c r="H14" s="18">
        <v>52</v>
      </c>
      <c r="I14" s="34" t="s">
        <v>136</v>
      </c>
      <c r="J14" s="18">
        <v>3.3000000000000002E-2</v>
      </c>
      <c r="K14" s="18">
        <v>2.1999999999999999E-2</v>
      </c>
      <c r="L14" s="18">
        <v>4.58</v>
      </c>
      <c r="M14" s="18">
        <v>9.17</v>
      </c>
      <c r="N14" s="18">
        <v>14.67</v>
      </c>
      <c r="O14" s="18">
        <v>8.25</v>
      </c>
      <c r="P14" s="18">
        <v>10.08</v>
      </c>
      <c r="Q14" s="18">
        <v>2.02</v>
      </c>
    </row>
    <row r="15" spans="1:17" ht="21.75" customHeight="1">
      <c r="A15" s="46"/>
      <c r="B15" s="16" t="s">
        <v>39</v>
      </c>
      <c r="C15" s="51">
        <v>3.04</v>
      </c>
      <c r="D15" s="58">
        <v>40</v>
      </c>
      <c r="E15" s="18">
        <v>3.04</v>
      </c>
      <c r="F15" s="18">
        <v>0.32</v>
      </c>
      <c r="G15" s="18">
        <v>19.68</v>
      </c>
      <c r="H15" s="18">
        <v>93.76</v>
      </c>
      <c r="I15" s="34" t="s">
        <v>133</v>
      </c>
      <c r="J15" s="18">
        <v>4.3999999999999997E-2</v>
      </c>
      <c r="K15" s="18">
        <v>1.2E-2</v>
      </c>
      <c r="L15" s="18">
        <v>0</v>
      </c>
      <c r="M15" s="18">
        <v>0</v>
      </c>
      <c r="N15" s="18">
        <v>8</v>
      </c>
      <c r="O15" s="18">
        <v>5.6</v>
      </c>
      <c r="P15" s="18">
        <v>26</v>
      </c>
      <c r="Q15" s="18">
        <v>0.44</v>
      </c>
    </row>
    <row r="16" spans="1:17" ht="21.75" customHeight="1">
      <c r="A16" s="46"/>
      <c r="B16" s="16" t="s">
        <v>25</v>
      </c>
      <c r="C16" s="51">
        <v>2.4</v>
      </c>
      <c r="D16" s="51">
        <v>30</v>
      </c>
      <c r="E16" s="18">
        <v>1.98</v>
      </c>
      <c r="F16" s="18">
        <v>0.36</v>
      </c>
      <c r="G16" s="18">
        <v>11.88</v>
      </c>
      <c r="H16" s="18">
        <v>51.24</v>
      </c>
      <c r="I16" s="34" t="s">
        <v>133</v>
      </c>
      <c r="J16" s="18">
        <v>0.06</v>
      </c>
      <c r="K16" s="18">
        <v>0.03</v>
      </c>
      <c r="L16" s="18">
        <v>0</v>
      </c>
      <c r="M16" s="18">
        <v>0</v>
      </c>
      <c r="N16" s="18">
        <v>10.5</v>
      </c>
      <c r="O16" s="18">
        <v>14.1</v>
      </c>
      <c r="P16" s="18">
        <v>47.4</v>
      </c>
      <c r="Q16" s="18">
        <v>1.17</v>
      </c>
    </row>
    <row r="17" spans="1:17" ht="21.75" customHeight="1">
      <c r="A17" s="46" t="s">
        <v>32</v>
      </c>
      <c r="B17" s="16"/>
      <c r="C17" s="80">
        <f>SUM(C10:C16)</f>
        <v>123.39000000000001</v>
      </c>
      <c r="D17" s="46">
        <f>SUM(D10:D16)</f>
        <v>830</v>
      </c>
      <c r="E17" s="19">
        <f>SUM(E10:E16)</f>
        <v>26.813333333333333</v>
      </c>
      <c r="F17" s="19">
        <f t="shared" ref="F17:Q17" si="2">SUM(F10:F16)</f>
        <v>24.693333333333335</v>
      </c>
      <c r="G17" s="19">
        <f t="shared" si="2"/>
        <v>107.79999999999998</v>
      </c>
      <c r="H17" s="19">
        <f t="shared" si="2"/>
        <v>735.8033333333334</v>
      </c>
      <c r="I17" s="42"/>
      <c r="J17" s="19">
        <f t="shared" si="2"/>
        <v>0.35899999999999999</v>
      </c>
      <c r="K17" s="19">
        <f t="shared" si="2"/>
        <v>0.374</v>
      </c>
      <c r="L17" s="19">
        <f t="shared" si="2"/>
        <v>195.08333333333334</v>
      </c>
      <c r="M17" s="19">
        <f t="shared" si="2"/>
        <v>32.330000000000005</v>
      </c>
      <c r="N17" s="19">
        <f t="shared" si="2"/>
        <v>249.12666666666664</v>
      </c>
      <c r="O17" s="19">
        <f t="shared" si="2"/>
        <v>96.766666666666666</v>
      </c>
      <c r="P17" s="19">
        <f t="shared" si="2"/>
        <v>317.17333333333335</v>
      </c>
      <c r="Q17" s="19">
        <f t="shared" si="2"/>
        <v>8.3733333333333348</v>
      </c>
    </row>
    <row r="18" spans="1:17" ht="21.75" customHeight="1">
      <c r="A18" s="46" t="s">
        <v>35</v>
      </c>
      <c r="B18" s="27" t="s">
        <v>125</v>
      </c>
      <c r="C18" s="57">
        <v>63.97</v>
      </c>
      <c r="D18" s="51">
        <v>150</v>
      </c>
      <c r="E18" s="18">
        <v>4.05</v>
      </c>
      <c r="F18" s="18">
        <v>6.7499999999999991</v>
      </c>
      <c r="G18" s="18">
        <v>27.9</v>
      </c>
      <c r="H18" s="18">
        <v>190.49999999999997</v>
      </c>
      <c r="I18" s="56" t="s">
        <v>161</v>
      </c>
      <c r="J18" s="34">
        <v>0.19499999999999998</v>
      </c>
      <c r="K18" s="18">
        <v>0.12</v>
      </c>
      <c r="L18" s="18">
        <v>0</v>
      </c>
      <c r="M18" s="18">
        <v>18.75</v>
      </c>
      <c r="N18" s="18">
        <v>22.5</v>
      </c>
      <c r="O18" s="18">
        <v>39</v>
      </c>
      <c r="P18" s="18">
        <v>99</v>
      </c>
      <c r="Q18" s="18">
        <v>1.5</v>
      </c>
    </row>
    <row r="19" spans="1:17" ht="21.75" customHeight="1">
      <c r="A19" s="46"/>
      <c r="B19" s="16" t="s">
        <v>46</v>
      </c>
      <c r="C19" s="51">
        <v>64.17</v>
      </c>
      <c r="D19" s="58">
        <v>200</v>
      </c>
      <c r="E19" s="18">
        <v>5.6</v>
      </c>
      <c r="F19" s="18">
        <v>6.4</v>
      </c>
      <c r="G19" s="18">
        <v>7.6</v>
      </c>
      <c r="H19" s="18">
        <v>110</v>
      </c>
      <c r="I19" s="56" t="s">
        <v>150</v>
      </c>
      <c r="J19" s="18">
        <v>0.06</v>
      </c>
      <c r="K19" s="18">
        <v>0.26</v>
      </c>
      <c r="L19" s="18">
        <v>44</v>
      </c>
      <c r="M19" s="18">
        <v>1.8</v>
      </c>
      <c r="N19" s="18">
        <v>242</v>
      </c>
      <c r="O19" s="18">
        <v>30</v>
      </c>
      <c r="P19" s="18">
        <v>188</v>
      </c>
      <c r="Q19" s="18">
        <v>0.2</v>
      </c>
    </row>
    <row r="20" spans="1:17" ht="21.75" customHeight="1">
      <c r="A20" s="46"/>
      <c r="B20" s="16" t="s">
        <v>25</v>
      </c>
      <c r="C20" s="51">
        <v>1.6</v>
      </c>
      <c r="D20" s="58">
        <v>20</v>
      </c>
      <c r="E20" s="18">
        <v>1.32</v>
      </c>
      <c r="F20" s="18">
        <v>0.24</v>
      </c>
      <c r="G20" s="18">
        <v>7.92</v>
      </c>
      <c r="H20" s="18">
        <v>34.159999999999997</v>
      </c>
      <c r="I20" s="34" t="s">
        <v>133</v>
      </c>
      <c r="J20" s="18">
        <v>3.5999999999999997E-2</v>
      </c>
      <c r="K20" s="18">
        <v>1.6E-2</v>
      </c>
      <c r="L20" s="18">
        <v>0</v>
      </c>
      <c r="M20" s="18">
        <v>0</v>
      </c>
      <c r="N20" s="18">
        <v>7</v>
      </c>
      <c r="O20" s="18">
        <v>9.4</v>
      </c>
      <c r="P20" s="18">
        <v>31.6</v>
      </c>
      <c r="Q20" s="18">
        <v>0.78</v>
      </c>
    </row>
    <row r="21" spans="1:17" ht="21.75" customHeight="1">
      <c r="A21" s="46" t="s">
        <v>36</v>
      </c>
      <c r="B21" s="16"/>
      <c r="C21" s="80">
        <f t="shared" ref="C21:H21" si="3">SUM(C18:C20)</f>
        <v>129.73999999999998</v>
      </c>
      <c r="D21" s="46">
        <f t="shared" si="3"/>
        <v>370</v>
      </c>
      <c r="E21" s="19">
        <f t="shared" si="3"/>
        <v>10.969999999999999</v>
      </c>
      <c r="F21" s="19">
        <f t="shared" si="3"/>
        <v>13.389999999999999</v>
      </c>
      <c r="G21" s="19">
        <f t="shared" si="3"/>
        <v>43.42</v>
      </c>
      <c r="H21" s="19">
        <f t="shared" si="3"/>
        <v>334.65999999999997</v>
      </c>
      <c r="I21" s="68"/>
      <c r="J21" s="19">
        <f t="shared" ref="J21:P21" si="4">SUM(J18:J20)</f>
        <v>0.29099999999999998</v>
      </c>
      <c r="K21" s="19">
        <f t="shared" si="4"/>
        <v>0.39600000000000002</v>
      </c>
      <c r="L21" s="19">
        <f t="shared" si="4"/>
        <v>44</v>
      </c>
      <c r="M21" s="19">
        <f t="shared" si="4"/>
        <v>20.55</v>
      </c>
      <c r="N21" s="19">
        <f t="shared" si="4"/>
        <v>271.5</v>
      </c>
      <c r="O21" s="19">
        <f t="shared" si="4"/>
        <v>78.400000000000006</v>
      </c>
      <c r="P21" s="19">
        <f t="shared" si="4"/>
        <v>318.60000000000002</v>
      </c>
      <c r="Q21" s="19">
        <f>SUM(Q18:Q20)</f>
        <v>2.48</v>
      </c>
    </row>
    <row r="22" spans="1:17" ht="21.75" customHeight="1">
      <c r="A22" s="46" t="s">
        <v>177</v>
      </c>
      <c r="B22" s="16"/>
      <c r="C22" s="19">
        <f t="shared" ref="C22:D22" si="5">C9+C17+C21</f>
        <v>375.58000000000004</v>
      </c>
      <c r="D22" s="69">
        <f t="shared" si="5"/>
        <v>1705</v>
      </c>
      <c r="E22" s="19">
        <f>E9+E17+E21</f>
        <v>55.723333333333329</v>
      </c>
      <c r="F22" s="19">
        <f t="shared" ref="F22:Q22" si="6">F9+F17+F21</f>
        <v>61.361264367816091</v>
      </c>
      <c r="G22" s="19">
        <f t="shared" si="6"/>
        <v>213.83310344827584</v>
      </c>
      <c r="H22" s="19">
        <f t="shared" si="6"/>
        <v>1612.3833333333332</v>
      </c>
      <c r="I22" s="68"/>
      <c r="J22" s="19">
        <f t="shared" si="6"/>
        <v>1.0854482758620689</v>
      </c>
      <c r="K22" s="19">
        <f t="shared" si="6"/>
        <v>1.215448275862069</v>
      </c>
      <c r="L22" s="19">
        <f t="shared" si="6"/>
        <v>303.65919540229885</v>
      </c>
      <c r="M22" s="19">
        <f t="shared" si="6"/>
        <v>69.21793103448276</v>
      </c>
      <c r="N22" s="19">
        <f t="shared" si="6"/>
        <v>623.78218390804591</v>
      </c>
      <c r="O22" s="19">
        <f t="shared" si="6"/>
        <v>350.24080459770119</v>
      </c>
      <c r="P22" s="19">
        <f t="shared" si="6"/>
        <v>1120.8888505747127</v>
      </c>
      <c r="Q22" s="19">
        <f t="shared" si="6"/>
        <v>18.486160919540232</v>
      </c>
    </row>
    <row r="23" spans="1:17" ht="21.75" customHeight="1">
      <c r="A23" s="46" t="s">
        <v>59</v>
      </c>
      <c r="B23" s="16" t="s">
        <v>71</v>
      </c>
      <c r="C23" s="51">
        <v>110.12</v>
      </c>
      <c r="D23" s="57">
        <v>180</v>
      </c>
      <c r="E23" s="18">
        <v>19.82</v>
      </c>
      <c r="F23" s="18">
        <v>16.309999999999999</v>
      </c>
      <c r="G23" s="18">
        <v>45.18</v>
      </c>
      <c r="H23" s="18">
        <v>417.47</v>
      </c>
      <c r="I23" s="56" t="s">
        <v>72</v>
      </c>
      <c r="J23" s="18">
        <v>0.09</v>
      </c>
      <c r="K23" s="18">
        <v>0.28999999999999998</v>
      </c>
      <c r="L23" s="18">
        <v>48.42</v>
      </c>
      <c r="M23" s="18">
        <v>0.63</v>
      </c>
      <c r="N23" s="18">
        <v>515.61</v>
      </c>
      <c r="O23" s="18">
        <v>42.41</v>
      </c>
      <c r="P23" s="18">
        <v>353.51</v>
      </c>
      <c r="Q23" s="18">
        <v>0.9</v>
      </c>
    </row>
    <row r="24" spans="1:17" ht="21.75" customHeight="1">
      <c r="A24" s="46" t="s">
        <v>60</v>
      </c>
      <c r="B24" s="16" t="s">
        <v>58</v>
      </c>
      <c r="C24" s="51">
        <v>1.76</v>
      </c>
      <c r="D24" s="58">
        <v>200</v>
      </c>
      <c r="E24" s="18">
        <v>0.01</v>
      </c>
      <c r="F24" s="18">
        <v>0</v>
      </c>
      <c r="G24" s="18">
        <v>15</v>
      </c>
      <c r="H24" s="18">
        <v>60</v>
      </c>
      <c r="I24" s="34" t="s">
        <v>159</v>
      </c>
      <c r="J24" s="18">
        <v>0</v>
      </c>
      <c r="K24" s="18">
        <v>0.01</v>
      </c>
      <c r="L24" s="18">
        <v>0.3</v>
      </c>
      <c r="M24" s="18">
        <v>0.04</v>
      </c>
      <c r="N24" s="18">
        <v>4.54</v>
      </c>
      <c r="O24" s="18">
        <v>3.8</v>
      </c>
      <c r="P24" s="18">
        <v>7.2</v>
      </c>
      <c r="Q24" s="18">
        <v>0.73799999999999999</v>
      </c>
    </row>
    <row r="25" spans="1:17" ht="21.75" customHeight="1">
      <c r="A25" s="46" t="s">
        <v>23</v>
      </c>
      <c r="B25" s="16" t="s">
        <v>113</v>
      </c>
      <c r="C25" s="51">
        <v>25</v>
      </c>
      <c r="D25" s="57">
        <v>100</v>
      </c>
      <c r="E25" s="18">
        <v>0.39</v>
      </c>
      <c r="F25" s="18">
        <v>0</v>
      </c>
      <c r="G25" s="18">
        <v>12.6</v>
      </c>
      <c r="H25" s="18">
        <v>52</v>
      </c>
      <c r="I25" s="34" t="s">
        <v>136</v>
      </c>
      <c r="J25" s="18">
        <v>3.3000000000000002E-2</v>
      </c>
      <c r="K25" s="18">
        <v>2.1999999999999999E-2</v>
      </c>
      <c r="L25" s="18">
        <v>4.58</v>
      </c>
      <c r="M25" s="18">
        <v>9.17</v>
      </c>
      <c r="N25" s="18">
        <v>14.67</v>
      </c>
      <c r="O25" s="18">
        <v>8.25</v>
      </c>
      <c r="P25" s="18">
        <v>10.08</v>
      </c>
      <c r="Q25" s="18">
        <v>2.02</v>
      </c>
    </row>
    <row r="26" spans="1:17" ht="21.75" customHeight="1">
      <c r="A26" s="46" t="s">
        <v>26</v>
      </c>
      <c r="B26" s="16"/>
      <c r="C26" s="19">
        <f t="shared" ref="C26:H26" si="7">SUM(C23:C25)</f>
        <v>136.88</v>
      </c>
      <c r="D26" s="69">
        <f t="shared" si="7"/>
        <v>480</v>
      </c>
      <c r="E26" s="19">
        <f t="shared" si="7"/>
        <v>20.220000000000002</v>
      </c>
      <c r="F26" s="19">
        <f t="shared" si="7"/>
        <v>16.309999999999999</v>
      </c>
      <c r="G26" s="19">
        <f t="shared" si="7"/>
        <v>72.78</v>
      </c>
      <c r="H26" s="19">
        <f t="shared" si="7"/>
        <v>529.47</v>
      </c>
      <c r="I26" s="42"/>
      <c r="J26" s="19">
        <f t="shared" ref="J26:Q26" si="8">SUM(J23:J25)</f>
        <v>0.123</v>
      </c>
      <c r="K26" s="19">
        <f t="shared" si="8"/>
        <v>0.32200000000000001</v>
      </c>
      <c r="L26" s="19">
        <f t="shared" si="8"/>
        <v>53.3</v>
      </c>
      <c r="M26" s="19">
        <f t="shared" si="8"/>
        <v>9.84</v>
      </c>
      <c r="N26" s="19">
        <f t="shared" si="8"/>
        <v>534.81999999999994</v>
      </c>
      <c r="O26" s="19">
        <f t="shared" si="8"/>
        <v>54.459999999999994</v>
      </c>
      <c r="P26" s="19">
        <f t="shared" si="8"/>
        <v>370.78999999999996</v>
      </c>
      <c r="Q26" s="19">
        <f t="shared" si="8"/>
        <v>3.6579999999999999</v>
      </c>
    </row>
    <row r="27" spans="1:17" ht="21.75" customHeight="1">
      <c r="A27" s="46" t="s">
        <v>28</v>
      </c>
      <c r="B27" s="29" t="s">
        <v>179</v>
      </c>
      <c r="C27" s="57">
        <v>17.39</v>
      </c>
      <c r="D27" s="51">
        <v>60</v>
      </c>
      <c r="E27" s="18">
        <v>0.5</v>
      </c>
      <c r="F27" s="18">
        <v>0</v>
      </c>
      <c r="G27" s="18">
        <v>2</v>
      </c>
      <c r="H27" s="18">
        <v>9.6</v>
      </c>
      <c r="I27" s="56" t="s">
        <v>137</v>
      </c>
      <c r="J27" s="18">
        <v>1.7999999999999999E-2</v>
      </c>
      <c r="K27" s="18">
        <v>1.7999999999999999E-2</v>
      </c>
      <c r="L27" s="18">
        <v>6</v>
      </c>
      <c r="M27" s="18">
        <v>6</v>
      </c>
      <c r="N27" s="18">
        <v>13.8</v>
      </c>
      <c r="O27" s="18">
        <v>8.4</v>
      </c>
      <c r="P27" s="18">
        <v>25.2</v>
      </c>
      <c r="Q27" s="18">
        <v>0.36</v>
      </c>
    </row>
    <row r="28" spans="1:17" ht="21.75" customHeight="1">
      <c r="A28" s="46"/>
      <c r="B28" s="16" t="s">
        <v>68</v>
      </c>
      <c r="C28" s="51">
        <v>10.7</v>
      </c>
      <c r="D28" s="58">
        <v>200</v>
      </c>
      <c r="E28" s="18">
        <v>2.2999999999999998</v>
      </c>
      <c r="F28" s="18">
        <v>2</v>
      </c>
      <c r="G28" s="18">
        <v>19.399999999999999</v>
      </c>
      <c r="H28" s="18">
        <v>106</v>
      </c>
      <c r="I28" s="56" t="s">
        <v>69</v>
      </c>
      <c r="J28" s="18">
        <v>3.5999999999999997E-2</v>
      </c>
      <c r="K28" s="18">
        <v>7.0199999999999999E-2</v>
      </c>
      <c r="L28" s="18">
        <v>130.19999999999999</v>
      </c>
      <c r="M28" s="18">
        <v>0.48</v>
      </c>
      <c r="N28" s="18">
        <v>19.8</v>
      </c>
      <c r="O28" s="18">
        <v>7.63</v>
      </c>
      <c r="P28" s="18">
        <v>46.34</v>
      </c>
      <c r="Q28" s="18">
        <v>0.64</v>
      </c>
    </row>
    <row r="29" spans="1:17" ht="21.75" customHeight="1">
      <c r="A29" s="46"/>
      <c r="B29" s="16" t="s">
        <v>63</v>
      </c>
      <c r="C29" s="51">
        <v>55.65</v>
      </c>
      <c r="D29" s="51">
        <v>90</v>
      </c>
      <c r="E29" s="18">
        <v>12.1</v>
      </c>
      <c r="F29" s="18">
        <v>8.6</v>
      </c>
      <c r="G29" s="18">
        <v>11.2</v>
      </c>
      <c r="H29" s="18">
        <v>173.8</v>
      </c>
      <c r="I29" s="56" t="s">
        <v>40</v>
      </c>
      <c r="J29" s="18">
        <v>4.1300000000000003E-2</v>
      </c>
      <c r="K29" s="18">
        <v>7.5899999999999995E-2</v>
      </c>
      <c r="L29" s="18">
        <v>41</v>
      </c>
      <c r="M29" s="18">
        <v>2.3319999999999999</v>
      </c>
      <c r="N29" s="18">
        <v>31.32</v>
      </c>
      <c r="O29" s="18">
        <v>17.983000000000001</v>
      </c>
      <c r="P29" s="18">
        <v>100.21</v>
      </c>
      <c r="Q29" s="18">
        <v>1.6154999999999999</v>
      </c>
    </row>
    <row r="30" spans="1:17" ht="21.75" customHeight="1">
      <c r="A30" s="46"/>
      <c r="B30" s="27" t="s">
        <v>124</v>
      </c>
      <c r="C30" s="57">
        <v>18.350000000000001</v>
      </c>
      <c r="D30" s="51">
        <v>150</v>
      </c>
      <c r="E30" s="18">
        <v>3.06</v>
      </c>
      <c r="F30" s="18">
        <v>5.5200000000000005</v>
      </c>
      <c r="G30" s="18">
        <v>11.835000000000001</v>
      </c>
      <c r="H30" s="18">
        <v>115.50000000000001</v>
      </c>
      <c r="I30" s="56" t="s">
        <v>162</v>
      </c>
      <c r="J30" s="34">
        <v>4.5000000000000005E-2</v>
      </c>
      <c r="K30" s="18">
        <v>6.0000000000000005E-2</v>
      </c>
      <c r="L30" s="18">
        <v>0</v>
      </c>
      <c r="M30" s="18">
        <v>25.619999999999994</v>
      </c>
      <c r="N30" s="18">
        <v>88.125</v>
      </c>
      <c r="O30" s="18">
        <v>31.275000000000002</v>
      </c>
      <c r="P30" s="18">
        <v>61.035000000000004</v>
      </c>
      <c r="Q30" s="18">
        <v>1.2450000000000001</v>
      </c>
    </row>
    <row r="31" spans="1:17" ht="21.75" customHeight="1">
      <c r="A31" s="46"/>
      <c r="B31" s="27" t="s">
        <v>41</v>
      </c>
      <c r="C31" s="57">
        <v>7.92</v>
      </c>
      <c r="D31" s="59">
        <v>200</v>
      </c>
      <c r="E31" s="18">
        <v>0</v>
      </c>
      <c r="F31" s="18">
        <v>0</v>
      </c>
      <c r="G31" s="18">
        <v>18.399999999999999</v>
      </c>
      <c r="H31" s="18">
        <v>73.599999999999994</v>
      </c>
      <c r="I31" s="34" t="s">
        <v>163</v>
      </c>
      <c r="J31" s="18">
        <v>0.01</v>
      </c>
      <c r="K31" s="18">
        <v>0.03</v>
      </c>
      <c r="L31" s="18">
        <v>70</v>
      </c>
      <c r="M31" s="18">
        <v>0.32</v>
      </c>
      <c r="N31" s="18">
        <v>50</v>
      </c>
      <c r="O31" s="18">
        <v>18</v>
      </c>
      <c r="P31" s="18">
        <v>25</v>
      </c>
      <c r="Q31" s="18">
        <v>0.57999999999999996</v>
      </c>
    </row>
    <row r="32" spans="1:17" ht="21.75" customHeight="1">
      <c r="A32" s="46"/>
      <c r="B32" s="27" t="s">
        <v>31</v>
      </c>
      <c r="C32" s="57">
        <v>3.04</v>
      </c>
      <c r="D32" s="58">
        <v>40</v>
      </c>
      <c r="E32" s="18">
        <v>3.04</v>
      </c>
      <c r="F32" s="18">
        <v>0.32</v>
      </c>
      <c r="G32" s="18">
        <v>19.68</v>
      </c>
      <c r="H32" s="18">
        <v>93.76</v>
      </c>
      <c r="I32" s="34" t="s">
        <v>133</v>
      </c>
      <c r="J32" s="18">
        <v>4.3999999999999997E-2</v>
      </c>
      <c r="K32" s="18">
        <v>1.2E-2</v>
      </c>
      <c r="L32" s="18">
        <v>0</v>
      </c>
      <c r="M32" s="18">
        <v>0</v>
      </c>
      <c r="N32" s="18">
        <v>8</v>
      </c>
      <c r="O32" s="18">
        <v>5.6</v>
      </c>
      <c r="P32" s="18">
        <v>26</v>
      </c>
      <c r="Q32" s="18">
        <v>0.44</v>
      </c>
    </row>
    <row r="33" spans="1:17" ht="21.75" customHeight="1">
      <c r="A33" s="46"/>
      <c r="B33" s="27" t="s">
        <v>25</v>
      </c>
      <c r="C33" s="57">
        <v>2.4</v>
      </c>
      <c r="D33" s="51">
        <v>30</v>
      </c>
      <c r="E33" s="18">
        <v>1.98</v>
      </c>
      <c r="F33" s="18">
        <v>0.36</v>
      </c>
      <c r="G33" s="18">
        <v>11.88</v>
      </c>
      <c r="H33" s="18">
        <v>51.24</v>
      </c>
      <c r="I33" s="34" t="s">
        <v>133</v>
      </c>
      <c r="J33" s="18">
        <v>0.06</v>
      </c>
      <c r="K33" s="18">
        <v>0.03</v>
      </c>
      <c r="L33" s="18">
        <v>0</v>
      </c>
      <c r="M33" s="18">
        <v>0</v>
      </c>
      <c r="N33" s="18">
        <v>10.5</v>
      </c>
      <c r="O33" s="18">
        <v>14.1</v>
      </c>
      <c r="P33" s="18">
        <v>47.4</v>
      </c>
      <c r="Q33" s="18">
        <v>1.17</v>
      </c>
    </row>
    <row r="34" spans="1:17" ht="21.75" customHeight="1">
      <c r="A34" s="46" t="s">
        <v>32</v>
      </c>
      <c r="B34" s="16"/>
      <c r="C34" s="80">
        <f>SUM(C27:C33)</f>
        <v>115.45000000000002</v>
      </c>
      <c r="D34" s="46">
        <f>SUM(D27:D33)</f>
        <v>770</v>
      </c>
      <c r="E34" s="19">
        <f>SUM(E27:E33)</f>
        <v>22.979999999999997</v>
      </c>
      <c r="F34" s="19">
        <f t="shared" ref="F34:Q34" si="9">SUM(F27:F33)</f>
        <v>16.8</v>
      </c>
      <c r="G34" s="19">
        <f t="shared" si="9"/>
        <v>94.394999999999982</v>
      </c>
      <c r="H34" s="19">
        <f t="shared" si="9"/>
        <v>623.5</v>
      </c>
      <c r="I34" s="42"/>
      <c r="J34" s="19">
        <f t="shared" si="9"/>
        <v>0.25430000000000003</v>
      </c>
      <c r="K34" s="19">
        <f t="shared" si="9"/>
        <v>0.29610000000000003</v>
      </c>
      <c r="L34" s="19">
        <f t="shared" si="9"/>
        <v>247.2</v>
      </c>
      <c r="M34" s="19">
        <f t="shared" si="9"/>
        <v>34.751999999999995</v>
      </c>
      <c r="N34" s="19">
        <f t="shared" si="9"/>
        <v>221.54500000000002</v>
      </c>
      <c r="O34" s="19">
        <f t="shared" si="9"/>
        <v>102.988</v>
      </c>
      <c r="P34" s="19">
        <f t="shared" si="9"/>
        <v>331.18499999999995</v>
      </c>
      <c r="Q34" s="19">
        <f t="shared" si="9"/>
        <v>6.0505000000000004</v>
      </c>
    </row>
    <row r="35" spans="1:17" ht="21.75" customHeight="1">
      <c r="A35" s="46" t="s">
        <v>35</v>
      </c>
      <c r="B35" s="27" t="s">
        <v>180</v>
      </c>
      <c r="C35" s="57">
        <v>35.44</v>
      </c>
      <c r="D35" s="51">
        <v>150</v>
      </c>
      <c r="E35" s="18">
        <v>3.8039999999999998</v>
      </c>
      <c r="F35" s="18">
        <v>17.183999999999997</v>
      </c>
      <c r="G35" s="18">
        <v>21.287999999999993</v>
      </c>
      <c r="H35" s="18">
        <v>278.39999999999992</v>
      </c>
      <c r="I35" s="56" t="s">
        <v>164</v>
      </c>
      <c r="J35" s="34">
        <v>0.13199999999999995</v>
      </c>
      <c r="K35" s="18">
        <v>9.5999999999999974E-2</v>
      </c>
      <c r="L35" s="18">
        <v>25.199999999999996</v>
      </c>
      <c r="M35" s="18">
        <v>3.851999999999999</v>
      </c>
      <c r="N35" s="18">
        <v>35.267999999999994</v>
      </c>
      <c r="O35" s="18">
        <v>35.015999999999991</v>
      </c>
      <c r="P35" s="18">
        <v>103.65599999999998</v>
      </c>
      <c r="Q35" s="18">
        <v>1.0079999999999998</v>
      </c>
    </row>
    <row r="36" spans="1:17" ht="21.75" customHeight="1">
      <c r="A36" s="46"/>
      <c r="B36" s="16" t="s">
        <v>122</v>
      </c>
      <c r="C36" s="51">
        <v>20.260000000000002</v>
      </c>
      <c r="D36" s="58">
        <v>200</v>
      </c>
      <c r="E36" s="18">
        <v>5.8</v>
      </c>
      <c r="F36" s="18">
        <v>5</v>
      </c>
      <c r="G36" s="18">
        <v>9.6</v>
      </c>
      <c r="H36" s="18">
        <v>108</v>
      </c>
      <c r="I36" s="56" t="s">
        <v>142</v>
      </c>
      <c r="J36" s="18">
        <v>0.08</v>
      </c>
      <c r="K36" s="18">
        <v>0.3</v>
      </c>
      <c r="L36" s="18">
        <v>40</v>
      </c>
      <c r="M36" s="18">
        <v>2.6</v>
      </c>
      <c r="N36" s="18">
        <v>240</v>
      </c>
      <c r="O36" s="18">
        <v>28</v>
      </c>
      <c r="P36" s="18">
        <v>180</v>
      </c>
      <c r="Q36" s="18">
        <v>0.2</v>
      </c>
    </row>
    <row r="37" spans="1:17" ht="21.75" customHeight="1">
      <c r="A37" s="46" t="s">
        <v>36</v>
      </c>
      <c r="B37" s="16"/>
      <c r="C37" s="80">
        <f t="shared" ref="C37:H37" si="10">SUM(C35:C36)</f>
        <v>55.7</v>
      </c>
      <c r="D37" s="46">
        <f t="shared" si="10"/>
        <v>350</v>
      </c>
      <c r="E37" s="19">
        <f t="shared" si="10"/>
        <v>9.6039999999999992</v>
      </c>
      <c r="F37" s="19">
        <f t="shared" si="10"/>
        <v>22.183999999999997</v>
      </c>
      <c r="G37" s="19">
        <f t="shared" si="10"/>
        <v>30.887999999999991</v>
      </c>
      <c r="H37" s="19">
        <f t="shared" si="10"/>
        <v>386.39999999999992</v>
      </c>
      <c r="I37" s="19"/>
      <c r="J37" s="19">
        <f t="shared" ref="J37:Q37" si="11">SUM(J35:J36)</f>
        <v>0.21199999999999997</v>
      </c>
      <c r="K37" s="19">
        <f t="shared" si="11"/>
        <v>0.39599999999999996</v>
      </c>
      <c r="L37" s="19">
        <f t="shared" si="11"/>
        <v>65.199999999999989</v>
      </c>
      <c r="M37" s="19">
        <f t="shared" si="11"/>
        <v>6.4519999999999991</v>
      </c>
      <c r="N37" s="19">
        <f t="shared" si="11"/>
        <v>275.26799999999997</v>
      </c>
      <c r="O37" s="19">
        <f t="shared" si="11"/>
        <v>63.015999999999991</v>
      </c>
      <c r="P37" s="19">
        <f t="shared" si="11"/>
        <v>283.65599999999995</v>
      </c>
      <c r="Q37" s="19">
        <f t="shared" si="11"/>
        <v>1.2079999999999997</v>
      </c>
    </row>
    <row r="38" spans="1:17" ht="21.75" customHeight="1">
      <c r="A38" s="46" t="s">
        <v>177</v>
      </c>
      <c r="B38" s="16"/>
      <c r="C38" s="19">
        <f t="shared" ref="C38:D38" si="12">C26+C34+C37</f>
        <v>308.03000000000003</v>
      </c>
      <c r="D38" s="69">
        <f t="shared" si="12"/>
        <v>1600</v>
      </c>
      <c r="E38" s="19">
        <f>E26+E34+E37</f>
        <v>52.804000000000002</v>
      </c>
      <c r="F38" s="19">
        <f t="shared" ref="F38:H38" si="13">F26+F34+F37</f>
        <v>55.293999999999997</v>
      </c>
      <c r="G38" s="19">
        <f t="shared" si="13"/>
        <v>198.06299999999999</v>
      </c>
      <c r="H38" s="19">
        <f t="shared" si="13"/>
        <v>1539.37</v>
      </c>
      <c r="I38" s="68"/>
      <c r="J38" s="19">
        <f t="shared" ref="J38:Q38" si="14">J26+J34+J37</f>
        <v>0.58929999999999993</v>
      </c>
      <c r="K38" s="19">
        <f t="shared" si="14"/>
        <v>1.0141</v>
      </c>
      <c r="L38" s="19">
        <f t="shared" si="14"/>
        <v>365.7</v>
      </c>
      <c r="M38" s="19">
        <f t="shared" si="14"/>
        <v>51.043999999999997</v>
      </c>
      <c r="N38" s="19">
        <f t="shared" si="14"/>
        <v>1031.633</v>
      </c>
      <c r="O38" s="19">
        <f t="shared" si="14"/>
        <v>220.46399999999997</v>
      </c>
      <c r="P38" s="19">
        <f t="shared" si="14"/>
        <v>985.63099999999986</v>
      </c>
      <c r="Q38" s="19">
        <f t="shared" si="14"/>
        <v>10.916500000000001</v>
      </c>
    </row>
  </sheetData>
  <autoFilter ref="A3:Q37" xr:uid="{FF529BDA-6483-458D-949F-891A748CE93A}"/>
  <mergeCells count="11">
    <mergeCell ref="E2:G2"/>
    <mergeCell ref="A2:A3"/>
    <mergeCell ref="J2:J3"/>
    <mergeCell ref="K2:K3"/>
    <mergeCell ref="L2:L3"/>
    <mergeCell ref="C2:C3"/>
    <mergeCell ref="M2:M3"/>
    <mergeCell ref="N2:N3"/>
    <mergeCell ref="O2:O3"/>
    <mergeCell ref="P2:P3"/>
    <mergeCell ref="Q2:Q3"/>
  </mergeCells>
  <pageMargins left="0.25" right="0.25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2"/>
  <sheetViews>
    <sheetView view="pageBreakPreview" topLeftCell="A10" zoomScale="50" zoomScaleNormal="50" zoomScaleSheetLayoutView="50" workbookViewId="0">
      <selection activeCell="C13" sqref="C13"/>
    </sheetView>
  </sheetViews>
  <sheetFormatPr defaultColWidth="9" defaultRowHeight="15"/>
  <cols>
    <col min="1" max="1" width="28.42578125" style="52" customWidth="1"/>
    <col min="2" max="2" width="67.85546875" customWidth="1"/>
    <col min="3" max="3" width="18.140625" style="86" customWidth="1"/>
    <col min="4" max="4" width="11.28515625" style="33" bestFit="1" customWidth="1"/>
    <col min="5" max="7" width="9.5703125" style="33" bestFit="1" customWidth="1"/>
    <col min="8" max="8" width="11.28515625" style="33" bestFit="1" customWidth="1"/>
    <col min="9" max="9" width="11.42578125" style="33" customWidth="1"/>
    <col min="10" max="11" width="9.140625" style="33" bestFit="1" customWidth="1"/>
    <col min="12" max="12" width="11.28515625" style="33" bestFit="1" customWidth="1"/>
    <col min="13" max="13" width="9.5703125" style="33" bestFit="1" customWidth="1"/>
    <col min="14" max="16" width="11.28515625" style="33" bestFit="1" customWidth="1"/>
    <col min="17" max="17" width="9.140625" style="33" bestFit="1" customWidth="1"/>
  </cols>
  <sheetData>
    <row r="1" spans="1:17" ht="15" customHeight="1"/>
    <row r="2" spans="1:17" ht="40.5" customHeight="1">
      <c r="A2" s="90" t="s">
        <v>0</v>
      </c>
      <c r="B2" s="30" t="s">
        <v>1</v>
      </c>
      <c r="C2" s="94" t="s">
        <v>132</v>
      </c>
      <c r="D2" s="37" t="s">
        <v>2</v>
      </c>
      <c r="E2" s="96" t="s">
        <v>3</v>
      </c>
      <c r="F2" s="96"/>
      <c r="G2" s="96"/>
      <c r="H2" s="37" t="s">
        <v>4</v>
      </c>
      <c r="I2" s="37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0" t="s">
        <v>13</v>
      </c>
    </row>
    <row r="3" spans="1:17" ht="20.25">
      <c r="A3" s="90"/>
      <c r="B3" s="30" t="s">
        <v>14</v>
      </c>
      <c r="C3" s="95"/>
      <c r="D3" s="37" t="s">
        <v>14</v>
      </c>
      <c r="E3" s="37" t="s">
        <v>15</v>
      </c>
      <c r="F3" s="37" t="s">
        <v>16</v>
      </c>
      <c r="G3" s="37" t="s">
        <v>17</v>
      </c>
      <c r="H3" s="37" t="s">
        <v>18</v>
      </c>
      <c r="I3" s="37" t="s">
        <v>19</v>
      </c>
      <c r="J3" s="90"/>
      <c r="K3" s="90"/>
      <c r="L3" s="90"/>
      <c r="M3" s="90"/>
      <c r="N3" s="90"/>
      <c r="O3" s="90"/>
      <c r="P3" s="90"/>
      <c r="Q3" s="90"/>
    </row>
    <row r="4" spans="1:17" ht="20.25">
      <c r="A4" s="46" t="s">
        <v>59</v>
      </c>
      <c r="B4" s="29" t="s">
        <v>178</v>
      </c>
      <c r="C4" s="57">
        <v>14.7</v>
      </c>
      <c r="D4" s="51">
        <v>60</v>
      </c>
      <c r="E4" s="18">
        <v>0.5</v>
      </c>
      <c r="F4" s="18">
        <v>0</v>
      </c>
      <c r="G4" s="18">
        <v>2</v>
      </c>
      <c r="H4" s="18">
        <v>10.8</v>
      </c>
      <c r="I4" s="56" t="s">
        <v>137</v>
      </c>
      <c r="J4" s="18">
        <v>1.7999999999999999E-2</v>
      </c>
      <c r="K4" s="18">
        <v>1.7999999999999999E-2</v>
      </c>
      <c r="L4" s="18">
        <v>6</v>
      </c>
      <c r="M4" s="18">
        <v>6</v>
      </c>
      <c r="N4" s="18">
        <v>13.8</v>
      </c>
      <c r="O4" s="18">
        <v>8.4</v>
      </c>
      <c r="P4" s="18">
        <v>25.2</v>
      </c>
      <c r="Q4" s="18">
        <v>0.36</v>
      </c>
    </row>
    <row r="5" spans="1:17" ht="20.25">
      <c r="A5" s="46" t="s">
        <v>62</v>
      </c>
      <c r="B5" s="25" t="s">
        <v>75</v>
      </c>
      <c r="C5" s="88">
        <v>79.42</v>
      </c>
      <c r="D5" s="51">
        <v>90</v>
      </c>
      <c r="E5" s="18">
        <v>13.6</v>
      </c>
      <c r="F5" s="18">
        <v>13.8</v>
      </c>
      <c r="G5" s="18">
        <v>2.7</v>
      </c>
      <c r="H5" s="18">
        <v>190.8</v>
      </c>
      <c r="I5" s="56" t="s">
        <v>165</v>
      </c>
      <c r="J5" s="18">
        <v>0.16</v>
      </c>
      <c r="K5" s="18">
        <v>0.14000000000000001</v>
      </c>
      <c r="L5" s="18">
        <v>19.12</v>
      </c>
      <c r="M5" s="18">
        <v>0.36</v>
      </c>
      <c r="N5" s="18">
        <v>23.4</v>
      </c>
      <c r="O5" s="18">
        <v>27.2</v>
      </c>
      <c r="P5" s="18">
        <v>179.11</v>
      </c>
      <c r="Q5" s="18">
        <v>0.61</v>
      </c>
    </row>
    <row r="6" spans="1:17" ht="20.25">
      <c r="A6" s="46" t="s">
        <v>23</v>
      </c>
      <c r="B6" s="16" t="s">
        <v>33</v>
      </c>
      <c r="C6" s="51">
        <v>25.67</v>
      </c>
      <c r="D6" s="58">
        <v>150</v>
      </c>
      <c r="E6" s="18">
        <v>3.45</v>
      </c>
      <c r="F6" s="18">
        <v>7.65</v>
      </c>
      <c r="G6" s="18">
        <v>16.05</v>
      </c>
      <c r="H6" s="18">
        <v>145.5</v>
      </c>
      <c r="I6" s="56">
        <v>5411.04</v>
      </c>
      <c r="J6" s="18">
        <v>7.0000000000000007E-2</v>
      </c>
      <c r="K6" s="18">
        <v>0.08</v>
      </c>
      <c r="L6" s="18">
        <v>484</v>
      </c>
      <c r="M6" s="18">
        <v>12.2</v>
      </c>
      <c r="N6" s="18">
        <v>56</v>
      </c>
      <c r="O6" s="18">
        <v>29</v>
      </c>
      <c r="P6" s="18">
        <v>70</v>
      </c>
      <c r="Q6" s="18">
        <v>1.02</v>
      </c>
    </row>
    <row r="7" spans="1:17" ht="20.25">
      <c r="A7" s="46"/>
      <c r="B7" s="16" t="s">
        <v>65</v>
      </c>
      <c r="C7" s="51">
        <v>3.99</v>
      </c>
      <c r="D7" s="58">
        <v>200</v>
      </c>
      <c r="E7" s="18">
        <v>0.08</v>
      </c>
      <c r="F7" s="18">
        <v>0</v>
      </c>
      <c r="G7" s="18">
        <v>21.8</v>
      </c>
      <c r="H7" s="18">
        <v>87.6</v>
      </c>
      <c r="I7" s="56" t="s">
        <v>149</v>
      </c>
      <c r="J7" s="18">
        <v>0</v>
      </c>
      <c r="K7" s="18">
        <v>0</v>
      </c>
      <c r="L7" s="18">
        <v>9</v>
      </c>
      <c r="M7" s="18">
        <v>0.1</v>
      </c>
      <c r="N7" s="18">
        <v>50</v>
      </c>
      <c r="O7" s="18">
        <v>1.26</v>
      </c>
      <c r="P7" s="18">
        <v>2.58</v>
      </c>
      <c r="Q7" s="18">
        <v>7.0000000000000007E-2</v>
      </c>
    </row>
    <row r="8" spans="1:17" ht="20.25">
      <c r="A8" s="46"/>
      <c r="B8" s="16" t="s">
        <v>113</v>
      </c>
      <c r="C8" s="51">
        <v>25</v>
      </c>
      <c r="D8" s="57">
        <v>100</v>
      </c>
      <c r="E8" s="18">
        <v>0.39</v>
      </c>
      <c r="F8" s="18">
        <v>0</v>
      </c>
      <c r="G8" s="18">
        <v>12.6</v>
      </c>
      <c r="H8" s="18">
        <v>52</v>
      </c>
      <c r="I8" s="34" t="s">
        <v>136</v>
      </c>
      <c r="J8" s="18">
        <v>3.3000000000000002E-2</v>
      </c>
      <c r="K8" s="18">
        <v>2.1999999999999999E-2</v>
      </c>
      <c r="L8" s="18">
        <v>4.58</v>
      </c>
      <c r="M8" s="18">
        <v>9.17</v>
      </c>
      <c r="N8" s="18">
        <v>14.67</v>
      </c>
      <c r="O8" s="18">
        <v>8.25</v>
      </c>
      <c r="P8" s="18">
        <v>10.08</v>
      </c>
      <c r="Q8" s="18">
        <v>2.02</v>
      </c>
    </row>
    <row r="9" spans="1:17" ht="20.25">
      <c r="A9" s="46"/>
      <c r="B9" s="16" t="s">
        <v>39</v>
      </c>
      <c r="C9" s="51">
        <v>1.52</v>
      </c>
      <c r="D9" s="58">
        <v>20</v>
      </c>
      <c r="E9" s="18">
        <v>1.52</v>
      </c>
      <c r="F9" s="18">
        <v>0.16</v>
      </c>
      <c r="G9" s="18">
        <v>9.84</v>
      </c>
      <c r="H9" s="18">
        <v>46.88</v>
      </c>
      <c r="I9" s="56" t="s">
        <v>133</v>
      </c>
      <c r="J9" s="18">
        <v>2.1999999999999999E-2</v>
      </c>
      <c r="K9" s="18">
        <v>6.0000000000000001E-3</v>
      </c>
      <c r="L9" s="18">
        <v>0</v>
      </c>
      <c r="M9" s="18">
        <v>0</v>
      </c>
      <c r="N9" s="18">
        <v>4</v>
      </c>
      <c r="O9" s="18">
        <v>2.8</v>
      </c>
      <c r="P9" s="18">
        <v>13</v>
      </c>
      <c r="Q9" s="18">
        <v>0.22</v>
      </c>
    </row>
    <row r="10" spans="1:17" ht="20.25">
      <c r="A10" s="46"/>
      <c r="B10" s="16" t="s">
        <v>25</v>
      </c>
      <c r="C10" s="51">
        <v>1.6</v>
      </c>
      <c r="D10" s="58">
        <v>20</v>
      </c>
      <c r="E10" s="18">
        <v>1.32</v>
      </c>
      <c r="F10" s="18">
        <v>0.24</v>
      </c>
      <c r="G10" s="18">
        <v>7.92</v>
      </c>
      <c r="H10" s="18">
        <v>34.159999999999997</v>
      </c>
      <c r="I10" s="56" t="s">
        <v>133</v>
      </c>
      <c r="J10" s="18">
        <v>3.5999999999999997E-2</v>
      </c>
      <c r="K10" s="18">
        <v>1.6E-2</v>
      </c>
      <c r="L10" s="18">
        <v>0</v>
      </c>
      <c r="M10" s="18">
        <v>0</v>
      </c>
      <c r="N10" s="18">
        <v>7</v>
      </c>
      <c r="O10" s="18">
        <v>9.4</v>
      </c>
      <c r="P10" s="18">
        <v>31.6</v>
      </c>
      <c r="Q10" s="18">
        <v>0.78</v>
      </c>
    </row>
    <row r="11" spans="1:17" ht="20.25">
      <c r="A11" s="46" t="s">
        <v>26</v>
      </c>
      <c r="B11" s="16"/>
      <c r="C11" s="80">
        <f>SUM(C4:C10)</f>
        <v>151.9</v>
      </c>
      <c r="D11" s="46">
        <f>SUM(D4:D10)</f>
        <v>640</v>
      </c>
      <c r="E11" s="46">
        <f t="shared" ref="E11:Q11" si="0">SUM(E4:E10)</f>
        <v>20.86</v>
      </c>
      <c r="F11" s="46">
        <f t="shared" si="0"/>
        <v>21.85</v>
      </c>
      <c r="G11" s="46">
        <f t="shared" si="0"/>
        <v>72.91</v>
      </c>
      <c r="H11" s="46">
        <f t="shared" si="0"/>
        <v>567.74</v>
      </c>
      <c r="I11" s="70"/>
      <c r="J11" s="46">
        <f t="shared" si="0"/>
        <v>0.33900000000000002</v>
      </c>
      <c r="K11" s="46">
        <f t="shared" si="0"/>
        <v>0.28200000000000003</v>
      </c>
      <c r="L11" s="46">
        <f t="shared" si="0"/>
        <v>522.70000000000005</v>
      </c>
      <c r="M11" s="46">
        <f t="shared" si="0"/>
        <v>27.83</v>
      </c>
      <c r="N11" s="46">
        <f t="shared" si="0"/>
        <v>168.86999999999998</v>
      </c>
      <c r="O11" s="46">
        <f t="shared" si="0"/>
        <v>86.31</v>
      </c>
      <c r="P11" s="46">
        <f t="shared" si="0"/>
        <v>331.57</v>
      </c>
      <c r="Q11" s="46">
        <f t="shared" si="0"/>
        <v>5.08</v>
      </c>
    </row>
    <row r="12" spans="1:17" ht="20.25">
      <c r="A12" s="46" t="s">
        <v>28</v>
      </c>
      <c r="B12" s="16" t="s">
        <v>66</v>
      </c>
      <c r="C12" s="51">
        <v>17.54</v>
      </c>
      <c r="D12" s="51">
        <v>60</v>
      </c>
      <c r="E12" s="18">
        <v>1.08</v>
      </c>
      <c r="F12" s="18">
        <v>3.6</v>
      </c>
      <c r="G12" s="18">
        <v>6.36</v>
      </c>
      <c r="H12" s="18">
        <v>62.4</v>
      </c>
      <c r="I12" s="56" t="s">
        <v>166</v>
      </c>
      <c r="J12" s="18">
        <v>2.4E-2</v>
      </c>
      <c r="K12" s="18">
        <v>0.02</v>
      </c>
      <c r="L12" s="18">
        <v>0</v>
      </c>
      <c r="M12" s="18">
        <v>3.42</v>
      </c>
      <c r="N12" s="18">
        <v>16.8</v>
      </c>
      <c r="O12" s="18">
        <v>10.8</v>
      </c>
      <c r="P12" s="18">
        <v>25.2</v>
      </c>
      <c r="Q12" s="18">
        <v>0.72</v>
      </c>
    </row>
    <row r="13" spans="1:17" ht="20.25">
      <c r="A13" s="46"/>
      <c r="B13" s="16" t="s">
        <v>80</v>
      </c>
      <c r="C13" s="51">
        <v>15.95</v>
      </c>
      <c r="D13" s="51">
        <v>205</v>
      </c>
      <c r="E13" s="18">
        <v>2</v>
      </c>
      <c r="F13" s="18">
        <v>4.3</v>
      </c>
      <c r="G13" s="18">
        <v>10</v>
      </c>
      <c r="H13" s="18">
        <v>88</v>
      </c>
      <c r="I13" s="56" t="s">
        <v>81</v>
      </c>
      <c r="J13" s="18">
        <v>3.5999999999999997E-2</v>
      </c>
      <c r="K13" s="18">
        <v>4.02E-2</v>
      </c>
      <c r="L13" s="18">
        <v>120.7</v>
      </c>
      <c r="M13" s="18">
        <v>10.118</v>
      </c>
      <c r="N13" s="18">
        <v>29</v>
      </c>
      <c r="O13" s="18">
        <v>16.669</v>
      </c>
      <c r="P13" s="18">
        <v>34.869999999999997</v>
      </c>
      <c r="Q13" s="18">
        <v>0.624</v>
      </c>
    </row>
    <row r="14" spans="1:17" ht="20.25">
      <c r="A14" s="46"/>
      <c r="B14" s="16" t="s">
        <v>78</v>
      </c>
      <c r="C14" s="51">
        <v>137.72</v>
      </c>
      <c r="D14" s="51">
        <v>200</v>
      </c>
      <c r="E14" s="18">
        <v>15.79</v>
      </c>
      <c r="F14" s="18">
        <v>15.75</v>
      </c>
      <c r="G14" s="18">
        <v>16.64</v>
      </c>
      <c r="H14" s="18">
        <v>263.81</v>
      </c>
      <c r="I14" s="56" t="s">
        <v>79</v>
      </c>
      <c r="J14" s="18">
        <v>0.13</v>
      </c>
      <c r="K14" s="18">
        <v>0.19</v>
      </c>
      <c r="L14" s="18">
        <v>27.3</v>
      </c>
      <c r="M14" s="18">
        <v>9.5299999999999994</v>
      </c>
      <c r="N14" s="18">
        <v>36</v>
      </c>
      <c r="O14" s="18">
        <v>45</v>
      </c>
      <c r="P14" s="18">
        <v>201</v>
      </c>
      <c r="Q14" s="18">
        <v>3.23</v>
      </c>
    </row>
    <row r="15" spans="1:17" ht="20.25">
      <c r="A15" s="46"/>
      <c r="B15" s="22" t="s">
        <v>44</v>
      </c>
      <c r="C15" s="60">
        <v>13.82</v>
      </c>
      <c r="D15" s="61">
        <v>200</v>
      </c>
      <c r="E15" s="18">
        <v>4.0780000000000003</v>
      </c>
      <c r="F15" s="18">
        <v>3.5439999999999996</v>
      </c>
      <c r="G15" s="18">
        <v>17.577999999999999</v>
      </c>
      <c r="H15" s="18">
        <v>118.6</v>
      </c>
      <c r="I15" s="34" t="s">
        <v>167</v>
      </c>
      <c r="J15" s="18">
        <v>5.5999999999999994E-2</v>
      </c>
      <c r="K15" s="18">
        <v>0.18799999999999994</v>
      </c>
      <c r="L15" s="18">
        <v>24.399999999999995</v>
      </c>
      <c r="M15" s="18">
        <v>1.5879999999999996</v>
      </c>
      <c r="N15" s="18">
        <v>152.21999999999997</v>
      </c>
      <c r="O15" s="18">
        <v>21.339999999999996</v>
      </c>
      <c r="P15" s="18">
        <v>124.55999999999996</v>
      </c>
      <c r="Q15" s="18">
        <v>0.47799999999999992</v>
      </c>
    </row>
    <row r="16" spans="1:17" ht="20.25">
      <c r="A16" s="46"/>
      <c r="B16" s="16" t="s">
        <v>39</v>
      </c>
      <c r="C16" s="51">
        <v>3.04</v>
      </c>
      <c r="D16" s="58">
        <v>40</v>
      </c>
      <c r="E16" s="18">
        <v>3.04</v>
      </c>
      <c r="F16" s="18">
        <v>0.32</v>
      </c>
      <c r="G16" s="18">
        <v>19.68</v>
      </c>
      <c r="H16" s="18">
        <v>93.76</v>
      </c>
      <c r="I16" s="56" t="s">
        <v>133</v>
      </c>
      <c r="J16" s="18">
        <v>4.3999999999999997E-2</v>
      </c>
      <c r="K16" s="18">
        <v>1.2E-2</v>
      </c>
      <c r="L16" s="18">
        <v>0</v>
      </c>
      <c r="M16" s="18">
        <v>0</v>
      </c>
      <c r="N16" s="18">
        <v>8</v>
      </c>
      <c r="O16" s="18">
        <v>5.6</v>
      </c>
      <c r="P16" s="18">
        <v>26</v>
      </c>
      <c r="Q16" s="18">
        <v>0.44</v>
      </c>
    </row>
    <row r="17" spans="1:17" ht="20.25">
      <c r="A17" s="46"/>
      <c r="B17" s="16" t="s">
        <v>25</v>
      </c>
      <c r="C17" s="51">
        <v>2.4</v>
      </c>
      <c r="D17" s="51">
        <v>30</v>
      </c>
      <c r="E17" s="18">
        <v>1.98</v>
      </c>
      <c r="F17" s="18">
        <v>0.36</v>
      </c>
      <c r="G17" s="18">
        <v>11.88</v>
      </c>
      <c r="H17" s="18">
        <v>51.24</v>
      </c>
      <c r="I17" s="56" t="s">
        <v>133</v>
      </c>
      <c r="J17" s="18">
        <v>0.06</v>
      </c>
      <c r="K17" s="18">
        <v>0.03</v>
      </c>
      <c r="L17" s="18">
        <v>0</v>
      </c>
      <c r="M17" s="18">
        <v>0</v>
      </c>
      <c r="N17" s="18">
        <v>10.5</v>
      </c>
      <c r="O17" s="18">
        <v>14.1</v>
      </c>
      <c r="P17" s="18">
        <v>47.4</v>
      </c>
      <c r="Q17" s="18">
        <v>1.17</v>
      </c>
    </row>
    <row r="18" spans="1:17" ht="20.25">
      <c r="A18" s="46" t="s">
        <v>32</v>
      </c>
      <c r="B18" s="16"/>
      <c r="C18" s="71">
        <f>SUM(C12:C17)</f>
        <v>190.46999999999997</v>
      </c>
      <c r="D18" s="71">
        <f>SUM(D12:D17)</f>
        <v>735</v>
      </c>
      <c r="E18" s="19">
        <f>SUM(E12:E17)</f>
        <v>27.967999999999996</v>
      </c>
      <c r="F18" s="19">
        <f t="shared" ref="F18:Q18" si="1">SUM(F12:F17)</f>
        <v>27.873999999999999</v>
      </c>
      <c r="G18" s="19">
        <f t="shared" si="1"/>
        <v>82.138000000000005</v>
      </c>
      <c r="H18" s="19">
        <f t="shared" si="1"/>
        <v>677.81000000000006</v>
      </c>
      <c r="I18" s="42"/>
      <c r="J18" s="19">
        <f t="shared" si="1"/>
        <v>0.35</v>
      </c>
      <c r="K18" s="19">
        <f t="shared" si="1"/>
        <v>0.48019999999999996</v>
      </c>
      <c r="L18" s="19">
        <f t="shared" si="1"/>
        <v>172.4</v>
      </c>
      <c r="M18" s="19">
        <f t="shared" si="1"/>
        <v>24.655999999999999</v>
      </c>
      <c r="N18" s="19">
        <f t="shared" si="1"/>
        <v>252.51999999999998</v>
      </c>
      <c r="O18" s="19">
        <f t="shared" si="1"/>
        <v>113.50899999999999</v>
      </c>
      <c r="P18" s="19">
        <f t="shared" si="1"/>
        <v>459.02999999999992</v>
      </c>
      <c r="Q18" s="19">
        <f t="shared" si="1"/>
        <v>6.6619999999999999</v>
      </c>
    </row>
    <row r="19" spans="1:17" ht="20.25">
      <c r="A19" s="46" t="s">
        <v>35</v>
      </c>
      <c r="B19" s="16" t="s">
        <v>176</v>
      </c>
      <c r="C19" s="51">
        <v>5.7</v>
      </c>
      <c r="D19" s="51">
        <v>30</v>
      </c>
      <c r="E19" s="18">
        <v>2.25</v>
      </c>
      <c r="F19" s="18">
        <v>2.94</v>
      </c>
      <c r="G19" s="18">
        <v>22.32</v>
      </c>
      <c r="H19" s="18">
        <v>125.1</v>
      </c>
      <c r="I19" s="56" t="s">
        <v>133</v>
      </c>
      <c r="J19" s="18">
        <v>2.3999999999999997E-2</v>
      </c>
      <c r="K19" s="18">
        <v>1.4999999999999998E-2</v>
      </c>
      <c r="L19" s="18">
        <v>2.9999999999999991</v>
      </c>
      <c r="M19" s="18">
        <v>0</v>
      </c>
      <c r="N19" s="18">
        <v>8.6999999999999993</v>
      </c>
      <c r="O19" s="18">
        <v>5.9999999999999991</v>
      </c>
      <c r="P19" s="18">
        <v>26.999999999999996</v>
      </c>
      <c r="Q19" s="18">
        <v>0.63</v>
      </c>
    </row>
    <row r="20" spans="1:17" ht="20.25">
      <c r="A20" s="46"/>
      <c r="B20" s="16" t="s">
        <v>122</v>
      </c>
      <c r="C20" s="51">
        <v>20.260000000000002</v>
      </c>
      <c r="D20" s="58">
        <v>200</v>
      </c>
      <c r="E20" s="18">
        <v>5.8</v>
      </c>
      <c r="F20" s="18">
        <v>5</v>
      </c>
      <c r="G20" s="18">
        <v>9.6</v>
      </c>
      <c r="H20" s="18">
        <v>108</v>
      </c>
      <c r="I20" s="56" t="s">
        <v>142</v>
      </c>
      <c r="J20" s="18">
        <v>0.08</v>
      </c>
      <c r="K20" s="18">
        <v>0.3</v>
      </c>
      <c r="L20" s="18">
        <v>40</v>
      </c>
      <c r="M20" s="18">
        <v>2.6</v>
      </c>
      <c r="N20" s="18">
        <v>240</v>
      </c>
      <c r="O20" s="18">
        <v>28</v>
      </c>
      <c r="P20" s="18">
        <v>180</v>
      </c>
      <c r="Q20" s="18">
        <v>0.2</v>
      </c>
    </row>
    <row r="21" spans="1:17" ht="20.25">
      <c r="B21" s="16" t="s">
        <v>39</v>
      </c>
      <c r="C21" s="51">
        <v>1.52</v>
      </c>
      <c r="D21" s="58">
        <v>20</v>
      </c>
      <c r="E21" s="18">
        <v>1.52</v>
      </c>
      <c r="F21" s="18">
        <v>0.16</v>
      </c>
      <c r="G21" s="18">
        <v>9.84</v>
      </c>
      <c r="H21" s="18">
        <v>46.88</v>
      </c>
      <c r="I21" s="56" t="s">
        <v>133</v>
      </c>
      <c r="J21" s="18">
        <v>2.1999999999999999E-2</v>
      </c>
      <c r="K21" s="18">
        <v>6.0000000000000001E-3</v>
      </c>
      <c r="L21" s="18">
        <v>0</v>
      </c>
      <c r="M21" s="18">
        <v>0</v>
      </c>
      <c r="N21" s="18">
        <v>4</v>
      </c>
      <c r="O21" s="18">
        <v>2.8</v>
      </c>
      <c r="P21" s="18">
        <v>13</v>
      </c>
      <c r="Q21" s="18">
        <v>0.22</v>
      </c>
    </row>
    <row r="22" spans="1:17" ht="20.25">
      <c r="A22" s="46" t="s">
        <v>36</v>
      </c>
      <c r="B22" s="16"/>
      <c r="C22" s="72">
        <f>SUM(C19:C21)</f>
        <v>27.48</v>
      </c>
      <c r="D22" s="72">
        <f>SUM(D19:D21)</f>
        <v>250</v>
      </c>
      <c r="E22" s="72">
        <f t="shared" ref="E22:Q22" si="2">SUM(E19:E21)</f>
        <v>9.57</v>
      </c>
      <c r="F22" s="72">
        <f t="shared" si="2"/>
        <v>8.1</v>
      </c>
      <c r="G22" s="72">
        <f t="shared" si="2"/>
        <v>41.760000000000005</v>
      </c>
      <c r="H22" s="72">
        <f t="shared" si="2"/>
        <v>279.98</v>
      </c>
      <c r="I22" s="72"/>
      <c r="J22" s="72">
        <f t="shared" si="2"/>
        <v>0.126</v>
      </c>
      <c r="K22" s="19">
        <f>SUM(K19:K21)</f>
        <v>0.32100000000000001</v>
      </c>
      <c r="L22" s="72">
        <f t="shared" si="2"/>
        <v>43</v>
      </c>
      <c r="M22" s="72">
        <f t="shared" si="2"/>
        <v>2.6</v>
      </c>
      <c r="N22" s="72">
        <f t="shared" si="2"/>
        <v>252.7</v>
      </c>
      <c r="O22" s="72">
        <f t="shared" si="2"/>
        <v>36.799999999999997</v>
      </c>
      <c r="P22" s="72">
        <f t="shared" si="2"/>
        <v>220</v>
      </c>
      <c r="Q22" s="72">
        <f t="shared" si="2"/>
        <v>1.05</v>
      </c>
    </row>
    <row r="23" spans="1:17" ht="20.25">
      <c r="A23" s="46" t="s">
        <v>177</v>
      </c>
      <c r="B23" s="16"/>
      <c r="C23" s="19">
        <f t="shared" ref="C23:D23" si="3">C11+C18+C22</f>
        <v>369.85</v>
      </c>
      <c r="D23" s="69">
        <f t="shared" si="3"/>
        <v>1625</v>
      </c>
      <c r="E23" s="19">
        <f>E11+E18+E22</f>
        <v>58.397999999999996</v>
      </c>
      <c r="F23" s="72">
        <f t="shared" ref="F23:H23" si="4">F11+F18+F22</f>
        <v>57.824000000000005</v>
      </c>
      <c r="G23" s="72">
        <f t="shared" si="4"/>
        <v>196.80799999999999</v>
      </c>
      <c r="H23" s="72">
        <f t="shared" si="4"/>
        <v>1525.5300000000002</v>
      </c>
      <c r="I23" s="72"/>
      <c r="J23" s="72">
        <f t="shared" ref="J23:Q23" si="5">J11+J18+J22</f>
        <v>0.81500000000000006</v>
      </c>
      <c r="K23" s="19">
        <f>K11+K18+K22</f>
        <v>1.0831999999999999</v>
      </c>
      <c r="L23" s="72">
        <f t="shared" si="5"/>
        <v>738.1</v>
      </c>
      <c r="M23" s="72">
        <f t="shared" si="5"/>
        <v>55.085999999999999</v>
      </c>
      <c r="N23" s="72">
        <f t="shared" si="5"/>
        <v>674.08999999999992</v>
      </c>
      <c r="O23" s="72">
        <f t="shared" si="5"/>
        <v>236.61899999999997</v>
      </c>
      <c r="P23" s="72">
        <f t="shared" si="5"/>
        <v>1010.5999999999999</v>
      </c>
      <c r="Q23" s="72">
        <f t="shared" si="5"/>
        <v>12.792000000000002</v>
      </c>
    </row>
    <row r="24" spans="1:17" ht="20.25">
      <c r="A24" s="46" t="s">
        <v>59</v>
      </c>
      <c r="B24" s="27" t="s">
        <v>116</v>
      </c>
      <c r="C24" s="57">
        <v>10.69</v>
      </c>
      <c r="D24" s="51">
        <v>60</v>
      </c>
      <c r="E24" s="18">
        <v>0.94259999999999999</v>
      </c>
      <c r="F24" s="18">
        <v>3.6131999999999995</v>
      </c>
      <c r="G24" s="18">
        <v>5.275199999999999</v>
      </c>
      <c r="H24" s="18">
        <v>57.419999999999987</v>
      </c>
      <c r="I24" s="56" t="s">
        <v>146</v>
      </c>
      <c r="J24" s="18">
        <v>3.0599999999999995E-2</v>
      </c>
      <c r="K24" s="18">
        <v>3.1199999999999999E-2</v>
      </c>
      <c r="L24" s="18">
        <v>0</v>
      </c>
      <c r="M24" s="18">
        <v>19.739999999999998</v>
      </c>
      <c r="N24" s="18">
        <v>19.176599999999997</v>
      </c>
      <c r="O24" s="18">
        <v>9.9833999999999978</v>
      </c>
      <c r="P24" s="18">
        <v>20.317799999999998</v>
      </c>
      <c r="Q24" s="18">
        <v>0.34379999999999999</v>
      </c>
    </row>
    <row r="25" spans="1:17" ht="20.25">
      <c r="A25" s="46" t="s">
        <v>67</v>
      </c>
      <c r="B25" s="16" t="s">
        <v>61</v>
      </c>
      <c r="C25" s="51">
        <v>86.69</v>
      </c>
      <c r="D25" s="51">
        <v>100</v>
      </c>
      <c r="E25" s="18">
        <v>15.4</v>
      </c>
      <c r="F25" s="18">
        <v>16.399999999999999</v>
      </c>
      <c r="G25" s="18">
        <v>3.7</v>
      </c>
      <c r="H25" s="18">
        <v>198</v>
      </c>
      <c r="I25" s="56" t="s">
        <v>139</v>
      </c>
      <c r="J25" s="18">
        <v>0.05</v>
      </c>
      <c r="K25" s="18">
        <v>0.04</v>
      </c>
      <c r="L25" s="18">
        <v>0.04</v>
      </c>
      <c r="M25" s="18">
        <v>1.07</v>
      </c>
      <c r="N25" s="18">
        <v>34.5</v>
      </c>
      <c r="O25" s="18">
        <v>24.7</v>
      </c>
      <c r="P25" s="18">
        <v>158.69999999999999</v>
      </c>
      <c r="Q25" s="18">
        <v>1.2</v>
      </c>
    </row>
    <row r="26" spans="1:17" ht="20.25">
      <c r="A26" s="46" t="s">
        <v>23</v>
      </c>
      <c r="B26" s="22" t="s">
        <v>38</v>
      </c>
      <c r="C26" s="60">
        <v>13.35</v>
      </c>
      <c r="D26" s="61">
        <v>150</v>
      </c>
      <c r="E26" s="18">
        <v>4.5</v>
      </c>
      <c r="F26" s="18">
        <v>5.0999999999999996</v>
      </c>
      <c r="G26" s="18">
        <v>21.9</v>
      </c>
      <c r="H26" s="18">
        <v>151.49999999999997</v>
      </c>
      <c r="I26" s="56" t="s">
        <v>140</v>
      </c>
      <c r="J26" s="18">
        <v>0.11999999999999997</v>
      </c>
      <c r="K26" s="18">
        <v>5.9999999999999984E-2</v>
      </c>
      <c r="L26" s="18">
        <v>0</v>
      </c>
      <c r="M26" s="18">
        <v>0</v>
      </c>
      <c r="N26" s="18">
        <v>18</v>
      </c>
      <c r="O26" s="18">
        <v>73.5</v>
      </c>
      <c r="P26" s="18">
        <v>108</v>
      </c>
      <c r="Q26" s="18">
        <v>2.4000000000000004</v>
      </c>
    </row>
    <row r="27" spans="1:17" ht="20.25">
      <c r="A27" s="46"/>
      <c r="B27" s="22" t="s">
        <v>44</v>
      </c>
      <c r="C27" s="60">
        <v>13.82</v>
      </c>
      <c r="D27" s="61">
        <v>200</v>
      </c>
      <c r="E27" s="18">
        <v>4.0780000000000003</v>
      </c>
      <c r="F27" s="18">
        <v>3.5439999999999996</v>
      </c>
      <c r="G27" s="18">
        <v>17.577999999999999</v>
      </c>
      <c r="H27" s="18">
        <v>118.6</v>
      </c>
      <c r="I27" s="56" t="s">
        <v>168</v>
      </c>
      <c r="J27" s="18">
        <v>5.5999999999999994E-2</v>
      </c>
      <c r="K27" s="18">
        <v>0.18799999999999994</v>
      </c>
      <c r="L27" s="18">
        <v>24.399999999999995</v>
      </c>
      <c r="M27" s="18">
        <v>1.5879999999999996</v>
      </c>
      <c r="N27" s="18">
        <v>152.21999999999997</v>
      </c>
      <c r="O27" s="18">
        <v>21.339999999999996</v>
      </c>
      <c r="P27" s="18">
        <v>124.55999999999996</v>
      </c>
      <c r="Q27" s="18">
        <v>0.47799999999999992</v>
      </c>
    </row>
    <row r="28" spans="1:17" ht="20.25">
      <c r="A28" s="46"/>
      <c r="B28" s="16" t="s">
        <v>39</v>
      </c>
      <c r="C28" s="51">
        <v>1.52</v>
      </c>
      <c r="D28" s="58">
        <v>20</v>
      </c>
      <c r="E28" s="18">
        <v>1.52</v>
      </c>
      <c r="F28" s="18">
        <v>0.16</v>
      </c>
      <c r="G28" s="18">
        <v>9.84</v>
      </c>
      <c r="H28" s="18">
        <v>46.88</v>
      </c>
      <c r="I28" s="56" t="s">
        <v>133</v>
      </c>
      <c r="J28" s="18">
        <v>2.1999999999999999E-2</v>
      </c>
      <c r="K28" s="18">
        <v>6.0000000000000001E-3</v>
      </c>
      <c r="L28" s="18">
        <v>0</v>
      </c>
      <c r="M28" s="18">
        <v>0</v>
      </c>
      <c r="N28" s="18">
        <v>4</v>
      </c>
      <c r="O28" s="18">
        <v>2.8</v>
      </c>
      <c r="P28" s="18">
        <v>13</v>
      </c>
      <c r="Q28" s="18">
        <v>0.22</v>
      </c>
    </row>
    <row r="29" spans="1:17" ht="20.25">
      <c r="A29" s="46"/>
      <c r="B29" s="16" t="s">
        <v>25</v>
      </c>
      <c r="C29" s="51">
        <v>1.6</v>
      </c>
      <c r="D29" s="58">
        <v>20</v>
      </c>
      <c r="E29" s="18">
        <v>1.32</v>
      </c>
      <c r="F29" s="18">
        <v>0.24</v>
      </c>
      <c r="G29" s="18">
        <v>7.92</v>
      </c>
      <c r="H29" s="18">
        <v>34.159999999999997</v>
      </c>
      <c r="I29" s="56" t="s">
        <v>133</v>
      </c>
      <c r="J29" s="18">
        <v>3.5999999999999997E-2</v>
      </c>
      <c r="K29" s="18">
        <v>1.6E-2</v>
      </c>
      <c r="L29" s="18">
        <v>0</v>
      </c>
      <c r="M29" s="18">
        <v>0</v>
      </c>
      <c r="N29" s="18">
        <v>7</v>
      </c>
      <c r="O29" s="18">
        <v>9.4</v>
      </c>
      <c r="P29" s="18">
        <v>31.6</v>
      </c>
      <c r="Q29" s="18">
        <v>0.78</v>
      </c>
    </row>
    <row r="30" spans="1:17" ht="20.25">
      <c r="A30" s="46" t="s">
        <v>26</v>
      </c>
      <c r="B30" s="16"/>
      <c r="C30" s="80">
        <f>SUM(C24:C29)</f>
        <v>127.66999999999997</v>
      </c>
      <c r="D30" s="46">
        <f>SUM(D24:D29)</f>
        <v>550</v>
      </c>
      <c r="E30" s="19">
        <f>SUM(E24:E29)</f>
        <v>27.7606</v>
      </c>
      <c r="F30" s="19">
        <f t="shared" ref="F30:Q30" si="6">SUM(F24:F29)</f>
        <v>29.057199999999998</v>
      </c>
      <c r="G30" s="19">
        <f t="shared" si="6"/>
        <v>66.213200000000001</v>
      </c>
      <c r="H30" s="19">
        <f t="shared" si="6"/>
        <v>606.55999999999995</v>
      </c>
      <c r="I30" s="42"/>
      <c r="J30" s="19">
        <f t="shared" si="6"/>
        <v>0.31459999999999994</v>
      </c>
      <c r="K30" s="19">
        <f t="shared" si="6"/>
        <v>0.34119999999999995</v>
      </c>
      <c r="L30" s="19">
        <f t="shared" si="6"/>
        <v>24.439999999999994</v>
      </c>
      <c r="M30" s="19">
        <f t="shared" si="6"/>
        <v>22.398</v>
      </c>
      <c r="N30" s="19">
        <f t="shared" si="6"/>
        <v>234.89659999999998</v>
      </c>
      <c r="O30" s="19">
        <f t="shared" si="6"/>
        <v>141.72340000000003</v>
      </c>
      <c r="P30" s="19">
        <f t="shared" si="6"/>
        <v>456.17779999999993</v>
      </c>
      <c r="Q30" s="19">
        <f t="shared" si="6"/>
        <v>5.4218000000000002</v>
      </c>
    </row>
    <row r="31" spans="1:17" ht="20.25">
      <c r="A31" s="46" t="s">
        <v>28</v>
      </c>
      <c r="B31" s="27" t="s">
        <v>114</v>
      </c>
      <c r="C31" s="57">
        <v>6.78</v>
      </c>
      <c r="D31" s="58">
        <v>60</v>
      </c>
      <c r="E31" s="18">
        <v>1.56</v>
      </c>
      <c r="F31" s="18">
        <v>3</v>
      </c>
      <c r="G31" s="18">
        <v>1.86</v>
      </c>
      <c r="H31" s="18">
        <v>41.4</v>
      </c>
      <c r="I31" s="56" t="s">
        <v>157</v>
      </c>
      <c r="J31" s="18">
        <v>2.4E-2</v>
      </c>
      <c r="K31" s="18">
        <v>6.0000000000000005E-2</v>
      </c>
      <c r="L31" s="18">
        <v>36</v>
      </c>
      <c r="M31" s="18">
        <v>9.5399999999999991</v>
      </c>
      <c r="N31" s="18">
        <v>27.599999999999998</v>
      </c>
      <c r="O31" s="18">
        <v>8.9999999999999982</v>
      </c>
      <c r="P31" s="18">
        <v>32.999999999999993</v>
      </c>
      <c r="Q31" s="18">
        <v>0.47999999999999993</v>
      </c>
    </row>
    <row r="32" spans="1:17" ht="20.25">
      <c r="A32" s="46"/>
      <c r="B32" s="16" t="s">
        <v>119</v>
      </c>
      <c r="C32" s="51">
        <v>13.51</v>
      </c>
      <c r="D32" s="58">
        <v>200</v>
      </c>
      <c r="E32" s="18">
        <v>4.9000000000000004</v>
      </c>
      <c r="F32" s="18">
        <v>4.4000000000000004</v>
      </c>
      <c r="G32" s="18">
        <v>17.8</v>
      </c>
      <c r="H32" s="18">
        <v>133.6</v>
      </c>
      <c r="I32" s="34" t="s">
        <v>27</v>
      </c>
      <c r="J32" s="18">
        <v>0.3</v>
      </c>
      <c r="K32" s="18">
        <v>1</v>
      </c>
      <c r="L32" s="18">
        <v>0</v>
      </c>
      <c r="M32" s="18">
        <v>22.25</v>
      </c>
      <c r="N32" s="18">
        <v>53.03</v>
      </c>
      <c r="O32" s="18">
        <v>95.43</v>
      </c>
      <c r="P32" s="18">
        <v>37.03</v>
      </c>
      <c r="Q32" s="18">
        <v>1.42</v>
      </c>
    </row>
    <row r="33" spans="1:17" ht="20.25">
      <c r="A33" s="46"/>
      <c r="B33" s="22" t="s">
        <v>126</v>
      </c>
      <c r="C33" s="60">
        <v>59.15</v>
      </c>
      <c r="D33" s="60">
        <v>100</v>
      </c>
      <c r="E33" s="18">
        <v>9.75</v>
      </c>
      <c r="F33" s="18">
        <v>4.95</v>
      </c>
      <c r="G33" s="18">
        <v>3.8</v>
      </c>
      <c r="H33" s="18">
        <v>105</v>
      </c>
      <c r="I33" s="56" t="s">
        <v>169</v>
      </c>
      <c r="J33" s="18">
        <v>0.05</v>
      </c>
      <c r="K33" s="18">
        <v>0.05</v>
      </c>
      <c r="L33" s="18">
        <v>5.82</v>
      </c>
      <c r="M33" s="18">
        <v>3.73</v>
      </c>
      <c r="N33" s="18">
        <v>39.07</v>
      </c>
      <c r="O33" s="18">
        <v>48.53</v>
      </c>
      <c r="P33" s="18">
        <v>162.19</v>
      </c>
      <c r="Q33" s="18">
        <v>0.85</v>
      </c>
    </row>
    <row r="34" spans="1:17" ht="20.25">
      <c r="A34" s="46"/>
      <c r="B34" s="16" t="s">
        <v>29</v>
      </c>
      <c r="C34" s="51">
        <v>25.42</v>
      </c>
      <c r="D34" s="58">
        <v>150</v>
      </c>
      <c r="E34" s="18">
        <v>3.1</v>
      </c>
      <c r="F34" s="18">
        <v>6.9</v>
      </c>
      <c r="G34" s="18">
        <v>26.2</v>
      </c>
      <c r="H34" s="18">
        <v>180</v>
      </c>
      <c r="I34" s="34" t="s">
        <v>148</v>
      </c>
      <c r="J34" s="18">
        <v>0.12</v>
      </c>
      <c r="K34" s="18">
        <v>0.11</v>
      </c>
      <c r="L34" s="18">
        <v>19.78</v>
      </c>
      <c r="M34" s="18">
        <v>5.0999999999999996</v>
      </c>
      <c r="N34" s="18">
        <v>41.99</v>
      </c>
      <c r="O34" s="18">
        <v>28.2</v>
      </c>
      <c r="P34" s="18">
        <v>85.4</v>
      </c>
      <c r="Q34" s="18">
        <v>1.06</v>
      </c>
    </row>
    <row r="35" spans="1:17" ht="20.25">
      <c r="A35" s="46"/>
      <c r="B35" s="16" t="s">
        <v>65</v>
      </c>
      <c r="C35" s="51">
        <v>3.99</v>
      </c>
      <c r="D35" s="58">
        <v>200</v>
      </c>
      <c r="E35" s="18">
        <v>0.08</v>
      </c>
      <c r="F35" s="18">
        <v>0</v>
      </c>
      <c r="G35" s="18">
        <v>21.8</v>
      </c>
      <c r="H35" s="18">
        <v>87.6</v>
      </c>
      <c r="I35" s="56" t="s">
        <v>149</v>
      </c>
      <c r="J35" s="18">
        <v>0</v>
      </c>
      <c r="K35" s="18">
        <v>0</v>
      </c>
      <c r="L35" s="18">
        <v>9</v>
      </c>
      <c r="M35" s="18">
        <v>0.1</v>
      </c>
      <c r="N35" s="18">
        <v>50</v>
      </c>
      <c r="O35" s="18">
        <v>1.26</v>
      </c>
      <c r="P35" s="18">
        <v>2.58</v>
      </c>
      <c r="Q35" s="18">
        <v>7.0000000000000007E-2</v>
      </c>
    </row>
    <row r="36" spans="1:17" ht="20.25">
      <c r="A36" s="46"/>
      <c r="B36" s="16" t="s">
        <v>39</v>
      </c>
      <c r="C36" s="51">
        <v>3.04</v>
      </c>
      <c r="D36" s="58">
        <v>40</v>
      </c>
      <c r="E36" s="18">
        <v>3.04</v>
      </c>
      <c r="F36" s="18">
        <v>0.32</v>
      </c>
      <c r="G36" s="18">
        <v>19.68</v>
      </c>
      <c r="H36" s="18">
        <v>93.76</v>
      </c>
      <c r="I36" s="56" t="s">
        <v>133</v>
      </c>
      <c r="J36" s="18">
        <v>4.3999999999999997E-2</v>
      </c>
      <c r="K36" s="18">
        <v>1.2E-2</v>
      </c>
      <c r="L36" s="18">
        <v>0</v>
      </c>
      <c r="M36" s="18">
        <v>0</v>
      </c>
      <c r="N36" s="18">
        <v>8</v>
      </c>
      <c r="O36" s="18">
        <v>5.6</v>
      </c>
      <c r="P36" s="18">
        <v>26</v>
      </c>
      <c r="Q36" s="18">
        <v>0.44</v>
      </c>
    </row>
    <row r="37" spans="1:17" ht="20.25">
      <c r="A37" s="46"/>
      <c r="B37" s="16" t="s">
        <v>25</v>
      </c>
      <c r="C37" s="51">
        <v>2.4</v>
      </c>
      <c r="D37" s="51">
        <v>30</v>
      </c>
      <c r="E37" s="18">
        <v>1.98</v>
      </c>
      <c r="F37" s="18">
        <v>0.36</v>
      </c>
      <c r="G37" s="18">
        <v>11.88</v>
      </c>
      <c r="H37" s="18">
        <v>51.24</v>
      </c>
      <c r="I37" s="56" t="s">
        <v>133</v>
      </c>
      <c r="J37" s="18">
        <v>0.06</v>
      </c>
      <c r="K37" s="18">
        <v>0.03</v>
      </c>
      <c r="L37" s="18">
        <v>0</v>
      </c>
      <c r="M37" s="18">
        <v>0</v>
      </c>
      <c r="N37" s="18">
        <v>10.5</v>
      </c>
      <c r="O37" s="18">
        <v>14.1</v>
      </c>
      <c r="P37" s="18">
        <v>47.4</v>
      </c>
      <c r="Q37" s="18">
        <v>1.17</v>
      </c>
    </row>
    <row r="38" spans="1:17" ht="20.25">
      <c r="A38" s="46" t="s">
        <v>32</v>
      </c>
      <c r="B38" s="16"/>
      <c r="C38" s="80">
        <f>SUM(C31:C37)</f>
        <v>114.29</v>
      </c>
      <c r="D38" s="46">
        <f>SUM(D31:D37)</f>
        <v>780</v>
      </c>
      <c r="E38" s="19">
        <f t="shared" ref="E38:Q38" si="7">SUM(E31:E37)</f>
        <v>24.41</v>
      </c>
      <c r="F38" s="46">
        <f t="shared" si="7"/>
        <v>19.93</v>
      </c>
      <c r="G38" s="46">
        <f t="shared" si="7"/>
        <v>103.01999999999998</v>
      </c>
      <c r="H38" s="46">
        <f t="shared" si="7"/>
        <v>692.6</v>
      </c>
      <c r="I38" s="70"/>
      <c r="J38" s="46">
        <f t="shared" si="7"/>
        <v>0.59800000000000009</v>
      </c>
      <c r="K38" s="46">
        <f t="shared" si="7"/>
        <v>1.2620000000000002</v>
      </c>
      <c r="L38" s="46">
        <f t="shared" si="7"/>
        <v>70.599999999999994</v>
      </c>
      <c r="M38" s="46">
        <f t="shared" si="7"/>
        <v>40.72</v>
      </c>
      <c r="N38" s="46">
        <f t="shared" si="7"/>
        <v>230.19</v>
      </c>
      <c r="O38" s="46">
        <f t="shared" si="7"/>
        <v>202.11999999999998</v>
      </c>
      <c r="P38" s="46">
        <f t="shared" si="7"/>
        <v>393.59999999999997</v>
      </c>
      <c r="Q38" s="46">
        <f t="shared" si="7"/>
        <v>5.49</v>
      </c>
    </row>
    <row r="39" spans="1:17" ht="20.25">
      <c r="A39" s="46" t="s">
        <v>35</v>
      </c>
      <c r="B39" s="16" t="s">
        <v>46</v>
      </c>
      <c r="C39" s="51">
        <v>64.17</v>
      </c>
      <c r="D39" s="58">
        <v>200</v>
      </c>
      <c r="E39" s="18">
        <v>5.6</v>
      </c>
      <c r="F39" s="18">
        <v>6.4</v>
      </c>
      <c r="G39" s="18">
        <v>7.6</v>
      </c>
      <c r="H39" s="18">
        <v>110</v>
      </c>
      <c r="I39" s="56" t="s">
        <v>150</v>
      </c>
      <c r="J39" s="18">
        <v>0.06</v>
      </c>
      <c r="K39" s="18">
        <v>0.26</v>
      </c>
      <c r="L39" s="18">
        <v>44</v>
      </c>
      <c r="M39" s="18">
        <v>1.8</v>
      </c>
      <c r="N39" s="18">
        <v>242</v>
      </c>
      <c r="O39" s="18">
        <v>30</v>
      </c>
      <c r="P39" s="18">
        <v>188</v>
      </c>
      <c r="Q39" s="18">
        <v>0.2</v>
      </c>
    </row>
    <row r="40" spans="1:17" ht="20.25">
      <c r="A40" s="46"/>
      <c r="B40" s="16" t="s">
        <v>113</v>
      </c>
      <c r="C40" s="51">
        <v>25</v>
      </c>
      <c r="D40" s="57">
        <v>100</v>
      </c>
      <c r="E40" s="18">
        <v>0.39</v>
      </c>
      <c r="F40" s="18">
        <v>0</v>
      </c>
      <c r="G40" s="18">
        <v>12.6</v>
      </c>
      <c r="H40" s="18">
        <v>52</v>
      </c>
      <c r="I40" s="34" t="s">
        <v>136</v>
      </c>
      <c r="J40" s="18">
        <v>3.3000000000000002E-2</v>
      </c>
      <c r="K40" s="18">
        <v>2.1999999999999999E-2</v>
      </c>
      <c r="L40" s="18">
        <v>4.58</v>
      </c>
      <c r="M40" s="18">
        <v>9.17</v>
      </c>
      <c r="N40" s="18">
        <v>14.67</v>
      </c>
      <c r="O40" s="18">
        <v>8.25</v>
      </c>
      <c r="P40" s="18">
        <v>10.08</v>
      </c>
      <c r="Q40" s="18">
        <v>2.02</v>
      </c>
    </row>
    <row r="41" spans="1:17" ht="20.25">
      <c r="A41" s="46" t="s">
        <v>36</v>
      </c>
      <c r="B41" s="16"/>
      <c r="C41" s="80">
        <f t="shared" ref="C41:H41" si="8">SUM(C39:C40)</f>
        <v>89.17</v>
      </c>
      <c r="D41" s="46">
        <f t="shared" si="8"/>
        <v>300</v>
      </c>
      <c r="E41" s="19">
        <f t="shared" si="8"/>
        <v>5.9899999999999993</v>
      </c>
      <c r="F41" s="46">
        <f t="shared" si="8"/>
        <v>6.4</v>
      </c>
      <c r="G41" s="46">
        <f t="shared" si="8"/>
        <v>20.2</v>
      </c>
      <c r="H41" s="46">
        <f t="shared" si="8"/>
        <v>162</v>
      </c>
      <c r="I41" s="46"/>
      <c r="J41" s="46">
        <f t="shared" ref="J41:Q41" si="9">SUM(J39:J40)</f>
        <v>9.2999999999999999E-2</v>
      </c>
      <c r="K41" s="46">
        <f t="shared" si="9"/>
        <v>0.28200000000000003</v>
      </c>
      <c r="L41" s="46">
        <f t="shared" si="9"/>
        <v>48.58</v>
      </c>
      <c r="M41" s="46">
        <f t="shared" si="9"/>
        <v>10.97</v>
      </c>
      <c r="N41" s="46">
        <f t="shared" si="9"/>
        <v>256.67</v>
      </c>
      <c r="O41" s="46">
        <f t="shared" si="9"/>
        <v>38.25</v>
      </c>
      <c r="P41" s="46">
        <f t="shared" si="9"/>
        <v>198.08</v>
      </c>
      <c r="Q41" s="46">
        <f t="shared" si="9"/>
        <v>2.2200000000000002</v>
      </c>
    </row>
    <row r="42" spans="1:17" ht="20.25">
      <c r="A42" s="46" t="s">
        <v>177</v>
      </c>
      <c r="B42" s="16"/>
      <c r="C42" s="19">
        <f t="shared" ref="C42:D42" si="10">C30+C38+C41</f>
        <v>331.13</v>
      </c>
      <c r="D42" s="69">
        <f t="shared" si="10"/>
        <v>1630</v>
      </c>
      <c r="E42" s="19">
        <f>E30+E38+E41</f>
        <v>58.160600000000002</v>
      </c>
      <c r="F42" s="72">
        <f t="shared" ref="F42:H42" si="11">F30+F38+F41</f>
        <v>55.3872</v>
      </c>
      <c r="G42" s="72">
        <f t="shared" si="11"/>
        <v>189.43319999999997</v>
      </c>
      <c r="H42" s="72">
        <f t="shared" si="11"/>
        <v>1461.1599999999999</v>
      </c>
      <c r="I42" s="72"/>
      <c r="J42" s="72">
        <f t="shared" ref="J42:Q42" si="12">J30+J38+J41</f>
        <v>1.0056</v>
      </c>
      <c r="K42" s="19">
        <f t="shared" si="12"/>
        <v>1.8852000000000002</v>
      </c>
      <c r="L42" s="72">
        <f t="shared" si="12"/>
        <v>143.62</v>
      </c>
      <c r="M42" s="72">
        <f t="shared" si="12"/>
        <v>74.087999999999994</v>
      </c>
      <c r="N42" s="72">
        <f t="shared" si="12"/>
        <v>721.75659999999993</v>
      </c>
      <c r="O42" s="72">
        <f t="shared" si="12"/>
        <v>382.09339999999997</v>
      </c>
      <c r="P42" s="72">
        <f t="shared" si="12"/>
        <v>1047.8577999999998</v>
      </c>
      <c r="Q42" s="72">
        <f t="shared" si="12"/>
        <v>13.1318</v>
      </c>
    </row>
  </sheetData>
  <autoFilter ref="A3:Q41" xr:uid="{B28BA9A8-39E7-4EA8-9726-ED2B50A0D33A}"/>
  <mergeCells count="11">
    <mergeCell ref="E2:G2"/>
    <mergeCell ref="A2:A3"/>
    <mergeCell ref="J2:J3"/>
    <mergeCell ref="K2:K3"/>
    <mergeCell ref="L2:L3"/>
    <mergeCell ref="C2:C3"/>
    <mergeCell ref="M2:M3"/>
    <mergeCell ref="N2:N3"/>
    <mergeCell ref="O2:O3"/>
    <mergeCell ref="P2:P3"/>
    <mergeCell ref="Q2:Q3"/>
  </mergeCells>
  <pageMargins left="0.23622047244094491" right="0.23622047244094491" top="0.35433070866141736" bottom="0.74803149606299213" header="0.31496062992125984" footer="0.31496062992125984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Q42"/>
  <sheetViews>
    <sheetView tabSelected="1" view="pageBreakPreview" topLeftCell="A7" zoomScale="60" zoomScaleNormal="50" workbookViewId="0">
      <selection activeCell="C12" sqref="C12"/>
    </sheetView>
  </sheetViews>
  <sheetFormatPr defaultColWidth="9" defaultRowHeight="18.75"/>
  <cols>
    <col min="1" max="1" width="25.28515625" style="52" customWidth="1"/>
    <col min="2" max="2" width="63.85546875" customWidth="1"/>
    <col min="3" max="3" width="16.140625" style="86" customWidth="1"/>
    <col min="4" max="4" width="9" style="44"/>
    <col min="5" max="6" width="9.7109375" style="44" bestFit="1" customWidth="1"/>
    <col min="7" max="8" width="11.42578125" style="44" bestFit="1" customWidth="1"/>
    <col min="9" max="9" width="15.7109375" style="44" customWidth="1"/>
    <col min="10" max="11" width="9.28515625" style="44" bestFit="1" customWidth="1"/>
    <col min="12" max="12" width="11.42578125" style="44" bestFit="1" customWidth="1"/>
    <col min="13" max="13" width="9.7109375" style="44" bestFit="1" customWidth="1"/>
    <col min="14" max="14" width="11.42578125" style="44" bestFit="1" customWidth="1"/>
    <col min="15" max="15" width="11.28515625" style="44" bestFit="1" customWidth="1"/>
    <col min="16" max="16" width="11.42578125" style="44" bestFit="1" customWidth="1"/>
    <col min="17" max="17" width="9.28515625" style="44" bestFit="1" customWidth="1"/>
  </cols>
  <sheetData>
    <row r="2" spans="1:17" ht="20.25">
      <c r="A2" s="90" t="s">
        <v>0</v>
      </c>
      <c r="B2" s="30" t="s">
        <v>1</v>
      </c>
      <c r="C2" s="94" t="s">
        <v>132</v>
      </c>
      <c r="D2" s="43" t="s">
        <v>2</v>
      </c>
      <c r="E2" s="98" t="s">
        <v>3</v>
      </c>
      <c r="F2" s="98"/>
      <c r="G2" s="98"/>
      <c r="H2" s="43" t="s">
        <v>4</v>
      </c>
      <c r="I2" s="43" t="s">
        <v>5</v>
      </c>
      <c r="J2" s="97" t="s">
        <v>6</v>
      </c>
      <c r="K2" s="97" t="s">
        <v>7</v>
      </c>
      <c r="L2" s="97" t="s">
        <v>8</v>
      </c>
      <c r="M2" s="97" t="s">
        <v>9</v>
      </c>
      <c r="N2" s="97" t="s">
        <v>10</v>
      </c>
      <c r="O2" s="97" t="s">
        <v>11</v>
      </c>
      <c r="P2" s="97" t="s">
        <v>12</v>
      </c>
      <c r="Q2" s="97" t="s">
        <v>13</v>
      </c>
    </row>
    <row r="3" spans="1:17" ht="20.25">
      <c r="A3" s="90"/>
      <c r="B3" s="30" t="s">
        <v>14</v>
      </c>
      <c r="C3" s="95"/>
      <c r="D3" s="43" t="s">
        <v>14</v>
      </c>
      <c r="E3" s="43" t="s">
        <v>15</v>
      </c>
      <c r="F3" s="43" t="s">
        <v>16</v>
      </c>
      <c r="G3" s="43" t="s">
        <v>17</v>
      </c>
      <c r="H3" s="43" t="s">
        <v>18</v>
      </c>
      <c r="I3" s="43" t="s">
        <v>19</v>
      </c>
      <c r="J3" s="97"/>
      <c r="K3" s="97"/>
      <c r="L3" s="97"/>
      <c r="M3" s="97"/>
      <c r="N3" s="97"/>
      <c r="O3" s="97"/>
      <c r="P3" s="97"/>
      <c r="Q3" s="97"/>
    </row>
    <row r="4" spans="1:17" ht="20.25">
      <c r="A4" s="46" t="s">
        <v>59</v>
      </c>
      <c r="B4" s="27" t="s">
        <v>114</v>
      </c>
      <c r="C4" s="57">
        <v>6.78</v>
      </c>
      <c r="D4" s="73">
        <v>60</v>
      </c>
      <c r="E4" s="39">
        <v>1.56</v>
      </c>
      <c r="F4" s="39">
        <v>3</v>
      </c>
      <c r="G4" s="39">
        <v>1.86</v>
      </c>
      <c r="H4" s="39">
        <v>41.4</v>
      </c>
      <c r="I4" s="74" t="s">
        <v>157</v>
      </c>
      <c r="J4" s="39">
        <v>2.4E-2</v>
      </c>
      <c r="K4" s="39">
        <v>6.0000000000000005E-2</v>
      </c>
      <c r="L4" s="39">
        <v>36</v>
      </c>
      <c r="M4" s="39">
        <v>9.5399999999999991</v>
      </c>
      <c r="N4" s="39">
        <v>27.599999999999998</v>
      </c>
      <c r="O4" s="39">
        <v>8.9999999999999982</v>
      </c>
      <c r="P4" s="39">
        <v>32.999999999999993</v>
      </c>
      <c r="Q4" s="39">
        <v>0.47999999999999993</v>
      </c>
    </row>
    <row r="5" spans="1:17" ht="20.25">
      <c r="A5" s="46" t="s">
        <v>73</v>
      </c>
      <c r="B5" s="16" t="s">
        <v>120</v>
      </c>
      <c r="C5" s="51">
        <v>55.09</v>
      </c>
      <c r="D5" s="74">
        <v>200</v>
      </c>
      <c r="E5" s="39">
        <v>17.413333333333334</v>
      </c>
      <c r="F5" s="39">
        <v>15.413333333333334</v>
      </c>
      <c r="G5" s="39">
        <v>17.200000000000003</v>
      </c>
      <c r="H5" s="39">
        <v>277.33333333333337</v>
      </c>
      <c r="I5" s="74" t="s">
        <v>170</v>
      </c>
      <c r="J5" s="39">
        <v>0.16</v>
      </c>
      <c r="K5" s="39">
        <v>0.2</v>
      </c>
      <c r="L5" s="39">
        <v>40.13333333333334</v>
      </c>
      <c r="M5" s="39">
        <v>11.120000000000001</v>
      </c>
      <c r="N5" s="39">
        <v>75.546666666666667</v>
      </c>
      <c r="O5" s="39">
        <v>48.026666666666678</v>
      </c>
      <c r="P5" s="39">
        <v>146.81333333333336</v>
      </c>
      <c r="Q5" s="39">
        <v>3.6533333333333342</v>
      </c>
    </row>
    <row r="6" spans="1:17" ht="20.25">
      <c r="A6" s="46" t="s">
        <v>23</v>
      </c>
      <c r="B6" s="16" t="s">
        <v>30</v>
      </c>
      <c r="C6" s="51">
        <v>12.6</v>
      </c>
      <c r="D6" s="73">
        <v>200</v>
      </c>
      <c r="E6" s="39">
        <v>1</v>
      </c>
      <c r="F6" s="39">
        <v>0</v>
      </c>
      <c r="G6" s="39">
        <v>24.4</v>
      </c>
      <c r="H6" s="39">
        <v>101.6</v>
      </c>
      <c r="I6" s="39" t="s">
        <v>141</v>
      </c>
      <c r="J6" s="39">
        <v>0.01</v>
      </c>
      <c r="K6" s="39">
        <v>0.01</v>
      </c>
      <c r="L6" s="39">
        <v>0</v>
      </c>
      <c r="M6" s="39">
        <v>2</v>
      </c>
      <c r="N6" s="39">
        <v>17</v>
      </c>
      <c r="O6" s="39">
        <v>10</v>
      </c>
      <c r="P6" s="39">
        <v>24</v>
      </c>
      <c r="Q6" s="39">
        <v>2.8</v>
      </c>
    </row>
    <row r="7" spans="1:17" ht="20.25">
      <c r="A7" s="46"/>
      <c r="B7" s="16" t="s">
        <v>113</v>
      </c>
      <c r="C7" s="51">
        <v>25</v>
      </c>
      <c r="D7" s="75">
        <v>100</v>
      </c>
      <c r="E7" s="39">
        <v>0.39</v>
      </c>
      <c r="F7" s="39">
        <v>0</v>
      </c>
      <c r="G7" s="39">
        <v>12.6</v>
      </c>
      <c r="H7" s="39">
        <v>52</v>
      </c>
      <c r="I7" s="39" t="s">
        <v>136</v>
      </c>
      <c r="J7" s="39">
        <v>3.3000000000000002E-2</v>
      </c>
      <c r="K7" s="39">
        <v>2.1999999999999999E-2</v>
      </c>
      <c r="L7" s="39">
        <v>4.58</v>
      </c>
      <c r="M7" s="39">
        <v>9.17</v>
      </c>
      <c r="N7" s="39">
        <v>14.67</v>
      </c>
      <c r="O7" s="39">
        <v>8.25</v>
      </c>
      <c r="P7" s="39">
        <v>10.08</v>
      </c>
      <c r="Q7" s="39">
        <v>2.02</v>
      </c>
    </row>
    <row r="8" spans="1:17" ht="20.25">
      <c r="A8" s="46"/>
      <c r="B8" s="16" t="s">
        <v>39</v>
      </c>
      <c r="C8" s="51">
        <v>1.52</v>
      </c>
      <c r="D8" s="73">
        <v>20</v>
      </c>
      <c r="E8" s="39">
        <v>1.52</v>
      </c>
      <c r="F8" s="39">
        <v>0.16</v>
      </c>
      <c r="G8" s="39">
        <v>9.84</v>
      </c>
      <c r="H8" s="39">
        <v>46.88</v>
      </c>
      <c r="I8" s="39" t="s">
        <v>133</v>
      </c>
      <c r="J8" s="39">
        <v>2.1999999999999999E-2</v>
      </c>
      <c r="K8" s="39">
        <v>6.0000000000000001E-3</v>
      </c>
      <c r="L8" s="39">
        <v>0</v>
      </c>
      <c r="M8" s="39">
        <v>0</v>
      </c>
      <c r="N8" s="39">
        <v>4</v>
      </c>
      <c r="O8" s="39">
        <v>2.8</v>
      </c>
      <c r="P8" s="39">
        <v>13</v>
      </c>
      <c r="Q8" s="39">
        <v>0.22</v>
      </c>
    </row>
    <row r="9" spans="1:17" ht="20.25">
      <c r="A9" s="46"/>
      <c r="B9" s="16" t="s">
        <v>25</v>
      </c>
      <c r="C9" s="51">
        <v>1.6</v>
      </c>
      <c r="D9" s="73">
        <v>20</v>
      </c>
      <c r="E9" s="39">
        <v>1.32</v>
      </c>
      <c r="F9" s="39">
        <v>0.24</v>
      </c>
      <c r="G9" s="39">
        <v>7.92</v>
      </c>
      <c r="H9" s="39">
        <v>34.159999999999997</v>
      </c>
      <c r="I9" s="39" t="s">
        <v>133</v>
      </c>
      <c r="J9" s="39">
        <v>3.5999999999999997E-2</v>
      </c>
      <c r="K9" s="39">
        <v>1.6E-2</v>
      </c>
      <c r="L9" s="39">
        <v>0</v>
      </c>
      <c r="M9" s="39">
        <v>0</v>
      </c>
      <c r="N9" s="39">
        <v>7</v>
      </c>
      <c r="O9" s="39">
        <v>9.4</v>
      </c>
      <c r="P9" s="39">
        <v>31.6</v>
      </c>
      <c r="Q9" s="39">
        <v>0.78</v>
      </c>
    </row>
    <row r="10" spans="1:17" ht="20.25">
      <c r="A10" s="46" t="s">
        <v>26</v>
      </c>
      <c r="B10" s="16"/>
      <c r="C10" s="82">
        <f>SUM(C4:C9)</f>
        <v>102.58999999999999</v>
      </c>
      <c r="D10" s="47">
        <f>SUM(D4:D9)</f>
        <v>600</v>
      </c>
      <c r="E10" s="76">
        <f t="shared" ref="E10:Q10" si="0">SUM(E4:E9)</f>
        <v>23.203333333333333</v>
      </c>
      <c r="F10" s="76">
        <f t="shared" si="0"/>
        <v>18.813333333333333</v>
      </c>
      <c r="G10" s="76">
        <f t="shared" si="0"/>
        <v>73.820000000000007</v>
      </c>
      <c r="H10" s="76">
        <f t="shared" si="0"/>
        <v>553.37333333333333</v>
      </c>
      <c r="I10" s="76"/>
      <c r="J10" s="76">
        <f t="shared" si="0"/>
        <v>0.28499999999999998</v>
      </c>
      <c r="K10" s="76">
        <f t="shared" si="0"/>
        <v>0.31400000000000006</v>
      </c>
      <c r="L10" s="76">
        <f t="shared" si="0"/>
        <v>80.713333333333338</v>
      </c>
      <c r="M10" s="76">
        <f t="shared" si="0"/>
        <v>31.83</v>
      </c>
      <c r="N10" s="76">
        <f t="shared" si="0"/>
        <v>145.81666666666666</v>
      </c>
      <c r="O10" s="76">
        <f t="shared" si="0"/>
        <v>87.476666666666674</v>
      </c>
      <c r="P10" s="76">
        <f t="shared" si="0"/>
        <v>258.4933333333334</v>
      </c>
      <c r="Q10" s="76">
        <f t="shared" si="0"/>
        <v>9.9533333333333331</v>
      </c>
    </row>
    <row r="11" spans="1:17" ht="20.25">
      <c r="A11" s="46" t="s">
        <v>28</v>
      </c>
      <c r="B11" s="16" t="s">
        <v>57</v>
      </c>
      <c r="C11" s="51">
        <v>10.210000000000001</v>
      </c>
      <c r="D11" s="74">
        <v>200</v>
      </c>
      <c r="E11" s="39">
        <v>2.95</v>
      </c>
      <c r="F11" s="39">
        <v>5.7</v>
      </c>
      <c r="G11" s="39">
        <v>18.04</v>
      </c>
      <c r="H11" s="39">
        <v>125</v>
      </c>
      <c r="I11" s="39" t="s">
        <v>160</v>
      </c>
      <c r="J11" s="39">
        <v>0.05</v>
      </c>
      <c r="K11" s="39">
        <v>0.1</v>
      </c>
      <c r="L11" s="39">
        <v>141.37</v>
      </c>
      <c r="M11" s="39">
        <v>0.6</v>
      </c>
      <c r="N11" s="39">
        <v>44.45</v>
      </c>
      <c r="O11" s="39">
        <v>10.53</v>
      </c>
      <c r="P11" s="39">
        <v>65.099999999999994</v>
      </c>
      <c r="Q11" s="39">
        <v>0.66</v>
      </c>
    </row>
    <row r="12" spans="1:17" ht="20.25">
      <c r="A12" s="46"/>
      <c r="B12" s="16" t="s">
        <v>127</v>
      </c>
      <c r="C12" s="51">
        <v>51.48</v>
      </c>
      <c r="D12" s="75">
        <v>150</v>
      </c>
      <c r="E12" s="39">
        <v>6.3872</v>
      </c>
      <c r="F12" s="39">
        <v>14.173500000000001</v>
      </c>
      <c r="G12" s="39">
        <v>28.784000000000002</v>
      </c>
      <c r="H12" s="39">
        <v>269.32400000000001</v>
      </c>
      <c r="I12" s="74" t="s">
        <v>171</v>
      </c>
      <c r="J12" s="39">
        <v>0.21604000000000001</v>
      </c>
      <c r="K12" s="39">
        <v>0.17150000000000001</v>
      </c>
      <c r="L12" s="39">
        <v>102.25999999999999</v>
      </c>
      <c r="M12" s="39">
        <v>35.284700000000001</v>
      </c>
      <c r="N12" s="39">
        <v>125.52</v>
      </c>
      <c r="O12" s="39">
        <v>44.714999999999996</v>
      </c>
      <c r="P12" s="39">
        <v>164.86</v>
      </c>
      <c r="Q12" s="39">
        <v>1.7290000000000003</v>
      </c>
    </row>
    <row r="13" spans="1:17" ht="20.25">
      <c r="A13" s="46"/>
      <c r="B13" s="16" t="s">
        <v>124</v>
      </c>
      <c r="C13" s="51">
        <v>16.239999999999998</v>
      </c>
      <c r="D13" s="75">
        <v>100</v>
      </c>
      <c r="E13" s="39">
        <v>2.04</v>
      </c>
      <c r="F13" s="39">
        <v>3.68</v>
      </c>
      <c r="G13" s="39">
        <v>7.89</v>
      </c>
      <c r="H13" s="39">
        <v>77</v>
      </c>
      <c r="I13" s="74" t="s">
        <v>162</v>
      </c>
      <c r="J13" s="39">
        <v>0.03</v>
      </c>
      <c r="K13" s="39">
        <v>0.04</v>
      </c>
      <c r="L13" s="39">
        <v>0</v>
      </c>
      <c r="M13" s="39">
        <v>17.079999999999998</v>
      </c>
      <c r="N13" s="39">
        <v>58.75</v>
      </c>
      <c r="O13" s="39">
        <v>20.85</v>
      </c>
      <c r="P13" s="39">
        <v>40.69</v>
      </c>
      <c r="Q13" s="39">
        <v>0.83</v>
      </c>
    </row>
    <row r="14" spans="1:17" ht="20.25">
      <c r="A14" s="46"/>
      <c r="B14" s="16" t="s">
        <v>113</v>
      </c>
      <c r="C14" s="51">
        <v>25</v>
      </c>
      <c r="D14" s="75">
        <v>100</v>
      </c>
      <c r="E14" s="39">
        <v>0.39</v>
      </c>
      <c r="F14" s="39">
        <v>0</v>
      </c>
      <c r="G14" s="39">
        <v>12.6</v>
      </c>
      <c r="H14" s="39">
        <v>52</v>
      </c>
      <c r="I14" s="39" t="s">
        <v>136</v>
      </c>
      <c r="J14" s="39">
        <v>3.3000000000000002E-2</v>
      </c>
      <c r="K14" s="39">
        <v>2.1999999999999999E-2</v>
      </c>
      <c r="L14" s="39">
        <v>4.58</v>
      </c>
      <c r="M14" s="39">
        <v>9.17</v>
      </c>
      <c r="N14" s="39">
        <v>14.67</v>
      </c>
      <c r="O14" s="39">
        <v>8.25</v>
      </c>
      <c r="P14" s="39">
        <v>10.08</v>
      </c>
      <c r="Q14" s="39">
        <v>2.02</v>
      </c>
    </row>
    <row r="15" spans="1:17" ht="20.25">
      <c r="A15" s="46"/>
      <c r="B15" s="16" t="s">
        <v>58</v>
      </c>
      <c r="C15" s="51">
        <v>1.76</v>
      </c>
      <c r="D15" s="73">
        <v>200</v>
      </c>
      <c r="E15" s="39">
        <v>0.01</v>
      </c>
      <c r="F15" s="39">
        <v>0</v>
      </c>
      <c r="G15" s="39">
        <v>15</v>
      </c>
      <c r="H15" s="39">
        <v>60</v>
      </c>
      <c r="I15" s="39" t="s">
        <v>172</v>
      </c>
      <c r="J15" s="39">
        <v>0</v>
      </c>
      <c r="K15" s="39">
        <v>0.01</v>
      </c>
      <c r="L15" s="39">
        <v>0.3</v>
      </c>
      <c r="M15" s="39">
        <v>0.04</v>
      </c>
      <c r="N15" s="39">
        <v>4.54</v>
      </c>
      <c r="O15" s="39">
        <v>3.8</v>
      </c>
      <c r="P15" s="39">
        <v>7.2</v>
      </c>
      <c r="Q15" s="39">
        <v>0.73799999999999999</v>
      </c>
    </row>
    <row r="16" spans="1:17" ht="20.25">
      <c r="A16" s="46"/>
      <c r="B16" s="16" t="s">
        <v>31</v>
      </c>
      <c r="C16" s="51">
        <v>3.04</v>
      </c>
      <c r="D16" s="73">
        <v>40</v>
      </c>
      <c r="E16" s="39">
        <v>3.04</v>
      </c>
      <c r="F16" s="39">
        <v>0.32</v>
      </c>
      <c r="G16" s="39">
        <v>19.68</v>
      </c>
      <c r="H16" s="39">
        <v>93.76</v>
      </c>
      <c r="I16" s="39" t="s">
        <v>133</v>
      </c>
      <c r="J16" s="39">
        <v>4.3999999999999997E-2</v>
      </c>
      <c r="K16" s="39">
        <v>1.2E-2</v>
      </c>
      <c r="L16" s="39">
        <v>0</v>
      </c>
      <c r="M16" s="39">
        <v>0</v>
      </c>
      <c r="N16" s="39">
        <v>8</v>
      </c>
      <c r="O16" s="39">
        <v>5.6</v>
      </c>
      <c r="P16" s="39">
        <v>26</v>
      </c>
      <c r="Q16" s="39">
        <v>0.44</v>
      </c>
    </row>
    <row r="17" spans="1:17" ht="20.25">
      <c r="A17" s="46"/>
      <c r="B17" s="16" t="s">
        <v>25</v>
      </c>
      <c r="C17" s="51">
        <v>2.4</v>
      </c>
      <c r="D17" s="74">
        <v>30</v>
      </c>
      <c r="E17" s="39">
        <v>1.98</v>
      </c>
      <c r="F17" s="39">
        <v>0.36</v>
      </c>
      <c r="G17" s="39">
        <v>11.88</v>
      </c>
      <c r="H17" s="39">
        <v>51.24</v>
      </c>
      <c r="I17" s="39" t="s">
        <v>133</v>
      </c>
      <c r="J17" s="39">
        <v>0.06</v>
      </c>
      <c r="K17" s="39">
        <v>0.03</v>
      </c>
      <c r="L17" s="39">
        <v>0</v>
      </c>
      <c r="M17" s="39">
        <v>0</v>
      </c>
      <c r="N17" s="39">
        <v>10.5</v>
      </c>
      <c r="O17" s="39">
        <v>14.1</v>
      </c>
      <c r="P17" s="39">
        <v>47.4</v>
      </c>
      <c r="Q17" s="39">
        <v>1.17</v>
      </c>
    </row>
    <row r="18" spans="1:17" ht="20.25">
      <c r="A18" s="46" t="s">
        <v>32</v>
      </c>
      <c r="B18" s="16"/>
      <c r="C18" s="77">
        <f>SUM(C11:C17)</f>
        <v>110.13000000000001</v>
      </c>
      <c r="D18" s="77">
        <f>SUM(D11:D17)</f>
        <v>820</v>
      </c>
      <c r="E18" s="76">
        <f>SUM(E11:E17)</f>
        <v>16.7972</v>
      </c>
      <c r="F18" s="76">
        <f t="shared" ref="F18:H18" si="1">SUM(F11:F17)</f>
        <v>24.233499999999999</v>
      </c>
      <c r="G18" s="76">
        <f t="shared" si="1"/>
        <v>113.874</v>
      </c>
      <c r="H18" s="76">
        <f t="shared" si="1"/>
        <v>728.32400000000007</v>
      </c>
      <c r="I18" s="39" t="s">
        <v>133</v>
      </c>
      <c r="J18" s="76">
        <f t="shared" ref="J18:Q18" si="2">SUM(J11:J17)</f>
        <v>0.43303999999999998</v>
      </c>
      <c r="K18" s="76">
        <f t="shared" si="2"/>
        <v>0.38550000000000006</v>
      </c>
      <c r="L18" s="76">
        <f t="shared" si="2"/>
        <v>248.51000000000002</v>
      </c>
      <c r="M18" s="76">
        <f t="shared" si="2"/>
        <v>62.174700000000001</v>
      </c>
      <c r="N18" s="76">
        <f t="shared" si="2"/>
        <v>266.42999999999995</v>
      </c>
      <c r="O18" s="76">
        <f t="shared" si="2"/>
        <v>107.84499999999998</v>
      </c>
      <c r="P18" s="76">
        <f t="shared" si="2"/>
        <v>361.32999999999993</v>
      </c>
      <c r="Q18" s="76">
        <f t="shared" si="2"/>
        <v>7.5870000000000006</v>
      </c>
    </row>
    <row r="19" spans="1:17" ht="20.25">
      <c r="A19" s="46" t="s">
        <v>35</v>
      </c>
      <c r="B19" s="16" t="s">
        <v>70</v>
      </c>
      <c r="C19" s="51">
        <v>30.32</v>
      </c>
      <c r="D19" s="74">
        <v>50</v>
      </c>
      <c r="E19" s="39">
        <v>5.8</v>
      </c>
      <c r="F19" s="39">
        <v>8.3000000000000007</v>
      </c>
      <c r="G19" s="39">
        <v>14.83</v>
      </c>
      <c r="H19" s="39">
        <v>157</v>
      </c>
      <c r="I19" s="78" t="s">
        <v>173</v>
      </c>
      <c r="J19" s="39">
        <v>0.04</v>
      </c>
      <c r="K19" s="39">
        <v>7.0000000000000007E-2</v>
      </c>
      <c r="L19" s="39">
        <v>59</v>
      </c>
      <c r="M19" s="39">
        <v>0.11</v>
      </c>
      <c r="N19" s="39">
        <v>139.19999999999999</v>
      </c>
      <c r="O19" s="39">
        <v>9.4499999999999993</v>
      </c>
      <c r="P19" s="39">
        <v>96</v>
      </c>
      <c r="Q19" s="39">
        <v>0.49</v>
      </c>
    </row>
    <row r="20" spans="1:17" ht="20.25">
      <c r="A20" s="46"/>
      <c r="B20" s="16" t="s">
        <v>24</v>
      </c>
      <c r="C20" s="51">
        <v>4.84</v>
      </c>
      <c r="D20" s="73">
        <v>200</v>
      </c>
      <c r="E20" s="39">
        <v>0.2</v>
      </c>
      <c r="F20" s="39">
        <v>0</v>
      </c>
      <c r="G20" s="39">
        <v>16</v>
      </c>
      <c r="H20" s="39">
        <v>65</v>
      </c>
      <c r="I20" s="74" t="s">
        <v>135</v>
      </c>
      <c r="J20" s="39">
        <v>0</v>
      </c>
      <c r="K20" s="39">
        <v>0.01</v>
      </c>
      <c r="L20" s="39">
        <v>0.38</v>
      </c>
      <c r="M20" s="39">
        <v>1.1599999999999999</v>
      </c>
      <c r="N20" s="39">
        <v>14.2</v>
      </c>
      <c r="O20" s="39">
        <v>2</v>
      </c>
      <c r="P20" s="39">
        <v>8.5</v>
      </c>
      <c r="Q20" s="39">
        <v>0.4</v>
      </c>
    </row>
    <row r="21" spans="1:17" ht="20.25">
      <c r="A21" s="46"/>
      <c r="B21" s="16" t="s">
        <v>128</v>
      </c>
      <c r="C21" s="51">
        <v>14.9</v>
      </c>
      <c r="D21" s="75">
        <v>150</v>
      </c>
      <c r="E21" s="39">
        <v>3.0990000000000002</v>
      </c>
      <c r="F21" s="39">
        <v>4.0350000000000001</v>
      </c>
      <c r="G21" s="39">
        <v>8.0969999999999995</v>
      </c>
      <c r="H21" s="39">
        <v>82.95</v>
      </c>
      <c r="I21" s="39" t="s">
        <v>174</v>
      </c>
      <c r="J21" s="39">
        <v>4.3499999999999997E-2</v>
      </c>
      <c r="K21" s="39">
        <v>0.14699999999999999</v>
      </c>
      <c r="L21" s="39">
        <v>25.2</v>
      </c>
      <c r="M21" s="39">
        <v>0.6825</v>
      </c>
      <c r="N21" s="39">
        <v>120.18</v>
      </c>
      <c r="O21" s="39">
        <v>13.994999999999999</v>
      </c>
      <c r="P21" s="39">
        <v>94.155000000000001</v>
      </c>
      <c r="Q21" s="39">
        <v>0.13950000000000001</v>
      </c>
    </row>
    <row r="22" spans="1:17" ht="20.25">
      <c r="A22" s="46" t="s">
        <v>36</v>
      </c>
      <c r="B22" s="16"/>
      <c r="C22" s="82">
        <f>SUM(C19:C21)</f>
        <v>50.059999999999995</v>
      </c>
      <c r="D22" s="47">
        <f>SUM(D19:D21)</f>
        <v>400</v>
      </c>
      <c r="E22" s="76">
        <f t="shared" ref="E22:Q22" si="3">SUM(E19:E21)</f>
        <v>9.0990000000000002</v>
      </c>
      <c r="F22" s="76">
        <f t="shared" si="3"/>
        <v>12.335000000000001</v>
      </c>
      <c r="G22" s="76">
        <f t="shared" si="3"/>
        <v>38.927</v>
      </c>
      <c r="H22" s="76">
        <f t="shared" si="3"/>
        <v>304.95</v>
      </c>
      <c r="I22" s="47"/>
      <c r="J22" s="76">
        <f t="shared" si="3"/>
        <v>8.3499999999999991E-2</v>
      </c>
      <c r="K22" s="76">
        <f t="shared" si="3"/>
        <v>0.22699999999999998</v>
      </c>
      <c r="L22" s="76">
        <f t="shared" si="3"/>
        <v>84.58</v>
      </c>
      <c r="M22" s="76">
        <f t="shared" si="3"/>
        <v>1.9525000000000001</v>
      </c>
      <c r="N22" s="76">
        <f t="shared" si="3"/>
        <v>273.58</v>
      </c>
      <c r="O22" s="76">
        <f t="shared" si="3"/>
        <v>25.445</v>
      </c>
      <c r="P22" s="76">
        <f t="shared" si="3"/>
        <v>198.655</v>
      </c>
      <c r="Q22" s="76">
        <f t="shared" si="3"/>
        <v>1.0295000000000001</v>
      </c>
    </row>
    <row r="23" spans="1:17" ht="20.25">
      <c r="A23" s="46" t="s">
        <v>177</v>
      </c>
      <c r="B23" s="16"/>
      <c r="C23" s="76">
        <f t="shared" ref="C23:D23" si="4">C10+C18+C22</f>
        <v>262.77999999999997</v>
      </c>
      <c r="D23" s="89">
        <f t="shared" si="4"/>
        <v>1820</v>
      </c>
      <c r="E23" s="76">
        <f>E10+E18+E22</f>
        <v>49.099533333333341</v>
      </c>
      <c r="F23" s="76">
        <f t="shared" ref="F23:H23" si="5">F10+F18+F22</f>
        <v>55.381833333333333</v>
      </c>
      <c r="G23" s="76">
        <f t="shared" si="5"/>
        <v>226.62100000000001</v>
      </c>
      <c r="H23" s="76">
        <f t="shared" si="5"/>
        <v>1586.6473333333336</v>
      </c>
      <c r="I23" s="47"/>
      <c r="J23" s="76">
        <f t="shared" ref="J23" si="6">J10+J18+J22</f>
        <v>0.80154000000000003</v>
      </c>
      <c r="K23" s="76">
        <f t="shared" ref="K23" si="7">K10+K18+K22</f>
        <v>0.9265000000000001</v>
      </c>
      <c r="L23" s="76">
        <f t="shared" ref="L23" si="8">L10+L18+L22</f>
        <v>413.80333333333334</v>
      </c>
      <c r="M23" s="76">
        <f t="shared" ref="M23" si="9">M10+M18+M22</f>
        <v>95.9572</v>
      </c>
      <c r="N23" s="76">
        <f t="shared" ref="N23" si="10">N10+N18+N22</f>
        <v>685.8266666666666</v>
      </c>
      <c r="O23" s="76">
        <f t="shared" ref="O23" si="11">O10+O18+O22</f>
        <v>220.76666666666665</v>
      </c>
      <c r="P23" s="76">
        <f t="shared" ref="P23" si="12">P10+P18+P22</f>
        <v>818.47833333333324</v>
      </c>
      <c r="Q23" s="76">
        <f t="shared" ref="Q23" si="13">Q10+Q18+Q22</f>
        <v>18.569833333333332</v>
      </c>
    </row>
    <row r="24" spans="1:17" ht="20.25">
      <c r="A24" s="46" t="s">
        <v>77</v>
      </c>
      <c r="B24" s="16" t="s">
        <v>70</v>
      </c>
      <c r="C24" s="51">
        <v>30.32</v>
      </c>
      <c r="D24" s="74">
        <v>50</v>
      </c>
      <c r="E24" s="39">
        <v>5.8</v>
      </c>
      <c r="F24" s="39">
        <v>8.3000000000000007</v>
      </c>
      <c r="G24" s="39">
        <v>14.83</v>
      </c>
      <c r="H24" s="39">
        <v>157</v>
      </c>
      <c r="I24" s="78" t="s">
        <v>173</v>
      </c>
      <c r="J24" s="39">
        <v>0.04</v>
      </c>
      <c r="K24" s="39">
        <v>7.0000000000000007E-2</v>
      </c>
      <c r="L24" s="39">
        <v>59</v>
      </c>
      <c r="M24" s="39">
        <v>0.11</v>
      </c>
      <c r="N24" s="39">
        <v>139.19999999999999</v>
      </c>
      <c r="O24" s="39">
        <v>9.4499999999999993</v>
      </c>
      <c r="P24" s="39">
        <v>96</v>
      </c>
      <c r="Q24" s="39">
        <v>0.49</v>
      </c>
    </row>
    <row r="25" spans="1:17" ht="20.25">
      <c r="A25" s="46" t="s">
        <v>23</v>
      </c>
      <c r="B25" s="16" t="s">
        <v>22</v>
      </c>
      <c r="C25" s="51">
        <v>23.31</v>
      </c>
      <c r="D25" s="74">
        <v>200</v>
      </c>
      <c r="E25" s="39">
        <v>5.7142857142857144</v>
      </c>
      <c r="F25" s="39">
        <v>10.333333333333334</v>
      </c>
      <c r="G25" s="39">
        <v>40.904761904761905</v>
      </c>
      <c r="H25" s="39">
        <v>280</v>
      </c>
      <c r="I25" s="74" t="s">
        <v>175</v>
      </c>
      <c r="J25" s="39">
        <v>5.7142857142857141E-2</v>
      </c>
      <c r="K25" s="39">
        <v>0.14285714285714285</v>
      </c>
      <c r="L25" s="39">
        <v>52.19047619047619</v>
      </c>
      <c r="M25" s="39">
        <v>0.91428571428571426</v>
      </c>
      <c r="N25" s="39">
        <v>124.44761904761903</v>
      </c>
      <c r="O25" s="39">
        <v>34.723809523809521</v>
      </c>
      <c r="P25" s="39">
        <v>149.94285714285715</v>
      </c>
      <c r="Q25" s="39">
        <v>0.5714285714285714</v>
      </c>
    </row>
    <row r="26" spans="1:17" ht="20.25">
      <c r="A26" s="46"/>
      <c r="B26" s="16" t="s">
        <v>24</v>
      </c>
      <c r="C26" s="51">
        <v>4.84</v>
      </c>
      <c r="D26" s="73">
        <v>200</v>
      </c>
      <c r="E26" s="39">
        <v>0.2</v>
      </c>
      <c r="F26" s="39">
        <v>0</v>
      </c>
      <c r="G26" s="39">
        <v>16</v>
      </c>
      <c r="H26" s="39">
        <v>65</v>
      </c>
      <c r="I26" s="74" t="s">
        <v>135</v>
      </c>
      <c r="J26" s="39">
        <v>0</v>
      </c>
      <c r="K26" s="39">
        <v>0.01</v>
      </c>
      <c r="L26" s="39">
        <v>0.38</v>
      </c>
      <c r="M26" s="39">
        <v>1.1599999999999999</v>
      </c>
      <c r="N26" s="39">
        <v>14.2</v>
      </c>
      <c r="O26" s="39">
        <v>2</v>
      </c>
      <c r="P26" s="39">
        <v>8.5</v>
      </c>
      <c r="Q26" s="39">
        <v>0.4</v>
      </c>
    </row>
    <row r="27" spans="1:17" ht="20.25">
      <c r="A27" s="46" t="s">
        <v>26</v>
      </c>
      <c r="B27" s="16"/>
      <c r="C27" s="82">
        <f t="shared" ref="C27:H27" si="14">SUM(C24:C26)</f>
        <v>58.47</v>
      </c>
      <c r="D27" s="47">
        <f t="shared" si="14"/>
        <v>450</v>
      </c>
      <c r="E27" s="76">
        <f t="shared" si="14"/>
        <v>11.714285714285714</v>
      </c>
      <c r="F27" s="76">
        <f t="shared" si="14"/>
        <v>18.633333333333333</v>
      </c>
      <c r="G27" s="76">
        <f t="shared" si="14"/>
        <v>71.734761904761911</v>
      </c>
      <c r="H27" s="76">
        <f t="shared" si="14"/>
        <v>502</v>
      </c>
      <c r="I27" s="47"/>
      <c r="J27" s="76">
        <f t="shared" ref="J27:Q27" si="15">SUM(J24:J26)</f>
        <v>9.7142857142857142E-2</v>
      </c>
      <c r="K27" s="76">
        <f t="shared" si="15"/>
        <v>0.22285714285714286</v>
      </c>
      <c r="L27" s="76">
        <f t="shared" si="15"/>
        <v>111.57047619047619</v>
      </c>
      <c r="M27" s="76">
        <f t="shared" si="15"/>
        <v>2.1842857142857142</v>
      </c>
      <c r="N27" s="76">
        <f t="shared" si="15"/>
        <v>277.84761904761899</v>
      </c>
      <c r="O27" s="76">
        <f t="shared" si="15"/>
        <v>46.173809523809524</v>
      </c>
      <c r="P27" s="76">
        <f t="shared" si="15"/>
        <v>254.44285714285715</v>
      </c>
      <c r="Q27" s="76">
        <f t="shared" si="15"/>
        <v>1.4614285714285713</v>
      </c>
    </row>
    <row r="28" spans="1:17" ht="20.25">
      <c r="A28" s="46"/>
      <c r="B28" s="29" t="s">
        <v>179</v>
      </c>
      <c r="C28" s="57">
        <v>17.39</v>
      </c>
      <c r="D28" s="74">
        <v>60</v>
      </c>
      <c r="E28" s="39">
        <v>0.5</v>
      </c>
      <c r="F28" s="39">
        <v>0</v>
      </c>
      <c r="G28" s="39">
        <v>2</v>
      </c>
      <c r="H28" s="39">
        <v>10.8</v>
      </c>
      <c r="I28" s="74" t="s">
        <v>137</v>
      </c>
      <c r="J28" s="39">
        <v>1.7999999999999999E-2</v>
      </c>
      <c r="K28" s="39">
        <v>1.7999999999999999E-2</v>
      </c>
      <c r="L28" s="39">
        <v>6</v>
      </c>
      <c r="M28" s="39">
        <v>6</v>
      </c>
      <c r="N28" s="39">
        <v>13.8</v>
      </c>
      <c r="O28" s="39">
        <v>8.4</v>
      </c>
      <c r="P28" s="39">
        <v>25.2</v>
      </c>
      <c r="Q28" s="39">
        <v>0.36</v>
      </c>
    </row>
    <row r="29" spans="1:17" ht="20.25">
      <c r="A29" s="46" t="s">
        <v>28</v>
      </c>
      <c r="B29" s="16" t="s">
        <v>50</v>
      </c>
      <c r="C29" s="51">
        <v>16.77</v>
      </c>
      <c r="D29" s="73">
        <v>205</v>
      </c>
      <c r="E29" s="39">
        <v>1.53</v>
      </c>
      <c r="F29" s="39">
        <v>6</v>
      </c>
      <c r="G29" s="39">
        <v>18.5</v>
      </c>
      <c r="H29" s="39">
        <v>147</v>
      </c>
      <c r="I29" s="39" t="s">
        <v>51</v>
      </c>
      <c r="J29" s="39">
        <v>1.9E-2</v>
      </c>
      <c r="K29" s="39">
        <v>3.3000000000000002E-2</v>
      </c>
      <c r="L29" s="39">
        <v>120.44</v>
      </c>
      <c r="M29" s="39">
        <v>7.02</v>
      </c>
      <c r="N29" s="39">
        <v>46.4</v>
      </c>
      <c r="O29" s="39">
        <v>17.260000000000002</v>
      </c>
      <c r="P29" s="39">
        <v>37.17</v>
      </c>
      <c r="Q29" s="39">
        <v>0.83</v>
      </c>
    </row>
    <row r="30" spans="1:17" ht="20.25">
      <c r="A30" s="46"/>
      <c r="B30" s="25" t="s">
        <v>75</v>
      </c>
      <c r="C30" s="88">
        <v>79.42</v>
      </c>
      <c r="D30" s="74">
        <v>90</v>
      </c>
      <c r="E30" s="39">
        <v>13.6</v>
      </c>
      <c r="F30" s="39">
        <v>13.8</v>
      </c>
      <c r="G30" s="39">
        <v>2.7</v>
      </c>
      <c r="H30" s="39">
        <v>190.8</v>
      </c>
      <c r="I30" s="39" t="s">
        <v>165</v>
      </c>
      <c r="J30" s="39">
        <v>0.16</v>
      </c>
      <c r="K30" s="39">
        <v>0.14000000000000001</v>
      </c>
      <c r="L30" s="39">
        <v>19.12</v>
      </c>
      <c r="M30" s="39">
        <v>0.36</v>
      </c>
      <c r="N30" s="39">
        <v>23.4</v>
      </c>
      <c r="O30" s="39">
        <v>27.2</v>
      </c>
      <c r="P30" s="39">
        <v>179.11</v>
      </c>
      <c r="Q30" s="39">
        <v>0.61</v>
      </c>
    </row>
    <row r="31" spans="1:17" ht="20.25">
      <c r="A31" s="46"/>
      <c r="B31" s="16" t="s">
        <v>33</v>
      </c>
      <c r="C31" s="51">
        <v>25.66</v>
      </c>
      <c r="D31" s="73">
        <v>150</v>
      </c>
      <c r="E31" s="39">
        <v>3.45</v>
      </c>
      <c r="F31" s="39">
        <v>7.65</v>
      </c>
      <c r="G31" s="39">
        <v>16.05</v>
      </c>
      <c r="H31" s="39">
        <v>145.5</v>
      </c>
      <c r="I31" s="39" t="s">
        <v>34</v>
      </c>
      <c r="J31" s="39">
        <v>7.0000000000000007E-2</v>
      </c>
      <c r="K31" s="39">
        <v>0.08</v>
      </c>
      <c r="L31" s="39">
        <v>384</v>
      </c>
      <c r="M31" s="39">
        <v>12.2</v>
      </c>
      <c r="N31" s="39">
        <v>56</v>
      </c>
      <c r="O31" s="39">
        <v>29</v>
      </c>
      <c r="P31" s="39">
        <v>70</v>
      </c>
      <c r="Q31" s="39">
        <v>1.02</v>
      </c>
    </row>
    <row r="32" spans="1:17" ht="20.25">
      <c r="A32" s="46"/>
      <c r="B32" s="16" t="s">
        <v>30</v>
      </c>
      <c r="C32" s="51">
        <v>12.6</v>
      </c>
      <c r="D32" s="73">
        <v>200</v>
      </c>
      <c r="E32" s="39">
        <v>1</v>
      </c>
      <c r="F32" s="39">
        <v>0</v>
      </c>
      <c r="G32" s="39">
        <v>24.4</v>
      </c>
      <c r="H32" s="39">
        <v>101.6</v>
      </c>
      <c r="I32" s="39" t="s">
        <v>141</v>
      </c>
      <c r="J32" s="39">
        <v>0.01</v>
      </c>
      <c r="K32" s="39">
        <v>0.01</v>
      </c>
      <c r="L32" s="39">
        <v>0</v>
      </c>
      <c r="M32" s="39">
        <v>2</v>
      </c>
      <c r="N32" s="39">
        <v>17</v>
      </c>
      <c r="O32" s="39">
        <v>10</v>
      </c>
      <c r="P32" s="39">
        <v>24</v>
      </c>
      <c r="Q32" s="39">
        <v>2.8</v>
      </c>
    </row>
    <row r="33" spans="1:17" ht="20.25">
      <c r="A33" s="46"/>
      <c r="B33" s="16" t="s">
        <v>31</v>
      </c>
      <c r="C33" s="51">
        <v>3.04</v>
      </c>
      <c r="D33" s="73">
        <v>40</v>
      </c>
      <c r="E33" s="39">
        <v>3.04</v>
      </c>
      <c r="F33" s="39">
        <v>0.32</v>
      </c>
      <c r="G33" s="39">
        <v>19.68</v>
      </c>
      <c r="H33" s="39">
        <v>93.76</v>
      </c>
      <c r="I33" s="39" t="s">
        <v>133</v>
      </c>
      <c r="J33" s="39">
        <v>4.3999999999999997E-2</v>
      </c>
      <c r="K33" s="39">
        <v>1.2E-2</v>
      </c>
      <c r="L33" s="39">
        <v>0</v>
      </c>
      <c r="M33" s="39">
        <v>0</v>
      </c>
      <c r="N33" s="39">
        <v>8</v>
      </c>
      <c r="O33" s="39">
        <v>5.6</v>
      </c>
      <c r="P33" s="39">
        <v>26</v>
      </c>
      <c r="Q33" s="39">
        <v>0.44</v>
      </c>
    </row>
    <row r="34" spans="1:17" ht="20.25">
      <c r="A34" s="46"/>
      <c r="B34" s="16" t="s">
        <v>25</v>
      </c>
      <c r="C34" s="51">
        <v>2.4</v>
      </c>
      <c r="D34" s="74">
        <v>30</v>
      </c>
      <c r="E34" s="39">
        <v>1.98</v>
      </c>
      <c r="F34" s="39">
        <v>0.36</v>
      </c>
      <c r="G34" s="39">
        <v>11.88</v>
      </c>
      <c r="H34" s="39">
        <v>51.24</v>
      </c>
      <c r="I34" s="39" t="s">
        <v>133</v>
      </c>
      <c r="J34" s="39">
        <v>0.06</v>
      </c>
      <c r="K34" s="39">
        <v>0.03</v>
      </c>
      <c r="L34" s="39">
        <v>0</v>
      </c>
      <c r="M34" s="39">
        <v>0</v>
      </c>
      <c r="N34" s="39">
        <v>10.5</v>
      </c>
      <c r="O34" s="39">
        <v>14.1</v>
      </c>
      <c r="P34" s="39">
        <v>47.4</v>
      </c>
      <c r="Q34" s="39">
        <v>1.17</v>
      </c>
    </row>
    <row r="35" spans="1:17" ht="20.25">
      <c r="A35" s="46" t="s">
        <v>32</v>
      </c>
      <c r="B35" s="16"/>
      <c r="C35" s="77">
        <f>SUM(C28:C34)</f>
        <v>157.28</v>
      </c>
      <c r="D35" s="77">
        <f>SUM(D28:D34)</f>
        <v>775</v>
      </c>
      <c r="E35" s="76">
        <f>SUM(E28:E34)</f>
        <v>25.099999999999998</v>
      </c>
      <c r="F35" s="76">
        <f t="shared" ref="F35:Q35" si="16">SUM(F28:F34)</f>
        <v>28.130000000000003</v>
      </c>
      <c r="G35" s="76">
        <f t="shared" si="16"/>
        <v>95.21</v>
      </c>
      <c r="H35" s="76">
        <f t="shared" si="16"/>
        <v>740.7</v>
      </c>
      <c r="I35" s="76"/>
      <c r="J35" s="76">
        <f t="shared" si="16"/>
        <v>0.38100000000000001</v>
      </c>
      <c r="K35" s="76">
        <f t="shared" si="16"/>
        <v>0.32300000000000006</v>
      </c>
      <c r="L35" s="76">
        <f t="shared" si="16"/>
        <v>529.55999999999995</v>
      </c>
      <c r="M35" s="76">
        <f t="shared" si="16"/>
        <v>27.58</v>
      </c>
      <c r="N35" s="76">
        <f t="shared" si="16"/>
        <v>175.1</v>
      </c>
      <c r="O35" s="76">
        <f t="shared" si="16"/>
        <v>111.55999999999999</v>
      </c>
      <c r="P35" s="76">
        <f t="shared" si="16"/>
        <v>408.88</v>
      </c>
      <c r="Q35" s="76">
        <f t="shared" si="16"/>
        <v>7.2299999999999995</v>
      </c>
    </row>
    <row r="36" spans="1:17" ht="20.25">
      <c r="A36" s="46" t="s">
        <v>35</v>
      </c>
      <c r="B36" s="16" t="s">
        <v>64</v>
      </c>
      <c r="C36" s="51">
        <v>80.53</v>
      </c>
      <c r="D36" s="74">
        <v>120</v>
      </c>
      <c r="E36" s="39">
        <v>20.040000000000003</v>
      </c>
      <c r="F36" s="39">
        <v>5.3</v>
      </c>
      <c r="G36" s="39">
        <v>29.299999999999997</v>
      </c>
      <c r="H36" s="39">
        <v>248.6</v>
      </c>
      <c r="I36" s="74" t="s">
        <v>154</v>
      </c>
      <c r="J36" s="39">
        <v>9.1999999999999998E-2</v>
      </c>
      <c r="K36" s="39">
        <v>0.32600000000000001</v>
      </c>
      <c r="L36" s="39">
        <v>18.399999999999999</v>
      </c>
      <c r="M36" s="39">
        <v>0.49999999999999994</v>
      </c>
      <c r="N36" s="39">
        <v>193.39999999999998</v>
      </c>
      <c r="O36" s="39">
        <v>36.799999999999997</v>
      </c>
      <c r="P36" s="39">
        <v>241.79999999999998</v>
      </c>
      <c r="Q36" s="39">
        <v>0.64</v>
      </c>
    </row>
    <row r="37" spans="1:17" ht="20.25">
      <c r="A37" s="46"/>
      <c r="B37" s="16" t="s">
        <v>46</v>
      </c>
      <c r="C37" s="51">
        <v>64.17</v>
      </c>
      <c r="D37" s="73">
        <v>200</v>
      </c>
      <c r="E37" s="39">
        <v>5.6</v>
      </c>
      <c r="F37" s="39">
        <v>6.4</v>
      </c>
      <c r="G37" s="39">
        <v>7.6</v>
      </c>
      <c r="H37" s="39">
        <v>110</v>
      </c>
      <c r="I37" s="74" t="s">
        <v>150</v>
      </c>
      <c r="J37" s="39">
        <v>0.06</v>
      </c>
      <c r="K37" s="39">
        <v>0.26</v>
      </c>
      <c r="L37" s="39">
        <v>44</v>
      </c>
      <c r="M37" s="39">
        <v>1.8</v>
      </c>
      <c r="N37" s="39">
        <v>242</v>
      </c>
      <c r="O37" s="39">
        <v>30</v>
      </c>
      <c r="P37" s="39">
        <v>188</v>
      </c>
      <c r="Q37" s="39">
        <v>0.2</v>
      </c>
    </row>
    <row r="38" spans="1:17" ht="20.25">
      <c r="A38" s="46"/>
      <c r="B38" s="16" t="s">
        <v>39</v>
      </c>
      <c r="C38" s="51">
        <v>1.52</v>
      </c>
      <c r="D38" s="73">
        <v>20</v>
      </c>
      <c r="E38" s="39">
        <v>1.52</v>
      </c>
      <c r="F38" s="39">
        <v>0.16</v>
      </c>
      <c r="G38" s="39">
        <v>9.84</v>
      </c>
      <c r="H38" s="39">
        <v>46.88</v>
      </c>
      <c r="I38" s="39" t="s">
        <v>133</v>
      </c>
      <c r="J38" s="39">
        <v>2.1999999999999999E-2</v>
      </c>
      <c r="K38" s="39">
        <v>6.0000000000000001E-3</v>
      </c>
      <c r="L38" s="39">
        <v>0</v>
      </c>
      <c r="M38" s="39">
        <v>0</v>
      </c>
      <c r="N38" s="39">
        <v>4</v>
      </c>
      <c r="O38" s="39">
        <v>2.8</v>
      </c>
      <c r="P38" s="39">
        <v>13</v>
      </c>
      <c r="Q38" s="39">
        <v>0.22</v>
      </c>
    </row>
    <row r="39" spans="1:17" ht="20.25">
      <c r="A39" s="46" t="s">
        <v>36</v>
      </c>
      <c r="B39" s="16"/>
      <c r="C39" s="79">
        <f>SUM(C36:C38)</f>
        <v>146.22</v>
      </c>
      <c r="D39" s="79">
        <f>SUM(D36:D38)</f>
        <v>340</v>
      </c>
      <c r="E39" s="76">
        <f>SUM(E36:E38)</f>
        <v>27.16</v>
      </c>
      <c r="F39" s="76">
        <f t="shared" ref="F39:Q39" si="17">SUM(F36:F38)</f>
        <v>11.86</v>
      </c>
      <c r="G39" s="76">
        <f t="shared" si="17"/>
        <v>46.739999999999995</v>
      </c>
      <c r="H39" s="76">
        <f t="shared" si="17"/>
        <v>405.48</v>
      </c>
      <c r="I39" s="76"/>
      <c r="J39" s="76">
        <f t="shared" si="17"/>
        <v>0.17399999999999999</v>
      </c>
      <c r="K39" s="76">
        <f t="shared" si="17"/>
        <v>0.59200000000000008</v>
      </c>
      <c r="L39" s="76">
        <f t="shared" si="17"/>
        <v>62.4</v>
      </c>
      <c r="M39" s="76">
        <f t="shared" si="17"/>
        <v>2.2999999999999998</v>
      </c>
      <c r="N39" s="76">
        <f t="shared" si="17"/>
        <v>439.4</v>
      </c>
      <c r="O39" s="76">
        <f t="shared" si="17"/>
        <v>69.599999999999994</v>
      </c>
      <c r="P39" s="76">
        <f t="shared" si="17"/>
        <v>442.79999999999995</v>
      </c>
      <c r="Q39" s="76">
        <f t="shared" si="17"/>
        <v>1.06</v>
      </c>
    </row>
    <row r="40" spans="1:17" ht="20.25">
      <c r="A40" s="46" t="s">
        <v>177</v>
      </c>
      <c r="B40" s="16"/>
      <c r="C40" s="76">
        <f t="shared" ref="C40:D40" si="18">C27+C35+C39</f>
        <v>361.97</v>
      </c>
      <c r="D40" s="89">
        <f t="shared" si="18"/>
        <v>1565</v>
      </c>
      <c r="E40" s="76">
        <f>E27+E35+E39</f>
        <v>63.974285714285713</v>
      </c>
      <c r="F40" s="76">
        <f t="shared" ref="F40:H40" si="19">F27+F35+F39</f>
        <v>58.623333333333335</v>
      </c>
      <c r="G40" s="76">
        <f t="shared" si="19"/>
        <v>213.6847619047619</v>
      </c>
      <c r="H40" s="76">
        <f t="shared" si="19"/>
        <v>1648.18</v>
      </c>
      <c r="I40" s="47"/>
      <c r="J40" s="76">
        <f t="shared" ref="J40" si="20">J27+J35+J39</f>
        <v>0.65214285714285714</v>
      </c>
      <c r="K40" s="76">
        <f t="shared" ref="K40" si="21">K27+K35+K39</f>
        <v>1.1378571428571429</v>
      </c>
      <c r="L40" s="76">
        <f t="shared" ref="L40" si="22">L27+L35+L39</f>
        <v>703.53047619047607</v>
      </c>
      <c r="M40" s="76">
        <f t="shared" ref="M40" si="23">M27+M35+M39</f>
        <v>32.06428571428571</v>
      </c>
      <c r="N40" s="76">
        <f t="shared" ref="N40" si="24">N27+N35+N39</f>
        <v>892.34761904761899</v>
      </c>
      <c r="O40" s="76">
        <f t="shared" ref="O40" si="25">O27+O35+O39</f>
        <v>227.33380952380949</v>
      </c>
      <c r="P40" s="76">
        <f t="shared" ref="P40" si="26">P27+P35+P39</f>
        <v>1106.1228571428571</v>
      </c>
      <c r="Q40" s="76">
        <f t="shared" ref="Q40" si="27">Q27+Q35+Q39</f>
        <v>9.7514285714285709</v>
      </c>
    </row>
    <row r="41" spans="1:17">
      <c r="A41" s="52" t="s">
        <v>82</v>
      </c>
      <c r="B41" t="s">
        <v>83</v>
      </c>
    </row>
    <row r="42" spans="1:17">
      <c r="B42" t="s">
        <v>84</v>
      </c>
    </row>
  </sheetData>
  <autoFilter ref="A3:Q42" xr:uid="{C14E3E5D-BFE6-468F-B774-9920CE929DF4}"/>
  <mergeCells count="11">
    <mergeCell ref="E2:G2"/>
    <mergeCell ref="A2:A3"/>
    <mergeCell ref="J2:J3"/>
    <mergeCell ref="K2:K3"/>
    <mergeCell ref="L2:L3"/>
    <mergeCell ref="C2:C3"/>
    <mergeCell ref="M2:M3"/>
    <mergeCell ref="N2:N3"/>
    <mergeCell ref="O2:O3"/>
    <mergeCell ref="P2:P3"/>
    <mergeCell ref="Q2:Q3"/>
  </mergeCells>
  <pageMargins left="0.23622047244094491" right="0.23622047244094491" top="0.35433070866141736" bottom="0.74803149606299213" header="0.31496062992125984" footer="0.31496062992125984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23"/>
  <sheetViews>
    <sheetView workbookViewId="0">
      <selection activeCell="D7" sqref="D7"/>
    </sheetView>
  </sheetViews>
  <sheetFormatPr defaultColWidth="9" defaultRowHeight="15"/>
  <cols>
    <col min="1" max="1" width="19.7109375" customWidth="1"/>
    <col min="2" max="2" width="10.85546875" customWidth="1"/>
    <col min="3" max="4" width="10.42578125" customWidth="1"/>
    <col min="5" max="5" width="12.28515625" customWidth="1"/>
    <col min="6" max="6" width="16" customWidth="1"/>
    <col min="7" max="7" width="8.5703125" customWidth="1"/>
    <col min="8" max="8" width="8" customWidth="1"/>
  </cols>
  <sheetData>
    <row r="3" spans="1:16" ht="18.75">
      <c r="A3" s="99" t="s">
        <v>85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6" ht="15.75">
      <c r="A4" s="10"/>
      <c r="B4" s="10"/>
      <c r="C4" s="10"/>
      <c r="D4" s="10"/>
      <c r="E4" s="10"/>
      <c r="F4" s="10"/>
    </row>
    <row r="5" spans="1:16" ht="18.75" customHeight="1">
      <c r="A5" s="101" t="s">
        <v>86</v>
      </c>
      <c r="B5" s="12" t="s">
        <v>87</v>
      </c>
      <c r="C5" s="12" t="s">
        <v>88</v>
      </c>
      <c r="D5" s="13" t="s">
        <v>89</v>
      </c>
      <c r="E5" s="100" t="s">
        <v>90</v>
      </c>
      <c r="F5" s="100"/>
      <c r="G5" s="102" t="s">
        <v>6</v>
      </c>
      <c r="H5" s="102" t="s">
        <v>7</v>
      </c>
      <c r="I5" s="102" t="s">
        <v>8</v>
      </c>
      <c r="J5" s="102" t="s">
        <v>9</v>
      </c>
      <c r="K5" s="102" t="s">
        <v>10</v>
      </c>
      <c r="L5" s="102" t="s">
        <v>11</v>
      </c>
      <c r="M5" s="102" t="s">
        <v>12</v>
      </c>
      <c r="N5" s="102" t="s">
        <v>13</v>
      </c>
    </row>
    <row r="6" spans="1:16" ht="15.75">
      <c r="A6" s="101"/>
      <c r="B6" s="2" t="s">
        <v>91</v>
      </c>
      <c r="C6" s="2" t="s">
        <v>91</v>
      </c>
      <c r="D6" s="2" t="s">
        <v>91</v>
      </c>
      <c r="E6" s="4" t="s">
        <v>92</v>
      </c>
      <c r="F6" s="4" t="s">
        <v>93</v>
      </c>
      <c r="G6" s="103"/>
      <c r="H6" s="103"/>
      <c r="I6" s="103"/>
      <c r="J6" s="103"/>
      <c r="K6" s="103"/>
      <c r="L6" s="103"/>
      <c r="M6" s="103"/>
      <c r="N6" s="103"/>
    </row>
    <row r="7" spans="1:16" ht="15.75">
      <c r="A7" s="4">
        <v>1</v>
      </c>
      <c r="B7" s="5">
        <f>'1,2'!E15</f>
        <v>20.5686</v>
      </c>
      <c r="C7" s="5">
        <f>'1,2'!F15</f>
        <v>25.9</v>
      </c>
      <c r="D7" s="5">
        <f>'1,2'!G15</f>
        <v>57.547600000000003</v>
      </c>
      <c r="E7" s="5">
        <f>'1,2'!H15</f>
        <v>578.31999999999994</v>
      </c>
      <c r="F7" s="6">
        <f>SUM(E7*100/E19)</f>
        <v>24.609361702127657</v>
      </c>
      <c r="G7" s="5">
        <f>'1,2'!J15</f>
        <v>0.1938</v>
      </c>
      <c r="H7" s="5">
        <f>'1,2'!K15</f>
        <v>0.66739999999999999</v>
      </c>
      <c r="I7" s="5">
        <f>'1,2'!L15</f>
        <v>419.96</v>
      </c>
      <c r="J7" s="5">
        <f>'1,2'!M15</f>
        <v>13.1356</v>
      </c>
      <c r="K7" s="5">
        <f>'1,2'!N15</f>
        <v>175.42979999999997</v>
      </c>
      <c r="L7" s="5">
        <f>'1,2'!O15</f>
        <v>50.313600000000001</v>
      </c>
      <c r="M7" s="5">
        <f>'1,2'!P15</f>
        <v>386.66180000000003</v>
      </c>
      <c r="N7" s="5">
        <f>'1,2'!Q15</f>
        <v>7.0646000000000004</v>
      </c>
      <c r="P7" s="48"/>
    </row>
    <row r="8" spans="1:16" ht="15.75">
      <c r="A8" s="4">
        <v>2</v>
      </c>
      <c r="B8" s="5">
        <f>'1,2'!E34</f>
        <v>22.784800000000001</v>
      </c>
      <c r="C8" s="5">
        <f>'1,2'!F34</f>
        <v>20.507199999999997</v>
      </c>
      <c r="D8" s="5">
        <f>'1,2'!G34</f>
        <v>101.21</v>
      </c>
      <c r="E8" s="5">
        <f>'1,2'!H34</f>
        <v>772.62</v>
      </c>
      <c r="F8" s="6">
        <f>E8*100/E19</f>
        <v>32.877446808510641</v>
      </c>
      <c r="G8" s="5">
        <f>'1,2'!J34</f>
        <v>0.16320000000000001</v>
      </c>
      <c r="H8" s="5">
        <f>'1,2'!K34</f>
        <v>0.18420000000000003</v>
      </c>
      <c r="I8" s="5">
        <f>'1,2'!L34</f>
        <v>14.12</v>
      </c>
      <c r="J8" s="5">
        <f>'1,2'!M34</f>
        <v>6.36</v>
      </c>
      <c r="K8" s="5">
        <f>'1,2'!N34</f>
        <v>94.078400000000002</v>
      </c>
      <c r="L8" s="5">
        <f>'1,2'!O34</f>
        <v>60.326999999999991</v>
      </c>
      <c r="M8" s="5">
        <f>'1,2'!P34</f>
        <v>265.93920000000003</v>
      </c>
      <c r="N8" s="5">
        <f>'1,2'!Q34</f>
        <v>7.2143999999999995</v>
      </c>
      <c r="P8" s="48"/>
    </row>
    <row r="9" spans="1:16" ht="15.75">
      <c r="A9" s="4">
        <v>3</v>
      </c>
      <c r="B9" s="5">
        <f>'3,4'!E10</f>
        <v>22.39</v>
      </c>
      <c r="C9" s="5">
        <f>'3,4'!F10</f>
        <v>22.899999999999995</v>
      </c>
      <c r="D9" s="5">
        <f>'3,4'!G10</f>
        <v>89.16</v>
      </c>
      <c r="E9" s="5">
        <f>'3,4'!H10</f>
        <v>647.83999999999992</v>
      </c>
      <c r="F9" s="6">
        <f>E9*100/E19</f>
        <v>27.567659574468081</v>
      </c>
      <c r="G9" s="5">
        <f>'3,4'!J10</f>
        <v>0.223</v>
      </c>
      <c r="H9" s="5">
        <f>'3,4'!K10</f>
        <v>0.36400000000000005</v>
      </c>
      <c r="I9" s="5">
        <f>'3,4'!L10</f>
        <v>153.9</v>
      </c>
      <c r="J9" s="5">
        <f>'3,4'!M10</f>
        <v>23.36</v>
      </c>
      <c r="K9" s="5">
        <f>'3,4'!N10</f>
        <v>368.94</v>
      </c>
      <c r="L9" s="5">
        <f>'3,4'!O10</f>
        <v>145.39000000000001</v>
      </c>
      <c r="M9" s="5">
        <f>'3,4'!P10</f>
        <v>421.18</v>
      </c>
      <c r="N9" s="5">
        <f>'3,4'!Q10</f>
        <v>5.98</v>
      </c>
    </row>
    <row r="10" spans="1:16" ht="15.75">
      <c r="A10" s="4">
        <v>4</v>
      </c>
      <c r="B10" s="5">
        <f>'3,4'!E28</f>
        <v>14.651249999999999</v>
      </c>
      <c r="C10" s="5">
        <f>'3,4'!F28</f>
        <v>9.7637499999999999</v>
      </c>
      <c r="D10" s="5">
        <f>'3,4'!G28</f>
        <v>77.2</v>
      </c>
      <c r="E10" s="5">
        <f>'3,4'!H28</f>
        <v>452.18999999999994</v>
      </c>
      <c r="F10" s="6">
        <f>E10*100/E19</f>
        <v>19.242127659574464</v>
      </c>
      <c r="G10" s="5">
        <f>'3,4'!J28</f>
        <v>0.27350000000000002</v>
      </c>
      <c r="H10" s="5">
        <f>'3,4'!K28</f>
        <v>0.22750000000000004</v>
      </c>
      <c r="I10" s="5">
        <f>'3,4'!L28</f>
        <v>47.717500000000001</v>
      </c>
      <c r="J10" s="5">
        <f>'3,4'!M28</f>
        <v>13.842499999999999</v>
      </c>
      <c r="K10" s="5">
        <f>'3,4'!N28</f>
        <v>116.46000000000001</v>
      </c>
      <c r="L10" s="5">
        <f>'3,4'!O28</f>
        <v>82.222500000000011</v>
      </c>
      <c r="M10" s="5">
        <f>'3,4'!P28</f>
        <v>278.58250000000004</v>
      </c>
      <c r="N10" s="5">
        <f>'3,4'!Q28</f>
        <v>5.8949999999999996</v>
      </c>
    </row>
    <row r="11" spans="1:16" ht="15.75">
      <c r="A11" s="4">
        <v>5</v>
      </c>
      <c r="B11" s="5">
        <f>'5,6'!E9</f>
        <v>17.940000000000001</v>
      </c>
      <c r="C11" s="5">
        <f>'5,6'!F9</f>
        <v>23.277931034482759</v>
      </c>
      <c r="D11" s="5">
        <f>'5,6'!G9</f>
        <v>62.613103448275865</v>
      </c>
      <c r="E11" s="5">
        <f>'5,6'!H9</f>
        <v>541.91999999999996</v>
      </c>
      <c r="F11" s="6">
        <f>E11*100/E19</f>
        <v>23.060425531914891</v>
      </c>
      <c r="G11" s="5">
        <f>'5,6'!J9</f>
        <v>0.43544827586206897</v>
      </c>
      <c r="H11" s="5">
        <f>'5,6'!K9</f>
        <v>0.44544827586206898</v>
      </c>
      <c r="I11" s="5">
        <f>'5,6'!L9</f>
        <v>64.57586206896552</v>
      </c>
      <c r="J11" s="5">
        <f>'5,6'!M9</f>
        <v>16.337931034482757</v>
      </c>
      <c r="K11" s="5">
        <f>'5,6'!N9</f>
        <v>103.15551724137931</v>
      </c>
      <c r="L11" s="5">
        <f>'5,6'!O9</f>
        <v>175.07413793103453</v>
      </c>
      <c r="M11" s="5">
        <f>'5,6'!P9</f>
        <v>485.11551724137934</v>
      </c>
      <c r="N11" s="5">
        <f>'5,6'!Q9</f>
        <v>7.6328275862068971</v>
      </c>
    </row>
    <row r="12" spans="1:16" ht="15.75">
      <c r="A12" s="4">
        <v>6</v>
      </c>
      <c r="B12" s="5">
        <f>'5,6'!E26</f>
        <v>20.220000000000002</v>
      </c>
      <c r="C12" s="5">
        <f>'5,6'!F26</f>
        <v>16.309999999999999</v>
      </c>
      <c r="D12" s="5">
        <f>'5,6'!G26</f>
        <v>72.78</v>
      </c>
      <c r="E12" s="5">
        <f>'5,6'!H26</f>
        <v>529.47</v>
      </c>
      <c r="F12" s="6">
        <f>E12*100/E19</f>
        <v>22.53063829787234</v>
      </c>
      <c r="G12" s="5">
        <f>'5,6'!J26</f>
        <v>0.123</v>
      </c>
      <c r="H12" s="5">
        <f>'5,6'!K26</f>
        <v>0.32200000000000001</v>
      </c>
      <c r="I12" s="5">
        <f>'5,6'!L26</f>
        <v>53.3</v>
      </c>
      <c r="J12" s="5">
        <f>'5,6'!M26</f>
        <v>9.84</v>
      </c>
      <c r="K12" s="5">
        <f>'5,6'!N26</f>
        <v>534.81999999999994</v>
      </c>
      <c r="L12" s="5">
        <f>'5,6'!O26</f>
        <v>54.459999999999994</v>
      </c>
      <c r="M12" s="5">
        <f>'5,6'!P26</f>
        <v>370.78999999999996</v>
      </c>
      <c r="N12" s="5">
        <f>'5,6'!Q26</f>
        <v>3.6579999999999999</v>
      </c>
    </row>
    <row r="13" spans="1:16" ht="15.75">
      <c r="A13" s="4">
        <v>7</v>
      </c>
      <c r="B13" s="5">
        <f>'7,8'!E11</f>
        <v>20.86</v>
      </c>
      <c r="C13" s="5">
        <f>'7,8'!F11</f>
        <v>21.85</v>
      </c>
      <c r="D13" s="5">
        <f>'7,8'!G11</f>
        <v>72.91</v>
      </c>
      <c r="E13" s="5">
        <f>'7,8'!H11</f>
        <v>567.74</v>
      </c>
      <c r="F13" s="6">
        <f>E13*100/E19</f>
        <v>24.159148936170212</v>
      </c>
      <c r="G13" s="5">
        <f>'7,8'!J11</f>
        <v>0.33900000000000002</v>
      </c>
      <c r="H13" s="5">
        <f>'7,8'!K11</f>
        <v>0.28200000000000003</v>
      </c>
      <c r="I13" s="5">
        <f>'7,8'!L11</f>
        <v>522.70000000000005</v>
      </c>
      <c r="J13" s="5">
        <f>'7,8'!M11</f>
        <v>27.83</v>
      </c>
      <c r="K13" s="5">
        <f>'7,8'!N11</f>
        <v>168.86999999999998</v>
      </c>
      <c r="L13" s="5">
        <f>'7,8'!O11</f>
        <v>86.31</v>
      </c>
      <c r="M13" s="5">
        <f>'7,8'!P11</f>
        <v>331.57</v>
      </c>
      <c r="N13" s="5">
        <f>'7,8'!Q11</f>
        <v>5.08</v>
      </c>
    </row>
    <row r="14" spans="1:16" ht="15.75">
      <c r="A14" s="4">
        <v>8</v>
      </c>
      <c r="B14" s="5">
        <f>'7,8'!E30</f>
        <v>27.7606</v>
      </c>
      <c r="C14" s="5">
        <f>'7,8'!F30</f>
        <v>29.057199999999998</v>
      </c>
      <c r="D14" s="5">
        <f>'7,8'!G30</f>
        <v>66.213200000000001</v>
      </c>
      <c r="E14" s="5">
        <f>'7,8'!H30</f>
        <v>606.55999999999995</v>
      </c>
      <c r="F14" s="6">
        <f>E14*100/E19</f>
        <v>25.81106382978723</v>
      </c>
      <c r="G14" s="5">
        <f>'7,8'!J30</f>
        <v>0.31459999999999994</v>
      </c>
      <c r="H14" s="5">
        <f>'7,8'!K30</f>
        <v>0.34119999999999995</v>
      </c>
      <c r="I14" s="5">
        <f>'7,8'!L30</f>
        <v>24.439999999999994</v>
      </c>
      <c r="J14" s="5">
        <f>'7,8'!M30</f>
        <v>22.398</v>
      </c>
      <c r="K14" s="5">
        <f>'7,8'!N30</f>
        <v>234.89659999999998</v>
      </c>
      <c r="L14" s="5">
        <f>'7,8'!O30</f>
        <v>141.72340000000003</v>
      </c>
      <c r="M14" s="5">
        <f>'7,8'!P30</f>
        <v>456.17779999999993</v>
      </c>
      <c r="N14" s="5">
        <f>'7,8'!Q30</f>
        <v>5.4218000000000002</v>
      </c>
    </row>
    <row r="15" spans="1:16" ht="15.75">
      <c r="A15" s="4">
        <v>9</v>
      </c>
      <c r="B15" s="5">
        <f>'9,10'!E10</f>
        <v>23.203333333333333</v>
      </c>
      <c r="C15" s="5">
        <f>'9,10'!F10</f>
        <v>18.813333333333333</v>
      </c>
      <c r="D15" s="5">
        <f>'9,10'!G10</f>
        <v>73.820000000000007</v>
      </c>
      <c r="E15" s="5">
        <f>'9,10'!H10</f>
        <v>553.37333333333333</v>
      </c>
      <c r="F15" s="6">
        <f>E15*100/E19</f>
        <v>23.547801418439718</v>
      </c>
      <c r="G15" s="5">
        <f>'9,10'!J10</f>
        <v>0.28499999999999998</v>
      </c>
      <c r="H15" s="5">
        <f>'9,10'!K10</f>
        <v>0.31400000000000006</v>
      </c>
      <c r="I15" s="5">
        <f>'9,10'!L10</f>
        <v>80.713333333333338</v>
      </c>
      <c r="J15" s="5">
        <f>'9,10'!M10</f>
        <v>31.83</v>
      </c>
      <c r="K15" s="5">
        <f>'9,10'!N10</f>
        <v>145.81666666666666</v>
      </c>
      <c r="L15" s="5">
        <f>'9,10'!O10</f>
        <v>87.476666666666674</v>
      </c>
      <c r="M15" s="5">
        <f>'9,10'!P10</f>
        <v>258.4933333333334</v>
      </c>
      <c r="N15" s="5">
        <f>'9,10'!Q10</f>
        <v>9.9533333333333331</v>
      </c>
    </row>
    <row r="16" spans="1:16" ht="15.75">
      <c r="A16" s="4">
        <v>10</v>
      </c>
      <c r="B16" s="5">
        <f>'9,10'!E27</f>
        <v>11.714285714285714</v>
      </c>
      <c r="C16" s="5">
        <f>'9,10'!F27</f>
        <v>18.633333333333333</v>
      </c>
      <c r="D16" s="5">
        <f>'9,10'!G27</f>
        <v>71.734761904761911</v>
      </c>
      <c r="E16" s="5">
        <f>'9,10'!H27</f>
        <v>502</v>
      </c>
      <c r="F16" s="6">
        <f>E16*100/E19</f>
        <v>21.361702127659573</v>
      </c>
      <c r="G16" s="5">
        <f>'9,10'!J27</f>
        <v>9.7142857142857142E-2</v>
      </c>
      <c r="H16" s="5">
        <f>'9,10'!K27</f>
        <v>0.22285714285714286</v>
      </c>
      <c r="I16" s="5">
        <f>'9,10'!L27</f>
        <v>111.57047619047619</v>
      </c>
      <c r="J16" s="5">
        <f>'9,10'!M27</f>
        <v>2.1842857142857142</v>
      </c>
      <c r="K16" s="5">
        <f>'9,10'!N27</f>
        <v>277.84761904761899</v>
      </c>
      <c r="L16" s="5">
        <f>'9,10'!O27</f>
        <v>46.173809523809524</v>
      </c>
      <c r="M16" s="5">
        <f>'9,10'!P27</f>
        <v>254.44285714285715</v>
      </c>
      <c r="N16" s="5">
        <f>'9,10'!Q27</f>
        <v>1.4614285714285713</v>
      </c>
    </row>
    <row r="17" spans="1:14" ht="15.75">
      <c r="A17" s="4" t="s">
        <v>94</v>
      </c>
      <c r="B17" s="5">
        <f t="shared" ref="B17:G17" si="0">SUM(B7:B16)</f>
        <v>202.09286904761905</v>
      </c>
      <c r="C17" s="5">
        <f t="shared" si="0"/>
        <v>207.01274770114941</v>
      </c>
      <c r="D17" s="5">
        <f t="shared" si="0"/>
        <v>745.18866535303778</v>
      </c>
      <c r="E17" s="5">
        <f t="shared" si="0"/>
        <v>5752.0333333333328</v>
      </c>
      <c r="F17" s="6">
        <f t="shared" si="0"/>
        <v>244.76737588652483</v>
      </c>
      <c r="G17" s="5">
        <f t="shared" si="0"/>
        <v>2.447691133004926</v>
      </c>
      <c r="H17" s="5">
        <f t="shared" ref="H17:N17" si="1">SUM(H7:H16)</f>
        <v>3.370605418719212</v>
      </c>
      <c r="I17" s="5">
        <f t="shared" si="1"/>
        <v>1492.9971715927752</v>
      </c>
      <c r="J17" s="5">
        <f t="shared" si="1"/>
        <v>167.11831674876848</v>
      </c>
      <c r="K17" s="5">
        <f t="shared" si="1"/>
        <v>2220.3146029556647</v>
      </c>
      <c r="L17" s="5">
        <f t="shared" si="1"/>
        <v>929.47111412151094</v>
      </c>
      <c r="M17" s="5">
        <f t="shared" si="1"/>
        <v>3508.95300771757</v>
      </c>
      <c r="N17" s="5">
        <f t="shared" si="1"/>
        <v>59.361389490968797</v>
      </c>
    </row>
    <row r="18" spans="1:14" ht="15.75">
      <c r="A18" s="4" t="s">
        <v>95</v>
      </c>
      <c r="B18" s="14">
        <f t="shared" ref="B18:F18" si="2">SUM(B17/10)</f>
        <v>20.209286904761903</v>
      </c>
      <c r="C18" s="14">
        <f t="shared" si="2"/>
        <v>20.701274770114942</v>
      </c>
      <c r="D18" s="14">
        <f t="shared" si="2"/>
        <v>74.518866535303772</v>
      </c>
      <c r="E18" s="14">
        <f t="shared" si="2"/>
        <v>575.20333333333326</v>
      </c>
      <c r="F18" s="7">
        <f t="shared" si="2"/>
        <v>24.476737588652483</v>
      </c>
      <c r="G18" s="14">
        <f>G17/10</f>
        <v>0.24476911330049261</v>
      </c>
      <c r="H18" s="14">
        <f t="shared" ref="H18:N18" si="3">H17/10</f>
        <v>0.33706054187192119</v>
      </c>
      <c r="I18" s="14">
        <f t="shared" si="3"/>
        <v>149.29971715927752</v>
      </c>
      <c r="J18" s="14">
        <f t="shared" si="3"/>
        <v>16.711831674876848</v>
      </c>
      <c r="K18" s="14">
        <f t="shared" si="3"/>
        <v>222.03146029556646</v>
      </c>
      <c r="L18" s="14">
        <f t="shared" si="3"/>
        <v>92.947111412151088</v>
      </c>
      <c r="M18" s="14">
        <f t="shared" si="3"/>
        <v>350.89530077175698</v>
      </c>
      <c r="N18" s="14">
        <f t="shared" si="3"/>
        <v>5.9361389490968799</v>
      </c>
    </row>
    <row r="19" spans="1:14" ht="15.75">
      <c r="A19" s="4" t="s">
        <v>96</v>
      </c>
      <c r="B19" s="4">
        <v>77</v>
      </c>
      <c r="C19" s="4">
        <v>79</v>
      </c>
      <c r="D19" s="4">
        <v>335</v>
      </c>
      <c r="E19" s="4">
        <v>2350</v>
      </c>
      <c r="F19" s="6" t="s">
        <v>97</v>
      </c>
      <c r="G19" s="4">
        <v>1.2</v>
      </c>
      <c r="H19" s="4">
        <v>1.4</v>
      </c>
      <c r="I19" s="4">
        <v>700</v>
      </c>
      <c r="J19" s="4">
        <v>60</v>
      </c>
      <c r="K19" s="4">
        <v>1100</v>
      </c>
      <c r="L19" s="4">
        <v>250</v>
      </c>
      <c r="M19" s="4">
        <v>1100</v>
      </c>
      <c r="N19" s="4">
        <v>12</v>
      </c>
    </row>
    <row r="21" spans="1:14">
      <c r="G21" s="15"/>
      <c r="H21" s="15"/>
      <c r="I21" s="15"/>
      <c r="J21" s="15"/>
      <c r="K21" s="15"/>
      <c r="L21" s="15"/>
      <c r="M21" s="15"/>
      <c r="N21" s="15"/>
    </row>
    <row r="23" spans="1:14">
      <c r="G23" s="15"/>
    </row>
  </sheetData>
  <mergeCells count="11">
    <mergeCell ref="A3:N3"/>
    <mergeCell ref="E5:F5"/>
    <mergeCell ref="A5:A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19"/>
  <sheetViews>
    <sheetView workbookViewId="0">
      <selection activeCell="P7" sqref="P7:P8"/>
    </sheetView>
  </sheetViews>
  <sheetFormatPr defaultColWidth="9" defaultRowHeight="15"/>
  <cols>
    <col min="1" max="1" width="22.7109375" customWidth="1"/>
    <col min="2" max="2" width="9.5703125" customWidth="1"/>
    <col min="3" max="4" width="10.140625" customWidth="1"/>
    <col min="5" max="5" width="10.85546875" customWidth="1"/>
    <col min="6" max="6" width="16.5703125" customWidth="1"/>
    <col min="7" max="7" width="8" customWidth="1"/>
    <col min="8" max="8" width="8.140625" customWidth="1"/>
    <col min="10" max="10" width="8.28515625" customWidth="1"/>
  </cols>
  <sheetData>
    <row r="3" spans="1:14" ht="18.75">
      <c r="A3" s="99" t="s">
        <v>98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>
      <c r="A4" s="1"/>
      <c r="B4" s="1"/>
      <c r="C4" s="1"/>
      <c r="D4" s="1"/>
      <c r="E4" s="1"/>
      <c r="F4" s="1"/>
    </row>
    <row r="5" spans="1:14" ht="15.75" customHeight="1">
      <c r="A5" s="101" t="s">
        <v>86</v>
      </c>
      <c r="B5" s="12" t="s">
        <v>87</v>
      </c>
      <c r="C5" s="12" t="s">
        <v>16</v>
      </c>
      <c r="D5" s="12" t="s">
        <v>17</v>
      </c>
      <c r="E5" s="100" t="s">
        <v>90</v>
      </c>
      <c r="F5" s="100"/>
      <c r="G5" s="102" t="s">
        <v>6</v>
      </c>
      <c r="H5" s="102" t="s">
        <v>7</v>
      </c>
      <c r="I5" s="102" t="s">
        <v>8</v>
      </c>
      <c r="J5" s="102" t="s">
        <v>9</v>
      </c>
      <c r="K5" s="102" t="s">
        <v>10</v>
      </c>
      <c r="L5" s="102" t="s">
        <v>11</v>
      </c>
      <c r="M5" s="102" t="s">
        <v>12</v>
      </c>
      <c r="N5" s="102" t="s">
        <v>13</v>
      </c>
    </row>
    <row r="6" spans="1:14" ht="15.75">
      <c r="A6" s="101"/>
      <c r="B6" s="2" t="s">
        <v>99</v>
      </c>
      <c r="C6" s="2" t="s">
        <v>99</v>
      </c>
      <c r="D6" s="2" t="s">
        <v>99</v>
      </c>
      <c r="E6" s="4" t="s">
        <v>100</v>
      </c>
      <c r="F6" s="4" t="s">
        <v>101</v>
      </c>
      <c r="G6" s="103"/>
      <c r="H6" s="103"/>
      <c r="I6" s="103"/>
      <c r="J6" s="103"/>
      <c r="K6" s="103"/>
      <c r="L6" s="103"/>
      <c r="M6" s="103"/>
      <c r="N6" s="103"/>
    </row>
    <row r="7" spans="1:14" ht="15.75">
      <c r="A7" s="4">
        <v>1</v>
      </c>
      <c r="B7" s="5">
        <f>'1,2'!E23</f>
        <v>28.158999999999999</v>
      </c>
      <c r="C7" s="5">
        <f>'1,2'!F23</f>
        <v>27.251999999999995</v>
      </c>
      <c r="D7" s="5">
        <f>'1,2'!G23</f>
        <v>103.31</v>
      </c>
      <c r="E7" s="5">
        <f>'1,2'!H23</f>
        <v>726.8</v>
      </c>
      <c r="F7" s="6">
        <f>SUM(E7*100/E19)</f>
        <v>30.927659574468084</v>
      </c>
      <c r="G7" s="5">
        <f>'1,2'!J23</f>
        <v>0.37749999999999995</v>
      </c>
      <c r="H7" s="5">
        <f>'1,2'!K23</f>
        <v>0.2215</v>
      </c>
      <c r="I7" s="5">
        <f>'1,2'!L23</f>
        <v>13.54</v>
      </c>
      <c r="J7" s="5">
        <f>'1,2'!M23</f>
        <v>15.785</v>
      </c>
      <c r="K7" s="5">
        <f>'1,2'!N23</f>
        <v>129.42000000000002</v>
      </c>
      <c r="L7" s="5">
        <f>'1,2'!O23</f>
        <v>156.04</v>
      </c>
      <c r="M7" s="5">
        <f>'1,2'!P23</f>
        <v>437.67999999999995</v>
      </c>
      <c r="N7" s="5">
        <f>'1,2'!Q23</f>
        <v>9.120000000000001</v>
      </c>
    </row>
    <row r="8" spans="1:14" ht="15.75">
      <c r="A8" s="4">
        <v>2</v>
      </c>
      <c r="B8" s="5">
        <f>'1,2'!E43</f>
        <v>18.273849999999999</v>
      </c>
      <c r="C8" s="5">
        <f>'1,2'!F43</f>
        <v>19.656950000000002</v>
      </c>
      <c r="D8" s="5">
        <f>'1,2'!G43</f>
        <v>122.77519999999998</v>
      </c>
      <c r="E8" s="5">
        <f>'1,2'!H43</f>
        <v>747.7700000000001</v>
      </c>
      <c r="F8" s="6">
        <f>E8*100/E19</f>
        <v>31.820000000000007</v>
      </c>
      <c r="G8" s="5">
        <f>'1,2'!J43</f>
        <v>0.37409999999999999</v>
      </c>
      <c r="H8" s="5">
        <f>'1,2'!K43</f>
        <v>0.30570000000000008</v>
      </c>
      <c r="I8" s="5">
        <f>'1,2'!L43</f>
        <v>175.73750000000001</v>
      </c>
      <c r="J8" s="5">
        <f>'1,2'!M43</f>
        <v>41.872500000000002</v>
      </c>
      <c r="K8" s="5">
        <f>'1,2'!N43</f>
        <v>223.4066</v>
      </c>
      <c r="L8" s="5">
        <f>'1,2'!O43</f>
        <v>108.0759</v>
      </c>
      <c r="M8" s="5">
        <f>'1,2'!P43</f>
        <v>328.33030000000002</v>
      </c>
      <c r="N8" s="5">
        <f>'1,2'!Q43</f>
        <v>6.6088000000000013</v>
      </c>
    </row>
    <row r="9" spans="1:14" ht="15.75">
      <c r="A9" s="4">
        <v>3</v>
      </c>
      <c r="B9" s="5">
        <f>'3,4'!E17</f>
        <v>27.258600000000001</v>
      </c>
      <c r="C9" s="5">
        <f>'3,4'!F17</f>
        <v>30.58</v>
      </c>
      <c r="D9" s="5">
        <f>'3,4'!G17</f>
        <v>76.547599999999989</v>
      </c>
      <c r="E9" s="5">
        <f>'3,4'!H17</f>
        <v>723.88</v>
      </c>
      <c r="F9" s="6">
        <f>E9*100/E19</f>
        <v>30.803404255319148</v>
      </c>
      <c r="G9" s="5">
        <f>'3,4'!J17</f>
        <v>0.50679999999999992</v>
      </c>
      <c r="H9" s="5">
        <f>'3,4'!K17</f>
        <v>1.6654</v>
      </c>
      <c r="I9" s="5">
        <f>'3,4'!L17</f>
        <v>315.38</v>
      </c>
      <c r="J9" s="5">
        <f>'3,4'!M17</f>
        <v>26.215599999999998</v>
      </c>
      <c r="K9" s="5">
        <f>'3,4'!N17</f>
        <v>221.28979999999999</v>
      </c>
      <c r="L9" s="5">
        <f>'3,4'!O17</f>
        <v>144.99360000000001</v>
      </c>
      <c r="M9" s="5">
        <f>'3,4'!P17</f>
        <v>442.41179999999997</v>
      </c>
      <c r="N9" s="5">
        <f>'3,4'!Q17</f>
        <v>7.0746000000000011</v>
      </c>
    </row>
    <row r="10" spans="1:14" ht="15.75">
      <c r="A10" s="4">
        <v>4</v>
      </c>
      <c r="B10" s="5">
        <f>'3,4'!E37</f>
        <v>29.532800000000002</v>
      </c>
      <c r="C10" s="5">
        <f>'3,4'!F37</f>
        <v>25.6572</v>
      </c>
      <c r="D10" s="5">
        <f>'3,4'!G37</f>
        <v>151.19999999999999</v>
      </c>
      <c r="E10" s="5">
        <f>'3,4'!H37</f>
        <v>979.78</v>
      </c>
      <c r="F10" s="6">
        <f>E10*100/E19</f>
        <v>41.692765957446809</v>
      </c>
      <c r="G10" s="5">
        <f>'3,4'!J37</f>
        <v>0.36420000000000002</v>
      </c>
      <c r="H10" s="5">
        <f>'3,4'!K37</f>
        <v>0.5102000000000001</v>
      </c>
      <c r="I10" s="5">
        <f>'3,4'!L37</f>
        <v>45.19</v>
      </c>
      <c r="J10" s="5">
        <f>'3,4'!M37</f>
        <v>21.17</v>
      </c>
      <c r="K10" s="5">
        <f>'3,4'!N37</f>
        <v>394.34840000000003</v>
      </c>
      <c r="L10" s="5">
        <f>'3,4'!O37</f>
        <v>126.29699999999998</v>
      </c>
      <c r="M10" s="5">
        <f>'3,4'!P37</f>
        <v>509.59919999999994</v>
      </c>
      <c r="N10" s="5">
        <f>'3,4'!Q37</f>
        <v>8.9144000000000005</v>
      </c>
    </row>
    <row r="11" spans="1:14" ht="15.75">
      <c r="A11" s="4">
        <v>5</v>
      </c>
      <c r="B11" s="5">
        <f>'5,6'!E17</f>
        <v>26.813333333333333</v>
      </c>
      <c r="C11" s="5">
        <f>'5,6'!F17</f>
        <v>24.693333333333335</v>
      </c>
      <c r="D11" s="5">
        <f>'5,6'!G17</f>
        <v>107.79999999999998</v>
      </c>
      <c r="E11" s="5">
        <f>'5,6'!H17</f>
        <v>735.8033333333334</v>
      </c>
      <c r="F11" s="6">
        <f>E11*100/E19</f>
        <v>31.310780141843974</v>
      </c>
      <c r="G11" s="5">
        <f>'5,6'!J17</f>
        <v>0.35899999999999999</v>
      </c>
      <c r="H11" s="5">
        <f>'5,6'!K17</f>
        <v>0.374</v>
      </c>
      <c r="I11" s="5">
        <f>'5,6'!L17</f>
        <v>195.08333333333334</v>
      </c>
      <c r="J11" s="5">
        <f>'5,6'!M17</f>
        <v>32.330000000000005</v>
      </c>
      <c r="K11" s="5">
        <f>'5,6'!N17</f>
        <v>249.12666666666664</v>
      </c>
      <c r="L11" s="5">
        <f>'5,6'!O17</f>
        <v>96.766666666666666</v>
      </c>
      <c r="M11" s="5">
        <f>'5,6'!P17</f>
        <v>317.17333333333335</v>
      </c>
      <c r="N11" s="5">
        <f>'5,6'!Q17</f>
        <v>8.3733333333333348</v>
      </c>
    </row>
    <row r="12" spans="1:14" ht="15.75">
      <c r="A12" s="4">
        <v>6</v>
      </c>
      <c r="B12" s="5">
        <f>'5,6'!E34</f>
        <v>22.979999999999997</v>
      </c>
      <c r="C12" s="5">
        <f>'5,6'!F34</f>
        <v>16.8</v>
      </c>
      <c r="D12" s="5">
        <f>'5,6'!G34</f>
        <v>94.394999999999982</v>
      </c>
      <c r="E12" s="5">
        <f>'5,6'!H34</f>
        <v>623.5</v>
      </c>
      <c r="F12" s="6">
        <f>E12*100/E19</f>
        <v>26.531914893617021</v>
      </c>
      <c r="G12" s="5">
        <f>'5,6'!J34</f>
        <v>0.25430000000000003</v>
      </c>
      <c r="H12" s="5">
        <f>'5,6'!K34</f>
        <v>0.29610000000000003</v>
      </c>
      <c r="I12" s="5">
        <f>'5,6'!L34</f>
        <v>247.2</v>
      </c>
      <c r="J12" s="5">
        <f>'5,6'!M34</f>
        <v>34.751999999999995</v>
      </c>
      <c r="K12" s="5">
        <f>'5,6'!N34</f>
        <v>221.54500000000002</v>
      </c>
      <c r="L12" s="5">
        <f>'5,6'!O34</f>
        <v>102.988</v>
      </c>
      <c r="M12" s="5">
        <f>'5,6'!P34</f>
        <v>331.18499999999995</v>
      </c>
      <c r="N12" s="5">
        <f>'5,6'!Q34</f>
        <v>6.0505000000000004</v>
      </c>
    </row>
    <row r="13" spans="1:14" ht="15.75">
      <c r="A13" s="4">
        <v>7</v>
      </c>
      <c r="B13" s="5">
        <f>'7,8'!E18</f>
        <v>27.967999999999996</v>
      </c>
      <c r="C13" s="5">
        <f>'7,8'!F18</f>
        <v>27.873999999999999</v>
      </c>
      <c r="D13" s="5">
        <f>'7,8'!G18</f>
        <v>82.138000000000005</v>
      </c>
      <c r="E13" s="5">
        <f>'7,8'!H18</f>
        <v>677.81000000000006</v>
      </c>
      <c r="F13" s="6">
        <f>E13*100/E19</f>
        <v>28.842978723404254</v>
      </c>
      <c r="G13" s="5">
        <f>'7,8'!J18</f>
        <v>0.35</v>
      </c>
      <c r="H13" s="5">
        <f>'7,8'!K18</f>
        <v>0.48019999999999996</v>
      </c>
      <c r="I13" s="5">
        <f>'7,8'!L18</f>
        <v>172.4</v>
      </c>
      <c r="J13" s="5">
        <f>'7,8'!M18</f>
        <v>24.655999999999999</v>
      </c>
      <c r="K13" s="5">
        <f>'7,8'!N18</f>
        <v>252.51999999999998</v>
      </c>
      <c r="L13" s="5">
        <f>'7,8'!O18</f>
        <v>113.50899999999999</v>
      </c>
      <c r="M13" s="5">
        <f>'7,8'!P18</f>
        <v>459.02999999999992</v>
      </c>
      <c r="N13" s="5">
        <f>'7,8'!Q18</f>
        <v>6.6619999999999999</v>
      </c>
    </row>
    <row r="14" spans="1:14" ht="15.75">
      <c r="A14" s="4">
        <v>8</v>
      </c>
      <c r="B14" s="5">
        <f>'7,8'!E38</f>
        <v>24.41</v>
      </c>
      <c r="C14" s="5">
        <f>'7,8'!F38</f>
        <v>19.93</v>
      </c>
      <c r="D14" s="5">
        <f>'7,8'!G38</f>
        <v>103.01999999999998</v>
      </c>
      <c r="E14" s="5">
        <f>'7,8'!H38</f>
        <v>692.6</v>
      </c>
      <c r="F14" s="6">
        <f>E14*100/E19</f>
        <v>29.472340425531915</v>
      </c>
      <c r="G14" s="5">
        <f>'7,8'!J38</f>
        <v>0.59800000000000009</v>
      </c>
      <c r="H14" s="5">
        <f>'7,8'!K38</f>
        <v>1.2620000000000002</v>
      </c>
      <c r="I14" s="5">
        <f>'7,8'!L38</f>
        <v>70.599999999999994</v>
      </c>
      <c r="J14" s="5">
        <f>'7,8'!M38</f>
        <v>40.72</v>
      </c>
      <c r="K14" s="5">
        <f>'7,8'!N38</f>
        <v>230.19</v>
      </c>
      <c r="L14" s="5">
        <f>'7,8'!O38</f>
        <v>202.11999999999998</v>
      </c>
      <c r="M14" s="5">
        <f>'7,8'!P38</f>
        <v>393.59999999999997</v>
      </c>
      <c r="N14" s="5">
        <f>'7,8'!Q38</f>
        <v>5.49</v>
      </c>
    </row>
    <row r="15" spans="1:14" ht="15.75">
      <c r="A15" s="4">
        <v>9</v>
      </c>
      <c r="B15" s="5">
        <f>'9,10'!E18</f>
        <v>16.7972</v>
      </c>
      <c r="C15" s="5">
        <f>'9,10'!F18</f>
        <v>24.233499999999999</v>
      </c>
      <c r="D15" s="5">
        <f>'9,10'!G18</f>
        <v>113.874</v>
      </c>
      <c r="E15" s="5">
        <f>'9,10'!H18</f>
        <v>728.32400000000007</v>
      </c>
      <c r="F15" s="6">
        <f>E15*100/E19</f>
        <v>30.992510638297876</v>
      </c>
      <c r="G15" s="5">
        <f>'9,10'!J18</f>
        <v>0.43303999999999998</v>
      </c>
      <c r="H15" s="5">
        <f>'9,10'!K18</f>
        <v>0.38550000000000006</v>
      </c>
      <c r="I15" s="5">
        <f>'9,10'!L18</f>
        <v>248.51000000000002</v>
      </c>
      <c r="J15" s="5">
        <f>'9,10'!M18</f>
        <v>62.174700000000001</v>
      </c>
      <c r="K15" s="5">
        <f>'9,10'!N18</f>
        <v>266.42999999999995</v>
      </c>
      <c r="L15" s="5">
        <f>'9,10'!O18</f>
        <v>107.84499999999998</v>
      </c>
      <c r="M15" s="5">
        <f>'9,10'!P18</f>
        <v>361.32999999999993</v>
      </c>
      <c r="N15" s="5">
        <f>'9,10'!Q18</f>
        <v>7.5870000000000006</v>
      </c>
    </row>
    <row r="16" spans="1:14" ht="15.75">
      <c r="A16" s="4">
        <v>10</v>
      </c>
      <c r="B16" s="5">
        <f>'9,10'!E35</f>
        <v>25.099999999999998</v>
      </c>
      <c r="C16" s="5">
        <f>'9,10'!F35</f>
        <v>28.130000000000003</v>
      </c>
      <c r="D16" s="5">
        <f>'9,10'!G35</f>
        <v>95.21</v>
      </c>
      <c r="E16" s="5">
        <f>'9,10'!H35</f>
        <v>740.7</v>
      </c>
      <c r="F16" s="6">
        <f>E16*100/E19</f>
        <v>31.519148936170211</v>
      </c>
      <c r="G16" s="5">
        <f>'9,10'!J35</f>
        <v>0.38100000000000001</v>
      </c>
      <c r="H16" s="5">
        <f>'9,10'!K35</f>
        <v>0.32300000000000006</v>
      </c>
      <c r="I16" s="5">
        <f>'9,10'!L35</f>
        <v>529.55999999999995</v>
      </c>
      <c r="J16" s="5">
        <f>'9,10'!M35</f>
        <v>27.58</v>
      </c>
      <c r="K16" s="5">
        <f>'9,10'!N35</f>
        <v>175.1</v>
      </c>
      <c r="L16" s="5">
        <f>'9,10'!O35</f>
        <v>111.55999999999999</v>
      </c>
      <c r="M16" s="5">
        <f>'9,10'!P35</f>
        <v>408.88</v>
      </c>
      <c r="N16" s="5">
        <f>'9,10'!Q35</f>
        <v>7.2299999999999995</v>
      </c>
    </row>
    <row r="17" spans="1:14" ht="15.75">
      <c r="A17" s="4" t="s">
        <v>94</v>
      </c>
      <c r="B17" s="5">
        <f t="shared" ref="B17:N17" si="0">SUM(B7:B16)</f>
        <v>247.29278333333332</v>
      </c>
      <c r="C17" s="5">
        <f t="shared" si="0"/>
        <v>244.80698333333333</v>
      </c>
      <c r="D17" s="5">
        <f t="shared" si="0"/>
        <v>1050.2698</v>
      </c>
      <c r="E17" s="5">
        <f t="shared" si="0"/>
        <v>7376.9673333333349</v>
      </c>
      <c r="F17" s="6">
        <f t="shared" si="0"/>
        <v>313.91350354609932</v>
      </c>
      <c r="G17" s="5">
        <f t="shared" si="0"/>
        <v>3.9979400000000007</v>
      </c>
      <c r="H17" s="5">
        <f t="shared" si="0"/>
        <v>5.8236000000000017</v>
      </c>
      <c r="I17" s="5">
        <f t="shared" si="0"/>
        <v>2013.2008333333333</v>
      </c>
      <c r="J17" s="5">
        <f t="shared" si="0"/>
        <v>327.25579999999997</v>
      </c>
      <c r="K17" s="5">
        <f t="shared" si="0"/>
        <v>2363.3764666666666</v>
      </c>
      <c r="L17" s="5">
        <f t="shared" si="0"/>
        <v>1270.1951666666666</v>
      </c>
      <c r="M17" s="5">
        <f t="shared" si="0"/>
        <v>3989.2196333333327</v>
      </c>
      <c r="N17" s="5">
        <f t="shared" si="0"/>
        <v>73.11063333333334</v>
      </c>
    </row>
    <row r="18" spans="1:14" s="50" customFormat="1" ht="15.75">
      <c r="A18" s="49" t="s">
        <v>95</v>
      </c>
      <c r="B18" s="14">
        <f t="shared" ref="B18:N18" si="1">SUM(B17/10)</f>
        <v>24.729278333333333</v>
      </c>
      <c r="C18" s="14">
        <f t="shared" si="1"/>
        <v>24.480698333333333</v>
      </c>
      <c r="D18" s="14">
        <f t="shared" si="1"/>
        <v>105.02698000000001</v>
      </c>
      <c r="E18" s="14">
        <f t="shared" si="1"/>
        <v>737.69673333333344</v>
      </c>
      <c r="F18" s="7">
        <f t="shared" si="1"/>
        <v>31.391350354609934</v>
      </c>
      <c r="G18" s="14">
        <f t="shared" si="1"/>
        <v>0.39979400000000009</v>
      </c>
      <c r="H18" s="14">
        <f t="shared" si="1"/>
        <v>0.58236000000000021</v>
      </c>
      <c r="I18" s="14">
        <f t="shared" si="1"/>
        <v>201.32008333333334</v>
      </c>
      <c r="J18" s="14">
        <f t="shared" si="1"/>
        <v>32.725579999999994</v>
      </c>
      <c r="K18" s="14">
        <f t="shared" si="1"/>
        <v>236.33764666666667</v>
      </c>
      <c r="L18" s="14">
        <f t="shared" si="1"/>
        <v>127.01951666666666</v>
      </c>
      <c r="M18" s="14">
        <f t="shared" si="1"/>
        <v>398.92196333333328</v>
      </c>
      <c r="N18" s="14">
        <f t="shared" si="1"/>
        <v>7.3110633333333341</v>
      </c>
    </row>
    <row r="19" spans="1:14" ht="15.75">
      <c r="A19" s="4" t="s">
        <v>96</v>
      </c>
      <c r="B19" s="4">
        <v>77</v>
      </c>
      <c r="C19" s="4">
        <v>79</v>
      </c>
      <c r="D19" s="4">
        <v>335</v>
      </c>
      <c r="E19" s="4">
        <v>2350</v>
      </c>
      <c r="F19" s="4" t="s">
        <v>102</v>
      </c>
      <c r="G19" s="4">
        <v>1.2</v>
      </c>
      <c r="H19" s="4">
        <v>1.4</v>
      </c>
      <c r="I19" s="4">
        <v>700</v>
      </c>
      <c r="J19" s="4">
        <v>60</v>
      </c>
      <c r="K19" s="4">
        <v>1100</v>
      </c>
      <c r="L19" s="4">
        <v>250</v>
      </c>
      <c r="M19" s="4">
        <v>1100</v>
      </c>
      <c r="N19" s="4">
        <v>12</v>
      </c>
    </row>
  </sheetData>
  <mergeCells count="11">
    <mergeCell ref="A3:N3"/>
    <mergeCell ref="E5:F5"/>
    <mergeCell ref="A5:A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A1B7-B1E0-45E3-9D25-7ECDF91027E2}">
  <sheetPr>
    <pageSetUpPr fitToPage="1"/>
  </sheetPr>
  <dimension ref="A3:N19"/>
  <sheetViews>
    <sheetView workbookViewId="0">
      <selection activeCell="P7" sqref="P7:P8"/>
    </sheetView>
  </sheetViews>
  <sheetFormatPr defaultColWidth="9" defaultRowHeight="15"/>
  <cols>
    <col min="1" max="1" width="22.7109375" customWidth="1"/>
    <col min="2" max="2" width="9.5703125" customWidth="1"/>
    <col min="3" max="4" width="10.140625" customWidth="1"/>
    <col min="5" max="5" width="10.85546875" customWidth="1"/>
    <col min="6" max="6" width="16.5703125" customWidth="1"/>
    <col min="7" max="7" width="8" customWidth="1"/>
    <col min="8" max="8" width="8.140625" customWidth="1"/>
    <col min="10" max="10" width="8.28515625" customWidth="1"/>
  </cols>
  <sheetData>
    <row r="3" spans="1:14" ht="18.75">
      <c r="A3" s="99" t="s">
        <v>129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>
      <c r="A4" s="1"/>
      <c r="B4" s="1"/>
      <c r="C4" s="1"/>
      <c r="D4" s="1"/>
      <c r="E4" s="1"/>
      <c r="F4" s="1"/>
    </row>
    <row r="5" spans="1:14" ht="15.75" customHeight="1">
      <c r="A5" s="101" t="s">
        <v>86</v>
      </c>
      <c r="B5" s="12" t="s">
        <v>87</v>
      </c>
      <c r="C5" s="12" t="s">
        <v>16</v>
      </c>
      <c r="D5" s="12" t="s">
        <v>17</v>
      </c>
      <c r="E5" s="100" t="s">
        <v>90</v>
      </c>
      <c r="F5" s="100"/>
      <c r="G5" s="102" t="s">
        <v>6</v>
      </c>
      <c r="H5" s="102" t="s">
        <v>7</v>
      </c>
      <c r="I5" s="102" t="s">
        <v>8</v>
      </c>
      <c r="J5" s="102" t="s">
        <v>9</v>
      </c>
      <c r="K5" s="102" t="s">
        <v>10</v>
      </c>
      <c r="L5" s="102" t="s">
        <v>11</v>
      </c>
      <c r="M5" s="102" t="s">
        <v>12</v>
      </c>
      <c r="N5" s="102" t="s">
        <v>13</v>
      </c>
    </row>
    <row r="6" spans="1:14" ht="15.75">
      <c r="A6" s="101"/>
      <c r="B6" s="36" t="s">
        <v>99</v>
      </c>
      <c r="C6" s="36" t="s">
        <v>99</v>
      </c>
      <c r="D6" s="36" t="s">
        <v>99</v>
      </c>
      <c r="E6" s="4" t="s">
        <v>100</v>
      </c>
      <c r="F6" s="4" t="s">
        <v>101</v>
      </c>
      <c r="G6" s="103"/>
      <c r="H6" s="103"/>
      <c r="I6" s="103"/>
      <c r="J6" s="103"/>
      <c r="K6" s="103"/>
      <c r="L6" s="103"/>
      <c r="M6" s="103"/>
      <c r="N6" s="103"/>
    </row>
    <row r="7" spans="1:14" ht="15.75">
      <c r="A7" s="4">
        <v>1</v>
      </c>
      <c r="B7" s="5">
        <f>'1,2'!E26</f>
        <v>8.0500000000000007</v>
      </c>
      <c r="C7" s="5">
        <f>'1,2'!F26</f>
        <v>7.9399999999999995</v>
      </c>
      <c r="D7" s="5">
        <f>'1,2'!G26</f>
        <v>31.92</v>
      </c>
      <c r="E7" s="5">
        <f>'1,2'!H26</f>
        <v>233.1</v>
      </c>
      <c r="F7" s="6">
        <f>SUM(E7*100/E19)</f>
        <v>9.9191489361702132</v>
      </c>
      <c r="G7" s="5">
        <f>'1,2'!J26</f>
        <v>0.104</v>
      </c>
      <c r="H7" s="5">
        <f>'1,2'!K26</f>
        <v>0.315</v>
      </c>
      <c r="I7" s="5">
        <f>'1,2'!L26</f>
        <v>43</v>
      </c>
      <c r="J7" s="5">
        <f>'1,2'!M26</f>
        <v>2.6</v>
      </c>
      <c r="K7" s="5">
        <f>'1,2'!N26</f>
        <v>248.7</v>
      </c>
      <c r="L7" s="5">
        <f>'1,2'!O26</f>
        <v>34</v>
      </c>
      <c r="M7" s="5">
        <f>'1,2'!P26</f>
        <v>207</v>
      </c>
      <c r="N7" s="5">
        <f>'1,2'!Q26</f>
        <v>0.83000000000000007</v>
      </c>
    </row>
    <row r="8" spans="1:14" ht="15.75">
      <c r="A8" s="4">
        <v>2</v>
      </c>
      <c r="B8" s="5">
        <f>'1,2'!E46</f>
        <v>5.9899999999999993</v>
      </c>
      <c r="C8" s="5">
        <f>'1,2'!F46</f>
        <v>6.4</v>
      </c>
      <c r="D8" s="5">
        <f>'1,2'!G46</f>
        <v>20.2</v>
      </c>
      <c r="E8" s="5">
        <f>'1,2'!H46</f>
        <v>162</v>
      </c>
      <c r="F8" s="6">
        <f>E8*100/E19</f>
        <v>6.8936170212765955</v>
      </c>
      <c r="G8" s="5">
        <f>'1,2'!J46</f>
        <v>9.2999999999999999E-2</v>
      </c>
      <c r="H8" s="5">
        <f>'1,2'!K46</f>
        <v>0.28200000000000003</v>
      </c>
      <c r="I8" s="5">
        <f>'1,2'!L46</f>
        <v>48.58</v>
      </c>
      <c r="J8" s="5">
        <f>'1,2'!M46</f>
        <v>10.97</v>
      </c>
      <c r="K8" s="5">
        <f>'1,2'!N46</f>
        <v>256.67</v>
      </c>
      <c r="L8" s="5">
        <f>'1,2'!O46</f>
        <v>38.25</v>
      </c>
      <c r="M8" s="5">
        <f>'1,2'!P46</f>
        <v>198.08</v>
      </c>
      <c r="N8" s="5">
        <f>'1,2'!Q46</f>
        <v>2.2200000000000002</v>
      </c>
    </row>
    <row r="9" spans="1:14" ht="15.75">
      <c r="A9" s="4">
        <v>3</v>
      </c>
      <c r="B9" s="5">
        <f>'3,4'!E20</f>
        <v>25.64</v>
      </c>
      <c r="C9" s="5">
        <f>'3,4'!F20</f>
        <v>11.7</v>
      </c>
      <c r="D9" s="5">
        <f>'3,4'!G20</f>
        <v>36.9</v>
      </c>
      <c r="E9" s="5">
        <f>'3,4'!H20</f>
        <v>358.6</v>
      </c>
      <c r="F9" s="6">
        <f>E9*100/E19</f>
        <v>15.259574468085106</v>
      </c>
      <c r="G9" s="5">
        <f>'3,4'!J20</f>
        <v>0.152</v>
      </c>
      <c r="H9" s="5">
        <f>'3,4'!K20</f>
        <v>0.58600000000000008</v>
      </c>
      <c r="I9" s="5">
        <f>'3,4'!L20</f>
        <v>62.4</v>
      </c>
      <c r="J9" s="5">
        <f>'3,4'!M20</f>
        <v>2.2999999999999998</v>
      </c>
      <c r="K9" s="5">
        <f>'3,4'!N20</f>
        <v>435.4</v>
      </c>
      <c r="L9" s="5">
        <f>'3,4'!O20</f>
        <v>66.8</v>
      </c>
      <c r="M9" s="5">
        <f>'3,4'!P20</f>
        <v>429.79999999999995</v>
      </c>
      <c r="N9" s="5">
        <f>'3,4'!Q20</f>
        <v>0.84000000000000008</v>
      </c>
    </row>
    <row r="10" spans="1:14" ht="15.75">
      <c r="A10" s="4">
        <v>4</v>
      </c>
      <c r="B10" s="5">
        <f>'3,4'!E41</f>
        <v>8.67</v>
      </c>
      <c r="C10" s="5">
        <f>'3,4'!F41</f>
        <v>9.4600000000000009</v>
      </c>
      <c r="D10" s="5">
        <f>'3,4'!G41</f>
        <v>70.39</v>
      </c>
      <c r="E10" s="5">
        <f>'3,4'!H41</f>
        <v>401.98</v>
      </c>
      <c r="F10" s="6">
        <f>E10*100/E19</f>
        <v>17.105531914893618</v>
      </c>
      <c r="G10" s="5">
        <f>'3,4'!J41</f>
        <v>0.192</v>
      </c>
      <c r="H10" s="5">
        <f>'3,4'!K41</f>
        <v>4.5999999999999999E-2</v>
      </c>
      <c r="I10" s="5">
        <f>'3,4'!L41</f>
        <v>20.61</v>
      </c>
      <c r="J10" s="5">
        <f>'3,4'!M41</f>
        <v>2.92</v>
      </c>
      <c r="K10" s="5">
        <f>'3,4'!N41</f>
        <v>46.870000000000005</v>
      </c>
      <c r="L10" s="5">
        <f>'3,4'!O41</f>
        <v>52.57</v>
      </c>
      <c r="M10" s="5">
        <f>'3,4'!P41</f>
        <v>148.74</v>
      </c>
      <c r="N10" s="5">
        <f>'3,4'!Q41</f>
        <v>4.93</v>
      </c>
    </row>
    <row r="11" spans="1:14" ht="15.75">
      <c r="A11" s="4">
        <v>5</v>
      </c>
      <c r="B11" s="5">
        <f>'5,6'!E21</f>
        <v>10.969999999999999</v>
      </c>
      <c r="C11" s="5">
        <f>'5,6'!F21</f>
        <v>13.389999999999999</v>
      </c>
      <c r="D11" s="5">
        <f>'5,6'!G21</f>
        <v>43.42</v>
      </c>
      <c r="E11" s="5">
        <f>'5,6'!H21</f>
        <v>334.65999999999997</v>
      </c>
      <c r="F11" s="6">
        <f>E11*100/E19</f>
        <v>14.240851063829787</v>
      </c>
      <c r="G11" s="5">
        <f>'5,6'!J21</f>
        <v>0.29099999999999998</v>
      </c>
      <c r="H11" s="5">
        <f>'5,6'!K21</f>
        <v>0.39600000000000002</v>
      </c>
      <c r="I11" s="5">
        <f>'5,6'!L21</f>
        <v>44</v>
      </c>
      <c r="J11" s="5">
        <f>'5,6'!M21</f>
        <v>20.55</v>
      </c>
      <c r="K11" s="5">
        <f>'5,6'!N21</f>
        <v>271.5</v>
      </c>
      <c r="L11" s="5">
        <f>'5,6'!O21</f>
        <v>78.400000000000006</v>
      </c>
      <c r="M11" s="5">
        <f>'5,6'!P21</f>
        <v>318.60000000000002</v>
      </c>
      <c r="N11" s="5">
        <f>'5,6'!Q21</f>
        <v>2.48</v>
      </c>
    </row>
    <row r="12" spans="1:14" ht="15.75">
      <c r="A12" s="4">
        <v>6</v>
      </c>
      <c r="B12" s="5">
        <f>'5,6'!E37</f>
        <v>9.6039999999999992</v>
      </c>
      <c r="C12" s="5">
        <f>'5,6'!F37</f>
        <v>22.183999999999997</v>
      </c>
      <c r="D12" s="5">
        <f>'5,6'!G37</f>
        <v>30.887999999999991</v>
      </c>
      <c r="E12" s="5">
        <f>'5,6'!H37</f>
        <v>386.39999999999992</v>
      </c>
      <c r="F12" s="6">
        <f>E12*100/E19</f>
        <v>16.44255319148936</v>
      </c>
      <c r="G12" s="5">
        <f>'5,6'!J37</f>
        <v>0.21199999999999997</v>
      </c>
      <c r="H12" s="5">
        <f>'5,6'!K37</f>
        <v>0.39599999999999996</v>
      </c>
      <c r="I12" s="5">
        <f>'5,6'!L37</f>
        <v>65.199999999999989</v>
      </c>
      <c r="J12" s="5">
        <f>'5,6'!M37</f>
        <v>6.4519999999999991</v>
      </c>
      <c r="K12" s="5">
        <f>'5,6'!N37</f>
        <v>275.26799999999997</v>
      </c>
      <c r="L12" s="5">
        <f>'5,6'!O37</f>
        <v>63.015999999999991</v>
      </c>
      <c r="M12" s="5">
        <f>'5,6'!P37</f>
        <v>283.65599999999995</v>
      </c>
      <c r="N12" s="5">
        <f>'5,6'!Q37</f>
        <v>1.2079999999999997</v>
      </c>
    </row>
    <row r="13" spans="1:14" ht="15.75">
      <c r="A13" s="4">
        <v>7</v>
      </c>
      <c r="B13" s="5">
        <f>'7,8'!E22</f>
        <v>9.57</v>
      </c>
      <c r="C13" s="5">
        <f>'7,8'!F22</f>
        <v>8.1</v>
      </c>
      <c r="D13" s="5">
        <f>'7,8'!G22</f>
        <v>41.760000000000005</v>
      </c>
      <c r="E13" s="5">
        <f>'7,8'!H22</f>
        <v>279.98</v>
      </c>
      <c r="F13" s="6">
        <f>E13*100/E19</f>
        <v>11.914042553191489</v>
      </c>
      <c r="G13" s="5">
        <f>'7,8'!J22</f>
        <v>0.126</v>
      </c>
      <c r="H13" s="5">
        <f>'7,8'!K22</f>
        <v>0.32100000000000001</v>
      </c>
      <c r="I13" s="5">
        <f>'7,8'!L22</f>
        <v>43</v>
      </c>
      <c r="J13" s="5">
        <f>'7,8'!M22</f>
        <v>2.6</v>
      </c>
      <c r="K13" s="5">
        <f>'7,8'!N22</f>
        <v>252.7</v>
      </c>
      <c r="L13" s="5">
        <f>'7,8'!O22</f>
        <v>36.799999999999997</v>
      </c>
      <c r="M13" s="5">
        <f>'7,8'!P22</f>
        <v>220</v>
      </c>
      <c r="N13" s="5">
        <f>'7,8'!Q22</f>
        <v>1.05</v>
      </c>
    </row>
    <row r="14" spans="1:14" ht="15.75">
      <c r="A14" s="4">
        <v>8</v>
      </c>
      <c r="B14" s="5">
        <f>'7,8'!E41</f>
        <v>5.9899999999999993</v>
      </c>
      <c r="C14" s="5">
        <f>'7,8'!F41</f>
        <v>6.4</v>
      </c>
      <c r="D14" s="5">
        <f>'7,8'!G41</f>
        <v>20.2</v>
      </c>
      <c r="E14" s="5">
        <f>'7,8'!H41</f>
        <v>162</v>
      </c>
      <c r="F14" s="6">
        <f>E14*100/E19</f>
        <v>6.8936170212765955</v>
      </c>
      <c r="G14" s="5">
        <f>'7,8'!J41</f>
        <v>9.2999999999999999E-2</v>
      </c>
      <c r="H14" s="5">
        <f>'7,8'!K41</f>
        <v>0.28200000000000003</v>
      </c>
      <c r="I14" s="5">
        <f>'7,8'!L41</f>
        <v>48.58</v>
      </c>
      <c r="J14" s="5">
        <f>'7,8'!M41</f>
        <v>10.97</v>
      </c>
      <c r="K14" s="5">
        <f>'7,8'!N41</f>
        <v>256.67</v>
      </c>
      <c r="L14" s="5">
        <f>'7,8'!O41</f>
        <v>38.25</v>
      </c>
      <c r="M14" s="5">
        <f>'7,8'!P41</f>
        <v>198.08</v>
      </c>
      <c r="N14" s="5">
        <f>'7,8'!Q41</f>
        <v>2.2200000000000002</v>
      </c>
    </row>
    <row r="15" spans="1:14" ht="15.75">
      <c r="A15" s="4">
        <v>9</v>
      </c>
      <c r="B15" s="5">
        <f>'9,10'!E22</f>
        <v>9.0990000000000002</v>
      </c>
      <c r="C15" s="5">
        <f>'9,10'!F22</f>
        <v>12.335000000000001</v>
      </c>
      <c r="D15" s="5">
        <f>'9,10'!G22</f>
        <v>38.927</v>
      </c>
      <c r="E15" s="5">
        <f>'9,10'!H22</f>
        <v>304.95</v>
      </c>
      <c r="F15" s="6">
        <f>E15*100/E19</f>
        <v>12.976595744680852</v>
      </c>
      <c r="G15" s="5">
        <f>'9,10'!J22</f>
        <v>8.3499999999999991E-2</v>
      </c>
      <c r="H15" s="5">
        <f>'9,10'!K22</f>
        <v>0.22699999999999998</v>
      </c>
      <c r="I15" s="5">
        <f>'9,10'!L22</f>
        <v>84.58</v>
      </c>
      <c r="J15" s="5">
        <f>'9,10'!M22</f>
        <v>1.9525000000000001</v>
      </c>
      <c r="K15" s="5">
        <f>'9,10'!N22</f>
        <v>273.58</v>
      </c>
      <c r="L15" s="5">
        <f>'9,10'!O22</f>
        <v>25.445</v>
      </c>
      <c r="M15" s="5">
        <f>'9,10'!P22</f>
        <v>198.655</v>
      </c>
      <c r="N15" s="5">
        <f>'9,10'!Q22</f>
        <v>1.0295000000000001</v>
      </c>
    </row>
    <row r="16" spans="1:14" ht="15.75">
      <c r="A16" s="4">
        <v>10</v>
      </c>
      <c r="B16" s="5">
        <f>'9,10'!E39</f>
        <v>27.16</v>
      </c>
      <c r="C16" s="5">
        <f>'9,10'!F39</f>
        <v>11.86</v>
      </c>
      <c r="D16" s="5">
        <f>'9,10'!G39</f>
        <v>46.739999999999995</v>
      </c>
      <c r="E16" s="5">
        <f>'9,10'!H39</f>
        <v>405.48</v>
      </c>
      <c r="F16" s="6">
        <f>E16*100/E19</f>
        <v>17.254468085106382</v>
      </c>
      <c r="G16" s="5">
        <f>'9,10'!J39</f>
        <v>0.17399999999999999</v>
      </c>
      <c r="H16" s="5">
        <f>'9,10'!K39</f>
        <v>0.59200000000000008</v>
      </c>
      <c r="I16" s="5">
        <f>'9,10'!L39</f>
        <v>62.4</v>
      </c>
      <c r="J16" s="5">
        <f>'9,10'!M39</f>
        <v>2.2999999999999998</v>
      </c>
      <c r="K16" s="5">
        <f>'9,10'!N39</f>
        <v>439.4</v>
      </c>
      <c r="L16" s="5">
        <f>'9,10'!O39</f>
        <v>69.599999999999994</v>
      </c>
      <c r="M16" s="5">
        <f>'9,10'!P39</f>
        <v>442.79999999999995</v>
      </c>
      <c r="N16" s="5">
        <f>'9,10'!Q39</f>
        <v>1.06</v>
      </c>
    </row>
    <row r="17" spans="1:14" ht="15.75">
      <c r="A17" s="4" t="s">
        <v>94</v>
      </c>
      <c r="B17" s="5">
        <f t="shared" ref="B17:N17" si="0">SUM(B7:B16)</f>
        <v>120.74299999999999</v>
      </c>
      <c r="C17" s="5">
        <f t="shared" si="0"/>
        <v>109.76899999999999</v>
      </c>
      <c r="D17" s="5">
        <f t="shared" si="0"/>
        <v>381.34500000000003</v>
      </c>
      <c r="E17" s="5">
        <f t="shared" si="0"/>
        <v>3029.15</v>
      </c>
      <c r="F17" s="6">
        <f t="shared" si="0"/>
        <v>128.89999999999998</v>
      </c>
      <c r="G17" s="5">
        <f t="shared" si="0"/>
        <v>1.5204999999999997</v>
      </c>
      <c r="H17" s="5">
        <f t="shared" si="0"/>
        <v>3.4430000000000001</v>
      </c>
      <c r="I17" s="5">
        <f t="shared" si="0"/>
        <v>522.34999999999991</v>
      </c>
      <c r="J17" s="5">
        <f t="shared" si="0"/>
        <v>63.6145</v>
      </c>
      <c r="K17" s="5">
        <f t="shared" si="0"/>
        <v>2756.7580000000003</v>
      </c>
      <c r="L17" s="5">
        <f t="shared" si="0"/>
        <v>503.13099999999997</v>
      </c>
      <c r="M17" s="5">
        <f t="shared" si="0"/>
        <v>2645.4110000000001</v>
      </c>
      <c r="N17" s="5">
        <f t="shared" si="0"/>
        <v>17.8675</v>
      </c>
    </row>
    <row r="18" spans="1:14" s="50" customFormat="1" ht="15.75">
      <c r="A18" s="49" t="s">
        <v>95</v>
      </c>
      <c r="B18" s="14">
        <f t="shared" ref="B18:N18" si="1">SUM(B17/10)</f>
        <v>12.074299999999999</v>
      </c>
      <c r="C18" s="14">
        <f t="shared" si="1"/>
        <v>10.976899999999999</v>
      </c>
      <c r="D18" s="14">
        <f t="shared" si="1"/>
        <v>38.134500000000003</v>
      </c>
      <c r="E18" s="14">
        <f t="shared" si="1"/>
        <v>302.91500000000002</v>
      </c>
      <c r="F18" s="7">
        <f t="shared" si="1"/>
        <v>12.889999999999997</v>
      </c>
      <c r="G18" s="14">
        <f t="shared" si="1"/>
        <v>0.15204999999999996</v>
      </c>
      <c r="H18" s="14">
        <f t="shared" si="1"/>
        <v>0.34429999999999999</v>
      </c>
      <c r="I18" s="14">
        <f t="shared" si="1"/>
        <v>52.234999999999992</v>
      </c>
      <c r="J18" s="14">
        <f t="shared" si="1"/>
        <v>6.3614499999999996</v>
      </c>
      <c r="K18" s="14">
        <f t="shared" si="1"/>
        <v>275.67580000000004</v>
      </c>
      <c r="L18" s="14">
        <f t="shared" si="1"/>
        <v>50.313099999999999</v>
      </c>
      <c r="M18" s="14">
        <f t="shared" si="1"/>
        <v>264.54110000000003</v>
      </c>
      <c r="N18" s="14">
        <f t="shared" si="1"/>
        <v>1.7867500000000001</v>
      </c>
    </row>
    <row r="19" spans="1:14" ht="15.75">
      <c r="A19" s="4" t="s">
        <v>96</v>
      </c>
      <c r="B19" s="4">
        <v>77</v>
      </c>
      <c r="C19" s="4">
        <v>79</v>
      </c>
      <c r="D19" s="4">
        <v>335</v>
      </c>
      <c r="E19" s="4">
        <v>2350</v>
      </c>
      <c r="F19" s="38" t="s">
        <v>130</v>
      </c>
      <c r="G19" s="4">
        <v>1.2</v>
      </c>
      <c r="H19" s="4">
        <v>1.4</v>
      </c>
      <c r="I19" s="4">
        <v>700</v>
      </c>
      <c r="J19" s="4">
        <v>60</v>
      </c>
      <c r="K19" s="4">
        <v>1100</v>
      </c>
      <c r="L19" s="4">
        <v>250</v>
      </c>
      <c r="M19" s="4">
        <v>1100</v>
      </c>
      <c r="N19" s="4">
        <v>12</v>
      </c>
    </row>
  </sheetData>
  <mergeCells count="11">
    <mergeCell ref="N5:N6"/>
    <mergeCell ref="A3:N3"/>
    <mergeCell ref="A5:A6"/>
    <mergeCell ref="E5:F5"/>
    <mergeCell ref="G5:G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P19"/>
  <sheetViews>
    <sheetView workbookViewId="0">
      <selection activeCell="P8" sqref="P8"/>
    </sheetView>
  </sheetViews>
  <sheetFormatPr defaultColWidth="9" defaultRowHeight="15"/>
  <cols>
    <col min="1" max="1" width="20.5703125" customWidth="1"/>
    <col min="2" max="2" width="10" customWidth="1"/>
    <col min="3" max="3" width="10.5703125" customWidth="1"/>
    <col min="4" max="4" width="12.5703125" customWidth="1"/>
    <col min="5" max="5" width="13.5703125" customWidth="1"/>
    <col min="6" max="6" width="16.42578125" customWidth="1"/>
    <col min="7" max="8" width="7.85546875" customWidth="1"/>
    <col min="9" max="9" width="9.28515625" customWidth="1"/>
    <col min="10" max="10" width="8.140625" customWidth="1"/>
    <col min="11" max="14" width="9.28515625" customWidth="1"/>
  </cols>
  <sheetData>
    <row r="3" spans="1:16" ht="18.75">
      <c r="A3" s="99" t="s">
        <v>103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6" ht="15.75">
      <c r="A4" s="10"/>
      <c r="B4" s="10"/>
      <c r="C4" s="10"/>
      <c r="D4" s="10"/>
      <c r="E4" s="10"/>
      <c r="F4" s="10"/>
    </row>
    <row r="5" spans="1:16" ht="18.75" customHeight="1">
      <c r="A5" s="101" t="s">
        <v>86</v>
      </c>
      <c r="B5" s="101" t="s">
        <v>104</v>
      </c>
      <c r="C5" s="101" t="s">
        <v>105</v>
      </c>
      <c r="D5" s="101" t="s">
        <v>89</v>
      </c>
      <c r="E5" s="100" t="s">
        <v>90</v>
      </c>
      <c r="F5" s="100"/>
      <c r="G5" s="102" t="s">
        <v>6</v>
      </c>
      <c r="H5" s="102" t="s">
        <v>7</v>
      </c>
      <c r="I5" s="102" t="s">
        <v>8</v>
      </c>
      <c r="J5" s="102" t="s">
        <v>9</v>
      </c>
      <c r="K5" s="102" t="s">
        <v>10</v>
      </c>
      <c r="L5" s="102" t="s">
        <v>11</v>
      </c>
      <c r="M5" s="102" t="s">
        <v>12</v>
      </c>
      <c r="N5" s="102" t="s">
        <v>13</v>
      </c>
    </row>
    <row r="6" spans="1:16" ht="18.75" customHeight="1">
      <c r="A6" s="101"/>
      <c r="B6" s="101"/>
      <c r="C6" s="101"/>
      <c r="D6" s="101"/>
      <c r="E6" s="4" t="s">
        <v>106</v>
      </c>
      <c r="F6" s="4" t="s">
        <v>107</v>
      </c>
      <c r="G6" s="103"/>
      <c r="H6" s="103"/>
      <c r="I6" s="103"/>
      <c r="J6" s="103"/>
      <c r="K6" s="103"/>
      <c r="L6" s="103"/>
      <c r="M6" s="103"/>
      <c r="N6" s="103"/>
    </row>
    <row r="7" spans="1:16" ht="15.75">
      <c r="A7" s="4">
        <v>1</v>
      </c>
      <c r="B7" s="5">
        <f>'зав б.ж.у'!B7+'обед б.ж.у '!B7</f>
        <v>48.727599999999995</v>
      </c>
      <c r="C7" s="5">
        <f>'зав б.ж.у'!C7+'обед б.ж.у '!C7</f>
        <v>53.151999999999994</v>
      </c>
      <c r="D7" s="5">
        <f>'зав б.ж.у'!D7+'обед б.ж.у '!D7</f>
        <v>160.85759999999999</v>
      </c>
      <c r="E7" s="5">
        <f>'зав б.ж.у'!E7+'обед б.ж.у '!E7</f>
        <v>1305.1199999999999</v>
      </c>
      <c r="F7" s="6">
        <f>SUM(E7*100/E19)</f>
        <v>55.537021276595738</v>
      </c>
      <c r="G7" s="11">
        <f>'зав б.ж.у'!G7+'обед б.ж.у '!G7</f>
        <v>0.57129999999999992</v>
      </c>
      <c r="H7" s="11">
        <f>'зав б.ж.у'!H7+'обед б.ж.у '!H7</f>
        <v>0.88890000000000002</v>
      </c>
      <c r="I7" s="11">
        <f>'зав б.ж.у'!I7+'обед б.ж.у '!I7</f>
        <v>433.5</v>
      </c>
      <c r="J7" s="11">
        <f>'зав б.ж.у'!J7+'обед б.ж.у '!J7</f>
        <v>28.9206</v>
      </c>
      <c r="K7" s="11">
        <f>'зав б.ж.у'!K7+'обед б.ж.у '!K7</f>
        <v>304.84979999999996</v>
      </c>
      <c r="L7" s="11">
        <f>'зав б.ж.у'!L7+'обед б.ж.у '!L7</f>
        <v>206.3536</v>
      </c>
      <c r="M7" s="11">
        <f>'зав б.ж.у'!M7+'обед б.ж.у '!M7</f>
        <v>824.34179999999992</v>
      </c>
      <c r="N7" s="11">
        <f>'зав б.ж.у'!N7+'обед б.ж.у '!N7</f>
        <v>16.184600000000003</v>
      </c>
    </row>
    <row r="8" spans="1:16" ht="15.75">
      <c r="A8" s="4">
        <v>2</v>
      </c>
      <c r="B8" s="5">
        <f>'зав б.ж.у'!B8+'обед б.ж.у '!B8</f>
        <v>41.05865</v>
      </c>
      <c r="C8" s="5">
        <f>'зав б.ж.у'!C8+'обед б.ж.у '!C8</f>
        <v>40.164149999999999</v>
      </c>
      <c r="D8" s="5">
        <f>'зав б.ж.у'!D8+'обед б.ж.у '!D8</f>
        <v>223.98519999999996</v>
      </c>
      <c r="E8" s="5">
        <f>'зав б.ж.у'!E8+'обед б.ж.у '!E8</f>
        <v>1520.39</v>
      </c>
      <c r="F8" s="6">
        <f>E8*100/E19</f>
        <v>64.697446808510634</v>
      </c>
      <c r="G8" s="5">
        <f>'зав б.ж.у'!G8+'обед б.ж.у '!G8</f>
        <v>0.5373</v>
      </c>
      <c r="H8" s="5">
        <f>'зав б.ж.у'!H8+'обед б.ж.у '!H8</f>
        <v>0.48990000000000011</v>
      </c>
      <c r="I8" s="5">
        <f>'зав б.ж.у'!I8+'обед б.ж.у '!I8</f>
        <v>189.85750000000002</v>
      </c>
      <c r="J8" s="5">
        <f>'зав б.ж.у'!J8+'обед б.ж.у '!J8</f>
        <v>48.232500000000002</v>
      </c>
      <c r="K8" s="5">
        <f>'зав б.ж.у'!K8+'обед б.ж.у '!K8</f>
        <v>317.48500000000001</v>
      </c>
      <c r="L8" s="5">
        <f>'зав б.ж.у'!L8+'обед б.ж.у '!L8</f>
        <v>168.40289999999999</v>
      </c>
      <c r="M8" s="5">
        <f>'зав б.ж.у'!M8+'обед б.ж.у '!M8</f>
        <v>594.26950000000011</v>
      </c>
      <c r="N8" s="5">
        <f>'зав б.ж.у'!N8+'обед б.ж.у '!N8</f>
        <v>13.8232</v>
      </c>
      <c r="P8" s="48"/>
    </row>
    <row r="9" spans="1:16" ht="15.75">
      <c r="A9" s="4">
        <v>3</v>
      </c>
      <c r="B9" s="5">
        <f>'зав б.ж.у'!B9+'обед б.ж.у '!B9</f>
        <v>49.648600000000002</v>
      </c>
      <c r="C9" s="5">
        <f>'зав б.ж.у'!C9+'обед б.ж.у '!C9</f>
        <v>53.47999999999999</v>
      </c>
      <c r="D9" s="5">
        <f>'зав б.ж.у'!D9+'обед б.ж.у '!D9</f>
        <v>165.70759999999999</v>
      </c>
      <c r="E9" s="5">
        <f>'зав б.ж.у'!E9+'обед б.ж.у '!E9</f>
        <v>1371.7199999999998</v>
      </c>
      <c r="F9" s="6">
        <f>E9*100/E19</f>
        <v>58.371063829787225</v>
      </c>
      <c r="G9" s="5">
        <f>'зав б.ж.у'!G9+'обед б.ж.у '!G9</f>
        <v>0.72979999999999989</v>
      </c>
      <c r="H9" s="5">
        <f>'зав б.ж.у'!H9+'обед б.ж.у '!H9</f>
        <v>2.0293999999999999</v>
      </c>
      <c r="I9" s="5">
        <f>'зав б.ж.у'!I9+'обед б.ж.у '!I9</f>
        <v>469.28</v>
      </c>
      <c r="J9" s="5">
        <f>'зав б.ж.у'!J9+'обед б.ж.у '!J9</f>
        <v>49.575599999999994</v>
      </c>
      <c r="K9" s="5">
        <f>'зав б.ж.у'!K9+'обед б.ж.у '!K9</f>
        <v>590.22979999999995</v>
      </c>
      <c r="L9" s="5">
        <f>'зав б.ж.у'!L9+'обед б.ж.у '!L9</f>
        <v>290.3836</v>
      </c>
      <c r="M9" s="5">
        <f>'зав б.ж.у'!M9+'обед б.ж.у '!M9</f>
        <v>863.59179999999992</v>
      </c>
      <c r="N9" s="5">
        <f>'зав б.ж.у'!N9+'обед б.ж.у '!N9</f>
        <v>13.054600000000001</v>
      </c>
    </row>
    <row r="10" spans="1:16" ht="15.75">
      <c r="A10" s="4">
        <v>4</v>
      </c>
      <c r="B10" s="5">
        <f>'зав б.ж.у'!B10+'обед б.ж.у '!B10</f>
        <v>44.184049999999999</v>
      </c>
      <c r="C10" s="5">
        <f>'зав б.ж.у'!C10+'обед б.ж.у '!C10</f>
        <v>35.420949999999998</v>
      </c>
      <c r="D10" s="5">
        <f>'зав б.ж.у'!D10+'обед б.ж.у '!D10</f>
        <v>228.39999999999998</v>
      </c>
      <c r="E10" s="5">
        <f>'зав б.ж.у'!E10+'обед б.ж.у '!E10</f>
        <v>1431.9699999999998</v>
      </c>
      <c r="F10" s="6">
        <f>E10*100/E19</f>
        <v>60.934893617021267</v>
      </c>
      <c r="G10" s="5">
        <f>'зав б.ж.у'!G10+'обед б.ж.у '!G10</f>
        <v>0.63770000000000004</v>
      </c>
      <c r="H10" s="5">
        <f>'зав б.ж.у'!H10+'обед б.ж.у '!H10</f>
        <v>0.73770000000000013</v>
      </c>
      <c r="I10" s="5">
        <f>'зав б.ж.у'!I10+'обед б.ж.у '!I10</f>
        <v>92.907499999999999</v>
      </c>
      <c r="J10" s="5">
        <f>'зав б.ж.у'!J10+'обед б.ж.у '!J10</f>
        <v>35.012500000000003</v>
      </c>
      <c r="K10" s="5">
        <f>'зав б.ж.у'!K10+'обед б.ж.у '!K10</f>
        <v>510.80840000000001</v>
      </c>
      <c r="L10" s="5">
        <f>'зав б.ж.у'!L10+'обед б.ж.у '!L10</f>
        <v>208.51949999999999</v>
      </c>
      <c r="M10" s="5">
        <f>'зав б.ж.у'!M10+'обед б.ж.у '!M10</f>
        <v>788.18169999999998</v>
      </c>
      <c r="N10" s="5">
        <f>'зав б.ж.у'!N10+'обед б.ж.у '!N10</f>
        <v>14.8094</v>
      </c>
    </row>
    <row r="11" spans="1:16" ht="15.75">
      <c r="A11" s="4">
        <v>5</v>
      </c>
      <c r="B11" s="5">
        <f>'зав б.ж.у'!B11+'обед б.ж.у '!B11</f>
        <v>44.75333333333333</v>
      </c>
      <c r="C11" s="5">
        <f>'зав б.ж.у'!C11+'обед б.ж.у '!C11</f>
        <v>47.97126436781609</v>
      </c>
      <c r="D11" s="5">
        <f>'зав б.ж.у'!D11+'обед б.ж.у '!D11</f>
        <v>170.41310344827585</v>
      </c>
      <c r="E11" s="5">
        <f>'зав б.ж.у'!E11+'обед б.ж.у '!E11</f>
        <v>1277.7233333333334</v>
      </c>
      <c r="F11" s="6">
        <f>E11*100/E19</f>
        <v>54.371205673758872</v>
      </c>
      <c r="G11" s="5">
        <f>'зав б.ж.у'!G11+'обед б.ж.у '!G11</f>
        <v>0.79444827586206901</v>
      </c>
      <c r="H11" s="5">
        <f>'зав б.ж.у'!H11+'обед б.ж.у '!H11</f>
        <v>0.81944827586206892</v>
      </c>
      <c r="I11" s="5">
        <f>'зав б.ж.у'!I11+'обед б.ж.у '!I11</f>
        <v>259.65919540229885</v>
      </c>
      <c r="J11" s="5">
        <f>'зав б.ж.у'!J11+'обед б.ж.у '!J11</f>
        <v>48.667931034482763</v>
      </c>
      <c r="K11" s="5">
        <f>'зав б.ж.у'!K11+'обед б.ж.у '!K11</f>
        <v>352.28218390804597</v>
      </c>
      <c r="L11" s="5">
        <f>'зав б.ж.у'!L11+'обед б.ж.у '!L11</f>
        <v>271.84080459770121</v>
      </c>
      <c r="M11" s="5">
        <f>'зав б.ж.у'!M11+'обед б.ж.у '!M11</f>
        <v>802.28885057471268</v>
      </c>
      <c r="N11" s="5">
        <f>'зав б.ж.у'!N11+'обед б.ж.у '!N11</f>
        <v>16.006160919540232</v>
      </c>
    </row>
    <row r="12" spans="1:16" ht="15.75">
      <c r="A12" s="4">
        <v>6</v>
      </c>
      <c r="B12" s="5">
        <f>'зав б.ж.у'!B12+'обед б.ж.у '!B12</f>
        <v>43.2</v>
      </c>
      <c r="C12" s="5">
        <f>'зав б.ж.у'!C12+'обед б.ж.у '!C12</f>
        <v>33.11</v>
      </c>
      <c r="D12" s="5">
        <f>'зав б.ж.у'!D12+'обед б.ж.у '!D12</f>
        <v>167.17499999999998</v>
      </c>
      <c r="E12" s="5">
        <f>'зав б.ж.у'!E12+'обед б.ж.у '!E12</f>
        <v>1152.97</v>
      </c>
      <c r="F12" s="6">
        <f>E12*100/E19</f>
        <v>49.062553191489364</v>
      </c>
      <c r="G12" s="5">
        <f>'зав б.ж.у'!G12+'обед б.ж.у '!G12</f>
        <v>0.37730000000000002</v>
      </c>
      <c r="H12" s="5">
        <f>'зав б.ж.у'!H12+'обед б.ж.у '!H12</f>
        <v>0.61810000000000009</v>
      </c>
      <c r="I12" s="5">
        <f>'зав б.ж.у'!I12+'обед б.ж.у '!I12</f>
        <v>300.5</v>
      </c>
      <c r="J12" s="5">
        <f>'зав б.ж.у'!J12+'обед б.ж.у '!J12</f>
        <v>44.591999999999999</v>
      </c>
      <c r="K12" s="5">
        <f>'зав б.ж.у'!K12+'обед б.ж.у '!K12</f>
        <v>756.36500000000001</v>
      </c>
      <c r="L12" s="5">
        <f>'зав б.ж.у'!L12+'обед б.ж.у '!L12</f>
        <v>157.44799999999998</v>
      </c>
      <c r="M12" s="5">
        <f>'зав б.ж.у'!M12+'обед б.ж.у '!M12</f>
        <v>701.97499999999991</v>
      </c>
      <c r="N12" s="5">
        <f>'зав б.ж.у'!N12+'обед б.ж.у '!N12</f>
        <v>9.7085000000000008</v>
      </c>
    </row>
    <row r="13" spans="1:16" ht="15.75">
      <c r="A13" s="4">
        <v>7</v>
      </c>
      <c r="B13" s="5">
        <f>'зав б.ж.у'!B13+'обед б.ж.у '!B13</f>
        <v>48.827999999999996</v>
      </c>
      <c r="C13" s="5">
        <f>'зав б.ж.у'!C13+'обед б.ж.у '!C13</f>
        <v>49.724000000000004</v>
      </c>
      <c r="D13" s="5">
        <f>'зав б.ж.у'!D13+'обед б.ж.у '!D13</f>
        <v>155.048</v>
      </c>
      <c r="E13" s="5">
        <f>'зав б.ж.у'!E13+'обед б.ж.у '!E13</f>
        <v>1245.5500000000002</v>
      </c>
      <c r="F13" s="6">
        <f>E13*100/E19</f>
        <v>53.002127659574477</v>
      </c>
      <c r="G13" s="5">
        <f>'зав б.ж.у'!G13+'обед б.ж.у '!G13</f>
        <v>0.68900000000000006</v>
      </c>
      <c r="H13" s="5">
        <f>'зав б.ж.у'!H13+'обед б.ж.у '!H13</f>
        <v>0.76219999999999999</v>
      </c>
      <c r="I13" s="5">
        <f>'зав б.ж.у'!I13+'обед б.ж.у '!I13</f>
        <v>695.1</v>
      </c>
      <c r="J13" s="5">
        <f>'зав б.ж.у'!J13+'обед б.ж.у '!J13</f>
        <v>52.485999999999997</v>
      </c>
      <c r="K13" s="5">
        <f>'зав б.ж.у'!K13+'обед б.ж.у '!K13</f>
        <v>421.39</v>
      </c>
      <c r="L13" s="5">
        <f>'зав б.ж.у'!L13+'обед б.ж.у '!L13</f>
        <v>199.81899999999999</v>
      </c>
      <c r="M13" s="5">
        <f>'зав б.ж.у'!M13+'обед б.ж.у '!M13</f>
        <v>790.59999999999991</v>
      </c>
      <c r="N13" s="5">
        <f>'зав б.ж.у'!N13+'обед б.ж.у '!N13</f>
        <v>11.742000000000001</v>
      </c>
    </row>
    <row r="14" spans="1:16" ht="15.75">
      <c r="A14" s="4">
        <v>8</v>
      </c>
      <c r="B14" s="5">
        <f>'зав б.ж.у'!B14+'обед б.ж.у '!B14</f>
        <v>52.1706</v>
      </c>
      <c r="C14" s="5">
        <f>'зав б.ж.у'!C14+'обед б.ж.у '!C14</f>
        <v>48.987200000000001</v>
      </c>
      <c r="D14" s="5">
        <f>'зав б.ж.у'!D14+'обед б.ж.у '!D14</f>
        <v>169.23319999999998</v>
      </c>
      <c r="E14" s="5">
        <f>'зав б.ж.у'!E14+'обед б.ж.у '!E14</f>
        <v>1299.1599999999999</v>
      </c>
      <c r="F14" s="6">
        <f>E14*100/E19</f>
        <v>55.283404255319141</v>
      </c>
      <c r="G14" s="5">
        <f>'зав б.ж.у'!G14+'обед б.ж.у '!G14</f>
        <v>0.91260000000000008</v>
      </c>
      <c r="H14" s="5">
        <f>'зав б.ж.у'!H14+'обед б.ж.у '!H14</f>
        <v>1.6032000000000002</v>
      </c>
      <c r="I14" s="5">
        <f>'зав б.ж.у'!I14+'обед б.ж.у '!I14</f>
        <v>95.039999999999992</v>
      </c>
      <c r="J14" s="5">
        <f>'зав б.ж.у'!J14+'обед б.ж.у '!J14</f>
        <v>63.117999999999995</v>
      </c>
      <c r="K14" s="5">
        <f>'зав б.ж.у'!K14+'обед б.ж.у '!K14</f>
        <v>465.08659999999998</v>
      </c>
      <c r="L14" s="5">
        <f>'зав б.ж.у'!L14+'обед б.ж.у '!L14</f>
        <v>343.84339999999997</v>
      </c>
      <c r="M14" s="5">
        <f>'зав б.ж.у'!M14+'обед б.ж.у '!M14</f>
        <v>849.77779999999984</v>
      </c>
      <c r="N14" s="5">
        <f>'зав б.ж.у'!N14+'обед б.ж.у '!N14</f>
        <v>10.911799999999999</v>
      </c>
    </row>
    <row r="15" spans="1:16" ht="15.75">
      <c r="A15" s="4">
        <v>9</v>
      </c>
      <c r="B15" s="5">
        <f>'зав б.ж.у'!B15+'обед б.ж.у '!B15</f>
        <v>40.000533333333337</v>
      </c>
      <c r="C15" s="5">
        <f>'зав б.ж.у'!C15+'обед б.ж.у '!C15</f>
        <v>43.046833333333332</v>
      </c>
      <c r="D15" s="5">
        <f>'зав б.ж.у'!D15+'обед б.ж.у '!D15</f>
        <v>187.69400000000002</v>
      </c>
      <c r="E15" s="5">
        <f>'зав б.ж.у'!E15+'обед б.ж.у '!E15</f>
        <v>1281.6973333333335</v>
      </c>
      <c r="F15" s="6">
        <f>E15*100/E19</f>
        <v>54.540312056737598</v>
      </c>
      <c r="G15" s="5">
        <f>'зав б.ж.у'!G15+'обед б.ж.у '!G15</f>
        <v>0.71804000000000001</v>
      </c>
      <c r="H15" s="5">
        <f>'зав б.ж.у'!H15+'обед б.ж.у '!H15</f>
        <v>0.69950000000000012</v>
      </c>
      <c r="I15" s="5">
        <f>'зав б.ж.у'!I15+'обед б.ж.у '!I15</f>
        <v>329.22333333333336</v>
      </c>
      <c r="J15" s="5">
        <f>'зав б.ж.у'!J15+'обед б.ж.у '!J15</f>
        <v>94.0047</v>
      </c>
      <c r="K15" s="5">
        <f>'зав б.ж.у'!K15+'обед б.ж.у '!K15</f>
        <v>412.24666666666661</v>
      </c>
      <c r="L15" s="5">
        <f>'зав б.ж.у'!L15+'обед б.ж.у '!L15</f>
        <v>195.32166666666666</v>
      </c>
      <c r="M15" s="5">
        <f>'зав б.ж.у'!M15+'обед б.ж.у '!M15</f>
        <v>619.82333333333327</v>
      </c>
      <c r="N15" s="5">
        <f>'зав б.ж.у'!N15+'обед б.ж.у '!N15</f>
        <v>17.540333333333333</v>
      </c>
    </row>
    <row r="16" spans="1:16" ht="15.75">
      <c r="A16" s="4">
        <v>10</v>
      </c>
      <c r="B16" s="5">
        <f>'зав б.ж.у'!B16+'обед б.ж.у '!B16</f>
        <v>36.81428571428571</v>
      </c>
      <c r="C16" s="5">
        <f>'зав б.ж.у'!C16+'обед б.ж.у '!C16</f>
        <v>46.763333333333335</v>
      </c>
      <c r="D16" s="5">
        <f>'зав б.ж.у'!D16+'обед б.ж.у '!D16</f>
        <v>166.94476190476189</v>
      </c>
      <c r="E16" s="5">
        <f>'зав б.ж.у'!E16+'обед б.ж.у '!E16</f>
        <v>1242.7</v>
      </c>
      <c r="F16" s="6">
        <f>E16*100/E19</f>
        <v>52.880851063829788</v>
      </c>
      <c r="G16" s="5">
        <f>'зав б.ж.у'!G16+'обед б.ж.у '!G16</f>
        <v>0.47814285714285715</v>
      </c>
      <c r="H16" s="5">
        <f>'зав б.ж.у'!H16+'обед б.ж.у '!H16</f>
        <v>0.54585714285714293</v>
      </c>
      <c r="I16" s="5">
        <f>'зав б.ж.у'!I16+'обед б.ж.у '!I16</f>
        <v>641.13047619047609</v>
      </c>
      <c r="J16" s="5">
        <f>'зав б.ж.у'!J16+'обед б.ж.у '!J16</f>
        <v>29.764285714285712</v>
      </c>
      <c r="K16" s="5">
        <f>'зав б.ж.у'!K16+'обед б.ж.у '!K16</f>
        <v>452.94761904761901</v>
      </c>
      <c r="L16" s="5">
        <f>'зав б.ж.у'!L16+'обед б.ж.у '!L16</f>
        <v>157.7338095238095</v>
      </c>
      <c r="M16" s="5">
        <f>'зав б.ж.у'!M16+'обед б.ж.у '!M16</f>
        <v>663.32285714285717</v>
      </c>
      <c r="N16" s="5">
        <f>'зав б.ж.у'!N16+'обед б.ж.у '!N16</f>
        <v>8.6914285714285704</v>
      </c>
    </row>
    <row r="17" spans="1:14" ht="15.75">
      <c r="A17" s="4" t="s">
        <v>94</v>
      </c>
      <c r="B17" s="5">
        <f t="shared" ref="B17:F17" si="0">SUM(B7:B16)</f>
        <v>449.38565238095231</v>
      </c>
      <c r="C17" s="5">
        <f t="shared" si="0"/>
        <v>451.81973103448274</v>
      </c>
      <c r="D17" s="5">
        <f t="shared" si="0"/>
        <v>1795.4584653530376</v>
      </c>
      <c r="E17" s="5">
        <f t="shared" si="0"/>
        <v>13129.000666666667</v>
      </c>
      <c r="F17" s="5">
        <f t="shared" si="0"/>
        <v>558.68087943262401</v>
      </c>
      <c r="G17" s="5">
        <f t="shared" ref="G17:N17" si="1">SUM(G7:G16)</f>
        <v>6.4456311330049267</v>
      </c>
      <c r="H17" s="5">
        <f t="shared" si="1"/>
        <v>9.1942054187192124</v>
      </c>
      <c r="I17" s="5">
        <f t="shared" si="1"/>
        <v>3506.1980049261083</v>
      </c>
      <c r="J17" s="5">
        <f t="shared" si="1"/>
        <v>494.37411674876847</v>
      </c>
      <c r="K17" s="5">
        <f t="shared" si="1"/>
        <v>4583.6910696223322</v>
      </c>
      <c r="L17" s="5">
        <f t="shared" si="1"/>
        <v>2199.6662807881771</v>
      </c>
      <c r="M17" s="5">
        <f t="shared" si="1"/>
        <v>7498.1726410509036</v>
      </c>
      <c r="N17" s="5">
        <f t="shared" si="1"/>
        <v>132.47202282430214</v>
      </c>
    </row>
    <row r="18" spans="1:14" s="50" customFormat="1" ht="15.75">
      <c r="A18" s="49" t="s">
        <v>95</v>
      </c>
      <c r="B18" s="14">
        <f t="shared" ref="B18:N18" si="2">SUM(B17/10)</f>
        <v>44.938565238095229</v>
      </c>
      <c r="C18" s="14">
        <f t="shared" si="2"/>
        <v>45.181973103448271</v>
      </c>
      <c r="D18" s="14">
        <f t="shared" si="2"/>
        <v>179.54584653530375</v>
      </c>
      <c r="E18" s="14">
        <f t="shared" si="2"/>
        <v>1312.9000666666666</v>
      </c>
      <c r="F18" s="7">
        <f t="shared" si="2"/>
        <v>55.868087943262402</v>
      </c>
      <c r="G18" s="14">
        <f t="shared" si="2"/>
        <v>0.64456311330049265</v>
      </c>
      <c r="H18" s="14">
        <f t="shared" si="2"/>
        <v>0.91942054187192124</v>
      </c>
      <c r="I18" s="14">
        <f t="shared" si="2"/>
        <v>350.61980049261081</v>
      </c>
      <c r="J18" s="14">
        <f t="shared" si="2"/>
        <v>49.437411674876849</v>
      </c>
      <c r="K18" s="14">
        <f t="shared" si="2"/>
        <v>458.36910696223322</v>
      </c>
      <c r="L18" s="14">
        <f t="shared" si="2"/>
        <v>219.96662807881771</v>
      </c>
      <c r="M18" s="14">
        <f t="shared" si="2"/>
        <v>749.81726410509032</v>
      </c>
      <c r="N18" s="14">
        <f t="shared" si="2"/>
        <v>13.247202282430214</v>
      </c>
    </row>
    <row r="19" spans="1:14" ht="15.75">
      <c r="A19" s="4" t="s">
        <v>96</v>
      </c>
      <c r="B19" s="4">
        <v>77</v>
      </c>
      <c r="C19" s="4">
        <v>79</v>
      </c>
      <c r="D19" s="4">
        <v>335</v>
      </c>
      <c r="E19" s="4">
        <v>2350</v>
      </c>
      <c r="F19" s="4" t="s">
        <v>108</v>
      </c>
      <c r="G19" s="4">
        <v>1.2</v>
      </c>
      <c r="H19" s="4">
        <v>1.4</v>
      </c>
      <c r="I19" s="4">
        <v>700</v>
      </c>
      <c r="J19" s="4">
        <v>60</v>
      </c>
      <c r="K19" s="4">
        <v>1100</v>
      </c>
      <c r="L19" s="4">
        <v>250</v>
      </c>
      <c r="M19" s="4">
        <v>1100</v>
      </c>
      <c r="N19" s="4">
        <v>12</v>
      </c>
    </row>
  </sheetData>
  <mergeCells count="14">
    <mergeCell ref="A3:N3"/>
    <mergeCell ref="E5:F5"/>
    <mergeCell ref="A5:A6"/>
    <mergeCell ref="B5:B6"/>
    <mergeCell ref="C5:C6"/>
    <mergeCell ref="D5:D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1,2</vt:lpstr>
      <vt:lpstr>3,4</vt:lpstr>
      <vt:lpstr>5,6</vt:lpstr>
      <vt:lpstr>7,8</vt:lpstr>
      <vt:lpstr>9,10</vt:lpstr>
      <vt:lpstr>зав б.ж.у</vt:lpstr>
      <vt:lpstr>обед б.ж.у </vt:lpstr>
      <vt:lpstr>полд. б.ж.у</vt:lpstr>
      <vt:lpstr>з+о б.ж.у </vt:lpstr>
      <vt:lpstr>о+п б.ж.у  </vt:lpstr>
      <vt:lpstr>Ст-ть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2025-08-19T11:16:07Z</cp:lastPrinted>
  <dcterms:created xsi:type="dcterms:W3CDTF">2015-06-05T18:19:00Z</dcterms:created>
  <dcterms:modified xsi:type="dcterms:W3CDTF">2025-08-20T12:37:51Z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8E580C0F6E374DDC87F3E9B8747092DC_13</vt:lpwstr>
  </property>
  <property fmtid="{D5CDD505-2E9C-101B-9397-08002B2CF9AE}" pid="3" name="KSOProductBuildVer">
    <vt:lpwstr>1049-12.2.0.19821</vt:lpwstr>
  </property>
</Properties>
</file>