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форма" sheetId="1" r:id="rId1"/>
    <sheet name="внебюджет" sheetId="2" r:id="rId2"/>
    <sheet name="расшифровка раз.2" sheetId="3" r:id="rId3"/>
    <sheet name="расшифровка раз.3" sheetId="4" r:id="rId4"/>
    <sheet name="прил №4" sheetId="5" r:id="rId5"/>
    <sheet name="прил №5" sheetId="6" r:id="rId6"/>
  </sheets>
  <definedNames/>
  <calcPr fullCalcOnLoad="1"/>
</workbook>
</file>

<file path=xl/sharedStrings.xml><?xml version="1.0" encoding="utf-8"?>
<sst xmlns="http://schemas.openxmlformats.org/spreadsheetml/2006/main" count="720" uniqueCount="472">
  <si>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</si>
  <si>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</si>
  <si>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</si>
  <si>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</si>
  <si>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</si>
  <si>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</si>
  <si>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</si>
  <si>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</si>
  <si>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</si>
  <si>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</si>
  <si>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</si>
  <si>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</si>
  <si>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</si>
  <si>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</si>
  <si>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 (подразделения)</t>
  </si>
  <si>
    <t xml:space="preserve">I.  Сведения о деятельности муниципального учреждения </t>
  </si>
  <si>
    <t>1.2. Виды деятельности муниципального учреждения (подразделения):</t>
  </si>
  <si>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</si>
  <si>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</si>
  <si>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</si>
  <si>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</si>
  <si>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</si>
  <si>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</si>
  <si>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</si>
  <si>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</si>
  <si>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</si>
  <si>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</si>
  <si>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</si>
  <si>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</si>
  <si>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</si>
  <si>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</si>
  <si>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муниципального образования Новокубанский район</t>
  </si>
  <si>
    <t>2.2. Дебиторская задолженность по выданным авансам, полученным за счет средств бюджета муниципального образования Новокубанский район,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</si>
  <si>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</si>
  <si>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</si>
  <si>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</si>
  <si>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</si>
  <si>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</si>
  <si>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</si>
  <si>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</si>
  <si>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</si>
  <si>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</si>
  <si>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</si>
  <si>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</si>
  <si>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</si>
  <si>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</si>
  <si>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</si>
  <si>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</si>
  <si>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</si>
  <si>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</si>
  <si>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</si>
  <si>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</si>
  <si>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</si>
  <si>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</si>
  <si>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</si>
  <si>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</si>
  <si>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муниципального образования Новокубанский район,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</si>
  <si>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</si>
  <si>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</si>
  <si>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</si>
  <si>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</si>
  <si>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</si>
  <si>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</si>
  <si>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</si>
  <si>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</si>
  <si>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</si>
  <si>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</si>
  <si>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</si>
  <si>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</si>
  <si>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</si>
  <si>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</si>
  <si>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</si>
  <si>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</si>
  <si>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</si>
  <si>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</si>
  <si>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</si>
  <si>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</si>
  <si>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</si>
  <si>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</si>
  <si>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</si>
  <si>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</si>
  <si>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</si>
  <si>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</si>
  <si>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</si>
  <si>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</si>
  <si>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</si>
  <si>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</si>
  <si>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</si>
  <si>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 (иных финансовых органах)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</si>
  <si>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</si>
  <si>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</si>
  <si>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</si>
  <si>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</si>
  <si>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</si>
  <si>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</si>
  <si>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</si>
  <si>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муниципальными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</si>
  <si>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</si>
  <si>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</si>
  <si>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</si>
  <si>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</si>
  <si>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</si>
  <si>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</si>
  <si>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</si>
  <si>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</si>
  <si>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</si>
  <si>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</si>
  <si>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</si>
  <si>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</si>
  <si>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</si>
  <si>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</si>
  <si>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</si>
  <si>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</si>
  <si>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</si>
  <si>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</si>
  <si>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</si>
  <si>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</si>
  <si>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</si>
  <si>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</si>
  <si>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</si>
  <si>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</si>
  <si>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</si>
  <si>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</si>
  <si>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</si>
  <si>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</si>
  <si>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</si>
  <si>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</si>
  <si>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</si>
  <si>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</si>
  <si>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</si>
  <si>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учреждения (подразделения)</t>
  </si>
  <si>
    <t>(уполномоченное  лицо)</t>
  </si>
  <si>
    <t>Главный бухгалтер муниципального учреждения (подразделения)</t>
  </si>
  <si>
    <t>Муниципальный бюджет</t>
  </si>
  <si>
    <t>Краевой бюджет</t>
  </si>
  <si>
    <t xml:space="preserve">Наименование получателя средств  муниципального бюджета бюджета                               </t>
  </si>
  <si>
    <t>№                                                                                                                                                      п/п</t>
  </si>
  <si>
    <t>Наименование</t>
  </si>
  <si>
    <t>КОСГУ</t>
  </si>
  <si>
    <t>Ед. изм.</t>
  </si>
  <si>
    <t>бюджет</t>
  </si>
  <si>
    <t>федеральный</t>
  </si>
  <si>
    <t>краевой</t>
  </si>
  <si>
    <t>муниципальный</t>
  </si>
  <si>
    <t>внебюджнт</t>
  </si>
  <si>
    <t>5.1</t>
  </si>
  <si>
    <t>Оплата труда и начисления на выплаты по оплате труда</t>
  </si>
  <si>
    <t>5.1.1</t>
  </si>
  <si>
    <t xml:space="preserve">Заработная плата </t>
  </si>
  <si>
    <t>штатное расписание  АУП   (11ед.)</t>
  </si>
  <si>
    <t>тарификация  основного персонала  учителя (84,88ед.)</t>
  </si>
  <si>
    <t>штатное расписание педагогический персонал (прочие)   ( ед.)</t>
  </si>
  <si>
    <t>штатное расписание  служащие   ( ед.)</t>
  </si>
  <si>
    <t>штатное расписание   МОП  (68,69 ед.)</t>
  </si>
  <si>
    <t>стимулирующие выплаты, премии</t>
  </si>
  <si>
    <t>выплаты компенсационного характера</t>
  </si>
  <si>
    <t>Доплаты до МРОТ</t>
  </si>
  <si>
    <t>5.1.2</t>
  </si>
  <si>
    <t>Прочие выплаты (кроме компенсации за книгоиздательскую продукцию)</t>
  </si>
  <si>
    <t>5.1.3</t>
  </si>
  <si>
    <t>суточные при служебных командировках</t>
  </si>
  <si>
    <t>Пособие по уходу за реб.от 1,5 до 3-х лет</t>
  </si>
  <si>
    <t>Прочие выплаты (компенсация за книгоиздательскую продукцию)</t>
  </si>
  <si>
    <t>5.1.4</t>
  </si>
  <si>
    <t xml:space="preserve">Начисления на выплаты по оплате труда </t>
  </si>
  <si>
    <t>5.2</t>
  </si>
  <si>
    <t>Приобретение расходных материалов</t>
  </si>
  <si>
    <t>5.2.1</t>
  </si>
  <si>
    <t xml:space="preserve">Продукты </t>
  </si>
  <si>
    <t>Абонентская плата  за услуги связи (телефон)</t>
  </si>
  <si>
    <t>Абонентская плата  за радиоточки</t>
  </si>
  <si>
    <t>Поминутная оплата (телефон)</t>
  </si>
  <si>
    <t>Междугородние переговоры (телефон)</t>
  </si>
  <si>
    <t>Услуги сотовой связи</t>
  </si>
  <si>
    <t>Предоставление доступа в Интернет</t>
  </si>
  <si>
    <t>Абонплата за интернет</t>
  </si>
  <si>
    <t>Оплата за пересылку служебной корреспонденции</t>
  </si>
  <si>
    <t>почтовые конверты</t>
  </si>
  <si>
    <t xml:space="preserve">почтовые марки </t>
  </si>
  <si>
    <t>оплата за проезд (расчет прилагается)</t>
  </si>
  <si>
    <t>Армавир-Краснодар; Краснодар-Армавир; 250 руб.*2*2чел.*18 поездок= 18000 руб.</t>
  </si>
  <si>
    <t>5.3</t>
  </si>
  <si>
    <t>5.3.1</t>
  </si>
  <si>
    <t>Оплата отопления (50%)</t>
  </si>
  <si>
    <t>5.3.2</t>
  </si>
  <si>
    <t>Горячее водоснабжение</t>
  </si>
  <si>
    <t>5.3.3</t>
  </si>
  <si>
    <t>Оплата потребления газа (50%)</t>
  </si>
  <si>
    <t>5.3.4</t>
  </si>
  <si>
    <t>Оплата потребления электрической энергии ( 70%)</t>
  </si>
  <si>
    <t>5.3.5</t>
  </si>
  <si>
    <t>Оплата водоснабжения помещений            ( 70%)</t>
  </si>
  <si>
    <t>5.3.6</t>
  </si>
  <si>
    <t>Водопотребление (потребление холодной воды  канализ.) ( 70%)</t>
  </si>
  <si>
    <t>5.3.7</t>
  </si>
  <si>
    <t>Водоотведение ( вывоз жидких нечистот) ( 70%)</t>
  </si>
  <si>
    <t>5.4</t>
  </si>
  <si>
    <t>Общехозяйственные нужды</t>
  </si>
  <si>
    <t>5.4.1</t>
  </si>
  <si>
    <t>5.4.2</t>
  </si>
  <si>
    <t>5.4.3</t>
  </si>
  <si>
    <t>вневедомственная охрана</t>
  </si>
  <si>
    <t>Суточные при служебных командировках</t>
  </si>
  <si>
    <t>Проезд</t>
  </si>
  <si>
    <t>5.4.6</t>
  </si>
  <si>
    <t>страхованиегражданской ответственности владельцев транспортных средств</t>
  </si>
  <si>
    <t>5.4.4</t>
  </si>
  <si>
    <t>Канц принадлежности, моющ ср-во</t>
  </si>
  <si>
    <t>5.4.5</t>
  </si>
  <si>
    <t>Расходы по найму жилых помещ. при служ. команд.</t>
  </si>
  <si>
    <t>5.4.9</t>
  </si>
  <si>
    <t>5.4.10</t>
  </si>
  <si>
    <t>5.4.11</t>
  </si>
  <si>
    <t>5.4.12</t>
  </si>
  <si>
    <t xml:space="preserve">Сопровождение специал. Программ </t>
  </si>
  <si>
    <t>5.4.7</t>
  </si>
  <si>
    <t>Подписка на периодические издания</t>
  </si>
  <si>
    <t>5.4.8</t>
  </si>
  <si>
    <t>Учебники</t>
  </si>
  <si>
    <t>Дератизация помещ</t>
  </si>
  <si>
    <t>Расходы по обслуж. операций по пластиковым картам услуги банка о,3%</t>
  </si>
  <si>
    <t xml:space="preserve">медосмотр </t>
  </si>
  <si>
    <t>прочие расходы</t>
  </si>
  <si>
    <t>Прочие расходы (кроме стипендий)</t>
  </si>
  <si>
    <t xml:space="preserve">Транспортный налог      </t>
  </si>
  <si>
    <t>Земельный налог</t>
  </si>
  <si>
    <t>Плата за загрязнение окружающей среды</t>
  </si>
  <si>
    <t>Госпошлина</t>
  </si>
  <si>
    <t>призы</t>
  </si>
  <si>
    <t>цветы</t>
  </si>
  <si>
    <t>Организационные взносы</t>
  </si>
  <si>
    <t>налог на имущество 2,2% от остаточной стоимости</t>
  </si>
  <si>
    <t>Налог на землю                                                6,9%</t>
  </si>
  <si>
    <t>Стипендии</t>
  </si>
  <si>
    <t>Прочие расходы (выплата стипендий)</t>
  </si>
  <si>
    <t>детям-сиротам</t>
  </si>
  <si>
    <t>чел</t>
  </si>
  <si>
    <t>остальным учащимся</t>
  </si>
  <si>
    <t>по постановлению от 21.10.2003 № 994</t>
  </si>
  <si>
    <t>по постановлению от 21.10.2003 № 1003</t>
  </si>
  <si>
    <t>III</t>
  </si>
  <si>
    <t xml:space="preserve">Поступление нефинансовых активов </t>
  </si>
  <si>
    <t>Увеличение стоимости основных средств:</t>
  </si>
  <si>
    <t>Платья русские народные(танц)</t>
  </si>
  <si>
    <t>шт</t>
  </si>
  <si>
    <t>Рубашка русская народная муж.</t>
  </si>
  <si>
    <t>Куб.соврем.жен. (вок)</t>
  </si>
  <si>
    <t>Куб. соврем.рубашка( вок)</t>
  </si>
  <si>
    <t>Головной убор жен. Танцевальный</t>
  </si>
  <si>
    <t>Головной убор муж.. Танцевальный</t>
  </si>
  <si>
    <t>Головной жен. Вокальный</t>
  </si>
  <si>
    <t>Кубанская папаха</t>
  </si>
  <si>
    <t>Униформа ( кофта женская)</t>
  </si>
  <si>
    <t>Униформа ( пиджак мужской)</t>
  </si>
  <si>
    <t>Куклы ростовые</t>
  </si>
  <si>
    <t>штук</t>
  </si>
  <si>
    <t>Сапоги мужс. Танцевальные</t>
  </si>
  <si>
    <t>пар</t>
  </si>
  <si>
    <t>Ботинки- румынки женс.(танц.)</t>
  </si>
  <si>
    <t>Джазовки (муж)</t>
  </si>
  <si>
    <t>Джазовки (жен)</t>
  </si>
  <si>
    <t>Чикмень</t>
  </si>
  <si>
    <t>Задник    2* 14</t>
  </si>
  <si>
    <t>Кулиса   5*2,2</t>
  </si>
  <si>
    <t>Падуги   9*13</t>
  </si>
  <si>
    <t>Супер  задник    5,2*18</t>
  </si>
  <si>
    <t>Сейф  КБ 021</t>
  </si>
  <si>
    <t>Сейф  КБ 011Т</t>
  </si>
  <si>
    <t>Комплект тренажеров</t>
  </si>
  <si>
    <t>ком</t>
  </si>
  <si>
    <t>Тюль на окна</t>
  </si>
  <si>
    <t>м</t>
  </si>
  <si>
    <t xml:space="preserve">Автомобиль ГАЗ </t>
  </si>
  <si>
    <t>шт1</t>
  </si>
  <si>
    <t>Кавролин</t>
  </si>
  <si>
    <t>п.м</t>
  </si>
  <si>
    <t>Видеодвойка-телевизор LG DC 778</t>
  </si>
  <si>
    <t>Фотоаппарат цифровой  Sony Н7</t>
  </si>
  <si>
    <t>Мячи</t>
  </si>
  <si>
    <t>Учебники:</t>
  </si>
  <si>
    <t>Увеличение стоимости материальных активов</t>
  </si>
  <si>
    <t>2.13.</t>
  </si>
  <si>
    <t>Хозяйственные материалы:</t>
  </si>
  <si>
    <t>Мыло хозяйственное, 200г.</t>
  </si>
  <si>
    <t>Мыло туалетное, 75г.</t>
  </si>
  <si>
    <t>Чистящее средство для унитазов, кафеля, 750г.</t>
  </si>
  <si>
    <t>Сода кальценированная, 700г.</t>
  </si>
  <si>
    <t>пачка</t>
  </si>
  <si>
    <t>Хлорная известь, 1кг</t>
  </si>
  <si>
    <t>кг</t>
  </si>
  <si>
    <t>Средство для чистки стекол,аэрозоль 500г.</t>
  </si>
  <si>
    <t>Обтирочное полотно</t>
  </si>
  <si>
    <t>п.м.</t>
  </si>
  <si>
    <t>Корзина для мусора</t>
  </si>
  <si>
    <t>Ведро пластмассовое</t>
  </si>
  <si>
    <t>Ведро оцинкованное</t>
  </si>
  <si>
    <t>Эл.лампы</t>
  </si>
  <si>
    <t>Бумага писчая</t>
  </si>
  <si>
    <t>2.14.</t>
  </si>
  <si>
    <t>Канцелярские товары:</t>
  </si>
  <si>
    <t xml:space="preserve">Авторучки </t>
  </si>
  <si>
    <t>Скоросшиватель</t>
  </si>
  <si>
    <t>Папка- конверт</t>
  </si>
  <si>
    <t>Кнопки</t>
  </si>
  <si>
    <t>Скрепки</t>
  </si>
  <si>
    <t>Скотч</t>
  </si>
  <si>
    <t>Тетрадь 18 листов</t>
  </si>
  <si>
    <t>Тетрадь 48 листов</t>
  </si>
  <si>
    <t>Маркеры</t>
  </si>
  <si>
    <t>Файлы</t>
  </si>
  <si>
    <t>Ватман</t>
  </si>
  <si>
    <t>Клей ПВА</t>
  </si>
  <si>
    <t>Клей бумажный</t>
  </si>
  <si>
    <t>Корректор</t>
  </si>
  <si>
    <t>Ластик</t>
  </si>
  <si>
    <t>Ножницы</t>
  </si>
  <si>
    <t>Цветная бумага</t>
  </si>
  <si>
    <t>Цветной картон</t>
  </si>
  <si>
    <t>Фломастеры</t>
  </si>
  <si>
    <t>Гуашь</t>
  </si>
  <si>
    <t>Папки для документов</t>
  </si>
  <si>
    <t>2.15.</t>
  </si>
  <si>
    <t>Запасные части к автомобилям:</t>
  </si>
  <si>
    <t>2.16.</t>
  </si>
  <si>
    <t>Прочие:</t>
  </si>
  <si>
    <t>ИТОГО по бюджетной смете</t>
  </si>
  <si>
    <t>адресс</t>
  </si>
  <si>
    <t>КЭСР</t>
  </si>
  <si>
    <t>Количество</t>
  </si>
  <si>
    <t xml:space="preserve"> Цена за ед. продукции</t>
  </si>
  <si>
    <t>Итого сумма на год</t>
  </si>
  <si>
    <t>внебюджет</t>
  </si>
  <si>
    <t>п.10</t>
  </si>
  <si>
    <t>Содержание недвижимого имущества</t>
  </si>
  <si>
    <t>п.9.2</t>
  </si>
  <si>
    <t>Оплата отопления и технологических нужд (50%)</t>
  </si>
  <si>
    <t xml:space="preserve"> Гкал</t>
  </si>
  <si>
    <t>п.9.1</t>
  </si>
  <si>
    <t>Оплата потребления электрической энергии (30%)</t>
  </si>
  <si>
    <t xml:space="preserve"> кВт/ч</t>
  </si>
  <si>
    <t>т.куб.м</t>
  </si>
  <si>
    <t>Водопотребление холодной воды (30%)</t>
  </si>
  <si>
    <t xml:space="preserve"> куб.м.</t>
  </si>
  <si>
    <t>Водоотведение (30%)</t>
  </si>
  <si>
    <t>Водоотведение ( вывоз жидких нечистот) ( 30%)</t>
  </si>
  <si>
    <t>п.9.3</t>
  </si>
  <si>
    <t xml:space="preserve">Вывоз мусора     </t>
  </si>
  <si>
    <t xml:space="preserve">Опрессовка системы отопления    </t>
  </si>
  <si>
    <t>Обслуживание охранной сигнализации</t>
  </si>
  <si>
    <t>ТО газового оборудования</t>
  </si>
  <si>
    <t>Охранная и пожарная сигнализация</t>
  </si>
  <si>
    <t>Вывоз листвы</t>
  </si>
  <si>
    <t>п.11</t>
  </si>
  <si>
    <t>Содержание движимого имущества</t>
  </si>
  <si>
    <t>Техобслуживание (техосмотр)</t>
  </si>
  <si>
    <t xml:space="preserve">Расходные материалы               </t>
  </si>
  <si>
    <t xml:space="preserve">Страхование гражданской ответственности    </t>
  </si>
  <si>
    <t xml:space="preserve">Транспортный налог            </t>
  </si>
  <si>
    <t>п.12</t>
  </si>
  <si>
    <t>Налог на имущество</t>
  </si>
  <si>
    <t>Плата за негативное воздействие на окружающую среду</t>
  </si>
  <si>
    <t>х</t>
  </si>
  <si>
    <t xml:space="preserve">Штрафы, пени,налоги                </t>
  </si>
  <si>
    <t>п.13</t>
  </si>
  <si>
    <t>Затраты на укрепление материальной базы</t>
  </si>
  <si>
    <t>Мебель ( шкаф, стол)</t>
  </si>
  <si>
    <t xml:space="preserve">Приобретение орг.техники                </t>
  </si>
  <si>
    <t>ИТОГО</t>
  </si>
  <si>
    <t>%</t>
  </si>
  <si>
    <t>ед.</t>
  </si>
  <si>
    <t>Услуга № 3</t>
  </si>
  <si>
    <t>Итого</t>
  </si>
  <si>
    <t>Затраты на оплату труда с начислениями</t>
  </si>
  <si>
    <t>Затраты на расходные материалы</t>
  </si>
  <si>
    <t>Затраты на коммунальные услуги</t>
  </si>
  <si>
    <t>Затраты на общехозяйственные нужды</t>
  </si>
  <si>
    <t>Итого затраты на услугу</t>
  </si>
  <si>
    <t>Объем услуги</t>
  </si>
  <si>
    <t>Норматив затрат на единицу услуги</t>
  </si>
  <si>
    <t>Наименование услуги</t>
  </si>
  <si>
    <t>тыс. руб.</t>
  </si>
  <si>
    <t>Наименование муниципальной услуги</t>
  </si>
  <si>
    <t>Затраты на оплату труда и начисления на выплаты по оплате труда</t>
  </si>
  <si>
    <t>Затраты на приобретение расходных материалов</t>
  </si>
  <si>
    <t>Затраты на общехозяй-ственные нужды</t>
  </si>
  <si>
    <t>Итого затраты на муниципальную услугу</t>
  </si>
  <si>
    <t>Объем муниципальной  услуги</t>
  </si>
  <si>
    <t>Норматив затрат на единицу оказания  муниципальной услуги</t>
  </si>
  <si>
    <t>Затраты на содержание имущества учреждения</t>
  </si>
  <si>
    <t>Приложение № 5</t>
  </si>
  <si>
    <t>к приказу управления образования</t>
  </si>
  <si>
    <t>от 20 декабря 2010 года № 448</t>
  </si>
  <si>
    <t>Начальник  управления  образования администрации</t>
  </si>
  <si>
    <t xml:space="preserve">муниципального образования Новокубанский район  </t>
  </si>
  <si>
    <t>В.А.Шевелев</t>
  </si>
  <si>
    <t xml:space="preserve">10= 2+4 + 6 + 8 </t>
  </si>
  <si>
    <t>12 = 10/11</t>
  </si>
  <si>
    <t>5.1.2.1</t>
  </si>
  <si>
    <t>5.1.3.1</t>
  </si>
  <si>
    <t>Средства от приносящей доход деятельности</t>
  </si>
  <si>
    <t>Начальник УО</t>
  </si>
  <si>
    <t>Управление образования администрации муниципального образования Новокубанский район</t>
  </si>
  <si>
    <r>
      <t>I. Нефинансовые активы, всего</t>
    </r>
    <r>
      <rPr>
        <sz val="9"/>
        <rFont val="Times New Roman"/>
        <family val="1"/>
      </rPr>
      <t>:</t>
    </r>
  </si>
  <si>
    <r>
      <t>Доходы, всего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(без остатка средств на начало года)</t>
    </r>
  </si>
  <si>
    <r>
      <t xml:space="preserve">Расходы, всего </t>
    </r>
    <r>
      <rPr>
        <sz val="8"/>
        <rFont val="Arial"/>
        <family val="2"/>
      </rPr>
      <t>(с учетом остатка средств на начало года)</t>
    </r>
  </si>
  <si>
    <t>в том числе по направлениям использования:</t>
  </si>
  <si>
    <t>Услуги по содержанию имущества</t>
  </si>
  <si>
    <t>Прочие услуги</t>
  </si>
  <si>
    <t>Директор</t>
  </si>
  <si>
    <t>Е.В.Пелих</t>
  </si>
  <si>
    <t>Услуга № 1(Реализация общеобразовательных программ начального общего образования)</t>
  </si>
  <si>
    <t>Услуга № 2 (Реализация общеобразовательных программ основного общего образования)</t>
  </si>
  <si>
    <t>Услуга № 3 (  Реализация общеобразовательных программ среднего (полного) общего образования)</t>
  </si>
  <si>
    <t>1.3. Перечень услуг (работ), осуществляемых на платной основе: нет</t>
  </si>
  <si>
    <t>1.1. Цели деятельности муниципального учреждения (подразделения): Формирование общей культуры личности обучающихся на основе усвоения образовательного минимумасодержания общеобразовательных программ</t>
  </si>
  <si>
    <t>Коды классификации расходов Российской Федерации (КЭСР)</t>
  </si>
  <si>
    <t>Муниципальный бюджет (субсидии на выполнении муниципального задания)</t>
  </si>
  <si>
    <t xml:space="preserve">Всего </t>
  </si>
  <si>
    <t>Итого средства от приносящей доход деятельности</t>
  </si>
  <si>
    <t xml:space="preserve">Доходы от дополнительных образовательных услуг, не предусмотренных государственными образовательными стандартами
</t>
  </si>
  <si>
    <t>Иные поступления от иной приносящей доход деятельности</t>
  </si>
  <si>
    <t>Средства, поступающие на содержание детей в учреждениях</t>
  </si>
  <si>
    <t>Добровольные пожертвования, безвозмездные поступления физических и (или) юридических лиц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</si>
  <si>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пластика.</t>
  </si>
  <si>
    <t>4=5+6+7</t>
  </si>
  <si>
    <t>8=3+4</t>
  </si>
  <si>
    <t>Остатк средств на 01.01.2011г.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</si>
  <si>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</si>
  <si>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</si>
  <si>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</si>
  <si>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</si>
  <si>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</si>
  <si>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</si>
  <si>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</si>
  <si>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</si>
  <si>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</si>
  <si>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</si>
  <si>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</si>
  <si>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Приложение № 2</t>
  </si>
  <si>
    <t>к Методическим рекомендациям по расчету нормативных затрат на оказание муниципальными учреждениями муниципального образования Новокубанский район муниципальных услуг и нормативных затрат на содержание имущества муниципальных учреждений муниципального образования Новокубанский район</t>
  </si>
  <si>
    <t xml:space="preserve">                                                                                                                         </t>
  </si>
  <si>
    <r>
      <t xml:space="preserve">________________________               </t>
    </r>
    <r>
      <rPr>
        <sz val="14"/>
        <rFont val="Arial"/>
        <family val="2"/>
      </rPr>
      <t>В.А.Шевелев</t>
    </r>
  </si>
  <si>
    <t>ИТОГО 2012 год</t>
  </si>
  <si>
    <t>"__01___"__января__ 2012 г.</t>
  </si>
  <si>
    <t>"__11___"__января______ 2012_г.</t>
  </si>
  <si>
    <t>"__11___"__января__ 2012 г.</t>
  </si>
  <si>
    <t xml:space="preserve">на 2012  год </t>
  </si>
  <si>
    <t>Муниципальное общеобразовательное бюджетное учреждение основная общеобразовательная  школа № 22 п.Зорька муниципального образования Новокубанский район</t>
  </si>
  <si>
    <t>352218, Краснодарский край, Новокубанский район, п.Зорька, ул.Пионерская, 2</t>
  </si>
  <si>
    <t>Котлова Е.В.</t>
  </si>
  <si>
    <t>Гридина Э.Г.</t>
  </si>
  <si>
    <t>Директор МОБУООШ №22</t>
  </si>
  <si>
    <t>Главный бухгалтер</t>
  </si>
  <si>
    <t>8(86195)31969</t>
  </si>
  <si>
    <t>Е.В.Котлова</t>
  </si>
  <si>
    <t>Текущий ремонт</t>
  </si>
  <si>
    <t>Э.Г.Воротникова</t>
  </si>
  <si>
    <t>Очистка канализационной (водопроводной) сети</t>
  </si>
  <si>
    <t>Итого сумма на год          руб</t>
  </si>
  <si>
    <t>Воротникова Э.Г.</t>
  </si>
  <si>
    <t>Расшифровка показателей по поступлениям и выплатам учреждения на 2015г.</t>
  </si>
  <si>
    <t>РАСШИФРОВКА                                                                                                                                          к расчетно-нормативным затратам на оказание муниципальной услуги                                         на  2015 год</t>
  </si>
  <si>
    <t>РАСШИФРОВКА расчетно-нормативных затрат на содержание имущества образовательного учреждения на  2015 год</t>
  </si>
  <si>
    <t xml:space="preserve">Определение норматива затрат на оказание муниципальных услуг </t>
  </si>
  <si>
    <r>
      <t>«____12_______» ___января__________2015</t>
    </r>
    <r>
      <rPr>
        <sz val="14"/>
        <rFont val="Arial"/>
        <family val="2"/>
      </rPr>
      <t xml:space="preserve"> года</t>
    </r>
  </si>
  <si>
    <t>"____12____"_января__________2015_год</t>
  </si>
  <si>
    <t xml:space="preserve">ИСХОДНЫЕ ДАННЫЕ и результаты расчетов объема расчетно-нормативных затрат на оказание муниципальными  образовательными учреждениями муниципального образования Новокубанский район муниципальных услуг и нормативных затрат на содержание имущества муниципальных учреждений муниципального образования Новокубанский район на 2015 год и на плановый  период 2016 и 2017 годов
</t>
  </si>
  <si>
    <t>2014 год (отчетный)</t>
  </si>
  <si>
    <t>2015 год (текущий)</t>
  </si>
  <si>
    <t>2015год (первое полугодие)</t>
  </si>
  <si>
    <t>2016 год (первый год планового периода)</t>
  </si>
  <si>
    <t>2017 год (второй год планового периода)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</si>
</sst>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0"/>
    </font>
    <font>
      <sz val="10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sz val="10"/>
      <name val="Courier New"/>
      <family val="3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Alignment="1">
      <alignment/>
    </xf>
    <xf numFmtId="4" fontId="6" fillId="0" borderId="15" xfId="0" applyNumberFormat="1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vertical="top" wrapText="1"/>
    </xf>
    <xf numFmtId="4" fontId="8" fillId="0" borderId="20" xfId="0" applyNumberFormat="1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4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/>
    </xf>
    <xf numFmtId="4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6" fillId="0" borderId="19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vertical="top" wrapText="1"/>
    </xf>
    <xf numFmtId="4" fontId="8" fillId="33" borderId="19" xfId="0" applyNumberFormat="1" applyFont="1" applyFill="1" applyBorder="1" applyAlignment="1">
      <alignment vertical="top" wrapText="1"/>
    </xf>
    <xf numFmtId="4" fontId="8" fillId="33" borderId="2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/>
    </xf>
    <xf numFmtId="49" fontId="13" fillId="33" borderId="15" xfId="0" applyNumberFormat="1" applyFont="1" applyFill="1" applyBorder="1" applyAlignment="1" applyProtection="1">
      <alignment horizontal="right"/>
      <protection/>
    </xf>
    <xf numFmtId="0" fontId="13" fillId="33" borderId="15" xfId="0" applyFont="1" applyFill="1" applyBorder="1" applyAlignment="1" applyProtection="1">
      <alignment wrapText="1"/>
      <protection/>
    </xf>
    <xf numFmtId="0" fontId="11" fillId="33" borderId="15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176" fontId="11" fillId="33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 applyAlignment="1" applyProtection="1">
      <alignment horizontal="right"/>
      <protection/>
    </xf>
    <xf numFmtId="0" fontId="15" fillId="34" borderId="15" xfId="0" applyFont="1" applyFill="1" applyBorder="1" applyAlignment="1" applyProtection="1">
      <alignment wrapText="1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176" fontId="0" fillId="34" borderId="15" xfId="0" applyNumberFormat="1" applyFill="1" applyBorder="1" applyAlignment="1" applyProtection="1">
      <alignment horizontal="center"/>
      <protection/>
    </xf>
    <xf numFmtId="176" fontId="11" fillId="34" borderId="15" xfId="0" applyNumberFormat="1" applyFont="1" applyFill="1" applyBorder="1" applyAlignment="1">
      <alignment horizontal="center"/>
    </xf>
    <xf numFmtId="0" fontId="15" fillId="34" borderId="15" xfId="0" applyFont="1" applyFill="1" applyBorder="1" applyAlignment="1" applyProtection="1">
      <alignment wrapText="1"/>
      <protection/>
    </xf>
    <xf numFmtId="176" fontId="0" fillId="34" borderId="15" xfId="0" applyNumberFormat="1" applyFill="1" applyBorder="1" applyAlignment="1" applyProtection="1">
      <alignment horizontal="center"/>
      <protection locked="0"/>
    </xf>
    <xf numFmtId="0" fontId="16" fillId="34" borderId="15" xfId="0" applyFont="1" applyFill="1" applyBorder="1" applyAlignment="1" applyProtection="1">
      <alignment horizontal="center"/>
      <protection/>
    </xf>
    <xf numFmtId="0" fontId="0" fillId="34" borderId="15" xfId="0" applyFill="1" applyBorder="1" applyAlignment="1">
      <alignment/>
    </xf>
    <xf numFmtId="0" fontId="11" fillId="34" borderId="15" xfId="0" applyFont="1" applyFill="1" applyBorder="1" applyAlignment="1" applyProtection="1">
      <alignment wrapText="1"/>
      <protection/>
    </xf>
    <xf numFmtId="0" fontId="0" fillId="35" borderId="15" xfId="0" applyFill="1" applyBorder="1" applyAlignment="1">
      <alignment/>
    </xf>
    <xf numFmtId="49" fontId="15" fillId="34" borderId="15" xfId="0" applyNumberFormat="1" applyFont="1" applyFill="1" applyBorder="1" applyAlignment="1" applyProtection="1">
      <alignment horizontal="right"/>
      <protection/>
    </xf>
    <xf numFmtId="176" fontId="0" fillId="34" borderId="15" xfId="0" applyNumberFormat="1" applyFill="1" applyBorder="1" applyAlignment="1">
      <alignment horizontal="center"/>
    </xf>
    <xf numFmtId="49" fontId="13" fillId="33" borderId="15" xfId="0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wrapText="1"/>
    </xf>
    <xf numFmtId="0" fontId="11" fillId="33" borderId="15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49" fontId="15" fillId="34" borderId="15" xfId="0" applyNumberFormat="1" applyFont="1" applyFill="1" applyBorder="1" applyAlignment="1">
      <alignment horizontal="right"/>
    </xf>
    <xf numFmtId="0" fontId="15" fillId="34" borderId="15" xfId="0" applyFont="1" applyFill="1" applyBorder="1" applyAlignment="1">
      <alignment wrapText="1"/>
    </xf>
    <xf numFmtId="0" fontId="11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176" fontId="15" fillId="34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right"/>
    </xf>
    <xf numFmtId="0" fontId="15" fillId="0" borderId="15" xfId="0" applyFont="1" applyBorder="1" applyAlignment="1">
      <alignment wrapText="1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14" fillId="0" borderId="15" xfId="0" applyNumberFormat="1" applyFont="1" applyFill="1" applyBorder="1" applyAlignment="1" applyProtection="1">
      <alignment horizontal="center"/>
      <protection locked="0"/>
    </xf>
    <xf numFmtId="176" fontId="11" fillId="34" borderId="15" xfId="0" applyNumberFormat="1" applyFont="1" applyFill="1" applyBorder="1" applyAlignment="1" applyProtection="1">
      <alignment horizontal="center"/>
      <protection/>
    </xf>
    <xf numFmtId="0" fontId="16" fillId="0" borderId="15" xfId="0" applyFont="1" applyBorder="1" applyAlignment="1">
      <alignment/>
    </xf>
    <xf numFmtId="176" fontId="0" fillId="0" borderId="15" xfId="0" applyNumberForma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right"/>
    </xf>
    <xf numFmtId="0" fontId="11" fillId="35" borderId="15" xfId="0" applyFont="1" applyFill="1" applyBorder="1" applyAlignment="1">
      <alignment wrapText="1"/>
    </xf>
    <xf numFmtId="0" fontId="11" fillId="35" borderId="15" xfId="0" applyFont="1" applyFill="1" applyBorder="1" applyAlignment="1">
      <alignment/>
    </xf>
    <xf numFmtId="176" fontId="11" fillId="35" borderId="15" xfId="0" applyNumberFormat="1" applyFont="1" applyFill="1" applyBorder="1" applyAlignment="1">
      <alignment horizontal="center"/>
    </xf>
    <xf numFmtId="49" fontId="11" fillId="34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 applyProtection="1">
      <alignment wrapText="1"/>
      <protection/>
    </xf>
    <xf numFmtId="0" fontId="11" fillId="34" borderId="15" xfId="0" applyFont="1" applyFill="1" applyBorder="1" applyAlignment="1">
      <alignment/>
    </xf>
    <xf numFmtId="0" fontId="17" fillId="35" borderId="15" xfId="0" applyFont="1" applyFill="1" applyBorder="1" applyAlignment="1">
      <alignment wrapText="1"/>
    </xf>
    <xf numFmtId="0" fontId="11" fillId="35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176" fontId="0" fillId="35" borderId="15" xfId="0" applyNumberFormat="1" applyFill="1" applyBorder="1" applyAlignment="1">
      <alignment horizontal="center"/>
    </xf>
    <xf numFmtId="49" fontId="15" fillId="34" borderId="15" xfId="0" applyNumberFormat="1" applyFont="1" applyFill="1" applyBorder="1" applyAlignment="1">
      <alignment horizontal="right"/>
    </xf>
    <xf numFmtId="0" fontId="0" fillId="34" borderId="15" xfId="0" applyFill="1" applyBorder="1" applyAlignment="1">
      <alignment wrapText="1"/>
    </xf>
    <xf numFmtId="0" fontId="17" fillId="35" borderId="15" xfId="0" applyFont="1" applyFill="1" applyBorder="1" applyAlignment="1" applyProtection="1">
      <alignment wrapText="1"/>
      <protection/>
    </xf>
    <xf numFmtId="0" fontId="11" fillId="35" borderId="15" xfId="0" applyFont="1" applyFill="1" applyBorder="1" applyAlignment="1">
      <alignment horizontal="center"/>
    </xf>
    <xf numFmtId="176" fontId="11" fillId="35" borderId="15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11" fillId="33" borderId="15" xfId="0" applyFont="1" applyFill="1" applyBorder="1" applyAlignment="1">
      <alignment wrapText="1"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176" fontId="11" fillId="33" borderId="15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>
      <alignment wrapText="1"/>
    </xf>
    <xf numFmtId="0" fontId="0" fillId="34" borderId="0" xfId="0" applyFill="1" applyBorder="1" applyAlignment="1">
      <alignment/>
    </xf>
    <xf numFmtId="49" fontId="11" fillId="33" borderId="15" xfId="0" applyNumberFormat="1" applyFont="1" applyFill="1" applyBorder="1" applyAlignment="1">
      <alignment horizontal="left"/>
    </xf>
    <xf numFmtId="0" fontId="11" fillId="33" borderId="15" xfId="0" applyFont="1" applyFill="1" applyBorder="1" applyAlignment="1">
      <alignment wrapText="1"/>
    </xf>
    <xf numFmtId="49" fontId="13" fillId="33" borderId="15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49" fontId="13" fillId="34" borderId="15" xfId="0" applyNumberFormat="1" applyFont="1" applyFill="1" applyBorder="1" applyAlignment="1">
      <alignment horizontal="center"/>
    </xf>
    <xf numFmtId="10" fontId="11" fillId="34" borderId="15" xfId="0" applyNumberFormat="1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76" fontId="11" fillId="0" borderId="15" xfId="0" applyNumberFormat="1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left"/>
    </xf>
    <xf numFmtId="0" fontId="11" fillId="35" borderId="15" xfId="0" applyFont="1" applyFill="1" applyBorder="1" applyAlignment="1">
      <alignment wrapText="1"/>
    </xf>
    <xf numFmtId="0" fontId="15" fillId="36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wrapText="1"/>
    </xf>
    <xf numFmtId="176" fontId="19" fillId="36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left"/>
    </xf>
    <xf numFmtId="0" fontId="15" fillId="0" borderId="15" xfId="0" applyNumberFormat="1" applyFont="1" applyFill="1" applyBorder="1" applyAlignment="1" applyProtection="1">
      <alignment vertical="top" wrapText="1"/>
      <protection/>
    </xf>
    <xf numFmtId="176" fontId="11" fillId="36" borderId="15" xfId="0" applyNumberFormat="1" applyFont="1" applyFill="1" applyBorder="1" applyAlignment="1" applyProtection="1">
      <alignment horizontal="center"/>
      <protection/>
    </xf>
    <xf numFmtId="16" fontId="0" fillId="0" borderId="15" xfId="0" applyNumberFormat="1" applyBorder="1" applyAlignment="1">
      <alignment horizontal="left"/>
    </xf>
    <xf numFmtId="0" fontId="11" fillId="0" borderId="15" xfId="0" applyNumberFormat="1" applyFont="1" applyFill="1" applyBorder="1" applyAlignment="1" applyProtection="1">
      <alignment vertical="top" wrapText="1"/>
      <protection/>
    </xf>
    <xf numFmtId="0" fontId="0" fillId="35" borderId="15" xfId="0" applyFill="1" applyBorder="1" applyAlignment="1">
      <alignment horizontal="left"/>
    </xf>
    <xf numFmtId="0" fontId="0" fillId="35" borderId="15" xfId="0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12" fillId="0" borderId="18" xfId="0" applyFont="1" applyBorder="1" applyAlignment="1">
      <alignment/>
    </xf>
    <xf numFmtId="176" fontId="12" fillId="0" borderId="15" xfId="0" applyNumberFormat="1" applyFont="1" applyBorder="1" applyAlignment="1">
      <alignment horizontal="center"/>
    </xf>
    <xf numFmtId="176" fontId="20" fillId="0" borderId="15" xfId="0" applyNumberFormat="1" applyFont="1" applyBorder="1" applyAlignment="1">
      <alignment horizontal="center" vertical="top" wrapText="1"/>
    </xf>
    <xf numFmtId="176" fontId="12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>
      <alignment horizontal="center" vertical="top" wrapText="1"/>
    </xf>
    <xf numFmtId="176" fontId="12" fillId="0" borderId="18" xfId="0" applyNumberFormat="1" applyFont="1" applyBorder="1" applyAlignment="1">
      <alignment horizontal="center"/>
    </xf>
    <xf numFmtId="0" fontId="15" fillId="0" borderId="15" xfId="0" applyNumberFormat="1" applyFont="1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17" fillId="34" borderId="0" xfId="0" applyFont="1" applyFill="1" applyBorder="1" applyAlignment="1">
      <alignment wrapText="1"/>
    </xf>
    <xf numFmtId="176" fontId="11" fillId="34" borderId="0" xfId="0" applyNumberFormat="1" applyFont="1" applyFill="1" applyBorder="1" applyAlignment="1">
      <alignment horizontal="center"/>
    </xf>
    <xf numFmtId="176" fontId="11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3" fillId="33" borderId="26" xfId="0" applyFont="1" applyFill="1" applyBorder="1" applyAlignment="1" applyProtection="1">
      <alignment wrapText="1"/>
      <protection/>
    </xf>
    <xf numFmtId="0" fontId="11" fillId="33" borderId="11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 horizontal="center"/>
    </xf>
    <xf numFmtId="176" fontId="11" fillId="33" borderId="11" xfId="0" applyNumberFormat="1" applyFont="1" applyFill="1" applyBorder="1" applyAlignment="1">
      <alignment horizontal="right"/>
    </xf>
    <xf numFmtId="176" fontId="11" fillId="33" borderId="27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34" borderId="28" xfId="0" applyFill="1" applyBorder="1" applyAlignment="1">
      <alignment wrapText="1"/>
    </xf>
    <xf numFmtId="0" fontId="11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 wrapText="1"/>
    </xf>
    <xf numFmtId="0" fontId="0" fillId="34" borderId="29" xfId="0" applyFill="1" applyBorder="1" applyAlignment="1" applyProtection="1">
      <alignment horizontal="center"/>
      <protection locked="0"/>
    </xf>
    <xf numFmtId="176" fontId="11" fillId="34" borderId="29" xfId="0" applyNumberFormat="1" applyFont="1" applyFill="1" applyBorder="1" applyAlignment="1">
      <alignment horizontal="right"/>
    </xf>
    <xf numFmtId="176" fontId="0" fillId="0" borderId="30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0" fillId="34" borderId="31" xfId="0" applyFill="1" applyBorder="1" applyAlignment="1">
      <alignment wrapText="1"/>
    </xf>
    <xf numFmtId="0" fontId="11" fillId="34" borderId="25" xfId="0" applyFont="1" applyFill="1" applyBorder="1" applyAlignment="1">
      <alignment horizontal="center"/>
    </xf>
    <xf numFmtId="0" fontId="0" fillId="34" borderId="17" xfId="0" applyFill="1" applyBorder="1" applyAlignment="1">
      <alignment wrapText="1"/>
    </xf>
    <xf numFmtId="0" fontId="0" fillId="34" borderId="25" xfId="0" applyFill="1" applyBorder="1" applyAlignment="1" applyProtection="1">
      <alignment horizontal="center"/>
      <protection locked="0"/>
    </xf>
    <xf numFmtId="176" fontId="11" fillId="34" borderId="25" xfId="0" applyNumberFormat="1" applyFont="1" applyFill="1" applyBorder="1" applyAlignment="1">
      <alignment horizontal="right"/>
    </xf>
    <xf numFmtId="176" fontId="0" fillId="0" borderId="17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15" fillId="34" borderId="32" xfId="0" applyFont="1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11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wrapText="1"/>
    </xf>
    <xf numFmtId="0" fontId="0" fillId="34" borderId="34" xfId="0" applyFill="1" applyBorder="1" applyAlignment="1" applyProtection="1">
      <alignment horizontal="center"/>
      <protection locked="0"/>
    </xf>
    <xf numFmtId="176" fontId="11" fillId="34" borderId="34" xfId="0" applyNumberFormat="1" applyFont="1" applyFill="1" applyBorder="1" applyAlignment="1">
      <alignment horizontal="right"/>
    </xf>
    <xf numFmtId="176" fontId="0" fillId="0" borderId="35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34" borderId="13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36" xfId="0" applyFill="1" applyBorder="1" applyAlignment="1" applyProtection="1">
      <alignment horizontal="center"/>
      <protection locked="0"/>
    </xf>
    <xf numFmtId="176" fontId="11" fillId="34" borderId="36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36" xfId="0" applyNumberFormat="1" applyBorder="1" applyAlignment="1">
      <alignment/>
    </xf>
    <xf numFmtId="0" fontId="13" fillId="33" borderId="26" xfId="0" applyFont="1" applyFill="1" applyBorder="1" applyAlignment="1">
      <alignment wrapText="1"/>
    </xf>
    <xf numFmtId="0" fontId="11" fillId="33" borderId="11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176" fontId="0" fillId="33" borderId="27" xfId="0" applyNumberFormat="1" applyFill="1" applyBorder="1" applyAlignment="1">
      <alignment/>
    </xf>
    <xf numFmtId="176" fontId="11" fillId="33" borderId="11" xfId="0" applyNumberFormat="1" applyFon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11" fillId="33" borderId="27" xfId="0" applyNumberFormat="1" applyFont="1" applyFill="1" applyBorder="1" applyAlignment="1">
      <alignment/>
    </xf>
    <xf numFmtId="0" fontId="0" fillId="34" borderId="28" xfId="0" applyFill="1" applyBorder="1" applyAlignment="1">
      <alignment wrapText="1"/>
    </xf>
    <xf numFmtId="0" fontId="11" fillId="34" borderId="29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176" fontId="11" fillId="34" borderId="29" xfId="0" applyNumberFormat="1" applyFont="1" applyFill="1" applyBorder="1" applyAlignment="1">
      <alignment horizontal="right"/>
    </xf>
    <xf numFmtId="0" fontId="0" fillId="34" borderId="33" xfId="0" applyFill="1" applyBorder="1" applyAlignment="1">
      <alignment wrapText="1"/>
    </xf>
    <xf numFmtId="0" fontId="11" fillId="34" borderId="34" xfId="0" applyFon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76" fontId="11" fillId="34" borderId="34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12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3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28" fillId="33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21" fillId="0" borderId="0" xfId="0" applyFont="1" applyAlignment="1">
      <alignment horizontal="center" vertical="justify" wrapText="1"/>
    </xf>
    <xf numFmtId="0" fontId="0" fillId="0" borderId="0" xfId="0" applyAlignment="1">
      <alignment vertical="center" wrapText="1"/>
    </xf>
    <xf numFmtId="0" fontId="8" fillId="0" borderId="46" xfId="0" applyFont="1" applyBorder="1" applyAlignment="1">
      <alignment horizontal="center"/>
    </xf>
    <xf numFmtId="4" fontId="8" fillId="0" borderId="4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/>
    </xf>
    <xf numFmtId="4" fontId="6" fillId="0" borderId="49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center"/>
    </xf>
    <xf numFmtId="4" fontId="6" fillId="0" borderId="47" xfId="0" applyNumberFormat="1" applyFont="1" applyBorder="1" applyAlignment="1">
      <alignment vertical="top" wrapText="1"/>
    </xf>
    <xf numFmtId="0" fontId="8" fillId="33" borderId="46" xfId="0" applyFont="1" applyFill="1" applyBorder="1" applyAlignment="1">
      <alignment horizontal="center" vertical="top" wrapText="1"/>
    </xf>
    <xf numFmtId="4" fontId="8" fillId="33" borderId="47" xfId="0" applyNumberFormat="1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5" fillId="0" borderId="15" xfId="0" applyNumberFormat="1" applyFont="1" applyBorder="1" applyAlignment="1">
      <alignment horizontal="center" vertical="top" wrapText="1"/>
    </xf>
    <xf numFmtId="176" fontId="23" fillId="0" borderId="42" xfId="0" applyNumberFormat="1" applyFont="1" applyBorder="1" applyAlignment="1">
      <alignment horizontal="center" vertical="top" wrapText="1"/>
    </xf>
    <xf numFmtId="0" fontId="2" fillId="0" borderId="50" xfId="0" applyFont="1" applyBorder="1" applyAlignment="1">
      <alignment horizontal="justify" vertical="top" wrapText="1"/>
    </xf>
    <xf numFmtId="176" fontId="5" fillId="0" borderId="18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76" fontId="23" fillId="0" borderId="51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176" fontId="5" fillId="0" borderId="19" xfId="0" applyNumberFormat="1" applyFont="1" applyBorder="1" applyAlignment="1">
      <alignment horizontal="center" vertical="top" wrapText="1"/>
    </xf>
    <xf numFmtId="9" fontId="5" fillId="0" borderId="19" xfId="0" applyNumberFormat="1" applyFont="1" applyBorder="1" applyAlignment="1">
      <alignment horizontal="center" vertical="top" wrapText="1"/>
    </xf>
    <xf numFmtId="176" fontId="5" fillId="0" borderId="2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26" fillId="0" borderId="15" xfId="0" applyFont="1" applyBorder="1" applyAlignment="1">
      <alignment horizontal="left"/>
    </xf>
    <xf numFmtId="0" fontId="2" fillId="0" borderId="41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76" fontId="1" fillId="0" borderId="15" xfId="0" applyNumberFormat="1" applyFont="1" applyFill="1" applyBorder="1" applyAlignment="1">
      <alignment/>
    </xf>
    <xf numFmtId="14" fontId="1" fillId="0" borderId="12" xfId="0" applyNumberFormat="1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center" vertical="center" wrapText="1"/>
    </xf>
    <xf numFmtId="2" fontId="27" fillId="35" borderId="15" xfId="0" applyNumberFormat="1" applyFont="1" applyFill="1" applyBorder="1" applyAlignment="1">
      <alignment horizontal="center" vertical="center" wrapText="1"/>
    </xf>
    <xf numFmtId="2" fontId="27" fillId="35" borderId="4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4" fillId="0" borderId="15" xfId="0" applyNumberFormat="1" applyFont="1" applyBorder="1" applyAlignment="1">
      <alignment horizontal="left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27" fillId="0" borderId="42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2" fontId="27" fillId="0" borderId="45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27" fillId="0" borderId="5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176" fontId="2" fillId="0" borderId="15" xfId="0" applyNumberFormat="1" applyFont="1" applyBorder="1" applyAlignment="1">
      <alignment horizontal="center" vertical="top" wrapText="1"/>
    </xf>
    <xf numFmtId="176" fontId="2" fillId="0" borderId="18" xfId="0" applyNumberFormat="1" applyFont="1" applyBorder="1" applyAlignment="1">
      <alignment horizontal="center" vertical="top" wrapText="1"/>
    </xf>
    <xf numFmtId="176" fontId="23" fillId="0" borderId="15" xfId="0" applyNumberFormat="1" applyFont="1" applyBorder="1" applyAlignment="1">
      <alignment horizontal="center" vertical="top" wrapText="1"/>
    </xf>
    <xf numFmtId="176" fontId="23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top" wrapText="1"/>
    </xf>
    <xf numFmtId="176" fontId="11" fillId="0" borderId="25" xfId="0" applyNumberFormat="1" applyFont="1" applyFill="1" applyBorder="1" applyAlignment="1">
      <alignment horizontal="right"/>
    </xf>
    <xf numFmtId="176" fontId="11" fillId="0" borderId="3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29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37" borderId="19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6" fillId="37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" fontId="6" fillId="0" borderId="56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7" borderId="43" xfId="0" applyFont="1" applyFill="1" applyBorder="1" applyAlignment="1">
      <alignment vertical="top" wrapText="1"/>
    </xf>
    <xf numFmtId="0" fontId="6" fillId="37" borderId="19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37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49" fontId="11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" fillId="0" borderId="30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/>
    </xf>
    <xf numFmtId="0" fontId="0" fillId="0" borderId="63" xfId="0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6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wrapText="1"/>
    </xf>
    <xf numFmtId="0" fontId="21" fillId="0" borderId="35" xfId="0" applyFont="1" applyBorder="1" applyAlignment="1">
      <alignment horizontal="center" vertical="justify"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38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zoomScaleSheetLayoutView="100" zoomScalePageLayoutView="0" workbookViewId="0" topLeftCell="A25">
      <selection activeCell="A30" sqref="A30:G30"/>
    </sheetView>
  </sheetViews>
  <sheetFormatPr defaultColWidth="9.140625" defaultRowHeight="12.75"/>
  <cols>
    <col min="2" max="2" width="15.140625" style="0" customWidth="1"/>
    <col min="3" max="3" width="13.00390625" style="0" customWidth="1"/>
    <col min="4" max="4" width="17.7109375" style="0" customWidth="1"/>
    <col min="5" max="5" width="18.8515625" style="0" customWidth="1"/>
    <col min="6" max="6" width="20.00390625" style="0" customWidth="1"/>
    <col min="7" max="7" width="18.57421875" style="0" customWidth="1"/>
    <col min="8" max="8" width="13.421875" style="0" customWidth="1"/>
    <col min="9" max="9" width="12.7109375" style="0" customWidth="1"/>
    <col min="10" max="10" width="12.140625" style="0" customWidth="1"/>
    <col min="11" max="11" width="13.00390625" style="0" customWidth="1"/>
    <col min="12" max="13" width="12.57421875" style="0" customWidth="1"/>
    <col min="15" max="15" width="10.28125" style="0" customWidth="1"/>
    <col min="16" max="16" width="10.8515625" style="0" bestFit="1" customWidth="1"/>
  </cols>
  <sheetData>
    <row r="1" spans="1:7" ht="15" customHeight="1">
      <c r="A1" s="2"/>
      <c r="B1" s="2"/>
      <c r="C1" s="2"/>
      <c r="D1" s="4"/>
      <c r="E1" s="409" t="s">
        <v>0</v>
      </c>
      <c r="F1" s="409"/>
      <c r="G1" s="409"/>
    </row>
    <row r="2" spans="1:7" ht="15.75" thickBot="1">
      <c r="A2" s="2"/>
      <c r="B2" s="2"/>
      <c r="C2" s="2"/>
      <c r="D2" s="4"/>
      <c r="E2" s="410" t="s">
        <v>400</v>
      </c>
      <c r="F2" s="410"/>
      <c r="G2" s="410"/>
    </row>
    <row r="3" spans="1:7" ht="22.5" customHeight="1">
      <c r="A3" s="2"/>
      <c r="B3" s="2"/>
      <c r="C3" s="2"/>
      <c r="D3" s="4"/>
      <c r="E3" s="406" t="s">
        <v>1</v>
      </c>
      <c r="F3" s="406"/>
      <c r="G3" s="406"/>
    </row>
    <row r="4" spans="1:7" ht="15.75" thickBot="1">
      <c r="A4" s="2"/>
      <c r="B4" s="2"/>
      <c r="C4" s="2"/>
      <c r="D4" s="4"/>
      <c r="E4" s="6"/>
      <c r="F4" s="411" t="s">
        <v>394</v>
      </c>
      <c r="G4" s="411"/>
    </row>
    <row r="5" spans="1:7" ht="15">
      <c r="A5" s="2"/>
      <c r="B5" s="2"/>
      <c r="C5" s="2"/>
      <c r="D5" s="4"/>
      <c r="E5" s="5" t="s">
        <v>2</v>
      </c>
      <c r="F5" s="406" t="s">
        <v>3</v>
      </c>
      <c r="G5" s="406"/>
    </row>
    <row r="6" spans="1:7" ht="22.5" customHeight="1">
      <c r="A6" s="2"/>
      <c r="B6" s="2"/>
      <c r="C6" s="2"/>
      <c r="D6" s="4"/>
      <c r="E6" s="407" t="s">
        <v>444</v>
      </c>
      <c r="F6" s="407"/>
      <c r="G6" s="407"/>
    </row>
    <row r="7" spans="1:7" ht="15">
      <c r="A7" s="2"/>
      <c r="B7" s="2"/>
      <c r="C7" s="2"/>
      <c r="D7" s="4"/>
      <c r="E7" s="2"/>
      <c r="F7" s="2"/>
      <c r="G7" s="2"/>
    </row>
    <row r="8" spans="1:7" ht="18.75" customHeight="1">
      <c r="A8" s="408" t="s">
        <v>4</v>
      </c>
      <c r="B8" s="408"/>
      <c r="C8" s="408"/>
      <c r="D8" s="408"/>
      <c r="E8" s="408"/>
      <c r="F8" s="408"/>
      <c r="G8" s="408"/>
    </row>
    <row r="9" spans="1:7" ht="18.75" customHeight="1">
      <c r="A9" s="408" t="s">
        <v>446</v>
      </c>
      <c r="B9" s="408"/>
      <c r="C9" s="408"/>
      <c r="D9" s="408"/>
      <c r="E9" s="408"/>
      <c r="F9" s="408"/>
      <c r="G9" s="408"/>
    </row>
    <row r="10" spans="1:7" ht="16.5" thickBot="1">
      <c r="A10" s="7"/>
      <c r="B10" s="7"/>
      <c r="C10" s="7"/>
      <c r="D10" s="7"/>
      <c r="E10" s="7"/>
      <c r="F10" s="7"/>
      <c r="G10" s="3" t="s">
        <v>5</v>
      </c>
    </row>
    <row r="11" spans="1:7" ht="16.5" thickBot="1">
      <c r="A11" s="7"/>
      <c r="B11" s="7"/>
      <c r="C11" s="7"/>
      <c r="D11" s="7"/>
      <c r="E11" s="7"/>
      <c r="F11" s="1" t="s">
        <v>6</v>
      </c>
      <c r="G11" s="8"/>
    </row>
    <row r="12" spans="1:7" ht="16.5" thickBot="1">
      <c r="A12" s="405" t="s">
        <v>443</v>
      </c>
      <c r="B12" s="405"/>
      <c r="C12" s="405"/>
      <c r="D12" s="405"/>
      <c r="E12" s="405"/>
      <c r="F12" s="1" t="s">
        <v>7</v>
      </c>
      <c r="G12" s="304">
        <v>40918</v>
      </c>
    </row>
    <row r="13" spans="1:7" ht="16.5" thickBot="1">
      <c r="A13" s="7"/>
      <c r="B13" s="7"/>
      <c r="C13" s="7"/>
      <c r="D13" s="7"/>
      <c r="E13" s="7"/>
      <c r="F13" s="1"/>
      <c r="G13" s="9"/>
    </row>
    <row r="14" spans="1:7" ht="16.5" thickBot="1">
      <c r="A14" s="1"/>
      <c r="B14" s="1"/>
      <c r="C14" s="1"/>
      <c r="D14" s="3"/>
      <c r="E14" s="1"/>
      <c r="F14" s="1"/>
      <c r="G14" s="9"/>
    </row>
    <row r="15" spans="1:7" ht="16.5" thickBot="1">
      <c r="A15" s="403" t="s">
        <v>8</v>
      </c>
      <c r="B15" s="403"/>
      <c r="C15" s="403"/>
      <c r="D15" s="367" t="s">
        <v>447</v>
      </c>
      <c r="E15" s="367"/>
      <c r="F15" s="1" t="s">
        <v>9</v>
      </c>
      <c r="G15" s="9">
        <v>53425294</v>
      </c>
    </row>
    <row r="16" spans="1:7" ht="16.5" thickBot="1">
      <c r="A16" s="403"/>
      <c r="B16" s="403"/>
      <c r="C16" s="403"/>
      <c r="D16" s="367"/>
      <c r="E16" s="367"/>
      <c r="F16" s="1"/>
      <c r="G16" s="9"/>
    </row>
    <row r="17" spans="1:7" ht="16.5" thickBot="1">
      <c r="A17" s="403"/>
      <c r="B17" s="403"/>
      <c r="C17" s="403"/>
      <c r="D17" s="367"/>
      <c r="E17" s="367"/>
      <c r="F17" s="1"/>
      <c r="G17" s="9"/>
    </row>
    <row r="18" spans="1:7" ht="16.5" thickBot="1">
      <c r="A18" s="403"/>
      <c r="B18" s="403"/>
      <c r="C18" s="403"/>
      <c r="D18" s="367"/>
      <c r="E18" s="367"/>
      <c r="F18" s="10"/>
      <c r="G18" s="11"/>
    </row>
    <row r="19" spans="1:7" ht="16.5" thickBot="1">
      <c r="A19" s="403" t="s">
        <v>10</v>
      </c>
      <c r="B19" s="403"/>
      <c r="C19" s="403"/>
      <c r="D19" s="1">
        <v>2343015359</v>
      </c>
      <c r="E19" s="305">
        <v>234301001</v>
      </c>
      <c r="F19" s="3"/>
      <c r="G19" s="12"/>
    </row>
    <row r="20" spans="1:7" ht="16.5" thickBot="1">
      <c r="A20" s="403" t="s">
        <v>11</v>
      </c>
      <c r="B20" s="403"/>
      <c r="C20" s="403"/>
      <c r="D20" s="3"/>
      <c r="E20" s="3"/>
      <c r="F20" s="1" t="s">
        <v>12</v>
      </c>
      <c r="G20" s="13">
        <v>383</v>
      </c>
    </row>
    <row r="21" spans="1:7" ht="15.75" customHeight="1">
      <c r="A21" s="403" t="s">
        <v>13</v>
      </c>
      <c r="B21" s="403"/>
      <c r="C21" s="403"/>
      <c r="D21" s="367" t="s">
        <v>401</v>
      </c>
      <c r="E21" s="367"/>
      <c r="F21" s="1"/>
      <c r="G21" s="1"/>
    </row>
    <row r="22" spans="1:7" ht="15.75">
      <c r="A22" s="403"/>
      <c r="B22" s="403"/>
      <c r="C22" s="403"/>
      <c r="D22" s="367"/>
      <c r="E22" s="367"/>
      <c r="F22" s="1"/>
      <c r="G22" s="1"/>
    </row>
    <row r="23" spans="1:7" ht="15.75">
      <c r="A23" s="403"/>
      <c r="B23" s="403"/>
      <c r="C23" s="403"/>
      <c r="D23" s="367"/>
      <c r="E23" s="367"/>
      <c r="F23" s="1"/>
      <c r="G23" s="1"/>
    </row>
    <row r="24" spans="1:7" ht="47.25" customHeight="1">
      <c r="A24" s="403" t="s">
        <v>14</v>
      </c>
      <c r="B24" s="403"/>
      <c r="C24" s="403"/>
      <c r="D24" s="367" t="s">
        <v>448</v>
      </c>
      <c r="E24" s="367"/>
      <c r="F24" s="1"/>
      <c r="G24" s="1"/>
    </row>
    <row r="25" spans="1:7" ht="15.75">
      <c r="A25" s="1"/>
      <c r="B25" s="1"/>
      <c r="C25" s="3"/>
      <c r="D25" s="3"/>
      <c r="E25" s="3"/>
      <c r="F25" s="1"/>
      <c r="G25" s="1"/>
    </row>
    <row r="26" spans="1:7" s="15" customFormat="1" ht="15.75" customHeight="1">
      <c r="A26" s="404" t="s">
        <v>15</v>
      </c>
      <c r="B26" s="404"/>
      <c r="C26" s="404"/>
      <c r="D26" s="404"/>
      <c r="E26" s="404"/>
      <c r="F26" s="404"/>
      <c r="G26" s="404"/>
    </row>
    <row r="27" spans="1:7" s="15" customFormat="1" ht="12">
      <c r="A27" s="253"/>
      <c r="B27" s="253"/>
      <c r="C27" s="253"/>
      <c r="D27" s="252"/>
      <c r="E27" s="253"/>
      <c r="F27" s="253"/>
      <c r="G27" s="253"/>
    </row>
    <row r="28" spans="1:7" s="15" customFormat="1" ht="27.75" customHeight="1">
      <c r="A28" s="370" t="s">
        <v>414</v>
      </c>
      <c r="B28" s="370"/>
      <c r="C28" s="370"/>
      <c r="D28" s="370"/>
      <c r="E28" s="370"/>
      <c r="F28" s="370"/>
      <c r="G28" s="370"/>
    </row>
    <row r="29" spans="1:7" s="15" customFormat="1" ht="12">
      <c r="A29" s="370"/>
      <c r="B29" s="370"/>
      <c r="C29" s="370"/>
      <c r="D29" s="370"/>
      <c r="E29" s="370"/>
      <c r="F29" s="370"/>
      <c r="G29" s="370"/>
    </row>
    <row r="30" spans="1:7" s="15" customFormat="1" ht="31.5" customHeight="1">
      <c r="A30" s="370" t="s">
        <v>16</v>
      </c>
      <c r="B30" s="370"/>
      <c r="C30" s="370"/>
      <c r="D30" s="370"/>
      <c r="E30" s="370"/>
      <c r="F30" s="370"/>
      <c r="G30" s="370"/>
    </row>
    <row r="31" spans="1:7" s="15" customFormat="1" ht="12">
      <c r="A31" s="370"/>
      <c r="B31" s="370"/>
      <c r="C31" s="370"/>
      <c r="D31" s="370"/>
      <c r="E31" s="370"/>
      <c r="F31" s="370"/>
      <c r="G31" s="370"/>
    </row>
    <row r="32" spans="1:7" s="15" customFormat="1" ht="15.75" customHeight="1">
      <c r="A32" s="370" t="s">
        <v>413</v>
      </c>
      <c r="B32" s="370"/>
      <c r="C32" s="370"/>
      <c r="D32" s="370"/>
      <c r="E32" s="370"/>
      <c r="F32" s="370"/>
      <c r="G32" s="370"/>
    </row>
    <row r="33" spans="1:7" s="15" customFormat="1" ht="12">
      <c r="A33" s="368" t="s">
        <v>17</v>
      </c>
      <c r="B33" s="368"/>
      <c r="C33" s="368"/>
      <c r="D33" s="368"/>
      <c r="E33" s="368"/>
      <c r="F33" s="368"/>
      <c r="G33" s="368"/>
    </row>
    <row r="34" spans="1:13" s="255" customFormat="1" ht="23.25" customHeight="1">
      <c r="A34" s="254"/>
      <c r="B34" s="254"/>
      <c r="C34" s="254"/>
      <c r="D34" s="254"/>
      <c r="E34" s="254"/>
      <c r="F34" s="369" t="s">
        <v>367</v>
      </c>
      <c r="G34" s="369"/>
      <c r="H34" s="361" t="s">
        <v>133</v>
      </c>
      <c r="I34" s="361"/>
      <c r="J34" s="361" t="s">
        <v>134</v>
      </c>
      <c r="K34" s="361"/>
      <c r="L34" s="366" t="s">
        <v>399</v>
      </c>
      <c r="M34" s="366"/>
    </row>
    <row r="35" spans="1:13" s="15" customFormat="1" ht="12">
      <c r="A35" s="363" t="s">
        <v>18</v>
      </c>
      <c r="B35" s="363"/>
      <c r="C35" s="363"/>
      <c r="D35" s="363"/>
      <c r="E35" s="363"/>
      <c r="F35" s="363"/>
      <c r="G35" s="363"/>
      <c r="H35" s="363" t="s">
        <v>19</v>
      </c>
      <c r="I35" s="363"/>
      <c r="J35" s="363" t="s">
        <v>19</v>
      </c>
      <c r="K35" s="363"/>
      <c r="L35" s="363" t="s">
        <v>19</v>
      </c>
      <c r="M35" s="363"/>
    </row>
    <row r="36" spans="1:13" s="15" customFormat="1" ht="12">
      <c r="A36" s="401" t="s">
        <v>402</v>
      </c>
      <c r="B36" s="401"/>
      <c r="C36" s="401"/>
      <c r="D36" s="401"/>
      <c r="E36" s="401"/>
      <c r="F36" s="377">
        <f>H36+J36+L36</f>
        <v>1056930.29</v>
      </c>
      <c r="G36" s="377"/>
      <c r="H36" s="377">
        <f>H38+H44</f>
        <v>279785.17</v>
      </c>
      <c r="I36" s="377"/>
      <c r="J36" s="377">
        <f>J38+J44</f>
        <v>679577.75</v>
      </c>
      <c r="K36" s="377"/>
      <c r="L36" s="377">
        <f>L38+L44</f>
        <v>97567.37</v>
      </c>
      <c r="M36" s="377"/>
    </row>
    <row r="37" spans="1:13" s="15" customFormat="1" ht="12">
      <c r="A37" s="381" t="s">
        <v>20</v>
      </c>
      <c r="B37" s="381"/>
      <c r="C37" s="381"/>
      <c r="D37" s="381"/>
      <c r="E37" s="381"/>
      <c r="F37" s="376"/>
      <c r="G37" s="376"/>
      <c r="H37" s="376"/>
      <c r="I37" s="376"/>
      <c r="J37" s="376"/>
      <c r="K37" s="376"/>
      <c r="L37" s="376"/>
      <c r="M37" s="376"/>
    </row>
    <row r="38" spans="1:13" s="15" customFormat="1" ht="15.75" customHeight="1">
      <c r="A38" s="400" t="s">
        <v>21</v>
      </c>
      <c r="B38" s="400"/>
      <c r="C38" s="400"/>
      <c r="D38" s="400"/>
      <c r="E38" s="400"/>
      <c r="F38" s="375">
        <f>H38+J38+L38</f>
        <v>103883.25</v>
      </c>
      <c r="G38" s="375"/>
      <c r="H38" s="375"/>
      <c r="I38" s="375"/>
      <c r="J38" s="375">
        <f>J40+J43</f>
        <v>103883.25</v>
      </c>
      <c r="K38" s="375"/>
      <c r="L38" s="375"/>
      <c r="M38" s="375"/>
    </row>
    <row r="39" spans="1:13" s="15" customFormat="1" ht="12">
      <c r="A39" s="381" t="s">
        <v>22</v>
      </c>
      <c r="B39" s="381"/>
      <c r="C39" s="381"/>
      <c r="D39" s="381"/>
      <c r="E39" s="381"/>
      <c r="F39" s="376"/>
      <c r="G39" s="376"/>
      <c r="H39" s="376"/>
      <c r="I39" s="376"/>
      <c r="J39" s="376"/>
      <c r="K39" s="376"/>
      <c r="L39" s="376"/>
      <c r="M39" s="376"/>
    </row>
    <row r="40" spans="1:13" s="15" customFormat="1" ht="24.75" customHeight="1">
      <c r="A40" s="381" t="s">
        <v>23</v>
      </c>
      <c r="B40" s="381"/>
      <c r="C40" s="381"/>
      <c r="D40" s="381"/>
      <c r="E40" s="381"/>
      <c r="F40" s="376">
        <f>H40+J40+L40</f>
        <v>75707.46</v>
      </c>
      <c r="G40" s="376"/>
      <c r="H40" s="376"/>
      <c r="I40" s="376"/>
      <c r="J40" s="376">
        <v>75707.46</v>
      </c>
      <c r="K40" s="376"/>
      <c r="L40" s="376"/>
      <c r="M40" s="376"/>
    </row>
    <row r="41" spans="1:13" s="15" customFormat="1" ht="31.5" customHeight="1">
      <c r="A41" s="381" t="s">
        <v>24</v>
      </c>
      <c r="B41" s="381"/>
      <c r="C41" s="381"/>
      <c r="D41" s="381"/>
      <c r="E41" s="381"/>
      <c r="F41" s="376"/>
      <c r="G41" s="376"/>
      <c r="H41" s="376"/>
      <c r="I41" s="376"/>
      <c r="J41" s="376"/>
      <c r="K41" s="376"/>
      <c r="L41" s="376"/>
      <c r="M41" s="376"/>
    </row>
    <row r="42" spans="1:13" s="15" customFormat="1" ht="28.5" customHeight="1">
      <c r="A42" s="381" t="s">
        <v>25</v>
      </c>
      <c r="B42" s="381"/>
      <c r="C42" s="381"/>
      <c r="D42" s="381"/>
      <c r="E42" s="381"/>
      <c r="F42" s="376"/>
      <c r="G42" s="376"/>
      <c r="H42" s="376"/>
      <c r="I42" s="376"/>
      <c r="J42" s="376"/>
      <c r="K42" s="376"/>
      <c r="L42" s="376"/>
      <c r="M42" s="376"/>
    </row>
    <row r="43" spans="1:13" s="15" customFormat="1" ht="12" customHeight="1">
      <c r="A43" s="381" t="s">
        <v>26</v>
      </c>
      <c r="B43" s="381"/>
      <c r="C43" s="381"/>
      <c r="D43" s="381"/>
      <c r="E43" s="381"/>
      <c r="F43" s="376">
        <f>H43+J43+L43</f>
        <v>28175.79</v>
      </c>
      <c r="G43" s="376"/>
      <c r="H43" s="376"/>
      <c r="I43" s="376"/>
      <c r="J43" s="376">
        <v>28175.79</v>
      </c>
      <c r="K43" s="376"/>
      <c r="L43" s="376"/>
      <c r="M43" s="376"/>
    </row>
    <row r="44" spans="1:13" s="15" customFormat="1" ht="14.25" customHeight="1">
      <c r="A44" s="400" t="s">
        <v>27</v>
      </c>
      <c r="B44" s="400"/>
      <c r="C44" s="400"/>
      <c r="D44" s="400"/>
      <c r="E44" s="400"/>
      <c r="F44" s="375">
        <f>H44+J44+L44</f>
        <v>953047.0399999999</v>
      </c>
      <c r="G44" s="375"/>
      <c r="H44" s="375">
        <v>279785.17</v>
      </c>
      <c r="I44" s="375"/>
      <c r="J44" s="375">
        <v>575694.5</v>
      </c>
      <c r="K44" s="375"/>
      <c r="L44" s="375">
        <v>97567.37</v>
      </c>
      <c r="M44" s="375"/>
    </row>
    <row r="45" spans="1:13" s="15" customFormat="1" ht="12">
      <c r="A45" s="381" t="s">
        <v>22</v>
      </c>
      <c r="B45" s="381"/>
      <c r="C45" s="381"/>
      <c r="D45" s="381"/>
      <c r="E45" s="381"/>
      <c r="F45" s="376"/>
      <c r="G45" s="376"/>
      <c r="H45" s="376"/>
      <c r="I45" s="376"/>
      <c r="J45" s="376"/>
      <c r="K45" s="376"/>
      <c r="L45" s="376"/>
      <c r="M45" s="376"/>
    </row>
    <row r="46" spans="1:13" s="15" customFormat="1" ht="13.5" customHeight="1">
      <c r="A46" s="381" t="s">
        <v>28</v>
      </c>
      <c r="B46" s="381"/>
      <c r="C46" s="381"/>
      <c r="D46" s="381"/>
      <c r="E46" s="381"/>
      <c r="F46" s="376">
        <f>H46+J46+L46</f>
        <v>855658.67</v>
      </c>
      <c r="G46" s="376"/>
      <c r="H46" s="376">
        <v>113577.75</v>
      </c>
      <c r="I46" s="376"/>
      <c r="J46" s="376">
        <v>657278.25</v>
      </c>
      <c r="K46" s="376"/>
      <c r="L46" s="376">
        <v>84802.67</v>
      </c>
      <c r="M46" s="376"/>
    </row>
    <row r="47" spans="1:13" s="15" customFormat="1" ht="13.5" customHeight="1">
      <c r="A47" s="381" t="s">
        <v>29</v>
      </c>
      <c r="B47" s="381"/>
      <c r="C47" s="381"/>
      <c r="D47" s="381"/>
      <c r="E47" s="381"/>
      <c r="F47" s="376">
        <f>H47+J47+L47</f>
        <v>137347.56</v>
      </c>
      <c r="G47" s="376"/>
      <c r="H47" s="376">
        <v>28314.05</v>
      </c>
      <c r="I47" s="376"/>
      <c r="J47" s="376">
        <v>109033.51</v>
      </c>
      <c r="K47" s="376"/>
      <c r="L47" s="376"/>
      <c r="M47" s="376"/>
    </row>
    <row r="48" spans="1:13" s="15" customFormat="1" ht="12">
      <c r="A48" s="401" t="s">
        <v>30</v>
      </c>
      <c r="B48" s="401"/>
      <c r="C48" s="401"/>
      <c r="D48" s="401"/>
      <c r="E48" s="401"/>
      <c r="F48" s="373">
        <f>H48+J48+L48</f>
        <v>71561.26</v>
      </c>
      <c r="G48" s="373"/>
      <c r="H48" s="373">
        <f>H50+H51+H63</f>
        <v>71199</v>
      </c>
      <c r="I48" s="373"/>
      <c r="J48" s="373">
        <f>J50+J51+J63</f>
        <v>362.26</v>
      </c>
      <c r="K48" s="373"/>
      <c r="L48" s="373">
        <f>L50+L51+L63</f>
        <v>0</v>
      </c>
      <c r="M48" s="373"/>
    </row>
    <row r="49" spans="1:13" s="15" customFormat="1" ht="12">
      <c r="A49" s="381" t="s">
        <v>20</v>
      </c>
      <c r="B49" s="381"/>
      <c r="C49" s="381"/>
      <c r="D49" s="381"/>
      <c r="E49" s="381"/>
      <c r="F49" s="363"/>
      <c r="G49" s="363"/>
      <c r="H49" s="363"/>
      <c r="I49" s="363"/>
      <c r="J49" s="363"/>
      <c r="K49" s="363"/>
      <c r="L49" s="363"/>
      <c r="M49" s="363"/>
    </row>
    <row r="50" spans="1:13" s="15" customFormat="1" ht="25.5" customHeight="1">
      <c r="A50" s="400" t="s">
        <v>31</v>
      </c>
      <c r="B50" s="400"/>
      <c r="C50" s="400"/>
      <c r="D50" s="400"/>
      <c r="E50" s="400"/>
      <c r="F50" s="372">
        <f>SUM(F52:G53)</f>
        <v>362.26</v>
      </c>
      <c r="G50" s="372"/>
      <c r="H50" s="372"/>
      <c r="I50" s="372"/>
      <c r="J50" s="372"/>
      <c r="K50" s="372"/>
      <c r="L50" s="372"/>
      <c r="M50" s="372"/>
    </row>
    <row r="51" spans="1:13" s="15" customFormat="1" ht="27.75" customHeight="1">
      <c r="A51" s="400" t="s">
        <v>32</v>
      </c>
      <c r="B51" s="400"/>
      <c r="C51" s="400"/>
      <c r="D51" s="400"/>
      <c r="E51" s="400"/>
      <c r="F51" s="372">
        <f>H51+J51+L51</f>
        <v>71561.26</v>
      </c>
      <c r="G51" s="372"/>
      <c r="H51" s="372">
        <f>SUM(H53:I62)</f>
        <v>71199</v>
      </c>
      <c r="I51" s="372"/>
      <c r="J51" s="372">
        <f>SUM(J53:K62)</f>
        <v>362.26</v>
      </c>
      <c r="K51" s="372"/>
      <c r="L51" s="372">
        <f>SUM(L53:M62)</f>
        <v>0</v>
      </c>
      <c r="M51" s="372"/>
    </row>
    <row r="52" spans="1:13" s="15" customFormat="1" ht="12">
      <c r="A52" s="381" t="s">
        <v>22</v>
      </c>
      <c r="B52" s="381"/>
      <c r="C52" s="381"/>
      <c r="D52" s="381"/>
      <c r="E52" s="381"/>
      <c r="F52" s="363"/>
      <c r="G52" s="363"/>
      <c r="H52" s="363"/>
      <c r="I52" s="363"/>
      <c r="J52" s="363"/>
      <c r="K52" s="363"/>
      <c r="L52" s="363"/>
      <c r="M52" s="363"/>
    </row>
    <row r="53" spans="1:13" s="15" customFormat="1" ht="12">
      <c r="A53" s="381" t="s">
        <v>33</v>
      </c>
      <c r="B53" s="381"/>
      <c r="C53" s="381"/>
      <c r="D53" s="381"/>
      <c r="E53" s="381"/>
      <c r="F53" s="363">
        <f>H53+J53+L53</f>
        <v>362.26</v>
      </c>
      <c r="G53" s="363"/>
      <c r="H53" s="363"/>
      <c r="I53" s="363"/>
      <c r="J53" s="363">
        <v>362.26</v>
      </c>
      <c r="K53" s="363"/>
      <c r="L53" s="363"/>
      <c r="M53" s="363"/>
    </row>
    <row r="54" spans="1:13" s="15" customFormat="1" ht="10.5" customHeight="1">
      <c r="A54" s="381" t="s">
        <v>34</v>
      </c>
      <c r="B54" s="381"/>
      <c r="C54" s="381"/>
      <c r="D54" s="381"/>
      <c r="E54" s="381"/>
      <c r="F54" s="363">
        <f aca="true" t="shared" si="0" ref="F54:F62">H54+J54+L54</f>
        <v>70699</v>
      </c>
      <c r="G54" s="363"/>
      <c r="H54" s="363">
        <v>70699</v>
      </c>
      <c r="I54" s="363"/>
      <c r="J54" s="363"/>
      <c r="K54" s="363"/>
      <c r="L54" s="363"/>
      <c r="M54" s="363"/>
    </row>
    <row r="55" spans="1:13" s="15" customFormat="1" ht="12" customHeight="1">
      <c r="A55" s="381" t="s">
        <v>35</v>
      </c>
      <c r="B55" s="381"/>
      <c r="C55" s="381"/>
      <c r="D55" s="381"/>
      <c r="E55" s="381"/>
      <c r="F55" s="363">
        <f t="shared" si="0"/>
        <v>0</v>
      </c>
      <c r="G55" s="363"/>
      <c r="H55" s="363"/>
      <c r="I55" s="363"/>
      <c r="J55" s="363"/>
      <c r="K55" s="363"/>
      <c r="L55" s="363"/>
      <c r="M55" s="363"/>
    </row>
    <row r="56" spans="1:13" s="15" customFormat="1" ht="11.25" customHeight="1">
      <c r="A56" s="381" t="s">
        <v>36</v>
      </c>
      <c r="B56" s="381"/>
      <c r="C56" s="381"/>
      <c r="D56" s="381"/>
      <c r="E56" s="381"/>
      <c r="F56" s="363">
        <f t="shared" si="0"/>
        <v>0</v>
      </c>
      <c r="G56" s="363"/>
      <c r="H56" s="363"/>
      <c r="I56" s="363"/>
      <c r="J56" s="363"/>
      <c r="K56" s="363"/>
      <c r="L56" s="363"/>
      <c r="M56" s="363"/>
    </row>
    <row r="57" spans="1:13" s="15" customFormat="1" ht="12">
      <c r="A57" s="381" t="s">
        <v>37</v>
      </c>
      <c r="B57" s="381"/>
      <c r="C57" s="381"/>
      <c r="D57" s="381"/>
      <c r="E57" s="381"/>
      <c r="F57" s="363">
        <f t="shared" si="0"/>
        <v>0</v>
      </c>
      <c r="G57" s="363"/>
      <c r="H57" s="363"/>
      <c r="I57" s="363"/>
      <c r="J57" s="363"/>
      <c r="K57" s="363"/>
      <c r="L57" s="363"/>
      <c r="M57" s="363"/>
    </row>
    <row r="58" spans="1:13" s="15" customFormat="1" ht="12" customHeight="1">
      <c r="A58" s="381" t="s">
        <v>38</v>
      </c>
      <c r="B58" s="381"/>
      <c r="C58" s="381"/>
      <c r="D58" s="381"/>
      <c r="E58" s="381"/>
      <c r="F58" s="363">
        <f t="shared" si="0"/>
        <v>0</v>
      </c>
      <c r="G58" s="363"/>
      <c r="H58" s="363"/>
      <c r="I58" s="363"/>
      <c r="J58" s="363"/>
      <c r="K58" s="363"/>
      <c r="L58" s="363"/>
      <c r="M58" s="363"/>
    </row>
    <row r="59" spans="1:13" s="15" customFormat="1" ht="12.75" customHeight="1">
      <c r="A59" s="381" t="s">
        <v>39</v>
      </c>
      <c r="B59" s="381"/>
      <c r="C59" s="381"/>
      <c r="D59" s="381"/>
      <c r="E59" s="381"/>
      <c r="F59" s="363">
        <f t="shared" si="0"/>
        <v>0</v>
      </c>
      <c r="G59" s="363"/>
      <c r="H59" s="363"/>
      <c r="I59" s="363"/>
      <c r="J59" s="363"/>
      <c r="K59" s="363"/>
      <c r="L59" s="363"/>
      <c r="M59" s="363"/>
    </row>
    <row r="60" spans="1:13" s="15" customFormat="1" ht="13.5" customHeight="1">
      <c r="A60" s="381" t="s">
        <v>40</v>
      </c>
      <c r="B60" s="381"/>
      <c r="C60" s="381"/>
      <c r="D60" s="381"/>
      <c r="E60" s="381"/>
      <c r="F60" s="363">
        <f t="shared" si="0"/>
        <v>0</v>
      </c>
      <c r="G60" s="363"/>
      <c r="H60" s="363"/>
      <c r="I60" s="363"/>
      <c r="J60" s="363"/>
      <c r="K60" s="363"/>
      <c r="L60" s="363"/>
      <c r="M60" s="363"/>
    </row>
    <row r="61" spans="1:13" s="15" customFormat="1" ht="12.75" customHeight="1">
      <c r="A61" s="381" t="s">
        <v>41</v>
      </c>
      <c r="B61" s="381"/>
      <c r="C61" s="381"/>
      <c r="D61" s="381"/>
      <c r="E61" s="381"/>
      <c r="F61" s="363">
        <f t="shared" si="0"/>
        <v>0</v>
      </c>
      <c r="G61" s="363"/>
      <c r="H61" s="363"/>
      <c r="I61" s="363"/>
      <c r="J61" s="363"/>
      <c r="K61" s="363"/>
      <c r="L61" s="363"/>
      <c r="M61" s="363"/>
    </row>
    <row r="62" spans="1:13" s="15" customFormat="1" ht="15" customHeight="1">
      <c r="A62" s="381" t="s">
        <v>42</v>
      </c>
      <c r="B62" s="381"/>
      <c r="C62" s="381"/>
      <c r="D62" s="381"/>
      <c r="E62" s="381"/>
      <c r="F62" s="363">
        <f t="shared" si="0"/>
        <v>500</v>
      </c>
      <c r="G62" s="363"/>
      <c r="H62" s="363">
        <v>500</v>
      </c>
      <c r="I62" s="363"/>
      <c r="J62" s="363"/>
      <c r="K62" s="363"/>
      <c r="L62" s="363"/>
      <c r="M62" s="363"/>
    </row>
    <row r="63" spans="1:13" s="15" customFormat="1" ht="30" customHeight="1">
      <c r="A63" s="400" t="s">
        <v>43</v>
      </c>
      <c r="B63" s="400"/>
      <c r="C63" s="400"/>
      <c r="D63" s="400"/>
      <c r="E63" s="400"/>
      <c r="F63" s="372">
        <f>H63+J63+L63</f>
        <v>0</v>
      </c>
      <c r="G63" s="372"/>
      <c r="H63" s="372">
        <f>SUM(H65:I74)</f>
        <v>0</v>
      </c>
      <c r="I63" s="372"/>
      <c r="J63" s="372">
        <f>SUM(J65:K74)</f>
        <v>0</v>
      </c>
      <c r="K63" s="372"/>
      <c r="L63" s="372">
        <f>SUM(L65:M74)</f>
        <v>0</v>
      </c>
      <c r="M63" s="372"/>
    </row>
    <row r="64" spans="1:13" s="15" customFormat="1" ht="12">
      <c r="A64" s="381" t="s">
        <v>22</v>
      </c>
      <c r="B64" s="381"/>
      <c r="C64" s="381"/>
      <c r="D64" s="381"/>
      <c r="E64" s="381"/>
      <c r="F64" s="363"/>
      <c r="G64" s="363"/>
      <c r="H64" s="363"/>
      <c r="I64" s="363"/>
      <c r="J64" s="363"/>
      <c r="K64" s="363"/>
      <c r="L64" s="363"/>
      <c r="M64" s="363"/>
    </row>
    <row r="65" spans="1:13" s="15" customFormat="1" ht="12">
      <c r="A65" s="402" t="s">
        <v>44</v>
      </c>
      <c r="B65" s="402"/>
      <c r="C65" s="402"/>
      <c r="D65" s="402"/>
      <c r="E65" s="402"/>
      <c r="F65" s="374">
        <f>H65+J65+L65</f>
        <v>0</v>
      </c>
      <c r="G65" s="374"/>
      <c r="H65" s="374"/>
      <c r="I65" s="374"/>
      <c r="J65" s="374"/>
      <c r="K65" s="374"/>
      <c r="L65" s="374"/>
      <c r="M65" s="374"/>
    </row>
    <row r="66" spans="1:13" s="15" customFormat="1" ht="14.25" customHeight="1">
      <c r="A66" s="381" t="s">
        <v>45</v>
      </c>
      <c r="B66" s="381"/>
      <c r="C66" s="381"/>
      <c r="D66" s="381"/>
      <c r="E66" s="381"/>
      <c r="F66" s="374">
        <f aca="true" t="shared" si="1" ref="F66:F74">H66+J66+L66</f>
        <v>0</v>
      </c>
      <c r="G66" s="374"/>
      <c r="H66" s="363"/>
      <c r="I66" s="363"/>
      <c r="J66" s="363"/>
      <c r="K66" s="363"/>
      <c r="L66" s="363"/>
      <c r="M66" s="363"/>
    </row>
    <row r="67" spans="1:13" s="15" customFormat="1" ht="13.5" customHeight="1">
      <c r="A67" s="381" t="s">
        <v>46</v>
      </c>
      <c r="B67" s="381"/>
      <c r="C67" s="381"/>
      <c r="D67" s="381"/>
      <c r="E67" s="381"/>
      <c r="F67" s="374">
        <f t="shared" si="1"/>
        <v>0</v>
      </c>
      <c r="G67" s="374"/>
      <c r="H67" s="363"/>
      <c r="I67" s="363"/>
      <c r="J67" s="363"/>
      <c r="K67" s="363"/>
      <c r="L67" s="363"/>
      <c r="M67" s="363"/>
    </row>
    <row r="68" spans="1:13" s="15" customFormat="1" ht="13.5" customHeight="1">
      <c r="A68" s="381" t="s">
        <v>47</v>
      </c>
      <c r="B68" s="381"/>
      <c r="C68" s="381"/>
      <c r="D68" s="381"/>
      <c r="E68" s="381"/>
      <c r="F68" s="374">
        <f t="shared" si="1"/>
        <v>0</v>
      </c>
      <c r="G68" s="374"/>
      <c r="H68" s="363"/>
      <c r="I68" s="363"/>
      <c r="J68" s="363"/>
      <c r="K68" s="363"/>
      <c r="L68" s="363"/>
      <c r="M68" s="363"/>
    </row>
    <row r="69" spans="1:13" s="15" customFormat="1" ht="12">
      <c r="A69" s="381" t="s">
        <v>48</v>
      </c>
      <c r="B69" s="381"/>
      <c r="C69" s="381"/>
      <c r="D69" s="381"/>
      <c r="E69" s="381"/>
      <c r="F69" s="374">
        <f t="shared" si="1"/>
        <v>0</v>
      </c>
      <c r="G69" s="374"/>
      <c r="H69" s="363"/>
      <c r="I69" s="363"/>
      <c r="J69" s="363"/>
      <c r="K69" s="363"/>
      <c r="L69" s="363"/>
      <c r="M69" s="363"/>
    </row>
    <row r="70" spans="1:13" s="15" customFormat="1" ht="13.5" customHeight="1">
      <c r="A70" s="381" t="s">
        <v>49</v>
      </c>
      <c r="B70" s="381"/>
      <c r="C70" s="381"/>
      <c r="D70" s="381"/>
      <c r="E70" s="381"/>
      <c r="F70" s="374">
        <f t="shared" si="1"/>
        <v>0</v>
      </c>
      <c r="G70" s="374"/>
      <c r="H70" s="363"/>
      <c r="I70" s="363"/>
      <c r="J70" s="363"/>
      <c r="K70" s="363"/>
      <c r="L70" s="363"/>
      <c r="M70" s="363"/>
    </row>
    <row r="71" spans="1:13" s="15" customFormat="1" ht="12" customHeight="1">
      <c r="A71" s="381" t="s">
        <v>50</v>
      </c>
      <c r="B71" s="381"/>
      <c r="C71" s="381"/>
      <c r="D71" s="381"/>
      <c r="E71" s="381"/>
      <c r="F71" s="374">
        <f t="shared" si="1"/>
        <v>0</v>
      </c>
      <c r="G71" s="374"/>
      <c r="H71" s="363"/>
      <c r="I71" s="363"/>
      <c r="J71" s="363"/>
      <c r="K71" s="363"/>
      <c r="L71" s="363"/>
      <c r="M71" s="363"/>
    </row>
    <row r="72" spans="1:13" s="15" customFormat="1" ht="11.25" customHeight="1">
      <c r="A72" s="381" t="s">
        <v>51</v>
      </c>
      <c r="B72" s="381"/>
      <c r="C72" s="381"/>
      <c r="D72" s="381"/>
      <c r="E72" s="381"/>
      <c r="F72" s="374">
        <f t="shared" si="1"/>
        <v>0</v>
      </c>
      <c r="G72" s="374"/>
      <c r="H72" s="363"/>
      <c r="I72" s="363"/>
      <c r="J72" s="363"/>
      <c r="K72" s="363"/>
      <c r="L72" s="363"/>
      <c r="M72" s="363"/>
    </row>
    <row r="73" spans="1:13" s="15" customFormat="1" ht="14.25" customHeight="1">
      <c r="A73" s="381" t="s">
        <v>52</v>
      </c>
      <c r="B73" s="381"/>
      <c r="C73" s="381"/>
      <c r="D73" s="381"/>
      <c r="E73" s="381"/>
      <c r="F73" s="374">
        <f t="shared" si="1"/>
        <v>0</v>
      </c>
      <c r="G73" s="374"/>
      <c r="H73" s="363"/>
      <c r="I73" s="363"/>
      <c r="J73" s="363"/>
      <c r="K73" s="363"/>
      <c r="L73" s="363"/>
      <c r="M73" s="363"/>
    </row>
    <row r="74" spans="1:13" s="15" customFormat="1" ht="13.5" customHeight="1">
      <c r="A74" s="381" t="s">
        <v>53</v>
      </c>
      <c r="B74" s="381"/>
      <c r="C74" s="381"/>
      <c r="D74" s="381"/>
      <c r="E74" s="381"/>
      <c r="F74" s="374">
        <f t="shared" si="1"/>
        <v>0</v>
      </c>
      <c r="G74" s="374"/>
      <c r="H74" s="363"/>
      <c r="I74" s="363"/>
      <c r="J74" s="363"/>
      <c r="K74" s="363"/>
      <c r="L74" s="363"/>
      <c r="M74" s="363"/>
    </row>
    <row r="75" spans="1:13" s="15" customFormat="1" ht="12">
      <c r="A75" s="401" t="s">
        <v>54</v>
      </c>
      <c r="B75" s="401"/>
      <c r="C75" s="401"/>
      <c r="D75" s="401"/>
      <c r="E75" s="401"/>
      <c r="F75" s="373">
        <f>H75+J75+L75</f>
        <v>19334.39</v>
      </c>
      <c r="G75" s="373"/>
      <c r="H75" s="373">
        <f>H77+H78+H93</f>
        <v>19334.39</v>
      </c>
      <c r="I75" s="373"/>
      <c r="J75" s="373">
        <f>J77+J78+J93</f>
        <v>0</v>
      </c>
      <c r="K75" s="373"/>
      <c r="L75" s="373">
        <f>L77+L78+L93</f>
        <v>0</v>
      </c>
      <c r="M75" s="373"/>
    </row>
    <row r="76" spans="1:13" s="15" customFormat="1" ht="12">
      <c r="A76" s="381" t="s">
        <v>20</v>
      </c>
      <c r="B76" s="381"/>
      <c r="C76" s="381"/>
      <c r="D76" s="381"/>
      <c r="E76" s="381"/>
      <c r="F76" s="363"/>
      <c r="G76" s="363"/>
      <c r="H76" s="363"/>
      <c r="I76" s="363"/>
      <c r="J76" s="363"/>
      <c r="K76" s="363"/>
      <c r="L76" s="363"/>
      <c r="M76" s="363"/>
    </row>
    <row r="77" spans="1:13" s="15" customFormat="1" ht="14.25" customHeight="1">
      <c r="A77" s="400" t="s">
        <v>55</v>
      </c>
      <c r="B77" s="400"/>
      <c r="C77" s="400"/>
      <c r="D77" s="400"/>
      <c r="E77" s="400"/>
      <c r="F77" s="372">
        <f>H77+J77+L77</f>
        <v>0</v>
      </c>
      <c r="G77" s="372"/>
      <c r="H77" s="372">
        <v>0</v>
      </c>
      <c r="I77" s="372"/>
      <c r="J77" s="372"/>
      <c r="K77" s="372"/>
      <c r="L77" s="372"/>
      <c r="M77" s="372"/>
    </row>
    <row r="78" spans="1:13" s="15" customFormat="1" ht="27.75" customHeight="1">
      <c r="A78" s="400" t="s">
        <v>56</v>
      </c>
      <c r="B78" s="400"/>
      <c r="C78" s="400"/>
      <c r="D78" s="400"/>
      <c r="E78" s="400"/>
      <c r="F78" s="372">
        <f>H78+J78+L78</f>
        <v>19334.39</v>
      </c>
      <c r="G78" s="372"/>
      <c r="H78" s="372">
        <f>SUM(H80:I92)</f>
        <v>19334.39</v>
      </c>
      <c r="I78" s="372"/>
      <c r="J78" s="372">
        <f>SUM(J80:K92)</f>
        <v>0</v>
      </c>
      <c r="K78" s="372"/>
      <c r="L78" s="372">
        <f>SUM(L80:M92)</f>
        <v>0</v>
      </c>
      <c r="M78" s="372"/>
    </row>
    <row r="79" spans="1:13" s="15" customFormat="1" ht="12">
      <c r="A79" s="381" t="s">
        <v>22</v>
      </c>
      <c r="B79" s="381"/>
      <c r="C79" s="381"/>
      <c r="D79" s="381"/>
      <c r="E79" s="381"/>
      <c r="F79" s="363"/>
      <c r="G79" s="363"/>
      <c r="H79" s="363"/>
      <c r="I79" s="363"/>
      <c r="J79" s="363"/>
      <c r="K79" s="363"/>
      <c r="L79" s="363"/>
      <c r="M79" s="363"/>
    </row>
    <row r="80" spans="1:13" s="15" customFormat="1" ht="13.5" customHeight="1">
      <c r="A80" s="381" t="s">
        <v>57</v>
      </c>
      <c r="B80" s="381"/>
      <c r="C80" s="381"/>
      <c r="D80" s="381"/>
      <c r="E80" s="381"/>
      <c r="F80" s="363">
        <f>H80+J80+L80</f>
        <v>0</v>
      </c>
      <c r="G80" s="363"/>
      <c r="H80" s="363"/>
      <c r="I80" s="363"/>
      <c r="J80" s="363"/>
      <c r="K80" s="363"/>
      <c r="L80" s="363"/>
      <c r="M80" s="363"/>
    </row>
    <row r="81" spans="1:13" s="15" customFormat="1" ht="12">
      <c r="A81" s="381" t="s">
        <v>58</v>
      </c>
      <c r="B81" s="381"/>
      <c r="C81" s="381"/>
      <c r="D81" s="381"/>
      <c r="E81" s="381"/>
      <c r="F81" s="363">
        <f aca="true" t="shared" si="2" ref="F81:F92">H81+J81+L81</f>
        <v>0</v>
      </c>
      <c r="G81" s="363"/>
      <c r="H81" s="363"/>
      <c r="I81" s="363"/>
      <c r="J81" s="363"/>
      <c r="K81" s="363"/>
      <c r="L81" s="363"/>
      <c r="M81" s="363"/>
    </row>
    <row r="82" spans="1:13" s="15" customFormat="1" ht="12">
      <c r="A82" s="381" t="s">
        <v>59</v>
      </c>
      <c r="B82" s="381"/>
      <c r="C82" s="381"/>
      <c r="D82" s="381"/>
      <c r="E82" s="381"/>
      <c r="F82" s="363">
        <f t="shared" si="2"/>
        <v>0</v>
      </c>
      <c r="G82" s="363"/>
      <c r="H82" s="363"/>
      <c r="I82" s="363"/>
      <c r="J82" s="363"/>
      <c r="K82" s="363"/>
      <c r="L82" s="363"/>
      <c r="M82" s="363"/>
    </row>
    <row r="83" spans="1:13" s="15" customFormat="1" ht="12">
      <c r="A83" s="381" t="s">
        <v>60</v>
      </c>
      <c r="B83" s="381"/>
      <c r="C83" s="381"/>
      <c r="D83" s="381"/>
      <c r="E83" s="381"/>
      <c r="F83" s="363">
        <f t="shared" si="2"/>
        <v>0</v>
      </c>
      <c r="G83" s="363"/>
      <c r="H83" s="363"/>
      <c r="I83" s="363"/>
      <c r="J83" s="363"/>
      <c r="K83" s="363"/>
      <c r="L83" s="363"/>
      <c r="M83" s="363"/>
    </row>
    <row r="84" spans="1:13" s="15" customFormat="1" ht="12" customHeight="1">
      <c r="A84" s="381" t="s">
        <v>61</v>
      </c>
      <c r="B84" s="381"/>
      <c r="C84" s="381"/>
      <c r="D84" s="381"/>
      <c r="E84" s="381"/>
      <c r="F84" s="363">
        <f t="shared" si="2"/>
        <v>19334.39</v>
      </c>
      <c r="G84" s="363"/>
      <c r="H84" s="363">
        <v>19334.39</v>
      </c>
      <c r="I84" s="363"/>
      <c r="J84" s="363"/>
      <c r="K84" s="363"/>
      <c r="L84" s="363"/>
      <c r="M84" s="363"/>
    </row>
    <row r="85" spans="1:13" s="15" customFormat="1" ht="12">
      <c r="A85" s="381" t="s">
        <v>62</v>
      </c>
      <c r="B85" s="381"/>
      <c r="C85" s="381"/>
      <c r="D85" s="381"/>
      <c r="E85" s="381"/>
      <c r="F85" s="363">
        <f t="shared" si="2"/>
        <v>0</v>
      </c>
      <c r="G85" s="363"/>
      <c r="H85" s="363"/>
      <c r="I85" s="363"/>
      <c r="J85" s="363"/>
      <c r="K85" s="363"/>
      <c r="L85" s="363"/>
      <c r="M85" s="363"/>
    </row>
    <row r="86" spans="1:13" s="15" customFormat="1" ht="12">
      <c r="A86" s="381" t="s">
        <v>63</v>
      </c>
      <c r="B86" s="381"/>
      <c r="C86" s="381"/>
      <c r="D86" s="381"/>
      <c r="E86" s="381"/>
      <c r="F86" s="363">
        <f t="shared" si="2"/>
        <v>0</v>
      </c>
      <c r="G86" s="363"/>
      <c r="H86" s="363"/>
      <c r="I86" s="363"/>
      <c r="J86" s="363"/>
      <c r="K86" s="363"/>
      <c r="L86" s="363"/>
      <c r="M86" s="363"/>
    </row>
    <row r="87" spans="1:13" s="15" customFormat="1" ht="14.25" customHeight="1">
      <c r="A87" s="381" t="s">
        <v>64</v>
      </c>
      <c r="B87" s="381"/>
      <c r="C87" s="381"/>
      <c r="D87" s="381"/>
      <c r="E87" s="381"/>
      <c r="F87" s="363">
        <f t="shared" si="2"/>
        <v>0</v>
      </c>
      <c r="G87" s="363"/>
      <c r="H87" s="363"/>
      <c r="I87" s="363"/>
      <c r="J87" s="363"/>
      <c r="K87" s="363"/>
      <c r="L87" s="363"/>
      <c r="M87" s="363"/>
    </row>
    <row r="88" spans="1:13" s="15" customFormat="1" ht="15" customHeight="1">
      <c r="A88" s="381" t="s">
        <v>65</v>
      </c>
      <c r="B88" s="381"/>
      <c r="C88" s="381"/>
      <c r="D88" s="381"/>
      <c r="E88" s="381"/>
      <c r="F88" s="363">
        <f t="shared" si="2"/>
        <v>0</v>
      </c>
      <c r="G88" s="363"/>
      <c r="H88" s="363"/>
      <c r="I88" s="363"/>
      <c r="J88" s="363"/>
      <c r="K88" s="363"/>
      <c r="L88" s="363"/>
      <c r="M88" s="363"/>
    </row>
    <row r="89" spans="1:13" s="15" customFormat="1" ht="13.5" customHeight="1">
      <c r="A89" s="381" t="s">
        <v>66</v>
      </c>
      <c r="B89" s="381"/>
      <c r="C89" s="381"/>
      <c r="D89" s="381"/>
      <c r="E89" s="381"/>
      <c r="F89" s="363">
        <f t="shared" si="2"/>
        <v>0</v>
      </c>
      <c r="G89" s="363"/>
      <c r="H89" s="363"/>
      <c r="I89" s="363"/>
      <c r="J89" s="363"/>
      <c r="K89" s="363"/>
      <c r="L89" s="363"/>
      <c r="M89" s="363"/>
    </row>
    <row r="90" spans="1:13" s="15" customFormat="1" ht="12">
      <c r="A90" s="381" t="s">
        <v>67</v>
      </c>
      <c r="B90" s="381"/>
      <c r="C90" s="381"/>
      <c r="D90" s="381"/>
      <c r="E90" s="381"/>
      <c r="F90" s="363">
        <f t="shared" si="2"/>
        <v>0</v>
      </c>
      <c r="G90" s="363"/>
      <c r="H90" s="363"/>
      <c r="I90" s="363"/>
      <c r="J90" s="363"/>
      <c r="K90" s="363"/>
      <c r="L90" s="363"/>
      <c r="M90" s="363"/>
    </row>
    <row r="91" spans="1:13" s="15" customFormat="1" ht="12">
      <c r="A91" s="381" t="s">
        <v>68</v>
      </c>
      <c r="B91" s="381"/>
      <c r="C91" s="381"/>
      <c r="D91" s="381"/>
      <c r="E91" s="381"/>
      <c r="F91" s="363">
        <f t="shared" si="2"/>
        <v>0</v>
      </c>
      <c r="G91" s="363"/>
      <c r="H91" s="363"/>
      <c r="I91" s="363"/>
      <c r="J91" s="363"/>
      <c r="K91" s="363"/>
      <c r="L91" s="363"/>
      <c r="M91" s="363"/>
    </row>
    <row r="92" spans="1:13" s="15" customFormat="1" ht="12.75" thickBot="1">
      <c r="A92" s="378" t="s">
        <v>69</v>
      </c>
      <c r="B92" s="378"/>
      <c r="C92" s="378"/>
      <c r="D92" s="378"/>
      <c r="E92" s="378"/>
      <c r="F92" s="363">
        <f t="shared" si="2"/>
        <v>0</v>
      </c>
      <c r="G92" s="363"/>
      <c r="H92" s="362"/>
      <c r="I92" s="362"/>
      <c r="J92" s="362"/>
      <c r="K92" s="362"/>
      <c r="L92" s="362"/>
      <c r="M92" s="362"/>
    </row>
    <row r="93" spans="1:13" s="15" customFormat="1" ht="25.5" customHeight="1" thickBot="1">
      <c r="A93" s="397" t="s">
        <v>70</v>
      </c>
      <c r="B93" s="398"/>
      <c r="C93" s="398"/>
      <c r="D93" s="398"/>
      <c r="E93" s="398"/>
      <c r="F93" s="364">
        <f>H93+J93+L93</f>
        <v>0</v>
      </c>
      <c r="G93" s="365"/>
      <c r="H93" s="364">
        <f>SUM(H95:I107)</f>
        <v>0</v>
      </c>
      <c r="I93" s="365"/>
      <c r="J93" s="364">
        <f>SUM(J95:K107)</f>
        <v>0</v>
      </c>
      <c r="K93" s="365"/>
      <c r="L93" s="364">
        <f>SUM(L95:M107)</f>
        <v>0</v>
      </c>
      <c r="M93" s="365"/>
    </row>
    <row r="94" spans="1:13" s="15" customFormat="1" ht="12">
      <c r="A94" s="399" t="s">
        <v>22</v>
      </c>
      <c r="B94" s="399"/>
      <c r="C94" s="399"/>
      <c r="D94" s="399"/>
      <c r="E94" s="399"/>
      <c r="F94" s="371"/>
      <c r="G94" s="371"/>
      <c r="H94" s="371"/>
      <c r="I94" s="371"/>
      <c r="J94" s="371"/>
      <c r="K94" s="371"/>
      <c r="L94" s="371"/>
      <c r="M94" s="371"/>
    </row>
    <row r="95" spans="1:13" s="15" customFormat="1" ht="13.5" customHeight="1">
      <c r="A95" s="381" t="s">
        <v>71</v>
      </c>
      <c r="B95" s="381"/>
      <c r="C95" s="381"/>
      <c r="D95" s="381"/>
      <c r="E95" s="381"/>
      <c r="F95" s="363">
        <f>H95+J95+L95</f>
        <v>0</v>
      </c>
      <c r="G95" s="363"/>
      <c r="H95" s="363"/>
      <c r="I95" s="363"/>
      <c r="J95" s="363"/>
      <c r="K95" s="363"/>
      <c r="L95" s="363"/>
      <c r="M95" s="363"/>
    </row>
    <row r="96" spans="1:13" s="15" customFormat="1" ht="12">
      <c r="A96" s="381" t="s">
        <v>72</v>
      </c>
      <c r="B96" s="381"/>
      <c r="C96" s="381"/>
      <c r="D96" s="381"/>
      <c r="E96" s="381"/>
      <c r="F96" s="363">
        <f aca="true" t="shared" si="3" ref="F96:F107">H96+J96+L96</f>
        <v>0</v>
      </c>
      <c r="G96" s="363"/>
      <c r="H96" s="363"/>
      <c r="I96" s="363"/>
      <c r="J96" s="363"/>
      <c r="K96" s="363"/>
      <c r="L96" s="363"/>
      <c r="M96" s="363"/>
    </row>
    <row r="97" spans="1:13" s="15" customFormat="1" ht="12">
      <c r="A97" s="381" t="s">
        <v>73</v>
      </c>
      <c r="B97" s="381"/>
      <c r="C97" s="381"/>
      <c r="D97" s="381"/>
      <c r="E97" s="381"/>
      <c r="F97" s="363">
        <f t="shared" si="3"/>
        <v>0</v>
      </c>
      <c r="G97" s="363"/>
      <c r="H97" s="363"/>
      <c r="I97" s="363"/>
      <c r="J97" s="363"/>
      <c r="K97" s="363"/>
      <c r="L97" s="363"/>
      <c r="M97" s="363"/>
    </row>
    <row r="98" spans="1:13" s="15" customFormat="1" ht="12">
      <c r="A98" s="381" t="s">
        <v>74</v>
      </c>
      <c r="B98" s="381"/>
      <c r="C98" s="381"/>
      <c r="D98" s="381"/>
      <c r="E98" s="381"/>
      <c r="F98" s="363">
        <f t="shared" si="3"/>
        <v>0</v>
      </c>
      <c r="G98" s="363"/>
      <c r="H98" s="363"/>
      <c r="I98" s="363"/>
      <c r="J98" s="363"/>
      <c r="K98" s="363"/>
      <c r="L98" s="363"/>
      <c r="M98" s="363"/>
    </row>
    <row r="99" spans="1:13" s="15" customFormat="1" ht="12.75" customHeight="1">
      <c r="A99" s="381" t="s">
        <v>75</v>
      </c>
      <c r="B99" s="381"/>
      <c r="C99" s="381"/>
      <c r="D99" s="381"/>
      <c r="E99" s="381"/>
      <c r="F99" s="363">
        <f t="shared" si="3"/>
        <v>0</v>
      </c>
      <c r="G99" s="363"/>
      <c r="H99" s="363"/>
      <c r="I99" s="363"/>
      <c r="J99" s="363"/>
      <c r="K99" s="363"/>
      <c r="L99" s="363"/>
      <c r="M99" s="363"/>
    </row>
    <row r="100" spans="1:13" s="15" customFormat="1" ht="12">
      <c r="A100" s="381" t="s">
        <v>76</v>
      </c>
      <c r="B100" s="381"/>
      <c r="C100" s="381"/>
      <c r="D100" s="381"/>
      <c r="E100" s="381"/>
      <c r="F100" s="363">
        <f t="shared" si="3"/>
        <v>0</v>
      </c>
      <c r="G100" s="363"/>
      <c r="H100" s="363"/>
      <c r="I100" s="363"/>
      <c r="J100" s="363"/>
      <c r="K100" s="363"/>
      <c r="L100" s="363"/>
      <c r="M100" s="363"/>
    </row>
    <row r="101" spans="1:13" s="15" customFormat="1" ht="12">
      <c r="A101" s="381" t="s">
        <v>77</v>
      </c>
      <c r="B101" s="381"/>
      <c r="C101" s="381"/>
      <c r="D101" s="381"/>
      <c r="E101" s="381"/>
      <c r="F101" s="363">
        <f t="shared" si="3"/>
        <v>0</v>
      </c>
      <c r="G101" s="363"/>
      <c r="H101" s="363"/>
      <c r="I101" s="363"/>
      <c r="J101" s="363"/>
      <c r="K101" s="363"/>
      <c r="L101" s="363"/>
      <c r="M101" s="363"/>
    </row>
    <row r="102" spans="1:13" s="15" customFormat="1" ht="12.75" customHeight="1">
      <c r="A102" s="381" t="s">
        <v>78</v>
      </c>
      <c r="B102" s="381"/>
      <c r="C102" s="381"/>
      <c r="D102" s="381"/>
      <c r="E102" s="381"/>
      <c r="F102" s="363">
        <f t="shared" si="3"/>
        <v>0</v>
      </c>
      <c r="G102" s="363"/>
      <c r="H102" s="363"/>
      <c r="I102" s="363"/>
      <c r="J102" s="363"/>
      <c r="K102" s="363"/>
      <c r="L102" s="363"/>
      <c r="M102" s="363"/>
    </row>
    <row r="103" spans="1:13" s="15" customFormat="1" ht="13.5" customHeight="1">
      <c r="A103" s="381" t="s">
        <v>79</v>
      </c>
      <c r="B103" s="381"/>
      <c r="C103" s="381"/>
      <c r="D103" s="381"/>
      <c r="E103" s="381"/>
      <c r="F103" s="363">
        <f t="shared" si="3"/>
        <v>0</v>
      </c>
      <c r="G103" s="363"/>
      <c r="H103" s="363"/>
      <c r="I103" s="363"/>
      <c r="J103" s="363"/>
      <c r="K103" s="363"/>
      <c r="L103" s="363"/>
      <c r="M103" s="363"/>
    </row>
    <row r="104" spans="1:13" s="15" customFormat="1" ht="14.25" customHeight="1">
      <c r="A104" s="381" t="s">
        <v>80</v>
      </c>
      <c r="B104" s="381"/>
      <c r="C104" s="381"/>
      <c r="D104" s="381"/>
      <c r="E104" s="381"/>
      <c r="F104" s="363">
        <f t="shared" si="3"/>
        <v>0</v>
      </c>
      <c r="G104" s="363"/>
      <c r="H104" s="363"/>
      <c r="I104" s="363"/>
      <c r="J104" s="363"/>
      <c r="K104" s="363"/>
      <c r="L104" s="363"/>
      <c r="M104" s="363"/>
    </row>
    <row r="105" spans="1:13" s="15" customFormat="1" ht="12">
      <c r="A105" s="381" t="s">
        <v>81</v>
      </c>
      <c r="B105" s="381"/>
      <c r="C105" s="381"/>
      <c r="D105" s="381"/>
      <c r="E105" s="381"/>
      <c r="F105" s="363">
        <f t="shared" si="3"/>
        <v>0</v>
      </c>
      <c r="G105" s="363"/>
      <c r="H105" s="363"/>
      <c r="I105" s="363"/>
      <c r="J105" s="363"/>
      <c r="K105" s="363"/>
      <c r="L105" s="363"/>
      <c r="M105" s="363"/>
    </row>
    <row r="106" spans="1:13" s="15" customFormat="1" ht="12">
      <c r="A106" s="381" t="s">
        <v>82</v>
      </c>
      <c r="B106" s="381"/>
      <c r="C106" s="381"/>
      <c r="D106" s="381"/>
      <c r="E106" s="381"/>
      <c r="F106" s="363">
        <f t="shared" si="3"/>
        <v>0</v>
      </c>
      <c r="G106" s="363"/>
      <c r="H106" s="363"/>
      <c r="I106" s="363"/>
      <c r="J106" s="363"/>
      <c r="K106" s="363"/>
      <c r="L106" s="363"/>
      <c r="M106" s="363"/>
    </row>
    <row r="107" spans="1:13" s="15" customFormat="1" ht="12">
      <c r="A107" s="378" t="s">
        <v>83</v>
      </c>
      <c r="B107" s="378"/>
      <c r="C107" s="378"/>
      <c r="D107" s="378"/>
      <c r="E107" s="378"/>
      <c r="F107" s="362">
        <f t="shared" si="3"/>
        <v>0</v>
      </c>
      <c r="G107" s="362"/>
      <c r="H107" s="362"/>
      <c r="I107" s="362"/>
      <c r="J107" s="362"/>
      <c r="K107" s="362"/>
      <c r="L107" s="362"/>
      <c r="M107" s="362"/>
    </row>
    <row r="108" spans="1:17" s="15" customFormat="1" ht="12" customHeight="1">
      <c r="A108" s="373" t="s">
        <v>84</v>
      </c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</row>
    <row r="109" spans="1:14" s="20" customFormat="1" ht="27" customHeight="1">
      <c r="A109" s="16"/>
      <c r="B109" s="17"/>
      <c r="C109" s="17"/>
      <c r="D109" s="17"/>
      <c r="E109" s="17"/>
      <c r="F109" s="379" t="s">
        <v>133</v>
      </c>
      <c r="G109" s="379"/>
      <c r="H109" s="380"/>
      <c r="I109" s="379" t="s">
        <v>134</v>
      </c>
      <c r="J109" s="379"/>
      <c r="K109" s="380"/>
      <c r="L109" s="379" t="s">
        <v>399</v>
      </c>
      <c r="M109" s="379"/>
      <c r="N109" s="380"/>
    </row>
    <row r="110" spans="1:14" s="15" customFormat="1" ht="15" customHeight="1">
      <c r="A110" s="363" t="s">
        <v>18</v>
      </c>
      <c r="B110" s="363"/>
      <c r="C110" s="363"/>
      <c r="D110" s="363" t="s">
        <v>85</v>
      </c>
      <c r="E110" s="362" t="s">
        <v>442</v>
      </c>
      <c r="F110" s="363" t="s">
        <v>86</v>
      </c>
      <c r="G110" s="363" t="s">
        <v>87</v>
      </c>
      <c r="H110" s="363"/>
      <c r="I110" s="363" t="s">
        <v>86</v>
      </c>
      <c r="J110" s="363" t="s">
        <v>87</v>
      </c>
      <c r="K110" s="363"/>
      <c r="L110" s="363" t="s">
        <v>86</v>
      </c>
      <c r="M110" s="363" t="s">
        <v>87</v>
      </c>
      <c r="N110" s="363"/>
    </row>
    <row r="111" spans="1:14" s="15" customFormat="1" ht="123.75" customHeight="1">
      <c r="A111" s="363"/>
      <c r="B111" s="363"/>
      <c r="C111" s="363"/>
      <c r="D111" s="363"/>
      <c r="E111" s="371"/>
      <c r="F111" s="363"/>
      <c r="G111" s="14" t="s">
        <v>88</v>
      </c>
      <c r="H111" s="14" t="s">
        <v>89</v>
      </c>
      <c r="I111" s="363"/>
      <c r="J111" s="14" t="s">
        <v>88</v>
      </c>
      <c r="K111" s="14" t="s">
        <v>89</v>
      </c>
      <c r="L111" s="363"/>
      <c r="M111" s="14" t="s">
        <v>88</v>
      </c>
      <c r="N111" s="14" t="s">
        <v>89</v>
      </c>
    </row>
    <row r="112" spans="1:14" s="15" customFormat="1" ht="12.75" thickBot="1">
      <c r="A112" s="387" t="s">
        <v>90</v>
      </c>
      <c r="B112" s="387"/>
      <c r="C112" s="387"/>
      <c r="D112" s="22" t="s">
        <v>91</v>
      </c>
      <c r="E112" s="285">
        <f>F112+I11+M112</f>
        <v>0</v>
      </c>
      <c r="F112" s="23">
        <f>G112+H112</f>
        <v>0</v>
      </c>
      <c r="G112" s="23"/>
      <c r="H112" s="23"/>
      <c r="I112" s="23">
        <f>J112+K112</f>
        <v>0</v>
      </c>
      <c r="J112" s="23"/>
      <c r="K112" s="23"/>
      <c r="L112" s="23">
        <f>M112+N112</f>
        <v>0</v>
      </c>
      <c r="M112" s="23"/>
      <c r="N112" s="23"/>
    </row>
    <row r="113" spans="1:14" s="15" customFormat="1" ht="12.75" thickBot="1">
      <c r="A113" s="388" t="s">
        <v>92</v>
      </c>
      <c r="B113" s="389"/>
      <c r="C113" s="389"/>
      <c r="D113" s="24" t="s">
        <v>91</v>
      </c>
      <c r="E113" s="276">
        <f>F113+J113+M113</f>
        <v>4087964</v>
      </c>
      <c r="F113" s="25">
        <f aca="true" t="shared" si="4" ref="F113:F161">G113+H113</f>
        <v>392000</v>
      </c>
      <c r="G113" s="25">
        <f>G115+G117+G122</f>
        <v>392000</v>
      </c>
      <c r="H113" s="25">
        <f>H115+H117+H122</f>
        <v>0</v>
      </c>
      <c r="I113" s="25">
        <f aca="true" t="shared" si="5" ref="I113:I161">J113+K113</f>
        <v>3695964</v>
      </c>
      <c r="J113" s="25">
        <f>J115+J117+J122</f>
        <v>3695964</v>
      </c>
      <c r="K113" s="25">
        <f>K115+K117+K122</f>
        <v>0</v>
      </c>
      <c r="L113" s="25">
        <f>L115</f>
        <v>0</v>
      </c>
      <c r="M113" s="25">
        <f>M115</f>
        <v>0</v>
      </c>
      <c r="N113" s="26">
        <f>N115+N117+N122</f>
        <v>0</v>
      </c>
    </row>
    <row r="114" spans="1:14" s="15" customFormat="1" ht="12.75" thickBot="1">
      <c r="A114" s="396" t="s">
        <v>93</v>
      </c>
      <c r="B114" s="396"/>
      <c r="C114" s="396"/>
      <c r="D114" s="43" t="s">
        <v>91</v>
      </c>
      <c r="E114" s="46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s="15" customFormat="1" ht="12.75" thickBot="1">
      <c r="A115" s="388" t="s">
        <v>94</v>
      </c>
      <c r="B115" s="389"/>
      <c r="C115" s="389"/>
      <c r="D115" s="284" t="s">
        <v>91</v>
      </c>
      <c r="E115" s="276">
        <f>F115+I115+M115</f>
        <v>4087964</v>
      </c>
      <c r="F115" s="274">
        <f t="shared" si="4"/>
        <v>392000</v>
      </c>
      <c r="G115" s="25">
        <f>G127</f>
        <v>392000</v>
      </c>
      <c r="H115" s="25"/>
      <c r="I115" s="25">
        <f t="shared" si="5"/>
        <v>3695964</v>
      </c>
      <c r="J115" s="25">
        <f>J127</f>
        <v>3695964</v>
      </c>
      <c r="K115" s="25"/>
      <c r="L115" s="25">
        <f>M115+N115</f>
        <v>0</v>
      </c>
      <c r="M115" s="25">
        <f>M122</f>
        <v>0</v>
      </c>
      <c r="N115" s="26"/>
    </row>
    <row r="116" spans="1:14" s="15" customFormat="1" ht="12.75" thickBot="1">
      <c r="A116" s="396" t="s">
        <v>95</v>
      </c>
      <c r="B116" s="396"/>
      <c r="C116" s="396"/>
      <c r="D116" s="43"/>
      <c r="E116" s="46">
        <f>F116+I116+M116</f>
        <v>0</v>
      </c>
      <c r="F116" s="45">
        <f t="shared" si="4"/>
        <v>0</v>
      </c>
      <c r="G116" s="45"/>
      <c r="H116" s="45"/>
      <c r="I116" s="45">
        <f t="shared" si="5"/>
        <v>0</v>
      </c>
      <c r="J116" s="45"/>
      <c r="K116" s="45"/>
      <c r="L116" s="45">
        <f>M116+N116</f>
        <v>0</v>
      </c>
      <c r="M116" s="45"/>
      <c r="N116" s="45"/>
    </row>
    <row r="117" spans="1:14" s="15" customFormat="1" ht="71.25" customHeight="1" thickBot="1">
      <c r="A117" s="388" t="s">
        <v>96</v>
      </c>
      <c r="B117" s="389"/>
      <c r="C117" s="389"/>
      <c r="D117" s="284" t="s">
        <v>91</v>
      </c>
      <c r="E117" s="275">
        <f>F117+I117+M117</f>
        <v>0</v>
      </c>
      <c r="F117" s="280">
        <f>G117+H117</f>
        <v>0</v>
      </c>
      <c r="G117" s="25">
        <f>G119+G120</f>
        <v>0</v>
      </c>
      <c r="H117" s="25">
        <f>H119+H120</f>
        <v>0</v>
      </c>
      <c r="I117" s="39">
        <f>J117+K117</f>
        <v>0</v>
      </c>
      <c r="J117" s="25">
        <f>J119+J120</f>
        <v>0</v>
      </c>
      <c r="K117" s="25">
        <f>K119+K120</f>
        <v>0</v>
      </c>
      <c r="L117" s="39">
        <f>M117+N117</f>
        <v>0</v>
      </c>
      <c r="M117" s="25">
        <f>M119+M120</f>
        <v>0</v>
      </c>
      <c r="N117" s="25">
        <f>N119+N120</f>
        <v>0</v>
      </c>
    </row>
    <row r="118" spans="1:14" s="15" customFormat="1" ht="12">
      <c r="A118" s="384" t="s">
        <v>93</v>
      </c>
      <c r="B118" s="384"/>
      <c r="C118" s="384"/>
      <c r="D118" s="27" t="s">
        <v>91</v>
      </c>
      <c r="E118" s="44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s="15" customFormat="1" ht="12">
      <c r="A119" s="385" t="s">
        <v>97</v>
      </c>
      <c r="B119" s="385"/>
      <c r="C119" s="385"/>
      <c r="D119" s="14" t="s">
        <v>91</v>
      </c>
      <c r="E119" s="41">
        <f>F119+I119+M119</f>
        <v>0</v>
      </c>
      <c r="F119" s="21">
        <f t="shared" si="4"/>
        <v>0</v>
      </c>
      <c r="G119" s="21"/>
      <c r="H119" s="21"/>
      <c r="I119" s="21">
        <f t="shared" si="5"/>
        <v>0</v>
      </c>
      <c r="J119" s="21"/>
      <c r="K119" s="21"/>
      <c r="L119" s="21">
        <f>M119+N119</f>
        <v>0</v>
      </c>
      <c r="M119" s="21"/>
      <c r="N119" s="21"/>
    </row>
    <row r="120" spans="1:14" s="15" customFormat="1" ht="12">
      <c r="A120" s="385" t="s">
        <v>98</v>
      </c>
      <c r="B120" s="385"/>
      <c r="C120" s="385"/>
      <c r="D120" s="14" t="s">
        <v>91</v>
      </c>
      <c r="E120" s="41">
        <f>F120+I120+M120</f>
        <v>0</v>
      </c>
      <c r="F120" s="21">
        <f t="shared" si="4"/>
        <v>0</v>
      </c>
      <c r="G120" s="21"/>
      <c r="H120" s="21"/>
      <c r="I120" s="21">
        <f t="shared" si="5"/>
        <v>0</v>
      </c>
      <c r="J120" s="21"/>
      <c r="K120" s="21"/>
      <c r="L120" s="21">
        <f>M120+N120</f>
        <v>0</v>
      </c>
      <c r="M120" s="21"/>
      <c r="N120" s="21"/>
    </row>
    <row r="121" spans="1:14" s="15" customFormat="1" ht="13.5" customHeight="1" thickBot="1">
      <c r="A121" s="385" t="s">
        <v>370</v>
      </c>
      <c r="B121" s="385"/>
      <c r="C121" s="385"/>
      <c r="D121" s="22"/>
      <c r="E121" s="41">
        <f>F121+I121+M121</f>
        <v>0</v>
      </c>
      <c r="F121" s="23">
        <f t="shared" si="4"/>
        <v>0</v>
      </c>
      <c r="G121" s="23"/>
      <c r="H121" s="23"/>
      <c r="I121" s="23">
        <f t="shared" si="5"/>
        <v>0</v>
      </c>
      <c r="J121" s="23"/>
      <c r="K121" s="23"/>
      <c r="L121" s="23">
        <f>M121+N121</f>
        <v>0</v>
      </c>
      <c r="M121" s="23"/>
      <c r="N121" s="23"/>
    </row>
    <row r="122" spans="1:14" s="15" customFormat="1" ht="12.75" thickBot="1">
      <c r="A122" s="388" t="s">
        <v>99</v>
      </c>
      <c r="B122" s="389"/>
      <c r="C122" s="389"/>
      <c r="D122" s="284" t="s">
        <v>91</v>
      </c>
      <c r="E122" s="276">
        <f>F122+I122+M122</f>
        <v>0</v>
      </c>
      <c r="F122" s="274">
        <f t="shared" si="4"/>
        <v>0</v>
      </c>
      <c r="G122" s="25"/>
      <c r="H122" s="25"/>
      <c r="I122" s="25">
        <f t="shared" si="5"/>
        <v>0</v>
      </c>
      <c r="J122" s="25"/>
      <c r="K122" s="25"/>
      <c r="L122" s="25">
        <f>M122+N122</f>
        <v>0</v>
      </c>
      <c r="M122" s="25">
        <v>0</v>
      </c>
      <c r="N122" s="26"/>
    </row>
    <row r="123" spans="1:14" s="15" customFormat="1" ht="12">
      <c r="A123" s="384" t="s">
        <v>93</v>
      </c>
      <c r="B123" s="384"/>
      <c r="C123" s="384"/>
      <c r="D123" s="27" t="s">
        <v>91</v>
      </c>
      <c r="E123" s="44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s="15" customFormat="1" ht="15" customHeight="1">
      <c r="A124" s="385"/>
      <c r="B124" s="385"/>
      <c r="C124" s="385"/>
      <c r="D124" s="14"/>
      <c r="E124" s="4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s="15" customFormat="1" ht="12">
      <c r="A125" s="385" t="s">
        <v>100</v>
      </c>
      <c r="B125" s="385"/>
      <c r="C125" s="385"/>
      <c r="D125" s="14" t="s">
        <v>91</v>
      </c>
      <c r="E125" s="41">
        <f>F125+I125+M125</f>
        <v>0</v>
      </c>
      <c r="F125" s="21">
        <f t="shared" si="4"/>
        <v>0</v>
      </c>
      <c r="G125" s="21"/>
      <c r="H125" s="21"/>
      <c r="I125" s="21">
        <f t="shared" si="5"/>
        <v>0</v>
      </c>
      <c r="J125" s="21"/>
      <c r="K125" s="21"/>
      <c r="L125" s="21">
        <f>M125+N125</f>
        <v>0</v>
      </c>
      <c r="M125" s="21"/>
      <c r="N125" s="21"/>
    </row>
    <row r="126" spans="1:14" s="15" customFormat="1" ht="12.75" thickBot="1">
      <c r="A126" s="387" t="s">
        <v>101</v>
      </c>
      <c r="B126" s="387"/>
      <c r="C126" s="387"/>
      <c r="D126" s="22" t="s">
        <v>91</v>
      </c>
      <c r="E126" s="42">
        <f>F126+I126+M126</f>
        <v>0</v>
      </c>
      <c r="F126" s="23">
        <f t="shared" si="4"/>
        <v>0</v>
      </c>
      <c r="G126" s="23"/>
      <c r="H126" s="23"/>
      <c r="I126" s="23">
        <f t="shared" si="5"/>
        <v>0</v>
      </c>
      <c r="J126" s="23"/>
      <c r="K126" s="23"/>
      <c r="L126" s="23">
        <f>M126+N126</f>
        <v>0</v>
      </c>
      <c r="M126" s="23"/>
      <c r="N126" s="23"/>
    </row>
    <row r="127" spans="1:14" s="15" customFormat="1" ht="12.75" thickBot="1">
      <c r="A127" s="394" t="s">
        <v>102</v>
      </c>
      <c r="B127" s="395"/>
      <c r="C127" s="395"/>
      <c r="D127" s="281">
        <v>900</v>
      </c>
      <c r="E127" s="283">
        <f>F127+I127+M127</f>
        <v>4087964</v>
      </c>
      <c r="F127" s="282">
        <f t="shared" si="4"/>
        <v>392000</v>
      </c>
      <c r="G127" s="49">
        <f>G129+G134+G142+G145+G150+G156+G149</f>
        <v>392000</v>
      </c>
      <c r="H127" s="49">
        <f>H129+H134+H142+H145+H150+H156+H149</f>
        <v>0</v>
      </c>
      <c r="I127" s="49">
        <f t="shared" si="5"/>
        <v>3695964</v>
      </c>
      <c r="J127" s="49">
        <f>J129+J134+J142+J145+J150+J156+J149</f>
        <v>3695964</v>
      </c>
      <c r="K127" s="49">
        <f>K129+K134+K142+K145+K150+K156+K149</f>
        <v>0</v>
      </c>
      <c r="L127" s="49">
        <f>M127+N127</f>
        <v>0</v>
      </c>
      <c r="M127" s="49">
        <f>M129+M134+M142+M145+M150+M156+M149</f>
        <v>0</v>
      </c>
      <c r="N127" s="50">
        <f>N129+N134+N142+N145+N150+N156+N149</f>
        <v>0</v>
      </c>
    </row>
    <row r="128" spans="1:14" s="15" customFormat="1" ht="12.75" thickBot="1">
      <c r="A128" s="396" t="s">
        <v>93</v>
      </c>
      <c r="B128" s="396"/>
      <c r="C128" s="396"/>
      <c r="D128" s="43"/>
      <c r="E128" s="46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s="15" customFormat="1" ht="12.75" thickBot="1">
      <c r="A129" s="388" t="s">
        <v>103</v>
      </c>
      <c r="B129" s="389"/>
      <c r="C129" s="389"/>
      <c r="D129" s="273">
        <v>210</v>
      </c>
      <c r="E129" s="276">
        <f aca="true" t="shared" si="6" ref="E129:E159">F129+I129+M129</f>
        <v>3575409</v>
      </c>
      <c r="F129" s="274">
        <f t="shared" si="4"/>
        <v>500</v>
      </c>
      <c r="G129" s="25">
        <f>G131+G132+G133</f>
        <v>500</v>
      </c>
      <c r="H129" s="25">
        <f>H131+H132+H133</f>
        <v>0</v>
      </c>
      <c r="I129" s="25">
        <f t="shared" si="5"/>
        <v>3574909</v>
      </c>
      <c r="J129" s="25">
        <f>J131+J132+J133</f>
        <v>3574909</v>
      </c>
      <c r="K129" s="25">
        <f>K131+K132+K133</f>
        <v>0</v>
      </c>
      <c r="L129" s="25">
        <f>M129+N129</f>
        <v>0</v>
      </c>
      <c r="M129" s="25">
        <f>M131+M132+M133</f>
        <v>0</v>
      </c>
      <c r="N129" s="26">
        <f>N131+N132+N133</f>
        <v>0</v>
      </c>
    </row>
    <row r="130" spans="1:14" s="15" customFormat="1" ht="12">
      <c r="A130" s="384" t="s">
        <v>20</v>
      </c>
      <c r="B130" s="384"/>
      <c r="C130" s="384"/>
      <c r="D130" s="29"/>
      <c r="E130" s="44">
        <f t="shared" si="6"/>
        <v>0</v>
      </c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s="15" customFormat="1" ht="12">
      <c r="A131" s="385" t="s">
        <v>104</v>
      </c>
      <c r="B131" s="385"/>
      <c r="C131" s="385"/>
      <c r="D131" s="30">
        <v>211</v>
      </c>
      <c r="E131" s="44">
        <f t="shared" si="6"/>
        <v>2736489</v>
      </c>
      <c r="F131" s="21">
        <f t="shared" si="4"/>
        <v>0</v>
      </c>
      <c r="G131" s="21"/>
      <c r="H131" s="21"/>
      <c r="I131" s="21">
        <f t="shared" si="5"/>
        <v>2736489</v>
      </c>
      <c r="J131" s="21">
        <v>2736489</v>
      </c>
      <c r="K131" s="21"/>
      <c r="L131" s="21">
        <f>M131+N131</f>
        <v>0</v>
      </c>
      <c r="M131" s="21"/>
      <c r="N131" s="21"/>
    </row>
    <row r="132" spans="1:14" s="15" customFormat="1" ht="12">
      <c r="A132" s="385" t="s">
        <v>105</v>
      </c>
      <c r="B132" s="385"/>
      <c r="C132" s="385"/>
      <c r="D132" s="30">
        <v>212</v>
      </c>
      <c r="E132" s="44">
        <f t="shared" si="6"/>
        <v>12500</v>
      </c>
      <c r="F132" s="21">
        <f t="shared" si="4"/>
        <v>500</v>
      </c>
      <c r="G132" s="21">
        <v>500</v>
      </c>
      <c r="H132" s="21"/>
      <c r="I132" s="21">
        <f t="shared" si="5"/>
        <v>12000</v>
      </c>
      <c r="J132" s="21">
        <v>12000</v>
      </c>
      <c r="K132" s="21"/>
      <c r="L132" s="21">
        <f>M132+N132</f>
        <v>0</v>
      </c>
      <c r="M132" s="21"/>
      <c r="N132" s="21"/>
    </row>
    <row r="133" spans="1:14" s="15" customFormat="1" ht="12.75" thickBot="1">
      <c r="A133" s="387" t="s">
        <v>106</v>
      </c>
      <c r="B133" s="387"/>
      <c r="C133" s="387"/>
      <c r="D133" s="31">
        <v>213</v>
      </c>
      <c r="E133" s="44">
        <f t="shared" si="6"/>
        <v>826420</v>
      </c>
      <c r="F133" s="23">
        <f t="shared" si="4"/>
        <v>0</v>
      </c>
      <c r="G133" s="23">
        <v>0</v>
      </c>
      <c r="H133" s="23"/>
      <c r="I133" s="23">
        <f t="shared" si="5"/>
        <v>826420</v>
      </c>
      <c r="J133" s="23">
        <v>826420</v>
      </c>
      <c r="K133" s="23"/>
      <c r="L133" s="23">
        <f>M133+N133</f>
        <v>0</v>
      </c>
      <c r="M133" s="23"/>
      <c r="N133" s="23"/>
    </row>
    <row r="134" spans="1:14" s="15" customFormat="1" ht="12.75" thickBot="1">
      <c r="A134" s="388" t="s">
        <v>107</v>
      </c>
      <c r="B134" s="389"/>
      <c r="C134" s="389"/>
      <c r="D134" s="273">
        <v>220</v>
      </c>
      <c r="E134" s="276">
        <f t="shared" si="6"/>
        <v>407500</v>
      </c>
      <c r="F134" s="274">
        <f t="shared" si="4"/>
        <v>376500</v>
      </c>
      <c r="G134" s="25">
        <f>G136+G137+G138+G139+G140+G141</f>
        <v>376500</v>
      </c>
      <c r="H134" s="25">
        <f>H136+H137+H138+H139+H140+H141</f>
        <v>0</v>
      </c>
      <c r="I134" s="25">
        <f t="shared" si="5"/>
        <v>31000</v>
      </c>
      <c r="J134" s="25">
        <f>J136+J137+J138+J139+J140+J141</f>
        <v>31000</v>
      </c>
      <c r="K134" s="25">
        <f>K136+K137+K138+K139+K140+K141</f>
        <v>0</v>
      </c>
      <c r="L134" s="25">
        <f>M134+N134</f>
        <v>0</v>
      </c>
      <c r="M134" s="25">
        <f>M136+M137+M138+M139+M140+M141</f>
        <v>0</v>
      </c>
      <c r="N134" s="26">
        <f>N136+N137+N138+N139+N140+N141</f>
        <v>0</v>
      </c>
    </row>
    <row r="135" spans="1:14" s="15" customFormat="1" ht="12">
      <c r="A135" s="384" t="s">
        <v>20</v>
      </c>
      <c r="B135" s="384"/>
      <c r="C135" s="384"/>
      <c r="D135" s="32"/>
      <c r="E135" s="44">
        <f t="shared" si="6"/>
        <v>0</v>
      </c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s="15" customFormat="1" ht="12">
      <c r="A136" s="385" t="s">
        <v>108</v>
      </c>
      <c r="B136" s="385"/>
      <c r="C136" s="385"/>
      <c r="D136" s="30">
        <v>221</v>
      </c>
      <c r="E136" s="44">
        <f t="shared" si="6"/>
        <v>5000</v>
      </c>
      <c r="F136" s="21">
        <f t="shared" si="4"/>
        <v>0</v>
      </c>
      <c r="G136" s="21"/>
      <c r="H136" s="21"/>
      <c r="I136" s="21">
        <f t="shared" si="5"/>
        <v>5000</v>
      </c>
      <c r="J136" s="21">
        <v>5000</v>
      </c>
      <c r="K136" s="21"/>
      <c r="L136" s="21">
        <f aca="true" t="shared" si="7" ref="L136:L142">M136+N136</f>
        <v>0</v>
      </c>
      <c r="M136" s="21"/>
      <c r="N136" s="21"/>
    </row>
    <row r="137" spans="1:14" s="15" customFormat="1" ht="12">
      <c r="A137" s="385" t="s">
        <v>109</v>
      </c>
      <c r="B137" s="385"/>
      <c r="C137" s="385"/>
      <c r="D137" s="30">
        <v>222</v>
      </c>
      <c r="E137" s="44">
        <f t="shared" si="6"/>
        <v>35800</v>
      </c>
      <c r="F137" s="21">
        <f t="shared" si="4"/>
        <v>35800</v>
      </c>
      <c r="G137" s="21">
        <v>35800</v>
      </c>
      <c r="H137" s="21"/>
      <c r="I137" s="21">
        <f t="shared" si="5"/>
        <v>0</v>
      </c>
      <c r="J137" s="21"/>
      <c r="K137" s="21"/>
      <c r="L137" s="21">
        <f t="shared" si="7"/>
        <v>0</v>
      </c>
      <c r="M137" s="21"/>
      <c r="N137" s="21"/>
    </row>
    <row r="138" spans="1:14" s="15" customFormat="1" ht="12">
      <c r="A138" s="385" t="s">
        <v>110</v>
      </c>
      <c r="B138" s="385"/>
      <c r="C138" s="385"/>
      <c r="D138" s="30">
        <v>223</v>
      </c>
      <c r="E138" s="44">
        <f t="shared" si="6"/>
        <v>278300</v>
      </c>
      <c r="F138" s="21">
        <f t="shared" si="4"/>
        <v>278300</v>
      </c>
      <c r="G138" s="21">
        <v>278300</v>
      </c>
      <c r="H138" s="21"/>
      <c r="I138" s="21">
        <f t="shared" si="5"/>
        <v>0</v>
      </c>
      <c r="J138" s="21"/>
      <c r="K138" s="21"/>
      <c r="L138" s="21">
        <f t="shared" si="7"/>
        <v>0</v>
      </c>
      <c r="M138" s="21"/>
      <c r="N138" s="21"/>
    </row>
    <row r="139" spans="1:14" s="15" customFormat="1" ht="12">
      <c r="A139" s="385" t="s">
        <v>111</v>
      </c>
      <c r="B139" s="385"/>
      <c r="C139" s="385"/>
      <c r="D139" s="30">
        <v>224</v>
      </c>
      <c r="E139" s="44">
        <f t="shared" si="6"/>
        <v>0</v>
      </c>
      <c r="F139" s="21">
        <f t="shared" si="4"/>
        <v>0</v>
      </c>
      <c r="G139" s="21"/>
      <c r="H139" s="21"/>
      <c r="I139" s="21">
        <f t="shared" si="5"/>
        <v>0</v>
      </c>
      <c r="J139" s="21"/>
      <c r="K139" s="21"/>
      <c r="L139" s="21">
        <f t="shared" si="7"/>
        <v>0</v>
      </c>
      <c r="M139" s="21"/>
      <c r="N139" s="21"/>
    </row>
    <row r="140" spans="1:14" s="15" customFormat="1" ht="12">
      <c r="A140" s="385" t="s">
        <v>112</v>
      </c>
      <c r="B140" s="385"/>
      <c r="C140" s="385"/>
      <c r="D140" s="30">
        <v>225</v>
      </c>
      <c r="E140" s="44">
        <f t="shared" si="6"/>
        <v>29000</v>
      </c>
      <c r="F140" s="21">
        <f t="shared" si="4"/>
        <v>29000</v>
      </c>
      <c r="G140" s="21">
        <v>29000</v>
      </c>
      <c r="H140" s="21"/>
      <c r="I140" s="21">
        <f t="shared" si="5"/>
        <v>0</v>
      </c>
      <c r="J140" s="21"/>
      <c r="K140" s="21"/>
      <c r="L140" s="21">
        <f t="shared" si="7"/>
        <v>0</v>
      </c>
      <c r="M140" s="21"/>
      <c r="N140" s="21"/>
    </row>
    <row r="141" spans="1:14" s="15" customFormat="1" ht="12.75" thickBot="1">
      <c r="A141" s="387" t="s">
        <v>113</v>
      </c>
      <c r="B141" s="387"/>
      <c r="C141" s="387"/>
      <c r="D141" s="31">
        <v>226</v>
      </c>
      <c r="E141" s="44">
        <f t="shared" si="6"/>
        <v>59400</v>
      </c>
      <c r="F141" s="23">
        <f t="shared" si="4"/>
        <v>33400</v>
      </c>
      <c r="G141" s="23">
        <v>33400</v>
      </c>
      <c r="H141" s="23"/>
      <c r="I141" s="23">
        <f t="shared" si="5"/>
        <v>26000</v>
      </c>
      <c r="J141" s="23">
        <v>26000</v>
      </c>
      <c r="K141" s="23"/>
      <c r="L141" s="23">
        <f t="shared" si="7"/>
        <v>0</v>
      </c>
      <c r="M141" s="23"/>
      <c r="N141" s="23"/>
    </row>
    <row r="142" spans="1:14" s="15" customFormat="1" ht="12.75" thickBot="1">
      <c r="A142" s="388" t="s">
        <v>114</v>
      </c>
      <c r="B142" s="389"/>
      <c r="C142" s="389"/>
      <c r="D142" s="273">
        <v>240</v>
      </c>
      <c r="E142" s="276">
        <f t="shared" si="6"/>
        <v>0</v>
      </c>
      <c r="F142" s="274">
        <f t="shared" si="4"/>
        <v>0</v>
      </c>
      <c r="G142" s="25">
        <f>G144</f>
        <v>0</v>
      </c>
      <c r="H142" s="25">
        <f>H144</f>
        <v>0</v>
      </c>
      <c r="I142" s="25">
        <f t="shared" si="5"/>
        <v>0</v>
      </c>
      <c r="J142" s="25">
        <f>J144</f>
        <v>0</v>
      </c>
      <c r="K142" s="25">
        <f>K144</f>
        <v>0</v>
      </c>
      <c r="L142" s="25">
        <f t="shared" si="7"/>
        <v>0</v>
      </c>
      <c r="M142" s="25">
        <f>M144</f>
        <v>0</v>
      </c>
      <c r="N142" s="26">
        <f>N144</f>
        <v>0</v>
      </c>
    </row>
    <row r="143" spans="1:14" s="15" customFormat="1" ht="12">
      <c r="A143" s="384" t="s">
        <v>20</v>
      </c>
      <c r="B143" s="384"/>
      <c r="C143" s="384"/>
      <c r="D143" s="32"/>
      <c r="E143" s="44">
        <f t="shared" si="6"/>
        <v>0</v>
      </c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s="15" customFormat="1" ht="12.75" thickBot="1">
      <c r="A144" s="387" t="s">
        <v>115</v>
      </c>
      <c r="B144" s="387"/>
      <c r="C144" s="387"/>
      <c r="D144" s="31">
        <v>241</v>
      </c>
      <c r="E144" s="44">
        <f t="shared" si="6"/>
        <v>0</v>
      </c>
      <c r="F144" s="23">
        <f t="shared" si="4"/>
        <v>0</v>
      </c>
      <c r="G144" s="23"/>
      <c r="H144" s="23"/>
      <c r="I144" s="23">
        <f t="shared" si="5"/>
        <v>0</v>
      </c>
      <c r="J144" s="23"/>
      <c r="K144" s="23"/>
      <c r="L144" s="23">
        <f>M144+N144</f>
        <v>0</v>
      </c>
      <c r="M144" s="23"/>
      <c r="N144" s="23"/>
    </row>
    <row r="145" spans="1:14" s="15" customFormat="1" ht="12.75" thickBot="1">
      <c r="A145" s="388" t="s">
        <v>116</v>
      </c>
      <c r="B145" s="389"/>
      <c r="C145" s="389"/>
      <c r="D145" s="273">
        <v>260</v>
      </c>
      <c r="E145" s="276">
        <f t="shared" si="6"/>
        <v>0</v>
      </c>
      <c r="F145" s="274">
        <f t="shared" si="4"/>
        <v>0</v>
      </c>
      <c r="G145" s="25">
        <f>G147+G148</f>
        <v>0</v>
      </c>
      <c r="H145" s="25">
        <f>H147+H148</f>
        <v>0</v>
      </c>
      <c r="I145" s="25">
        <f t="shared" si="5"/>
        <v>0</v>
      </c>
      <c r="J145" s="25">
        <f>J147+J148</f>
        <v>0</v>
      </c>
      <c r="K145" s="25">
        <f>K147+K148</f>
        <v>0</v>
      </c>
      <c r="L145" s="25">
        <f>M145+N145</f>
        <v>0</v>
      </c>
      <c r="M145" s="25">
        <f>M147+M148</f>
        <v>0</v>
      </c>
      <c r="N145" s="26">
        <f>N147+N148</f>
        <v>0</v>
      </c>
    </row>
    <row r="146" spans="1:14" s="15" customFormat="1" ht="12">
      <c r="A146" s="384" t="s">
        <v>20</v>
      </c>
      <c r="B146" s="384"/>
      <c r="C146" s="384"/>
      <c r="D146" s="32"/>
      <c r="E146" s="44">
        <f t="shared" si="6"/>
        <v>0</v>
      </c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s="15" customFormat="1" ht="12">
      <c r="A147" s="385" t="s">
        <v>117</v>
      </c>
      <c r="B147" s="385"/>
      <c r="C147" s="385"/>
      <c r="D147" s="30">
        <v>262</v>
      </c>
      <c r="E147" s="44">
        <f t="shared" si="6"/>
        <v>0</v>
      </c>
      <c r="F147" s="21">
        <f t="shared" si="4"/>
        <v>0</v>
      </c>
      <c r="G147" s="21"/>
      <c r="H147" s="21"/>
      <c r="I147" s="21">
        <f t="shared" si="5"/>
        <v>0</v>
      </c>
      <c r="J147" s="21"/>
      <c r="K147" s="21"/>
      <c r="L147" s="21">
        <f>M147+N147</f>
        <v>0</v>
      </c>
      <c r="M147" s="21"/>
      <c r="N147" s="21"/>
    </row>
    <row r="148" spans="1:14" s="15" customFormat="1" ht="12.75" thickBot="1">
      <c r="A148" s="387" t="s">
        <v>118</v>
      </c>
      <c r="B148" s="387"/>
      <c r="C148" s="387"/>
      <c r="D148" s="31">
        <v>263</v>
      </c>
      <c r="E148" s="44">
        <f t="shared" si="6"/>
        <v>0</v>
      </c>
      <c r="F148" s="23">
        <f t="shared" si="4"/>
        <v>0</v>
      </c>
      <c r="G148" s="23"/>
      <c r="H148" s="23"/>
      <c r="I148" s="23">
        <f t="shared" si="5"/>
        <v>0</v>
      </c>
      <c r="J148" s="23"/>
      <c r="K148" s="23"/>
      <c r="L148" s="23">
        <f>M148+N148</f>
        <v>0</v>
      </c>
      <c r="M148" s="23"/>
      <c r="N148" s="23"/>
    </row>
    <row r="149" spans="1:14" s="15" customFormat="1" ht="12.75" thickBot="1">
      <c r="A149" s="390" t="s">
        <v>119</v>
      </c>
      <c r="B149" s="391"/>
      <c r="C149" s="391"/>
      <c r="D149" s="279">
        <v>290</v>
      </c>
      <c r="E149" s="275">
        <f t="shared" si="6"/>
        <v>15000</v>
      </c>
      <c r="F149" s="280">
        <f t="shared" si="4"/>
        <v>15000</v>
      </c>
      <c r="G149" s="39">
        <v>15000</v>
      </c>
      <c r="H149" s="39"/>
      <c r="I149" s="39">
        <f t="shared" si="5"/>
        <v>0</v>
      </c>
      <c r="J149" s="39"/>
      <c r="K149" s="39"/>
      <c r="L149" s="39">
        <f>M149+N149</f>
        <v>0</v>
      </c>
      <c r="M149" s="39"/>
      <c r="N149" s="40"/>
    </row>
    <row r="150" spans="1:14" s="15" customFormat="1" ht="12.75" thickBot="1">
      <c r="A150" s="392" t="s">
        <v>120</v>
      </c>
      <c r="B150" s="393"/>
      <c r="C150" s="393"/>
      <c r="D150" s="277">
        <v>300</v>
      </c>
      <c r="E150" s="275">
        <f t="shared" si="6"/>
        <v>90055</v>
      </c>
      <c r="F150" s="278">
        <f t="shared" si="4"/>
        <v>0</v>
      </c>
      <c r="G150" s="47">
        <f>G152+G153+G154+G155</f>
        <v>0</v>
      </c>
      <c r="H150" s="47">
        <f>H152+H153+H154+H155</f>
        <v>0</v>
      </c>
      <c r="I150" s="47">
        <f t="shared" si="5"/>
        <v>90055</v>
      </c>
      <c r="J150" s="47">
        <f>J152+J153+J154+J155</f>
        <v>90055</v>
      </c>
      <c r="K150" s="47">
        <f>K152+K153+K154+K155</f>
        <v>0</v>
      </c>
      <c r="L150" s="47">
        <f>M150+N150</f>
        <v>0</v>
      </c>
      <c r="M150" s="47">
        <f>M152+M153+M154+M155</f>
        <v>0</v>
      </c>
      <c r="N150" s="48">
        <f>N152+N153+N154+N155</f>
        <v>0</v>
      </c>
    </row>
    <row r="151" spans="1:14" s="15" customFormat="1" ht="12">
      <c r="A151" s="384" t="s">
        <v>20</v>
      </c>
      <c r="B151" s="384"/>
      <c r="C151" s="384"/>
      <c r="D151" s="32"/>
      <c r="E151" s="44">
        <f t="shared" si="6"/>
        <v>0</v>
      </c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s="15" customFormat="1" ht="12">
      <c r="A152" s="385" t="s">
        <v>121</v>
      </c>
      <c r="B152" s="385"/>
      <c r="C152" s="385"/>
      <c r="D152" s="30">
        <v>310</v>
      </c>
      <c r="E152" s="44">
        <f t="shared" si="6"/>
        <v>70055</v>
      </c>
      <c r="F152" s="21">
        <f t="shared" si="4"/>
        <v>0</v>
      </c>
      <c r="G152" s="21"/>
      <c r="H152" s="21"/>
      <c r="I152" s="21">
        <f t="shared" si="5"/>
        <v>70055</v>
      </c>
      <c r="J152" s="21">
        <v>70055</v>
      </c>
      <c r="K152" s="21"/>
      <c r="L152" s="21">
        <f>M152+N152</f>
        <v>0</v>
      </c>
      <c r="M152" s="21"/>
      <c r="N152" s="21"/>
    </row>
    <row r="153" spans="1:14" s="15" customFormat="1" ht="12">
      <c r="A153" s="385" t="s">
        <v>122</v>
      </c>
      <c r="B153" s="385"/>
      <c r="C153" s="385"/>
      <c r="D153" s="30">
        <v>320</v>
      </c>
      <c r="E153" s="44">
        <f t="shared" si="6"/>
        <v>0</v>
      </c>
      <c r="F153" s="21">
        <f t="shared" si="4"/>
        <v>0</v>
      </c>
      <c r="G153" s="21"/>
      <c r="H153" s="21"/>
      <c r="I153" s="21">
        <f t="shared" si="5"/>
        <v>0</v>
      </c>
      <c r="J153" s="21"/>
      <c r="K153" s="21"/>
      <c r="L153" s="21">
        <f>M153+N153</f>
        <v>0</v>
      </c>
      <c r="M153" s="21"/>
      <c r="N153" s="21"/>
    </row>
    <row r="154" spans="1:14" s="15" customFormat="1" ht="12">
      <c r="A154" s="385" t="s">
        <v>123</v>
      </c>
      <c r="B154" s="385"/>
      <c r="C154" s="385"/>
      <c r="D154" s="30">
        <v>330</v>
      </c>
      <c r="E154" s="44">
        <f t="shared" si="6"/>
        <v>0</v>
      </c>
      <c r="F154" s="21">
        <f t="shared" si="4"/>
        <v>0</v>
      </c>
      <c r="G154" s="21"/>
      <c r="H154" s="21"/>
      <c r="I154" s="21">
        <f t="shared" si="5"/>
        <v>0</v>
      </c>
      <c r="J154" s="21"/>
      <c r="K154" s="21"/>
      <c r="L154" s="21">
        <f>M154+N154</f>
        <v>0</v>
      </c>
      <c r="M154" s="21"/>
      <c r="N154" s="21"/>
    </row>
    <row r="155" spans="1:14" s="15" customFormat="1" ht="12.75" thickBot="1">
      <c r="A155" s="387" t="s">
        <v>124</v>
      </c>
      <c r="B155" s="387"/>
      <c r="C155" s="387"/>
      <c r="D155" s="31">
        <v>340</v>
      </c>
      <c r="E155" s="44">
        <f t="shared" si="6"/>
        <v>20000</v>
      </c>
      <c r="F155" s="23">
        <f t="shared" si="4"/>
        <v>0</v>
      </c>
      <c r="G155" s="23"/>
      <c r="H155" s="23"/>
      <c r="I155" s="23">
        <f t="shared" si="5"/>
        <v>20000</v>
      </c>
      <c r="J155" s="23">
        <v>20000</v>
      </c>
      <c r="K155" s="23"/>
      <c r="L155" s="23">
        <f>M155+N155</f>
        <v>0</v>
      </c>
      <c r="M155" s="23"/>
      <c r="N155" s="23"/>
    </row>
    <row r="156" spans="1:14" s="15" customFormat="1" ht="12.75" thickBot="1">
      <c r="A156" s="388" t="s">
        <v>125</v>
      </c>
      <c r="B156" s="389"/>
      <c r="C156" s="389"/>
      <c r="D156" s="273">
        <v>500</v>
      </c>
      <c r="E156" s="276">
        <f t="shared" si="6"/>
        <v>0</v>
      </c>
      <c r="F156" s="274">
        <f t="shared" si="4"/>
        <v>0</v>
      </c>
      <c r="G156" s="25">
        <f>G158+G159</f>
        <v>0</v>
      </c>
      <c r="H156" s="25">
        <f>H158+H159</f>
        <v>0</v>
      </c>
      <c r="I156" s="25">
        <f t="shared" si="5"/>
        <v>0</v>
      </c>
      <c r="J156" s="25">
        <f>J158+J159</f>
        <v>0</v>
      </c>
      <c r="K156" s="25">
        <f>K158+K159</f>
        <v>0</v>
      </c>
      <c r="L156" s="25">
        <f>M156+N156</f>
        <v>0</v>
      </c>
      <c r="M156" s="25">
        <f>M158+M159</f>
        <v>0</v>
      </c>
      <c r="N156" s="26">
        <f>N158+N159</f>
        <v>0</v>
      </c>
    </row>
    <row r="157" spans="1:14" s="15" customFormat="1" ht="12">
      <c r="A157" s="384" t="s">
        <v>20</v>
      </c>
      <c r="B157" s="384"/>
      <c r="C157" s="384"/>
      <c r="D157" s="32"/>
      <c r="E157" s="44">
        <f t="shared" si="6"/>
        <v>0</v>
      </c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s="15" customFormat="1" ht="12">
      <c r="A158" s="385" t="s">
        <v>126</v>
      </c>
      <c r="B158" s="385"/>
      <c r="C158" s="385"/>
      <c r="D158" s="30">
        <v>520</v>
      </c>
      <c r="E158" s="44">
        <f t="shared" si="6"/>
        <v>0</v>
      </c>
      <c r="F158" s="21">
        <f t="shared" si="4"/>
        <v>0</v>
      </c>
      <c r="G158" s="21"/>
      <c r="H158" s="21"/>
      <c r="I158" s="21">
        <f t="shared" si="5"/>
        <v>0</v>
      </c>
      <c r="J158" s="21"/>
      <c r="K158" s="21"/>
      <c r="L158" s="21">
        <f>M158+N158</f>
        <v>0</v>
      </c>
      <c r="M158" s="21"/>
      <c r="N158" s="21"/>
    </row>
    <row r="159" spans="1:14" s="15" customFormat="1" ht="12">
      <c r="A159" s="385" t="s">
        <v>127</v>
      </c>
      <c r="B159" s="385"/>
      <c r="C159" s="385"/>
      <c r="D159" s="30">
        <v>530</v>
      </c>
      <c r="E159" s="44">
        <f t="shared" si="6"/>
        <v>0</v>
      </c>
      <c r="F159" s="21">
        <f t="shared" si="4"/>
        <v>0</v>
      </c>
      <c r="G159" s="21"/>
      <c r="H159" s="21"/>
      <c r="I159" s="21">
        <f t="shared" si="5"/>
        <v>0</v>
      </c>
      <c r="J159" s="21"/>
      <c r="K159" s="21"/>
      <c r="L159" s="21">
        <f>M159+N159</f>
        <v>0</v>
      </c>
      <c r="M159" s="21"/>
      <c r="N159" s="21"/>
    </row>
    <row r="160" spans="1:14" s="15" customFormat="1" ht="12">
      <c r="A160" s="386" t="s">
        <v>128</v>
      </c>
      <c r="B160" s="386"/>
      <c r="C160" s="386"/>
      <c r="D160" s="33"/>
      <c r="E160" s="4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s="15" customFormat="1" ht="12">
      <c r="A161" s="385" t="s">
        <v>129</v>
      </c>
      <c r="B161" s="385"/>
      <c r="C161" s="385"/>
      <c r="D161" s="14" t="s">
        <v>91</v>
      </c>
      <c r="E161" s="41">
        <f>F161+I161+M161</f>
        <v>0</v>
      </c>
      <c r="F161" s="21">
        <f t="shared" si="4"/>
        <v>0</v>
      </c>
      <c r="G161" s="21"/>
      <c r="H161" s="21"/>
      <c r="I161" s="21">
        <f t="shared" si="5"/>
        <v>0</v>
      </c>
      <c r="J161" s="21"/>
      <c r="K161" s="21"/>
      <c r="L161" s="21">
        <f>M161+N161</f>
        <v>0</v>
      </c>
      <c r="M161" s="21"/>
      <c r="N161" s="21"/>
    </row>
    <row r="162" spans="1:14" s="15" customFormat="1" ht="12">
      <c r="A162" s="18"/>
      <c r="B162" s="18"/>
      <c r="C162" s="18"/>
      <c r="D162" s="19"/>
      <c r="E162" s="19"/>
      <c r="F162" s="34"/>
      <c r="G162" s="34"/>
      <c r="H162" s="34"/>
      <c r="I162" s="34"/>
      <c r="J162" s="35"/>
      <c r="K162" s="35"/>
      <c r="L162" s="34"/>
      <c r="M162" s="35"/>
      <c r="N162" s="35"/>
    </row>
    <row r="163" spans="1:24" s="15" customFormat="1" ht="12.75" thickBot="1">
      <c r="A163" s="370" t="s">
        <v>130</v>
      </c>
      <c r="B163" s="370"/>
      <c r="C163" s="370"/>
      <c r="D163" s="370"/>
      <c r="E163" s="18"/>
      <c r="F163" s="36"/>
      <c r="G163" s="36" t="s">
        <v>449</v>
      </c>
      <c r="H163" s="36"/>
      <c r="I163" s="306"/>
      <c r="J163" s="307"/>
      <c r="K163" s="307"/>
      <c r="L163" s="306"/>
      <c r="M163" s="307"/>
      <c r="N163" s="307"/>
      <c r="O163" s="306"/>
      <c r="P163" s="307"/>
      <c r="Q163" s="307"/>
      <c r="R163" s="308"/>
      <c r="S163" s="308"/>
      <c r="T163" s="308"/>
      <c r="U163" s="308"/>
      <c r="V163" s="308"/>
      <c r="W163" s="308"/>
      <c r="X163" s="308"/>
    </row>
    <row r="164" spans="1:24" s="15" customFormat="1" ht="17.25" customHeight="1">
      <c r="A164" s="370" t="s">
        <v>131</v>
      </c>
      <c r="B164" s="370"/>
      <c r="C164" s="370"/>
      <c r="D164" s="18"/>
      <c r="E164" s="18"/>
      <c r="F164" s="37" t="s">
        <v>2</v>
      </c>
      <c r="G164" s="382" t="s">
        <v>3</v>
      </c>
      <c r="H164" s="382"/>
      <c r="I164" s="309"/>
      <c r="J164" s="307"/>
      <c r="K164" s="307"/>
      <c r="L164" s="309"/>
      <c r="M164" s="307"/>
      <c r="N164" s="307"/>
      <c r="O164" s="309"/>
      <c r="P164" s="307"/>
      <c r="Q164" s="307"/>
      <c r="R164" s="308"/>
      <c r="S164" s="308"/>
      <c r="T164" s="308"/>
      <c r="U164" s="308"/>
      <c r="V164" s="308"/>
      <c r="W164" s="308"/>
      <c r="X164" s="308"/>
    </row>
    <row r="165" spans="1:24" s="15" customFormat="1" ht="12.75" thickBot="1">
      <c r="A165" s="370" t="s">
        <v>132</v>
      </c>
      <c r="B165" s="370"/>
      <c r="C165" s="370"/>
      <c r="D165" s="370"/>
      <c r="E165" s="18"/>
      <c r="F165" s="38"/>
      <c r="G165" s="38" t="s">
        <v>450</v>
      </c>
      <c r="H165" s="38"/>
      <c r="I165" s="310"/>
      <c r="J165" s="308"/>
      <c r="K165" s="308"/>
      <c r="L165" s="310"/>
      <c r="M165" s="308"/>
      <c r="N165" s="308"/>
      <c r="O165" s="310"/>
      <c r="P165" s="308"/>
      <c r="Q165" s="308"/>
      <c r="R165" s="308"/>
      <c r="S165" s="308"/>
      <c r="T165" s="308"/>
      <c r="U165" s="308"/>
      <c r="V165" s="308"/>
      <c r="W165" s="308"/>
      <c r="X165" s="308"/>
    </row>
    <row r="166" spans="1:24" s="15" customFormat="1" ht="12">
      <c r="A166" s="18"/>
      <c r="B166" s="18"/>
      <c r="C166" s="18"/>
      <c r="D166" s="19"/>
      <c r="E166" s="19"/>
      <c r="F166" s="19" t="s">
        <v>2</v>
      </c>
      <c r="G166" s="383" t="s">
        <v>3</v>
      </c>
      <c r="H166" s="383"/>
      <c r="I166" s="311"/>
      <c r="J166" s="308"/>
      <c r="K166" s="308"/>
      <c r="L166" s="311"/>
      <c r="M166" s="308"/>
      <c r="N166" s="308"/>
      <c r="O166" s="311"/>
      <c r="P166" s="308"/>
      <c r="Q166" s="308"/>
      <c r="R166" s="308"/>
      <c r="S166" s="308"/>
      <c r="T166" s="308"/>
      <c r="U166" s="308"/>
      <c r="V166" s="308"/>
      <c r="W166" s="308"/>
      <c r="X166" s="308"/>
    </row>
    <row r="167" spans="1:24" s="15" customFormat="1" ht="12">
      <c r="A167" s="18"/>
      <c r="B167" s="18"/>
      <c r="C167" s="18"/>
      <c r="D167" s="19"/>
      <c r="E167" s="19"/>
      <c r="F167" s="18"/>
      <c r="G167" s="18"/>
      <c r="H167" s="18"/>
      <c r="I167" s="310"/>
      <c r="J167" s="308"/>
      <c r="K167" s="308"/>
      <c r="L167" s="310"/>
      <c r="M167" s="308"/>
      <c r="N167" s="308"/>
      <c r="O167" s="310"/>
      <c r="P167" s="308"/>
      <c r="Q167" s="308"/>
      <c r="R167" s="308"/>
      <c r="S167" s="308"/>
      <c r="T167" s="308"/>
      <c r="U167" s="308"/>
      <c r="V167" s="308"/>
      <c r="W167" s="308"/>
      <c r="X167" s="308"/>
    </row>
    <row r="168" spans="1:24" s="15" customFormat="1" ht="14.25" customHeight="1">
      <c r="A168" s="360" t="s">
        <v>445</v>
      </c>
      <c r="B168" s="360"/>
      <c r="C168" s="360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</row>
    <row r="169" spans="1:3" s="15" customFormat="1" ht="12">
      <c r="A169" s="18"/>
      <c r="B169" s="18"/>
      <c r="C169" s="18"/>
    </row>
    <row r="170" s="15" customFormat="1" ht="12"/>
    <row r="171" s="15" customFormat="1" ht="12"/>
    <row r="172" s="15" customFormat="1" ht="12"/>
    <row r="173" s="15" customFormat="1" ht="12"/>
    <row r="174" s="15" customFormat="1" ht="12"/>
    <row r="175" s="15" customFormat="1" ht="12"/>
    <row r="176" s="15" customFormat="1" ht="12"/>
    <row r="177" s="15" customFormat="1" ht="12"/>
    <row r="178" s="15" customFormat="1" ht="12"/>
    <row r="179" s="15" customFormat="1" ht="12"/>
    <row r="180" s="15" customFormat="1" ht="12"/>
    <row r="181" s="15" customFormat="1" ht="12"/>
    <row r="182" s="15" customFormat="1" ht="12"/>
    <row r="183" s="15" customFormat="1" ht="12"/>
    <row r="184" s="15" customFormat="1" ht="12"/>
    <row r="185" s="15" customFormat="1" ht="12"/>
    <row r="186" s="15" customFormat="1" ht="12"/>
    <row r="187" s="15" customFormat="1" ht="12"/>
    <row r="188" s="15" customFormat="1" ht="12"/>
    <row r="189" s="15" customFormat="1" ht="12"/>
    <row r="190" s="15" customFormat="1" ht="12"/>
    <row r="191" s="15" customFormat="1" ht="12"/>
    <row r="192" s="15" customFormat="1" ht="12"/>
  </sheetData>
  <sheetProtection/>
  <mergeCells count="462">
    <mergeCell ref="F5:G5"/>
    <mergeCell ref="E6:G6"/>
    <mergeCell ref="A8:G8"/>
    <mergeCell ref="A9:G9"/>
    <mergeCell ref="E1:G1"/>
    <mergeCell ref="E2:G2"/>
    <mergeCell ref="E3:G3"/>
    <mergeCell ref="F4:G4"/>
    <mergeCell ref="A21:C23"/>
    <mergeCell ref="A24:C24"/>
    <mergeCell ref="A26:G26"/>
    <mergeCell ref="A28:G28"/>
    <mergeCell ref="A12:E12"/>
    <mergeCell ref="A15:C18"/>
    <mergeCell ref="A19:C19"/>
    <mergeCell ref="A20:C20"/>
    <mergeCell ref="A37:E37"/>
    <mergeCell ref="F37:G37"/>
    <mergeCell ref="A38:E38"/>
    <mergeCell ref="F38:G38"/>
    <mergeCell ref="A35:E35"/>
    <mergeCell ref="F35:G35"/>
    <mergeCell ref="A36:E36"/>
    <mergeCell ref="F36:G36"/>
    <mergeCell ref="A41:E41"/>
    <mergeCell ref="F41:G41"/>
    <mergeCell ref="A42:E42"/>
    <mergeCell ref="F42:G42"/>
    <mergeCell ref="A39:E39"/>
    <mergeCell ref="F39:G39"/>
    <mergeCell ref="A40:E40"/>
    <mergeCell ref="F40:G40"/>
    <mergeCell ref="A45:E45"/>
    <mergeCell ref="F45:G45"/>
    <mergeCell ref="A46:E46"/>
    <mergeCell ref="F46:G46"/>
    <mergeCell ref="A43:E43"/>
    <mergeCell ref="F43:G43"/>
    <mergeCell ref="A44:E44"/>
    <mergeCell ref="F44:G44"/>
    <mergeCell ref="A49:E49"/>
    <mergeCell ref="F49:G49"/>
    <mergeCell ref="A50:E50"/>
    <mergeCell ref="F50:G50"/>
    <mergeCell ref="A47:E47"/>
    <mergeCell ref="F47:G47"/>
    <mergeCell ref="A48:E48"/>
    <mergeCell ref="F48:G48"/>
    <mergeCell ref="A53:E53"/>
    <mergeCell ref="F53:G53"/>
    <mergeCell ref="A54:E54"/>
    <mergeCell ref="F54:G54"/>
    <mergeCell ref="A51:E51"/>
    <mergeCell ref="F51:G51"/>
    <mergeCell ref="A52:E52"/>
    <mergeCell ref="F52:G52"/>
    <mergeCell ref="A57:E57"/>
    <mergeCell ref="F57:G57"/>
    <mergeCell ref="A58:E58"/>
    <mergeCell ref="F58:G58"/>
    <mergeCell ref="A55:E55"/>
    <mergeCell ref="F55:G55"/>
    <mergeCell ref="A56:E56"/>
    <mergeCell ref="F56:G56"/>
    <mergeCell ref="A61:E61"/>
    <mergeCell ref="F61:G61"/>
    <mergeCell ref="A62:E62"/>
    <mergeCell ref="F62:G62"/>
    <mergeCell ref="A59:E59"/>
    <mergeCell ref="F59:G59"/>
    <mergeCell ref="A60:E60"/>
    <mergeCell ref="F60:G60"/>
    <mergeCell ref="A65:E65"/>
    <mergeCell ref="F65:G65"/>
    <mergeCell ref="A66:E66"/>
    <mergeCell ref="F66:G66"/>
    <mergeCell ref="A63:E63"/>
    <mergeCell ref="F63:G63"/>
    <mergeCell ref="A64:E64"/>
    <mergeCell ref="F64:G64"/>
    <mergeCell ref="A69:E69"/>
    <mergeCell ref="F69:G69"/>
    <mergeCell ref="A70:E70"/>
    <mergeCell ref="F70:G70"/>
    <mergeCell ref="A67:E67"/>
    <mergeCell ref="F67:G67"/>
    <mergeCell ref="A68:E68"/>
    <mergeCell ref="F68:G68"/>
    <mergeCell ref="A73:E73"/>
    <mergeCell ref="F73:G73"/>
    <mergeCell ref="A74:E74"/>
    <mergeCell ref="F74:G74"/>
    <mergeCell ref="A71:E71"/>
    <mergeCell ref="F71:G71"/>
    <mergeCell ref="A72:E72"/>
    <mergeCell ref="F72:G72"/>
    <mergeCell ref="A77:E77"/>
    <mergeCell ref="F77:G77"/>
    <mergeCell ref="A78:E78"/>
    <mergeCell ref="F78:G78"/>
    <mergeCell ref="A75:E75"/>
    <mergeCell ref="F75:G75"/>
    <mergeCell ref="A76:E76"/>
    <mergeCell ref="F76:G76"/>
    <mergeCell ref="A81:E81"/>
    <mergeCell ref="F81:G81"/>
    <mergeCell ref="A82:E82"/>
    <mergeCell ref="F82:G82"/>
    <mergeCell ref="A79:E79"/>
    <mergeCell ref="F79:G79"/>
    <mergeCell ref="A80:E80"/>
    <mergeCell ref="F80:G80"/>
    <mergeCell ref="A85:E85"/>
    <mergeCell ref="F85:G85"/>
    <mergeCell ref="A86:E86"/>
    <mergeCell ref="F86:G86"/>
    <mergeCell ref="A83:E83"/>
    <mergeCell ref="F83:G83"/>
    <mergeCell ref="A84:E84"/>
    <mergeCell ref="F84:G84"/>
    <mergeCell ref="A89:E89"/>
    <mergeCell ref="F89:G89"/>
    <mergeCell ref="A90:E90"/>
    <mergeCell ref="F90:G90"/>
    <mergeCell ref="A87:E87"/>
    <mergeCell ref="F87:G87"/>
    <mergeCell ref="A88:E88"/>
    <mergeCell ref="F88:G88"/>
    <mergeCell ref="A93:E93"/>
    <mergeCell ref="F93:G93"/>
    <mergeCell ref="A94:E94"/>
    <mergeCell ref="F94:G94"/>
    <mergeCell ref="A91:E91"/>
    <mergeCell ref="F91:G91"/>
    <mergeCell ref="A92:E92"/>
    <mergeCell ref="F92:G92"/>
    <mergeCell ref="A97:E97"/>
    <mergeCell ref="F97:G97"/>
    <mergeCell ref="A98:E98"/>
    <mergeCell ref="F98:G98"/>
    <mergeCell ref="A95:E95"/>
    <mergeCell ref="F95:G95"/>
    <mergeCell ref="A96:E96"/>
    <mergeCell ref="F96:G96"/>
    <mergeCell ref="A101:E101"/>
    <mergeCell ref="F101:G101"/>
    <mergeCell ref="A102:E102"/>
    <mergeCell ref="F102:G102"/>
    <mergeCell ref="A99:E99"/>
    <mergeCell ref="F99:G99"/>
    <mergeCell ref="A100:E100"/>
    <mergeCell ref="F100:G100"/>
    <mergeCell ref="A119:C119"/>
    <mergeCell ref="F105:G105"/>
    <mergeCell ref="A106:E106"/>
    <mergeCell ref="F106:G106"/>
    <mergeCell ref="A103:E103"/>
    <mergeCell ref="F103:G103"/>
    <mergeCell ref="A104:E104"/>
    <mergeCell ref="F104:G104"/>
    <mergeCell ref="A120:C120"/>
    <mergeCell ref="A124:C124"/>
    <mergeCell ref="A121:C121"/>
    <mergeCell ref="A112:C112"/>
    <mergeCell ref="A113:C113"/>
    <mergeCell ref="A114:C114"/>
    <mergeCell ref="A115:C115"/>
    <mergeCell ref="A116:C116"/>
    <mergeCell ref="A117:C117"/>
    <mergeCell ref="A118:C118"/>
    <mergeCell ref="A125:C125"/>
    <mergeCell ref="A126:C126"/>
    <mergeCell ref="A127:C127"/>
    <mergeCell ref="A128:C128"/>
    <mergeCell ref="A122:C122"/>
    <mergeCell ref="A123:C123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60:C160"/>
    <mergeCell ref="A161:C161"/>
    <mergeCell ref="A163:D163"/>
    <mergeCell ref="A164:C164"/>
    <mergeCell ref="A153:C153"/>
    <mergeCell ref="A154:C154"/>
    <mergeCell ref="A155:C155"/>
    <mergeCell ref="A156:C156"/>
    <mergeCell ref="A110:C111"/>
    <mergeCell ref="D110:D111"/>
    <mergeCell ref="E110:E111"/>
    <mergeCell ref="F110:F111"/>
    <mergeCell ref="G164:H164"/>
    <mergeCell ref="G166:H166"/>
    <mergeCell ref="A157:C157"/>
    <mergeCell ref="A158:C158"/>
    <mergeCell ref="A159:C159"/>
    <mergeCell ref="A165:D165"/>
    <mergeCell ref="H44:I44"/>
    <mergeCell ref="H45:I45"/>
    <mergeCell ref="M110:N110"/>
    <mergeCell ref="I109:K109"/>
    <mergeCell ref="L109:N109"/>
    <mergeCell ref="I110:I111"/>
    <mergeCell ref="J110:K110"/>
    <mergeCell ref="H41:I41"/>
    <mergeCell ref="H42:I42"/>
    <mergeCell ref="H43:I43"/>
    <mergeCell ref="L110:L111"/>
    <mergeCell ref="G110:H110"/>
    <mergeCell ref="A108:Q108"/>
    <mergeCell ref="A107:E107"/>
    <mergeCell ref="F107:G107"/>
    <mergeCell ref="F109:H109"/>
    <mergeCell ref="A105:E105"/>
    <mergeCell ref="H35:I35"/>
    <mergeCell ref="H36:I36"/>
    <mergeCell ref="H37:I37"/>
    <mergeCell ref="H38:I38"/>
    <mergeCell ref="H39:I39"/>
    <mergeCell ref="H40:I40"/>
    <mergeCell ref="H50:I50"/>
    <mergeCell ref="H51:I51"/>
    <mergeCell ref="H52:I52"/>
    <mergeCell ref="H53:I53"/>
    <mergeCell ref="H46:I46"/>
    <mergeCell ref="H47:I47"/>
    <mergeCell ref="H48:I48"/>
    <mergeCell ref="H49:I49"/>
    <mergeCell ref="H58:I58"/>
    <mergeCell ref="H59:I59"/>
    <mergeCell ref="H60:I60"/>
    <mergeCell ref="H61:I61"/>
    <mergeCell ref="H54:I54"/>
    <mergeCell ref="H55:I55"/>
    <mergeCell ref="H56:I56"/>
    <mergeCell ref="H57:I57"/>
    <mergeCell ref="H66:I66"/>
    <mergeCell ref="H67:I67"/>
    <mergeCell ref="H68:I68"/>
    <mergeCell ref="H69:I69"/>
    <mergeCell ref="H62:I62"/>
    <mergeCell ref="H63:I63"/>
    <mergeCell ref="H64:I64"/>
    <mergeCell ref="H65:I65"/>
    <mergeCell ref="H74:I74"/>
    <mergeCell ref="H75:I75"/>
    <mergeCell ref="H76:I76"/>
    <mergeCell ref="H77:I77"/>
    <mergeCell ref="H70:I70"/>
    <mergeCell ref="H71:I71"/>
    <mergeCell ref="H72:I72"/>
    <mergeCell ref="H73:I73"/>
    <mergeCell ref="H82:I82"/>
    <mergeCell ref="H83:I83"/>
    <mergeCell ref="H84:I84"/>
    <mergeCell ref="H85:I85"/>
    <mergeCell ref="H78:I78"/>
    <mergeCell ref="H79:I79"/>
    <mergeCell ref="H80:I80"/>
    <mergeCell ref="H81:I81"/>
    <mergeCell ref="H90:I90"/>
    <mergeCell ref="H91:I91"/>
    <mergeCell ref="H92:I92"/>
    <mergeCell ref="H93:I93"/>
    <mergeCell ref="H86:I86"/>
    <mergeCell ref="H87:I87"/>
    <mergeCell ref="H88:I88"/>
    <mergeCell ref="H89:I89"/>
    <mergeCell ref="J41:K41"/>
    <mergeCell ref="J42:K42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J35:K35"/>
    <mergeCell ref="J36:K36"/>
    <mergeCell ref="J37:K37"/>
    <mergeCell ref="J38:K38"/>
    <mergeCell ref="J39:K39"/>
    <mergeCell ref="J40:K40"/>
    <mergeCell ref="J43:K43"/>
    <mergeCell ref="J44:K44"/>
    <mergeCell ref="J45:K45"/>
    <mergeCell ref="J46:K46"/>
    <mergeCell ref="H106:I106"/>
    <mergeCell ref="H107:I107"/>
    <mergeCell ref="H94:I94"/>
    <mergeCell ref="H95:I95"/>
    <mergeCell ref="H96:I96"/>
    <mergeCell ref="H97:I97"/>
    <mergeCell ref="J51:K51"/>
    <mergeCell ref="J52:K52"/>
    <mergeCell ref="J53:K53"/>
    <mergeCell ref="J54:K54"/>
    <mergeCell ref="J47:K47"/>
    <mergeCell ref="J48:K48"/>
    <mergeCell ref="J49:K49"/>
    <mergeCell ref="J50:K50"/>
    <mergeCell ref="J59:K59"/>
    <mergeCell ref="J60:K60"/>
    <mergeCell ref="J61:K61"/>
    <mergeCell ref="J62:K62"/>
    <mergeCell ref="J55:K55"/>
    <mergeCell ref="J56:K56"/>
    <mergeCell ref="J57:K57"/>
    <mergeCell ref="J58:K58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5:K95"/>
    <mergeCell ref="J96:K96"/>
    <mergeCell ref="J94:K94"/>
    <mergeCell ref="J87:K87"/>
    <mergeCell ref="J88:K88"/>
    <mergeCell ref="J89:K89"/>
    <mergeCell ref="J90:K90"/>
    <mergeCell ref="L41:M41"/>
    <mergeCell ref="L42:M42"/>
    <mergeCell ref="L43:M43"/>
    <mergeCell ref="J103:K103"/>
    <mergeCell ref="J104:K104"/>
    <mergeCell ref="J105:K105"/>
    <mergeCell ref="J99:K99"/>
    <mergeCell ref="J100:K100"/>
    <mergeCell ref="J101:K101"/>
    <mergeCell ref="J102:K102"/>
    <mergeCell ref="L35:M35"/>
    <mergeCell ref="L36:M36"/>
    <mergeCell ref="L37:M37"/>
    <mergeCell ref="L38:M38"/>
    <mergeCell ref="L39:M39"/>
    <mergeCell ref="L40:M40"/>
    <mergeCell ref="L48:M48"/>
    <mergeCell ref="L49:M49"/>
    <mergeCell ref="L50:M50"/>
    <mergeCell ref="L51:M51"/>
    <mergeCell ref="L44:M44"/>
    <mergeCell ref="L45:M45"/>
    <mergeCell ref="L46:M46"/>
    <mergeCell ref="L47:M47"/>
    <mergeCell ref="L56:M56"/>
    <mergeCell ref="L57:M57"/>
    <mergeCell ref="L58:M58"/>
    <mergeCell ref="L59:M59"/>
    <mergeCell ref="L52:M52"/>
    <mergeCell ref="L53:M53"/>
    <mergeCell ref="L54:M54"/>
    <mergeCell ref="L55:M55"/>
    <mergeCell ref="L64:M64"/>
    <mergeCell ref="L65:M65"/>
    <mergeCell ref="L66:M66"/>
    <mergeCell ref="L67:M67"/>
    <mergeCell ref="L60:M60"/>
    <mergeCell ref="L61:M61"/>
    <mergeCell ref="L62:M62"/>
    <mergeCell ref="L63:M63"/>
    <mergeCell ref="L72:M72"/>
    <mergeCell ref="L73:M73"/>
    <mergeCell ref="L74:M74"/>
    <mergeCell ref="L75:M75"/>
    <mergeCell ref="L68:M68"/>
    <mergeCell ref="L69:M69"/>
    <mergeCell ref="L70:M70"/>
    <mergeCell ref="L71:M71"/>
    <mergeCell ref="L80:M80"/>
    <mergeCell ref="L81:M81"/>
    <mergeCell ref="L82:M82"/>
    <mergeCell ref="L83:M83"/>
    <mergeCell ref="L76:M76"/>
    <mergeCell ref="L77:M77"/>
    <mergeCell ref="L78:M78"/>
    <mergeCell ref="L79:M79"/>
    <mergeCell ref="L88:M88"/>
    <mergeCell ref="L89:M89"/>
    <mergeCell ref="L90:M90"/>
    <mergeCell ref="L91:M91"/>
    <mergeCell ref="L84:M84"/>
    <mergeCell ref="L85:M85"/>
    <mergeCell ref="L86:M86"/>
    <mergeCell ref="L87:M87"/>
    <mergeCell ref="L96:M96"/>
    <mergeCell ref="L97:M97"/>
    <mergeCell ref="L98:M98"/>
    <mergeCell ref="L99:M99"/>
    <mergeCell ref="L92:M92"/>
    <mergeCell ref="L93:M93"/>
    <mergeCell ref="L94:M94"/>
    <mergeCell ref="L95:M95"/>
    <mergeCell ref="L104:M104"/>
    <mergeCell ref="L105:M105"/>
    <mergeCell ref="L106:M106"/>
    <mergeCell ref="L107:M107"/>
    <mergeCell ref="L100:M100"/>
    <mergeCell ref="L101:M101"/>
    <mergeCell ref="L102:M102"/>
    <mergeCell ref="L103:M103"/>
    <mergeCell ref="L34:M34"/>
    <mergeCell ref="D15:E18"/>
    <mergeCell ref="D24:E24"/>
    <mergeCell ref="D21:E23"/>
    <mergeCell ref="A33:G33"/>
    <mergeCell ref="F34:G34"/>
    <mergeCell ref="A29:G29"/>
    <mergeCell ref="A30:G30"/>
    <mergeCell ref="A31:G31"/>
    <mergeCell ref="A32:G32"/>
    <mergeCell ref="A168:C168"/>
    <mergeCell ref="H34:I34"/>
    <mergeCell ref="J34:K34"/>
    <mergeCell ref="J107:K107"/>
    <mergeCell ref="J106:K106"/>
    <mergeCell ref="J97:K97"/>
    <mergeCell ref="J98:K98"/>
    <mergeCell ref="J91:K91"/>
    <mergeCell ref="J92:K92"/>
    <mergeCell ref="J93:K93"/>
  </mergeCells>
  <printOptions/>
  <pageMargins left="0" right="0" top="0" bottom="0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2:K28"/>
  <sheetViews>
    <sheetView view="pageBreakPreview" zoomScaleSheetLayoutView="100" zoomScalePageLayoutView="0" workbookViewId="0" topLeftCell="A2">
      <selection activeCell="C21" sqref="C21"/>
    </sheetView>
  </sheetViews>
  <sheetFormatPr defaultColWidth="9.140625" defaultRowHeight="12.75"/>
  <cols>
    <col min="1" max="1" width="20.7109375" style="257" customWidth="1"/>
    <col min="2" max="2" width="12.140625" style="257" customWidth="1"/>
    <col min="3" max="3" width="12.421875" style="257" customWidth="1"/>
    <col min="4" max="4" width="11.00390625" style="257" customWidth="1"/>
    <col min="5" max="5" width="13.00390625" style="257" customWidth="1"/>
    <col min="6" max="7" width="13.8515625" style="257" customWidth="1"/>
    <col min="8" max="8" width="16.140625" style="257" customWidth="1"/>
    <col min="9" max="9" width="16.57421875" style="257" customWidth="1"/>
    <col min="10" max="16384" width="9.140625" style="257" customWidth="1"/>
  </cols>
  <sheetData>
    <row r="1" ht="12.75" hidden="1"/>
    <row r="2" spans="1:9" ht="32.25" customHeight="1">
      <c r="A2" s="412" t="s">
        <v>460</v>
      </c>
      <c r="B2" s="412"/>
      <c r="C2" s="412"/>
      <c r="D2" s="412"/>
      <c r="E2" s="412"/>
      <c r="F2" s="412"/>
      <c r="G2" s="412"/>
      <c r="H2" s="412"/>
      <c r="I2" s="412"/>
    </row>
    <row r="3" spans="1:9" ht="33.75" customHeight="1">
      <c r="A3" s="413" t="s">
        <v>447</v>
      </c>
      <c r="B3" s="413"/>
      <c r="C3" s="413"/>
      <c r="D3" s="413"/>
      <c r="E3" s="413"/>
      <c r="F3" s="413"/>
      <c r="G3" s="413"/>
      <c r="H3" s="413"/>
      <c r="I3" s="413"/>
    </row>
    <row r="4" spans="1:9" ht="15" customHeight="1" thickBot="1">
      <c r="A4" s="414" t="s">
        <v>11</v>
      </c>
      <c r="B4" s="414"/>
      <c r="C4" s="414"/>
      <c r="D4" s="414"/>
      <c r="E4" s="414"/>
      <c r="F4" s="414"/>
      <c r="G4" s="414"/>
      <c r="H4" s="414"/>
      <c r="I4" s="414"/>
    </row>
    <row r="5" spans="1:9" ht="16.5" customHeight="1">
      <c r="A5" s="415" t="s">
        <v>137</v>
      </c>
      <c r="B5" s="417" t="s">
        <v>415</v>
      </c>
      <c r="C5" s="417" t="s">
        <v>416</v>
      </c>
      <c r="D5" s="419" t="s">
        <v>399</v>
      </c>
      <c r="E5" s="419"/>
      <c r="F5" s="419"/>
      <c r="G5" s="419"/>
      <c r="H5" s="419"/>
      <c r="I5" s="420" t="s">
        <v>417</v>
      </c>
    </row>
    <row r="6" spans="1:9" ht="22.5" customHeight="1">
      <c r="A6" s="416"/>
      <c r="B6" s="418"/>
      <c r="C6" s="418"/>
      <c r="D6" s="422" t="s">
        <v>418</v>
      </c>
      <c r="E6" s="422" t="s">
        <v>419</v>
      </c>
      <c r="F6" s="422" t="s">
        <v>420</v>
      </c>
      <c r="G6" s="422"/>
      <c r="H6" s="422"/>
      <c r="I6" s="421"/>
    </row>
    <row r="7" spans="1:9" ht="204" customHeight="1" thickBot="1">
      <c r="A7" s="416"/>
      <c r="B7" s="418"/>
      <c r="C7" s="418"/>
      <c r="D7" s="423"/>
      <c r="E7" s="423"/>
      <c r="F7" s="312" t="s">
        <v>421</v>
      </c>
      <c r="G7" s="312" t="s">
        <v>422</v>
      </c>
      <c r="H7" s="312" t="s">
        <v>423</v>
      </c>
      <c r="I7" s="421"/>
    </row>
    <row r="8" spans="1:9" s="262" customFormat="1" ht="12" thickBot="1">
      <c r="A8" s="259">
        <v>1</v>
      </c>
      <c r="B8" s="260">
        <v>2</v>
      </c>
      <c r="C8" s="260">
        <v>3</v>
      </c>
      <c r="D8" s="260" t="s">
        <v>424</v>
      </c>
      <c r="E8" s="260">
        <v>5</v>
      </c>
      <c r="F8" s="260">
        <v>6</v>
      </c>
      <c r="G8" s="313"/>
      <c r="H8" s="313">
        <v>7</v>
      </c>
      <c r="I8" s="261" t="s">
        <v>425</v>
      </c>
    </row>
    <row r="9" spans="1:9" s="262" customFormat="1" ht="22.5">
      <c r="A9" s="314" t="s">
        <v>426</v>
      </c>
      <c r="B9" s="315"/>
      <c r="C9" s="316"/>
      <c r="D9" s="316">
        <f>E9+F9+H9</f>
        <v>0</v>
      </c>
      <c r="E9" s="317"/>
      <c r="F9" s="316"/>
      <c r="G9" s="316"/>
      <c r="H9" s="316">
        <f>форма!M112</f>
        <v>0</v>
      </c>
      <c r="I9" s="318">
        <f>C9+D9</f>
        <v>0</v>
      </c>
    </row>
    <row r="10" spans="1:9" ht="35.25">
      <c r="A10" s="319" t="s">
        <v>403</v>
      </c>
      <c r="B10" s="320" t="s">
        <v>361</v>
      </c>
      <c r="C10" s="321">
        <f>C11</f>
        <v>355000</v>
      </c>
      <c r="D10" s="321">
        <f>SUM(E10:H10)</f>
        <v>0</v>
      </c>
      <c r="E10" s="321">
        <v>0</v>
      </c>
      <c r="F10" s="321">
        <v>0</v>
      </c>
      <c r="G10" s="321">
        <v>0</v>
      </c>
      <c r="H10" s="321">
        <f>H11</f>
        <v>0</v>
      </c>
      <c r="I10" s="322">
        <f>C10+D10</f>
        <v>355000</v>
      </c>
    </row>
    <row r="11" spans="1:11" ht="42.75" customHeight="1">
      <c r="A11" s="319" t="s">
        <v>404</v>
      </c>
      <c r="B11" s="320" t="s">
        <v>361</v>
      </c>
      <c r="C11" s="321">
        <f>C13+C14+C15+C16+C17+C19+C20+C21+C22+C23+C18</f>
        <v>355000</v>
      </c>
      <c r="D11" s="321">
        <f>E11+F11+H11+G11</f>
        <v>0</v>
      </c>
      <c r="E11" s="321">
        <f>E13+E14+E15+E16+E17+E19+E20+E21+E22+E23+E18</f>
        <v>0</v>
      </c>
      <c r="F11" s="321">
        <f>F13+F14+F15+F16+F17+F19+F20+F21+F22+F23</f>
        <v>0</v>
      </c>
      <c r="G11" s="321">
        <f>G13+G14+G15+G16+G17+G19+G20+G21+G22+G23</f>
        <v>0</v>
      </c>
      <c r="H11" s="321">
        <f>H13+H14+H15+H16+H17+H19+H20+H21+H22+H23</f>
        <v>0</v>
      </c>
      <c r="I11" s="322">
        <f>C11+D11</f>
        <v>355000</v>
      </c>
      <c r="K11" s="323"/>
    </row>
    <row r="12" spans="1:9" ht="33.75" hidden="1">
      <c r="A12" s="263" t="s">
        <v>405</v>
      </c>
      <c r="B12" s="264"/>
      <c r="C12" s="324"/>
      <c r="D12" s="325">
        <f>E12+F12+H12</f>
        <v>0</v>
      </c>
      <c r="E12" s="326"/>
      <c r="F12" s="326"/>
      <c r="G12" s="326"/>
      <c r="H12" s="326"/>
      <c r="I12" s="327">
        <f aca="true" t="shared" si="0" ref="I12:I23">C12+D12</f>
        <v>0</v>
      </c>
    </row>
    <row r="13" spans="1:9" ht="12.75">
      <c r="A13" s="265" t="s">
        <v>104</v>
      </c>
      <c r="B13" s="266" t="s">
        <v>427</v>
      </c>
      <c r="C13" s="326">
        <f>форма!G131</f>
        <v>0</v>
      </c>
      <c r="D13" s="325">
        <f>E13+F13+H13+G13</f>
        <v>0</v>
      </c>
      <c r="E13" s="326"/>
      <c r="F13" s="326"/>
      <c r="G13" s="326"/>
      <c r="H13" s="326"/>
      <c r="I13" s="327">
        <f t="shared" si="0"/>
        <v>0</v>
      </c>
    </row>
    <row r="14" spans="1:9" ht="12.75">
      <c r="A14" s="267" t="s">
        <v>105</v>
      </c>
      <c r="B14" s="266" t="s">
        <v>428</v>
      </c>
      <c r="C14" s="326">
        <v>800</v>
      </c>
      <c r="D14" s="325">
        <f aca="true" t="shared" si="1" ref="D14:D23">E14+F14+H14+G14</f>
        <v>0</v>
      </c>
      <c r="E14" s="326"/>
      <c r="F14" s="326"/>
      <c r="G14" s="326"/>
      <c r="H14" s="326"/>
      <c r="I14" s="327">
        <f t="shared" si="0"/>
        <v>800</v>
      </c>
    </row>
    <row r="15" spans="1:9" ht="36">
      <c r="A15" s="267" t="s">
        <v>106</v>
      </c>
      <c r="B15" s="266" t="s">
        <v>429</v>
      </c>
      <c r="C15" s="326">
        <f>форма!G133</f>
        <v>0</v>
      </c>
      <c r="D15" s="325">
        <f t="shared" si="1"/>
        <v>0</v>
      </c>
      <c r="E15" s="326"/>
      <c r="F15" s="328"/>
      <c r="G15" s="328"/>
      <c r="H15" s="328"/>
      <c r="I15" s="327">
        <f t="shared" si="0"/>
        <v>0</v>
      </c>
    </row>
    <row r="16" spans="1:9" ht="12.75">
      <c r="A16" s="267" t="s">
        <v>108</v>
      </c>
      <c r="B16" s="266" t="s">
        <v>430</v>
      </c>
      <c r="C16" s="326"/>
      <c r="D16" s="325">
        <f t="shared" si="1"/>
        <v>0</v>
      </c>
      <c r="E16" s="326"/>
      <c r="F16" s="328"/>
      <c r="G16" s="328"/>
      <c r="H16" s="328"/>
      <c r="I16" s="327">
        <f t="shared" si="0"/>
        <v>0</v>
      </c>
    </row>
    <row r="17" spans="1:9" ht="12.75">
      <c r="A17" s="267" t="s">
        <v>109</v>
      </c>
      <c r="B17" s="266" t="s">
        <v>431</v>
      </c>
      <c r="C17" s="326">
        <v>600</v>
      </c>
      <c r="D17" s="325">
        <f t="shared" si="1"/>
        <v>0</v>
      </c>
      <c r="E17" s="326"/>
      <c r="F17" s="328"/>
      <c r="G17" s="328"/>
      <c r="H17" s="328"/>
      <c r="I17" s="327">
        <f t="shared" si="0"/>
        <v>600</v>
      </c>
    </row>
    <row r="18" spans="1:9" ht="12.75">
      <c r="A18" s="267" t="s">
        <v>110</v>
      </c>
      <c r="B18" s="266" t="s">
        <v>432</v>
      </c>
      <c r="C18" s="326">
        <v>276600</v>
      </c>
      <c r="D18" s="325">
        <f t="shared" si="1"/>
        <v>0</v>
      </c>
      <c r="E18" s="326"/>
      <c r="F18" s="328"/>
      <c r="G18" s="328"/>
      <c r="H18" s="328"/>
      <c r="I18" s="327">
        <f t="shared" si="0"/>
        <v>276600</v>
      </c>
    </row>
    <row r="19" spans="1:9" ht="24">
      <c r="A19" s="267" t="s">
        <v>406</v>
      </c>
      <c r="B19" s="266" t="s">
        <v>433</v>
      </c>
      <c r="C19" s="326">
        <v>25000</v>
      </c>
      <c r="D19" s="325">
        <f t="shared" si="1"/>
        <v>0</v>
      </c>
      <c r="E19" s="328"/>
      <c r="F19" s="328"/>
      <c r="G19" s="328"/>
      <c r="H19" s="328"/>
      <c r="I19" s="327">
        <f t="shared" si="0"/>
        <v>25000</v>
      </c>
    </row>
    <row r="20" spans="1:9" ht="12.75">
      <c r="A20" s="267" t="s">
        <v>407</v>
      </c>
      <c r="B20" s="266" t="s">
        <v>434</v>
      </c>
      <c r="C20" s="326">
        <v>37000</v>
      </c>
      <c r="D20" s="325">
        <f t="shared" si="1"/>
        <v>0</v>
      </c>
      <c r="E20" s="328"/>
      <c r="F20" s="328"/>
      <c r="G20" s="328"/>
      <c r="H20" s="328"/>
      <c r="I20" s="327">
        <f t="shared" si="0"/>
        <v>37000</v>
      </c>
    </row>
    <row r="21" spans="1:9" ht="12.75">
      <c r="A21" s="267" t="s">
        <v>119</v>
      </c>
      <c r="B21" s="266" t="s">
        <v>435</v>
      </c>
      <c r="C21" s="329">
        <v>15000</v>
      </c>
      <c r="D21" s="325">
        <f t="shared" si="1"/>
        <v>0</v>
      </c>
      <c r="E21" s="330"/>
      <c r="F21" s="330"/>
      <c r="G21" s="330"/>
      <c r="H21" s="330"/>
      <c r="I21" s="327">
        <f t="shared" si="0"/>
        <v>15000</v>
      </c>
    </row>
    <row r="22" spans="1:9" ht="24">
      <c r="A22" s="267" t="s">
        <v>121</v>
      </c>
      <c r="B22" s="266" t="s">
        <v>436</v>
      </c>
      <c r="C22" s="329"/>
      <c r="D22" s="325">
        <f t="shared" si="1"/>
        <v>0</v>
      </c>
      <c r="E22" s="330"/>
      <c r="F22" s="330"/>
      <c r="G22" s="330"/>
      <c r="H22" s="330"/>
      <c r="I22" s="327">
        <f>C22+D22</f>
        <v>0</v>
      </c>
    </row>
    <row r="23" spans="1:9" ht="24.75" thickBot="1">
      <c r="A23" s="268" t="s">
        <v>124</v>
      </c>
      <c r="B23" s="269" t="s">
        <v>437</v>
      </c>
      <c r="C23" s="331">
        <f>форма!G155</f>
        <v>0</v>
      </c>
      <c r="D23" s="332">
        <f t="shared" si="1"/>
        <v>0</v>
      </c>
      <c r="E23" s="331"/>
      <c r="F23" s="333"/>
      <c r="G23" s="333"/>
      <c r="H23" s="333"/>
      <c r="I23" s="334">
        <f t="shared" si="0"/>
        <v>0</v>
      </c>
    </row>
    <row r="25" spans="1:8" ht="30.75" customHeight="1" thickBot="1">
      <c r="A25" s="425" t="s">
        <v>451</v>
      </c>
      <c r="B25" s="425"/>
      <c r="C25" s="36"/>
      <c r="D25" s="426" t="s">
        <v>454</v>
      </c>
      <c r="E25" s="426"/>
      <c r="F25" s="272"/>
      <c r="G25" s="272"/>
      <c r="H25" s="272"/>
    </row>
    <row r="26" spans="2:5" ht="13.5" customHeight="1">
      <c r="B26" s="271"/>
      <c r="C26" s="37" t="s">
        <v>2</v>
      </c>
      <c r="D26" s="382" t="s">
        <v>3</v>
      </c>
      <c r="E26" s="382"/>
    </row>
    <row r="27" spans="1:5" ht="25.5" customHeight="1" thickBot="1">
      <c r="A27" s="414" t="s">
        <v>452</v>
      </c>
      <c r="B27" s="414"/>
      <c r="C27" s="38"/>
      <c r="D27" s="424" t="s">
        <v>456</v>
      </c>
      <c r="E27" s="424"/>
    </row>
    <row r="28" spans="1:5" ht="12.75">
      <c r="A28" s="258" t="s">
        <v>453</v>
      </c>
      <c r="C28" s="19" t="s">
        <v>2</v>
      </c>
      <c r="D28" s="383" t="s">
        <v>3</v>
      </c>
      <c r="E28" s="383"/>
    </row>
  </sheetData>
  <sheetProtection/>
  <mergeCells count="17">
    <mergeCell ref="A27:B27"/>
    <mergeCell ref="D27:E27"/>
    <mergeCell ref="D28:E28"/>
    <mergeCell ref="F6:H6"/>
    <mergeCell ref="A25:B25"/>
    <mergeCell ref="D25:E25"/>
    <mergeCell ref="D26:E26"/>
    <mergeCell ref="A2:I2"/>
    <mergeCell ref="A3:I3"/>
    <mergeCell ref="A4:I4"/>
    <mergeCell ref="A5:A7"/>
    <mergeCell ref="B5:B7"/>
    <mergeCell ref="C5:C7"/>
    <mergeCell ref="D5:H5"/>
    <mergeCell ref="I5:I7"/>
    <mergeCell ref="D6:D7"/>
    <mergeCell ref="E6:E7"/>
  </mergeCells>
  <printOptions/>
  <pageMargins left="0" right="0" top="0" bottom="0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J177"/>
  <sheetViews>
    <sheetView view="pageBreakPreview" zoomScaleSheetLayoutView="100" zoomScalePageLayoutView="0" workbookViewId="0" topLeftCell="A26">
      <selection activeCell="E47" sqref="E47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6.57421875" style="0" hidden="1" customWidth="1"/>
    <col min="4" max="4" width="7.00390625" style="0" hidden="1" customWidth="1"/>
    <col min="5" max="5" width="10.8515625" style="0" customWidth="1"/>
    <col min="6" max="6" width="10.28125" style="0" customWidth="1"/>
    <col min="7" max="7" width="13.28125" style="0" customWidth="1"/>
    <col min="8" max="8" width="10.8515625" style="0" customWidth="1"/>
    <col min="9" max="9" width="18.7109375" style="0" customWidth="1"/>
    <col min="10" max="16384" width="9.140625" style="112" customWidth="1"/>
  </cols>
  <sheetData>
    <row r="1" spans="1:9" ht="54.75" customHeight="1">
      <c r="A1" s="435" t="s">
        <v>461</v>
      </c>
      <c r="B1" s="436"/>
      <c r="C1" s="436"/>
      <c r="D1" s="436"/>
      <c r="E1" s="436"/>
      <c r="F1" s="436"/>
      <c r="G1" s="436"/>
      <c r="H1" s="436"/>
      <c r="I1" s="436"/>
    </row>
    <row r="2" spans="1:9" ht="69" customHeight="1">
      <c r="A2" s="425" t="s">
        <v>135</v>
      </c>
      <c r="B2" s="425"/>
      <c r="C2" s="437" t="s">
        <v>447</v>
      </c>
      <c r="D2" s="437"/>
      <c r="E2" s="437"/>
      <c r="F2" s="437"/>
      <c r="G2" s="437"/>
      <c r="H2" s="437"/>
      <c r="I2" s="437"/>
    </row>
    <row r="3" spans="1:9" ht="16.5" customHeight="1">
      <c r="A3" t="s">
        <v>326</v>
      </c>
      <c r="B3" s="438" t="s">
        <v>448</v>
      </c>
      <c r="C3" s="438"/>
      <c r="D3" s="438"/>
      <c r="E3" s="438"/>
      <c r="F3" s="438"/>
      <c r="G3" s="438"/>
      <c r="H3" s="438"/>
      <c r="I3" s="438"/>
    </row>
    <row r="4" spans="2:9" ht="15" customHeight="1">
      <c r="B4" s="429"/>
      <c r="C4" s="429"/>
      <c r="D4" s="429"/>
      <c r="E4" s="429"/>
      <c r="F4" s="429"/>
      <c r="G4" s="429"/>
      <c r="H4" s="429"/>
      <c r="I4" s="429"/>
    </row>
    <row r="5" spans="1:9" ht="19.5" customHeight="1">
      <c r="A5" s="430" t="s">
        <v>136</v>
      </c>
      <c r="B5" s="430" t="s">
        <v>137</v>
      </c>
      <c r="C5" s="430" t="s">
        <v>138</v>
      </c>
      <c r="D5" s="430" t="s">
        <v>139</v>
      </c>
      <c r="E5" s="431" t="s">
        <v>140</v>
      </c>
      <c r="F5" s="432"/>
      <c r="G5" s="432"/>
      <c r="H5" s="433"/>
      <c r="I5" s="434" t="s">
        <v>458</v>
      </c>
    </row>
    <row r="6" spans="1:9" ht="28.5" customHeight="1">
      <c r="A6" s="430"/>
      <c r="B6" s="430"/>
      <c r="C6" s="430"/>
      <c r="D6" s="430"/>
      <c r="E6" s="52" t="s">
        <v>143</v>
      </c>
      <c r="F6" s="52" t="s">
        <v>142</v>
      </c>
      <c r="G6" s="52" t="s">
        <v>141</v>
      </c>
      <c r="H6" s="52" t="s">
        <v>144</v>
      </c>
      <c r="I6" s="434"/>
    </row>
    <row r="7" spans="1:9" ht="30">
      <c r="A7" s="54" t="s">
        <v>145</v>
      </c>
      <c r="B7" s="55" t="s">
        <v>146</v>
      </c>
      <c r="C7" s="56">
        <v>210</v>
      </c>
      <c r="D7" s="57"/>
      <c r="E7" s="58">
        <f>E8+E17+E27</f>
        <v>0</v>
      </c>
      <c r="F7" s="58">
        <f>F8+F17+F27</f>
        <v>5223000</v>
      </c>
      <c r="G7" s="58">
        <f>SUM(G8:G27)</f>
        <v>0</v>
      </c>
      <c r="H7" s="58">
        <f>SUM(H8:H27)</f>
        <v>0</v>
      </c>
      <c r="I7" s="58">
        <f>I8+I17+I27</f>
        <v>5223000</v>
      </c>
    </row>
    <row r="8" spans="1:9" ht="20.25" customHeight="1">
      <c r="A8" s="71" t="s">
        <v>147</v>
      </c>
      <c r="B8" s="60" t="s">
        <v>148</v>
      </c>
      <c r="C8" s="61">
        <v>211</v>
      </c>
      <c r="D8" s="62"/>
      <c r="E8" s="63"/>
      <c r="F8" s="63">
        <v>4012000</v>
      </c>
      <c r="G8" s="63"/>
      <c r="H8" s="63"/>
      <c r="I8" s="64">
        <f>E8+F8+G8+H8</f>
        <v>4012000</v>
      </c>
    </row>
    <row r="9" spans="1:9" ht="0.75" customHeight="1" hidden="1">
      <c r="A9" s="71"/>
      <c r="B9" s="65" t="s">
        <v>149</v>
      </c>
      <c r="C9" s="61"/>
      <c r="D9" s="62"/>
      <c r="E9" s="63"/>
      <c r="F9" s="63"/>
      <c r="G9" s="63"/>
      <c r="H9" s="63"/>
      <c r="I9" s="64">
        <f aca="true" t="shared" si="0" ref="I9:I17">E9+F9+G9+H9</f>
        <v>0</v>
      </c>
    </row>
    <row r="10" spans="1:9" ht="25.5" hidden="1">
      <c r="A10" s="71"/>
      <c r="B10" s="65" t="s">
        <v>150</v>
      </c>
      <c r="C10" s="61"/>
      <c r="D10" s="62"/>
      <c r="E10" s="63"/>
      <c r="F10" s="63"/>
      <c r="G10" s="63"/>
      <c r="H10" s="63"/>
      <c r="I10" s="64">
        <f t="shared" si="0"/>
        <v>0</v>
      </c>
    </row>
    <row r="11" spans="1:9" ht="24" customHeight="1" hidden="1">
      <c r="A11" s="71"/>
      <c r="B11" s="65" t="s">
        <v>151</v>
      </c>
      <c r="C11" s="61"/>
      <c r="D11" s="62"/>
      <c r="E11" s="63"/>
      <c r="F11" s="66"/>
      <c r="G11" s="66"/>
      <c r="H11" s="66"/>
      <c r="I11" s="64">
        <f t="shared" si="0"/>
        <v>0</v>
      </c>
    </row>
    <row r="12" spans="1:9" ht="15" customHeight="1" hidden="1">
      <c r="A12" s="71"/>
      <c r="B12" s="65" t="s">
        <v>152</v>
      </c>
      <c r="C12" s="61"/>
      <c r="D12" s="62"/>
      <c r="E12" s="63"/>
      <c r="F12" s="66"/>
      <c r="G12" s="66"/>
      <c r="H12" s="66"/>
      <c r="I12" s="64">
        <f t="shared" si="0"/>
        <v>0</v>
      </c>
    </row>
    <row r="13" spans="1:9" ht="15.75" customHeight="1" hidden="1">
      <c r="A13" s="71"/>
      <c r="B13" s="65" t="s">
        <v>153</v>
      </c>
      <c r="C13" s="61"/>
      <c r="D13" s="62"/>
      <c r="E13" s="63"/>
      <c r="F13" s="66"/>
      <c r="G13" s="66"/>
      <c r="H13" s="66"/>
      <c r="I13" s="64">
        <f t="shared" si="0"/>
        <v>0</v>
      </c>
    </row>
    <row r="14" spans="1:9" ht="28.5" customHeight="1" hidden="1">
      <c r="A14" s="71"/>
      <c r="B14" s="65" t="s">
        <v>154</v>
      </c>
      <c r="C14" s="61"/>
      <c r="D14" s="62"/>
      <c r="E14" s="63"/>
      <c r="F14" s="66"/>
      <c r="G14" s="66"/>
      <c r="H14" s="66"/>
      <c r="I14" s="64">
        <f t="shared" si="0"/>
        <v>0</v>
      </c>
    </row>
    <row r="15" spans="1:9" ht="28.5" customHeight="1" hidden="1">
      <c r="A15" s="71"/>
      <c r="B15" s="65" t="s">
        <v>155</v>
      </c>
      <c r="C15" s="61"/>
      <c r="D15" s="62"/>
      <c r="E15" s="63"/>
      <c r="F15" s="66"/>
      <c r="G15" s="66"/>
      <c r="H15" s="66"/>
      <c r="I15" s="64">
        <f t="shared" si="0"/>
        <v>0</v>
      </c>
    </row>
    <row r="16" spans="1:9" ht="15" customHeight="1" hidden="1">
      <c r="A16" s="71"/>
      <c r="B16" s="65" t="s">
        <v>156</v>
      </c>
      <c r="C16" s="61"/>
      <c r="D16" s="62"/>
      <c r="E16" s="63"/>
      <c r="F16" s="66"/>
      <c r="G16" s="66"/>
      <c r="H16" s="66"/>
      <c r="I16" s="64">
        <f t="shared" si="0"/>
        <v>0</v>
      </c>
    </row>
    <row r="17" spans="1:9" ht="15" customHeight="1">
      <c r="A17" s="71" t="s">
        <v>157</v>
      </c>
      <c r="B17" s="65" t="s">
        <v>105</v>
      </c>
      <c r="C17" s="61"/>
      <c r="D17" s="62"/>
      <c r="E17" s="63"/>
      <c r="F17" s="63">
        <v>1000</v>
      </c>
      <c r="G17" s="63"/>
      <c r="H17" s="63"/>
      <c r="I17" s="64">
        <f t="shared" si="0"/>
        <v>1000</v>
      </c>
    </row>
    <row r="18" spans="1:9" ht="28.5" customHeight="1">
      <c r="A18" s="59" t="s">
        <v>397</v>
      </c>
      <c r="B18" s="65" t="s">
        <v>158</v>
      </c>
      <c r="C18" s="61">
        <v>212</v>
      </c>
      <c r="D18" s="62"/>
      <c r="E18" s="63"/>
      <c r="F18" s="66">
        <v>1000</v>
      </c>
      <c r="G18" s="66"/>
      <c r="H18" s="66"/>
      <c r="I18" s="64">
        <f aca="true" t="shared" si="1" ref="I18:I27">E18+F18+G18+H18</f>
        <v>1000</v>
      </c>
    </row>
    <row r="19" spans="1:9" ht="12.75" customHeight="1" hidden="1">
      <c r="A19" s="59" t="s">
        <v>159</v>
      </c>
      <c r="B19" s="65" t="s">
        <v>160</v>
      </c>
      <c r="C19" s="61">
        <v>212</v>
      </c>
      <c r="D19" s="67"/>
      <c r="E19" s="63"/>
      <c r="F19" s="66"/>
      <c r="G19" s="66"/>
      <c r="H19" s="66"/>
      <c r="I19" s="64">
        <f t="shared" si="1"/>
        <v>0</v>
      </c>
    </row>
    <row r="20" spans="1:9" ht="0.75" customHeight="1" hidden="1">
      <c r="A20" s="59" t="s">
        <v>159</v>
      </c>
      <c r="B20" s="65" t="s">
        <v>161</v>
      </c>
      <c r="C20" s="61">
        <v>212</v>
      </c>
      <c r="D20" s="67"/>
      <c r="E20" s="63"/>
      <c r="F20" s="66"/>
      <c r="G20" s="66"/>
      <c r="H20" s="66"/>
      <c r="I20" s="64">
        <f t="shared" si="1"/>
        <v>0</v>
      </c>
    </row>
    <row r="21" spans="1:9" ht="0.75" customHeight="1" hidden="1">
      <c r="A21" s="59"/>
      <c r="B21" s="65"/>
      <c r="C21" s="61">
        <v>212</v>
      </c>
      <c r="D21" s="67"/>
      <c r="E21" s="63"/>
      <c r="F21" s="66"/>
      <c r="G21" s="66"/>
      <c r="H21" s="66"/>
      <c r="I21" s="64">
        <f t="shared" si="1"/>
        <v>0</v>
      </c>
    </row>
    <row r="22" spans="1:9" ht="15" customHeight="1" hidden="1">
      <c r="A22" s="59"/>
      <c r="B22" s="65"/>
      <c r="C22" s="61">
        <v>212</v>
      </c>
      <c r="D22" s="67"/>
      <c r="E22" s="63"/>
      <c r="F22" s="66"/>
      <c r="G22" s="66"/>
      <c r="H22" s="66"/>
      <c r="I22" s="64">
        <f t="shared" si="1"/>
        <v>0</v>
      </c>
    </row>
    <row r="23" spans="1:9" ht="15" customHeight="1" hidden="1">
      <c r="A23" s="59"/>
      <c r="B23" s="65"/>
      <c r="C23" s="61">
        <v>212</v>
      </c>
      <c r="D23" s="67"/>
      <c r="E23" s="63"/>
      <c r="F23" s="66"/>
      <c r="G23" s="66"/>
      <c r="H23" s="66"/>
      <c r="I23" s="64">
        <f t="shared" si="1"/>
        <v>0</v>
      </c>
    </row>
    <row r="24" spans="1:9" ht="15" customHeight="1" hidden="1">
      <c r="A24" s="59"/>
      <c r="B24" s="69"/>
      <c r="C24" s="61">
        <v>212</v>
      </c>
      <c r="D24" s="67"/>
      <c r="E24" s="63"/>
      <c r="F24" s="66"/>
      <c r="G24" s="66"/>
      <c r="H24" s="66"/>
      <c r="I24" s="64">
        <f t="shared" si="1"/>
        <v>0</v>
      </c>
    </row>
    <row r="25" spans="1:9" ht="15" customHeight="1" hidden="1">
      <c r="A25" s="59"/>
      <c r="B25" s="69"/>
      <c r="C25" s="61">
        <v>212</v>
      </c>
      <c r="D25" s="67"/>
      <c r="E25" s="63"/>
      <c r="F25" s="66"/>
      <c r="G25" s="66"/>
      <c r="H25" s="66"/>
      <c r="I25" s="64">
        <f t="shared" si="1"/>
        <v>0</v>
      </c>
    </row>
    <row r="26" spans="1:9" ht="27" customHeight="1">
      <c r="A26" s="59" t="s">
        <v>398</v>
      </c>
      <c r="B26" s="65" t="s">
        <v>162</v>
      </c>
      <c r="C26" s="61">
        <v>212</v>
      </c>
      <c r="D26" s="67"/>
      <c r="E26" s="63"/>
      <c r="F26" s="66">
        <v>0</v>
      </c>
      <c r="G26" s="66"/>
      <c r="H26" s="66"/>
      <c r="I26" s="64">
        <f t="shared" si="1"/>
        <v>0</v>
      </c>
    </row>
    <row r="27" spans="1:9" ht="27" customHeight="1">
      <c r="A27" s="71" t="s">
        <v>163</v>
      </c>
      <c r="B27" s="60" t="s">
        <v>164</v>
      </c>
      <c r="C27" s="61">
        <v>213</v>
      </c>
      <c r="D27" s="62"/>
      <c r="E27" s="72"/>
      <c r="F27" s="72">
        <v>1210000</v>
      </c>
      <c r="G27" s="72"/>
      <c r="H27" s="72"/>
      <c r="I27" s="64">
        <f t="shared" si="1"/>
        <v>1210000</v>
      </c>
    </row>
    <row r="28" spans="1:9" ht="33" customHeight="1">
      <c r="A28" s="73" t="s">
        <v>165</v>
      </c>
      <c r="B28" s="74" t="s">
        <v>166</v>
      </c>
      <c r="C28" s="75"/>
      <c r="D28" s="76"/>
      <c r="E28" s="251">
        <f>SUM(E29)</f>
        <v>0</v>
      </c>
      <c r="F28" s="58">
        <f>SUM(F29)</f>
        <v>0</v>
      </c>
      <c r="G28" s="58">
        <f>SUM(G29)</f>
        <v>0</v>
      </c>
      <c r="H28" s="58">
        <f>SUM(H29)</f>
        <v>0</v>
      </c>
      <c r="I28" s="58">
        <f>SUM(I29)</f>
        <v>0</v>
      </c>
    </row>
    <row r="29" spans="1:9" ht="22.5" customHeight="1">
      <c r="A29" s="78" t="s">
        <v>167</v>
      </c>
      <c r="B29" s="79" t="s">
        <v>168</v>
      </c>
      <c r="C29" s="80"/>
      <c r="D29" s="81"/>
      <c r="E29" s="72"/>
      <c r="F29" s="82"/>
      <c r="G29" s="72"/>
      <c r="H29" s="72"/>
      <c r="I29" s="64">
        <f>E29+F29+G29+H29</f>
        <v>0</v>
      </c>
    </row>
    <row r="30" spans="1:9" ht="12.75" customHeight="1" hidden="1">
      <c r="A30" s="83"/>
      <c r="B30" s="84" t="s">
        <v>169</v>
      </c>
      <c r="C30" s="85"/>
      <c r="D30" s="86"/>
      <c r="E30" s="87"/>
      <c r="F30" s="88"/>
      <c r="G30" s="88"/>
      <c r="H30" s="88"/>
      <c r="I30" s="89"/>
    </row>
    <row r="31" spans="1:9" ht="12.75" hidden="1">
      <c r="A31" s="83"/>
      <c r="B31" s="84" t="s">
        <v>170</v>
      </c>
      <c r="C31" s="85"/>
      <c r="D31" s="86"/>
      <c r="E31" s="87"/>
      <c r="F31" s="88"/>
      <c r="G31" s="88"/>
      <c r="H31" s="88"/>
      <c r="I31" s="89"/>
    </row>
    <row r="32" spans="1:9" ht="12.75" hidden="1">
      <c r="A32" s="83"/>
      <c r="B32" s="84" t="s">
        <v>171</v>
      </c>
      <c r="C32" s="85"/>
      <c r="D32" s="86"/>
      <c r="E32" s="87"/>
      <c r="F32" s="88"/>
      <c r="G32" s="88"/>
      <c r="H32" s="88"/>
      <c r="I32" s="64"/>
    </row>
    <row r="33" spans="1:9" ht="12.75" hidden="1">
      <c r="A33" s="83"/>
      <c r="B33" s="84" t="s">
        <v>172</v>
      </c>
      <c r="C33" s="85"/>
      <c r="D33" s="90"/>
      <c r="E33" s="91"/>
      <c r="F33" s="87"/>
      <c r="G33" s="87"/>
      <c r="H33" s="87"/>
      <c r="I33" s="89"/>
    </row>
    <row r="34" spans="1:9" ht="12.75" hidden="1">
      <c r="A34" s="83"/>
      <c r="B34" s="84" t="s">
        <v>173</v>
      </c>
      <c r="C34" s="85"/>
      <c r="D34" s="90"/>
      <c r="E34" s="91"/>
      <c r="F34" s="87"/>
      <c r="G34" s="87"/>
      <c r="H34" s="87"/>
      <c r="I34" s="89"/>
    </row>
    <row r="35" spans="1:9" ht="12.75" hidden="1">
      <c r="A35" s="83"/>
      <c r="B35" s="84" t="s">
        <v>174</v>
      </c>
      <c r="C35" s="85"/>
      <c r="D35" s="90"/>
      <c r="E35" s="91"/>
      <c r="F35" s="87"/>
      <c r="G35" s="87"/>
      <c r="H35" s="87"/>
      <c r="I35" s="89"/>
    </row>
    <row r="36" spans="1:9" ht="12.75" hidden="1">
      <c r="A36" s="83"/>
      <c r="B36" s="84" t="s">
        <v>175</v>
      </c>
      <c r="C36" s="85"/>
      <c r="D36" s="90"/>
      <c r="E36" s="91"/>
      <c r="F36" s="87"/>
      <c r="G36" s="87"/>
      <c r="H36" s="87"/>
      <c r="I36" s="89"/>
    </row>
    <row r="37" spans="1:9" ht="25.5" hidden="1">
      <c r="A37" s="83"/>
      <c r="B37" s="84" t="s">
        <v>176</v>
      </c>
      <c r="C37" s="85"/>
      <c r="D37" s="90"/>
      <c r="E37" s="91"/>
      <c r="F37" s="87"/>
      <c r="G37" s="87"/>
      <c r="H37" s="87"/>
      <c r="I37" s="89"/>
    </row>
    <row r="38" spans="1:9" ht="12.75" hidden="1">
      <c r="A38" s="83"/>
      <c r="B38" s="84" t="s">
        <v>177</v>
      </c>
      <c r="C38" s="86"/>
      <c r="D38" s="86"/>
      <c r="E38" s="87"/>
      <c r="F38" s="87"/>
      <c r="G38" s="87"/>
      <c r="H38" s="87"/>
      <c r="I38" s="89"/>
    </row>
    <row r="39" spans="1:9" ht="12.75" hidden="1">
      <c r="A39" s="83"/>
      <c r="B39" s="84" t="s">
        <v>178</v>
      </c>
      <c r="C39" s="86"/>
      <c r="D39" s="86"/>
      <c r="E39" s="87"/>
      <c r="F39" s="87"/>
      <c r="G39" s="87"/>
      <c r="H39" s="87"/>
      <c r="I39" s="89"/>
    </row>
    <row r="40" spans="1:9" s="168" customFormat="1" ht="21" customHeight="1" hidden="1">
      <c r="A40" s="92"/>
      <c r="B40" s="93" t="s">
        <v>109</v>
      </c>
      <c r="C40" s="94">
        <v>222</v>
      </c>
      <c r="D40" s="94"/>
      <c r="E40" s="95"/>
      <c r="F40" s="95"/>
      <c r="G40" s="95"/>
      <c r="H40" s="95"/>
      <c r="I40" s="95"/>
    </row>
    <row r="41" spans="1:9" s="168" customFormat="1" ht="12.75" customHeight="1" hidden="1">
      <c r="A41" s="96"/>
      <c r="B41" s="97" t="s">
        <v>179</v>
      </c>
      <c r="C41" s="98"/>
      <c r="D41" s="98"/>
      <c r="E41" s="64"/>
      <c r="F41" s="64"/>
      <c r="G41" s="64"/>
      <c r="H41" s="64"/>
      <c r="I41" s="64"/>
    </row>
    <row r="42" spans="1:9" s="168" customFormat="1" ht="27" customHeight="1" hidden="1">
      <c r="A42" s="96"/>
      <c r="B42" s="79" t="s">
        <v>180</v>
      </c>
      <c r="C42" s="98"/>
      <c r="D42" s="98"/>
      <c r="E42" s="64"/>
      <c r="F42" s="64"/>
      <c r="G42" s="64"/>
      <c r="H42" s="64"/>
      <c r="I42" s="64"/>
    </row>
    <row r="43" spans="1:9" ht="18.75" customHeight="1">
      <c r="A43" s="92" t="s">
        <v>181</v>
      </c>
      <c r="B43" s="99" t="s">
        <v>110</v>
      </c>
      <c r="C43" s="100">
        <v>223</v>
      </c>
      <c r="D43" s="101"/>
      <c r="E43" s="102">
        <f>SUM(E44:E50)</f>
        <v>193620</v>
      </c>
      <c r="F43" s="102"/>
      <c r="G43" s="95">
        <f>SUM(G44:G50)</f>
        <v>0</v>
      </c>
      <c r="H43" s="102"/>
      <c r="I43" s="95">
        <f>SUM(I44:I50)</f>
        <v>193620</v>
      </c>
    </row>
    <row r="44" spans="1:9" ht="18.75" customHeight="1">
      <c r="A44" s="103" t="s">
        <v>182</v>
      </c>
      <c r="B44" s="79" t="s">
        <v>183</v>
      </c>
      <c r="C44" s="80"/>
      <c r="D44" s="104"/>
      <c r="E44" s="66"/>
      <c r="F44" s="66"/>
      <c r="G44" s="66"/>
      <c r="H44" s="66"/>
      <c r="I44" s="64">
        <f aca="true" t="shared" si="2" ref="I44:I50">E44+F44+G44+H44</f>
        <v>0</v>
      </c>
    </row>
    <row r="45" spans="1:9" ht="16.5" customHeight="1">
      <c r="A45" s="103" t="s">
        <v>184</v>
      </c>
      <c r="B45" s="79" t="s">
        <v>185</v>
      </c>
      <c r="C45" s="80"/>
      <c r="D45" s="104"/>
      <c r="E45" s="66"/>
      <c r="F45" s="66"/>
      <c r="G45" s="66"/>
      <c r="H45" s="66"/>
      <c r="I45" s="64">
        <f t="shared" si="2"/>
        <v>0</v>
      </c>
    </row>
    <row r="46" spans="1:9" ht="20.25" customHeight="1">
      <c r="A46" s="103" t="s">
        <v>186</v>
      </c>
      <c r="B46" s="79" t="s">
        <v>187</v>
      </c>
      <c r="C46" s="80"/>
      <c r="D46" s="104"/>
      <c r="E46" s="66"/>
      <c r="F46" s="66"/>
      <c r="G46" s="66"/>
      <c r="H46" s="66"/>
      <c r="I46" s="64">
        <f t="shared" si="2"/>
        <v>0</v>
      </c>
    </row>
    <row r="47" spans="1:9" ht="27.75" customHeight="1">
      <c r="A47" s="103" t="s">
        <v>188</v>
      </c>
      <c r="B47" s="79" t="s">
        <v>189</v>
      </c>
      <c r="C47" s="80"/>
      <c r="D47" s="104"/>
      <c r="E47" s="87">
        <v>193620</v>
      </c>
      <c r="F47" s="66"/>
      <c r="G47" s="66"/>
      <c r="H47" s="66"/>
      <c r="I47" s="64">
        <f t="shared" si="2"/>
        <v>193620</v>
      </c>
    </row>
    <row r="48" spans="1:9" ht="30" customHeight="1">
      <c r="A48" s="103" t="s">
        <v>190</v>
      </c>
      <c r="B48" s="79" t="s">
        <v>191</v>
      </c>
      <c r="C48" s="80"/>
      <c r="D48" s="104"/>
      <c r="E48" s="66"/>
      <c r="F48" s="66"/>
      <c r="G48" s="66"/>
      <c r="H48" s="66"/>
      <c r="I48" s="64">
        <f t="shared" si="2"/>
        <v>0</v>
      </c>
    </row>
    <row r="49" spans="1:9" ht="27" customHeight="1">
      <c r="A49" s="103" t="s">
        <v>192</v>
      </c>
      <c r="B49" s="79" t="s">
        <v>193</v>
      </c>
      <c r="C49" s="80"/>
      <c r="D49" s="104"/>
      <c r="E49" s="66"/>
      <c r="F49" s="66"/>
      <c r="G49" s="66"/>
      <c r="H49" s="66"/>
      <c r="I49" s="64">
        <f t="shared" si="2"/>
        <v>0</v>
      </c>
    </row>
    <row r="50" spans="1:9" ht="27" customHeight="1">
      <c r="A50" s="103" t="s">
        <v>194</v>
      </c>
      <c r="B50" s="79" t="s">
        <v>195</v>
      </c>
      <c r="C50" s="80"/>
      <c r="D50" s="104"/>
      <c r="E50" s="66"/>
      <c r="F50" s="66"/>
      <c r="G50" s="66"/>
      <c r="H50" s="66"/>
      <c r="I50" s="64">
        <f t="shared" si="2"/>
        <v>0</v>
      </c>
    </row>
    <row r="51" spans="1:9" s="168" customFormat="1" ht="25.5" customHeight="1">
      <c r="A51" s="92" t="s">
        <v>196</v>
      </c>
      <c r="B51" s="105" t="s">
        <v>197</v>
      </c>
      <c r="C51" s="94">
        <v>224</v>
      </c>
      <c r="D51" s="94"/>
      <c r="E51" s="95">
        <f>SUM(E53:E71)</f>
        <v>26506</v>
      </c>
      <c r="F51" s="95">
        <f>SUM(F53:F71)</f>
        <v>73000</v>
      </c>
      <c r="G51" s="95">
        <f>SUM(G53:G71)</f>
        <v>0</v>
      </c>
      <c r="H51" s="95">
        <f>SUM(H53:H71)</f>
        <v>0</v>
      </c>
      <c r="I51" s="95">
        <f>SUM(I53:I71)</f>
        <v>99506</v>
      </c>
    </row>
    <row r="52" spans="1:9" ht="25.5" hidden="1">
      <c r="A52" s="92">
        <v>5</v>
      </c>
      <c r="B52" s="93" t="s">
        <v>112</v>
      </c>
      <c r="C52" s="106">
        <v>225</v>
      </c>
      <c r="D52" s="94"/>
      <c r="E52" s="95"/>
      <c r="F52" s="95"/>
      <c r="G52" s="95"/>
      <c r="H52" s="95"/>
      <c r="I52" s="107"/>
    </row>
    <row r="53" spans="1:9" ht="18" customHeight="1">
      <c r="A53" s="108" t="s">
        <v>198</v>
      </c>
      <c r="B53" s="109" t="s">
        <v>108</v>
      </c>
      <c r="C53" s="110"/>
      <c r="D53" s="111"/>
      <c r="E53" s="91"/>
      <c r="F53" s="91">
        <v>6000</v>
      </c>
      <c r="G53" s="91"/>
      <c r="H53" s="91"/>
      <c r="I53" s="89">
        <f>SUM(E53:H53)</f>
        <v>6000</v>
      </c>
    </row>
    <row r="54" spans="1:9" s="168" customFormat="1" ht="1.5" customHeight="1" hidden="1">
      <c r="A54" s="108" t="s">
        <v>199</v>
      </c>
      <c r="B54" s="113" t="s">
        <v>113</v>
      </c>
      <c r="C54" s="114">
        <v>226</v>
      </c>
      <c r="D54" s="115"/>
      <c r="E54" s="58"/>
      <c r="F54" s="58"/>
      <c r="G54" s="58"/>
      <c r="H54" s="58"/>
      <c r="I54" s="89">
        <f aca="true" t="shared" si="3" ref="I54:I71">SUM(E54:H54)</f>
        <v>0</v>
      </c>
    </row>
    <row r="55" spans="1:9" ht="12.75" hidden="1">
      <c r="A55" s="108" t="s">
        <v>200</v>
      </c>
      <c r="B55" s="117" t="s">
        <v>201</v>
      </c>
      <c r="C55" s="111"/>
      <c r="D55" s="111"/>
      <c r="E55" s="91"/>
      <c r="F55" s="91"/>
      <c r="G55" s="91"/>
      <c r="H55" s="91"/>
      <c r="I55" s="89">
        <f t="shared" si="3"/>
        <v>0</v>
      </c>
    </row>
    <row r="56" spans="1:9" ht="25.5" customHeight="1">
      <c r="A56" s="108" t="s">
        <v>199</v>
      </c>
      <c r="B56" s="117" t="s">
        <v>202</v>
      </c>
      <c r="C56" s="111"/>
      <c r="D56" s="111"/>
      <c r="E56" s="91"/>
      <c r="F56" s="91"/>
      <c r="G56" s="91"/>
      <c r="H56" s="91"/>
      <c r="I56" s="89">
        <f t="shared" si="3"/>
        <v>0</v>
      </c>
    </row>
    <row r="57" spans="1:9" ht="15.75" customHeight="1">
      <c r="A57" s="108" t="s">
        <v>200</v>
      </c>
      <c r="B57" s="117" t="s">
        <v>203</v>
      </c>
      <c r="C57" s="111"/>
      <c r="D57" s="111"/>
      <c r="E57" s="91">
        <v>600</v>
      </c>
      <c r="F57" s="91"/>
      <c r="G57" s="91"/>
      <c r="H57" s="91"/>
      <c r="I57" s="89">
        <f t="shared" si="3"/>
        <v>600</v>
      </c>
    </row>
    <row r="58" spans="1:9" ht="38.25" hidden="1">
      <c r="A58" s="108" t="s">
        <v>204</v>
      </c>
      <c r="B58" s="117" t="s">
        <v>205</v>
      </c>
      <c r="C58" s="111"/>
      <c r="D58" s="111"/>
      <c r="E58" s="91"/>
      <c r="F58" s="91"/>
      <c r="G58" s="91"/>
      <c r="H58" s="91"/>
      <c r="I58" s="89">
        <f t="shared" si="3"/>
        <v>0</v>
      </c>
    </row>
    <row r="59" spans="1:9" ht="15.75" customHeight="1">
      <c r="A59" s="108" t="s">
        <v>206</v>
      </c>
      <c r="B59" s="117" t="s">
        <v>207</v>
      </c>
      <c r="C59" s="68"/>
      <c r="D59" s="68"/>
      <c r="E59" s="87"/>
      <c r="F59" s="66"/>
      <c r="G59" s="66"/>
      <c r="H59" s="66"/>
      <c r="I59" s="89">
        <f t="shared" si="3"/>
        <v>0</v>
      </c>
    </row>
    <row r="60" spans="1:9" ht="27.75" customHeight="1">
      <c r="A60" s="108" t="s">
        <v>208</v>
      </c>
      <c r="B60" s="117" t="s">
        <v>209</v>
      </c>
      <c r="C60" s="111"/>
      <c r="D60" s="111"/>
      <c r="E60" s="87">
        <v>3850</v>
      </c>
      <c r="F60" s="87"/>
      <c r="G60" s="87"/>
      <c r="H60" s="87"/>
      <c r="I60" s="89">
        <f t="shared" si="3"/>
        <v>3850</v>
      </c>
    </row>
    <row r="61" spans="1:9" ht="12.75" hidden="1">
      <c r="A61" s="108" t="s">
        <v>210</v>
      </c>
      <c r="B61" s="117"/>
      <c r="C61" s="111"/>
      <c r="D61" s="111"/>
      <c r="E61" s="91"/>
      <c r="F61" s="91"/>
      <c r="G61" s="91"/>
      <c r="H61" s="91"/>
      <c r="I61" s="89">
        <f t="shared" si="3"/>
        <v>0</v>
      </c>
    </row>
    <row r="62" spans="1:9" ht="12.75" hidden="1">
      <c r="A62" s="108" t="s">
        <v>211</v>
      </c>
      <c r="B62" s="117"/>
      <c r="C62" s="111"/>
      <c r="D62" s="111"/>
      <c r="E62" s="91"/>
      <c r="F62" s="91"/>
      <c r="G62" s="91"/>
      <c r="H62" s="91"/>
      <c r="I62" s="89">
        <f t="shared" si="3"/>
        <v>0</v>
      </c>
    </row>
    <row r="63" spans="1:9" ht="0.75" customHeight="1" hidden="1">
      <c r="A63" s="108" t="s">
        <v>212</v>
      </c>
      <c r="B63" s="117"/>
      <c r="C63" s="111"/>
      <c r="D63" s="111"/>
      <c r="E63" s="91"/>
      <c r="F63" s="91"/>
      <c r="G63" s="91"/>
      <c r="H63" s="91"/>
      <c r="I63" s="89">
        <f t="shared" si="3"/>
        <v>0</v>
      </c>
    </row>
    <row r="64" spans="1:9" ht="12.75" hidden="1">
      <c r="A64" s="108" t="s">
        <v>213</v>
      </c>
      <c r="B64" s="117"/>
      <c r="C64" s="111"/>
      <c r="D64" s="111"/>
      <c r="E64" s="91"/>
      <c r="F64" s="91"/>
      <c r="G64" s="91"/>
      <c r="H64" s="91"/>
      <c r="I64" s="89">
        <f t="shared" si="3"/>
        <v>0</v>
      </c>
    </row>
    <row r="65" spans="1:9" ht="18" customHeight="1">
      <c r="A65" s="108" t="s">
        <v>204</v>
      </c>
      <c r="B65" s="117" t="s">
        <v>214</v>
      </c>
      <c r="C65" s="111"/>
      <c r="D65" s="111"/>
      <c r="E65" s="91">
        <v>16990</v>
      </c>
      <c r="F65" s="91"/>
      <c r="G65" s="91"/>
      <c r="H65" s="91"/>
      <c r="I65" s="89">
        <f t="shared" si="3"/>
        <v>16990</v>
      </c>
    </row>
    <row r="66" spans="1:9" ht="16.5" customHeight="1">
      <c r="A66" s="108" t="s">
        <v>215</v>
      </c>
      <c r="B66" s="117" t="s">
        <v>216</v>
      </c>
      <c r="C66" s="111"/>
      <c r="D66" s="111"/>
      <c r="E66" s="91"/>
      <c r="F66" s="91"/>
      <c r="G66" s="91"/>
      <c r="H66" s="91"/>
      <c r="I66" s="89">
        <f t="shared" si="3"/>
        <v>0</v>
      </c>
    </row>
    <row r="67" spans="1:9" ht="16.5" customHeight="1">
      <c r="A67" s="108" t="s">
        <v>217</v>
      </c>
      <c r="B67" s="117" t="s">
        <v>218</v>
      </c>
      <c r="C67" s="111"/>
      <c r="D67" s="111"/>
      <c r="E67" s="91"/>
      <c r="F67" s="91">
        <v>40000</v>
      </c>
      <c r="G67" s="91"/>
      <c r="H67" s="91"/>
      <c r="I67" s="89">
        <f t="shared" si="3"/>
        <v>40000</v>
      </c>
    </row>
    <row r="68" spans="1:9" ht="18.75" customHeight="1">
      <c r="A68" s="108" t="s">
        <v>210</v>
      </c>
      <c r="B68" s="117" t="s">
        <v>219</v>
      </c>
      <c r="C68" s="111"/>
      <c r="D68" s="111"/>
      <c r="E68" s="91">
        <v>4141.7</v>
      </c>
      <c r="F68" s="91"/>
      <c r="G68" s="91"/>
      <c r="H68" s="91"/>
      <c r="I68" s="89">
        <f t="shared" si="3"/>
        <v>4141.7</v>
      </c>
    </row>
    <row r="69" spans="1:9" ht="27" customHeight="1">
      <c r="A69" s="108" t="s">
        <v>211</v>
      </c>
      <c r="B69" s="117" t="s">
        <v>220</v>
      </c>
      <c r="C69" s="111"/>
      <c r="D69" s="111"/>
      <c r="E69" s="91"/>
      <c r="F69" s="91"/>
      <c r="G69" s="91"/>
      <c r="H69" s="91"/>
      <c r="I69" s="89">
        <f t="shared" si="3"/>
        <v>0</v>
      </c>
    </row>
    <row r="70" spans="1:9" ht="18.75" customHeight="1">
      <c r="A70" s="108" t="s">
        <v>212</v>
      </c>
      <c r="B70" s="117" t="s">
        <v>221</v>
      </c>
      <c r="C70" s="111"/>
      <c r="D70" s="111"/>
      <c r="E70" s="91"/>
      <c r="F70" s="91">
        <v>23000</v>
      </c>
      <c r="G70" s="91"/>
      <c r="H70" s="91"/>
      <c r="I70" s="89">
        <f t="shared" si="3"/>
        <v>23000</v>
      </c>
    </row>
    <row r="71" spans="1:9" ht="18" customHeight="1">
      <c r="A71" s="108" t="s">
        <v>213</v>
      </c>
      <c r="B71" s="117" t="s">
        <v>222</v>
      </c>
      <c r="C71" s="111"/>
      <c r="D71" s="111"/>
      <c r="E71" s="91">
        <v>924.3</v>
      </c>
      <c r="F71" s="91">
        <v>4000</v>
      </c>
      <c r="G71" s="91"/>
      <c r="H71" s="91"/>
      <c r="I71" s="89">
        <f t="shared" si="3"/>
        <v>4924.3</v>
      </c>
    </row>
    <row r="72" spans="1:9" s="168" customFormat="1" ht="1.5" customHeight="1" hidden="1">
      <c r="A72" s="119">
        <v>7</v>
      </c>
      <c r="B72" s="120" t="s">
        <v>117</v>
      </c>
      <c r="C72" s="115">
        <v>262</v>
      </c>
      <c r="D72" s="115"/>
      <c r="E72" s="58"/>
      <c r="F72" s="58"/>
      <c r="G72" s="58"/>
      <c r="H72" s="58"/>
      <c r="I72" s="116"/>
    </row>
    <row r="73" spans="1:9" s="168" customFormat="1" ht="1.5" customHeight="1" hidden="1">
      <c r="A73" s="119"/>
      <c r="B73" s="120"/>
      <c r="C73" s="115"/>
      <c r="D73" s="115"/>
      <c r="E73" s="58"/>
      <c r="F73" s="58"/>
      <c r="G73" s="58"/>
      <c r="H73" s="58"/>
      <c r="I73" s="116"/>
    </row>
    <row r="74" spans="1:9" ht="26.25" hidden="1">
      <c r="A74" s="121">
        <v>8</v>
      </c>
      <c r="B74" s="113" t="s">
        <v>223</v>
      </c>
      <c r="C74" s="122">
        <v>290</v>
      </c>
      <c r="D74" s="76"/>
      <c r="E74" s="77"/>
      <c r="F74" s="77"/>
      <c r="G74" s="77"/>
      <c r="H74" s="77"/>
      <c r="I74" s="116"/>
    </row>
    <row r="75" spans="1:9" ht="14.25" customHeight="1" hidden="1">
      <c r="A75" s="123"/>
      <c r="B75" s="79" t="s">
        <v>224</v>
      </c>
      <c r="C75" s="124"/>
      <c r="D75" s="53"/>
      <c r="E75" s="72"/>
      <c r="F75" s="72"/>
      <c r="G75" s="72"/>
      <c r="H75" s="72"/>
      <c r="I75" s="89"/>
    </row>
    <row r="76" spans="1:9" ht="15" hidden="1">
      <c r="A76" s="123"/>
      <c r="B76" s="79" t="s">
        <v>225</v>
      </c>
      <c r="C76" s="80"/>
      <c r="D76" s="53"/>
      <c r="E76" s="72"/>
      <c r="F76" s="72"/>
      <c r="G76" s="72"/>
      <c r="H76" s="72"/>
      <c r="I76" s="89"/>
    </row>
    <row r="77" spans="1:9" ht="26.25" hidden="1">
      <c r="A77" s="123"/>
      <c r="B77" s="79" t="s">
        <v>226</v>
      </c>
      <c r="C77" s="80"/>
      <c r="D77" s="53"/>
      <c r="E77" s="72"/>
      <c r="F77" s="72"/>
      <c r="G77" s="72"/>
      <c r="H77" s="72"/>
      <c r="I77" s="89"/>
    </row>
    <row r="78" spans="1:9" ht="15" hidden="1">
      <c r="A78" s="125"/>
      <c r="B78" s="79" t="s">
        <v>227</v>
      </c>
      <c r="C78" s="80"/>
      <c r="D78" s="53"/>
      <c r="E78" s="72"/>
      <c r="F78" s="72"/>
      <c r="G78" s="72"/>
      <c r="H78" s="72"/>
      <c r="I78" s="89"/>
    </row>
    <row r="79" spans="1:9" ht="15" hidden="1">
      <c r="A79" s="125"/>
      <c r="B79" s="79" t="s">
        <v>228</v>
      </c>
      <c r="C79" s="80"/>
      <c r="D79" s="53"/>
      <c r="E79" s="72"/>
      <c r="F79" s="72"/>
      <c r="G79" s="72"/>
      <c r="H79" s="72"/>
      <c r="I79" s="64"/>
    </row>
    <row r="80" spans="1:9" ht="15" hidden="1">
      <c r="A80" s="125"/>
      <c r="B80" s="79" t="s">
        <v>229</v>
      </c>
      <c r="C80" s="80"/>
      <c r="D80" s="53"/>
      <c r="E80" s="72"/>
      <c r="F80" s="72"/>
      <c r="G80" s="72"/>
      <c r="H80" s="72"/>
      <c r="I80" s="89"/>
    </row>
    <row r="81" spans="1:9" ht="15" hidden="1">
      <c r="A81" s="125"/>
      <c r="B81" s="79" t="s">
        <v>230</v>
      </c>
      <c r="C81" s="80"/>
      <c r="D81" s="53"/>
      <c r="E81" s="72"/>
      <c r="F81" s="72"/>
      <c r="G81" s="72"/>
      <c r="H81" s="72"/>
      <c r="I81" s="89"/>
    </row>
    <row r="82" spans="1:9" ht="31.5" customHeight="1" hidden="1">
      <c r="A82" s="125"/>
      <c r="B82" s="117" t="s">
        <v>231</v>
      </c>
      <c r="C82" s="80"/>
      <c r="D82" s="53"/>
      <c r="E82" s="72"/>
      <c r="F82" s="72"/>
      <c r="G82" s="72"/>
      <c r="H82" s="72"/>
      <c r="I82" s="89"/>
    </row>
    <row r="83" spans="1:9" ht="0.75" customHeight="1" hidden="1">
      <c r="A83" s="125"/>
      <c r="B83" s="79" t="s">
        <v>232</v>
      </c>
      <c r="C83" s="80"/>
      <c r="D83" s="53"/>
      <c r="E83" s="72"/>
      <c r="F83" s="72"/>
      <c r="G83" s="72"/>
      <c r="H83" s="72"/>
      <c r="I83" s="89"/>
    </row>
    <row r="84" spans="1:9" ht="15" hidden="1">
      <c r="A84" s="125"/>
      <c r="B84" s="79" t="s">
        <v>233</v>
      </c>
      <c r="C84" s="80"/>
      <c r="D84" s="53"/>
      <c r="E84" s="72"/>
      <c r="F84" s="72"/>
      <c r="G84" s="72"/>
      <c r="H84" s="72"/>
      <c r="I84" s="89"/>
    </row>
    <row r="85" spans="1:9" ht="15" hidden="1">
      <c r="A85" s="126">
        <v>9</v>
      </c>
      <c r="B85" s="127" t="s">
        <v>234</v>
      </c>
      <c r="C85" s="75">
        <v>290</v>
      </c>
      <c r="D85" s="76"/>
      <c r="E85" s="77"/>
      <c r="F85" s="77"/>
      <c r="G85" s="77"/>
      <c r="H85" s="77"/>
      <c r="I85" s="116"/>
    </row>
    <row r="86" spans="1:9" ht="15" hidden="1">
      <c r="A86" s="128"/>
      <c r="B86" s="109" t="s">
        <v>235</v>
      </c>
      <c r="C86" s="129" t="s">
        <v>236</v>
      </c>
      <c r="D86" s="130"/>
      <c r="E86" s="91"/>
      <c r="F86" s="91"/>
      <c r="G86" s="91"/>
      <c r="H86" s="91"/>
      <c r="I86" s="131"/>
    </row>
    <row r="87" spans="1:9" ht="15" hidden="1">
      <c r="A87" s="128"/>
      <c r="B87" s="109" t="s">
        <v>237</v>
      </c>
      <c r="C87" s="129" t="s">
        <v>236</v>
      </c>
      <c r="D87" s="130"/>
      <c r="E87" s="91"/>
      <c r="F87" s="91"/>
      <c r="G87" s="91"/>
      <c r="H87" s="91"/>
      <c r="I87" s="131"/>
    </row>
    <row r="88" spans="1:9" ht="26.25" hidden="1">
      <c r="A88" s="128"/>
      <c r="B88" s="109" t="s">
        <v>238</v>
      </c>
      <c r="C88" s="129" t="s">
        <v>236</v>
      </c>
      <c r="D88" s="130"/>
      <c r="E88" s="91"/>
      <c r="F88" s="91"/>
      <c r="G88" s="91"/>
      <c r="H88" s="91"/>
      <c r="I88" s="131"/>
    </row>
    <row r="89" spans="1:9" ht="26.25" hidden="1">
      <c r="A89" s="128"/>
      <c r="B89" s="109" t="s">
        <v>239</v>
      </c>
      <c r="C89" s="129" t="s">
        <v>236</v>
      </c>
      <c r="D89" s="130"/>
      <c r="E89" s="91"/>
      <c r="F89" s="91"/>
      <c r="G89" s="91"/>
      <c r="H89" s="91"/>
      <c r="I89" s="131"/>
    </row>
    <row r="90" spans="1:9" s="168" customFormat="1" ht="26.25" hidden="1">
      <c r="A90" s="132" t="s">
        <v>240</v>
      </c>
      <c r="B90" s="120" t="s">
        <v>241</v>
      </c>
      <c r="C90" s="115">
        <v>300</v>
      </c>
      <c r="D90" s="114"/>
      <c r="E90" s="58"/>
      <c r="F90" s="58"/>
      <c r="G90" s="58"/>
      <c r="H90" s="58"/>
      <c r="I90" s="116"/>
    </row>
    <row r="91" spans="1:9" ht="23.25" customHeight="1" hidden="1">
      <c r="A91" s="133">
        <v>1</v>
      </c>
      <c r="B91" s="134" t="s">
        <v>242</v>
      </c>
      <c r="C91" s="100">
        <v>310</v>
      </c>
      <c r="D91" s="70"/>
      <c r="E91" s="102"/>
      <c r="F91" s="102"/>
      <c r="G91" s="102"/>
      <c r="H91" s="102"/>
      <c r="I91" s="107"/>
    </row>
    <row r="92" spans="1:9" ht="12.75" hidden="1">
      <c r="A92" s="135"/>
      <c r="B92" s="136" t="s">
        <v>243</v>
      </c>
      <c r="C92" s="80"/>
      <c r="D92" s="68" t="s">
        <v>244</v>
      </c>
      <c r="E92" s="72"/>
      <c r="F92" s="72"/>
      <c r="G92" s="72"/>
      <c r="H92" s="72"/>
      <c r="I92" s="137"/>
    </row>
    <row r="93" spans="1:9" ht="12.75" hidden="1">
      <c r="A93" s="135"/>
      <c r="B93" s="136" t="s">
        <v>245</v>
      </c>
      <c r="C93" s="80"/>
      <c r="D93" s="68" t="s">
        <v>244</v>
      </c>
      <c r="E93" s="72"/>
      <c r="F93" s="72"/>
      <c r="G93" s="72"/>
      <c r="H93" s="72"/>
      <c r="I93" s="137"/>
    </row>
    <row r="94" spans="1:9" ht="12.75" hidden="1">
      <c r="A94" s="135"/>
      <c r="B94" s="136" t="s">
        <v>246</v>
      </c>
      <c r="C94" s="80"/>
      <c r="D94" s="68" t="s">
        <v>244</v>
      </c>
      <c r="E94" s="72"/>
      <c r="F94" s="72"/>
      <c r="G94" s="72"/>
      <c r="H94" s="72"/>
      <c r="I94" s="137"/>
    </row>
    <row r="95" spans="1:9" ht="12.75" hidden="1">
      <c r="A95" s="135"/>
      <c r="B95" s="136" t="s">
        <v>247</v>
      </c>
      <c r="C95" s="80"/>
      <c r="D95" s="68" t="s">
        <v>244</v>
      </c>
      <c r="E95" s="72"/>
      <c r="F95" s="72"/>
      <c r="G95" s="72"/>
      <c r="H95" s="72"/>
      <c r="I95" s="137"/>
    </row>
    <row r="96" spans="1:9" ht="25.5" hidden="1">
      <c r="A96" s="135"/>
      <c r="B96" s="136" t="s">
        <v>248</v>
      </c>
      <c r="C96" s="80"/>
      <c r="D96" s="68" t="s">
        <v>244</v>
      </c>
      <c r="E96" s="72"/>
      <c r="F96" s="72"/>
      <c r="G96" s="72"/>
      <c r="H96" s="72"/>
      <c r="I96" s="137"/>
    </row>
    <row r="97" spans="1:9" ht="25.5" hidden="1">
      <c r="A97" s="135"/>
      <c r="B97" s="136" t="s">
        <v>249</v>
      </c>
      <c r="C97" s="80"/>
      <c r="D97" s="68" t="s">
        <v>244</v>
      </c>
      <c r="E97" s="72"/>
      <c r="F97" s="72"/>
      <c r="G97" s="72"/>
      <c r="H97" s="72"/>
      <c r="I97" s="137"/>
    </row>
    <row r="98" spans="1:9" ht="12.75" hidden="1">
      <c r="A98" s="135"/>
      <c r="B98" s="136" t="s">
        <v>250</v>
      </c>
      <c r="C98" s="80"/>
      <c r="D98" s="68" t="s">
        <v>244</v>
      </c>
      <c r="E98" s="72"/>
      <c r="F98" s="72"/>
      <c r="G98" s="72"/>
      <c r="H98" s="72"/>
      <c r="I98" s="137"/>
    </row>
    <row r="99" spans="1:9" ht="12.75" hidden="1">
      <c r="A99" s="135"/>
      <c r="B99" s="136" t="s">
        <v>251</v>
      </c>
      <c r="C99" s="80"/>
      <c r="D99" s="68" t="s">
        <v>244</v>
      </c>
      <c r="E99" s="72"/>
      <c r="F99" s="72"/>
      <c r="G99" s="72"/>
      <c r="H99" s="72"/>
      <c r="I99" s="137"/>
    </row>
    <row r="100" spans="1:9" ht="12.75" hidden="1">
      <c r="A100" s="138"/>
      <c r="B100" s="139" t="s">
        <v>252</v>
      </c>
      <c r="C100" s="86"/>
      <c r="D100" s="68" t="s">
        <v>244</v>
      </c>
      <c r="E100" s="87"/>
      <c r="F100" s="87"/>
      <c r="G100" s="87"/>
      <c r="H100" s="87"/>
      <c r="I100" s="140"/>
    </row>
    <row r="101" spans="1:9" ht="12.75" hidden="1">
      <c r="A101" s="141"/>
      <c r="B101" s="139" t="s">
        <v>253</v>
      </c>
      <c r="C101" s="86"/>
      <c r="D101" s="68" t="s">
        <v>244</v>
      </c>
      <c r="E101" s="87"/>
      <c r="F101" s="87"/>
      <c r="G101" s="87"/>
      <c r="H101" s="87"/>
      <c r="I101" s="140"/>
    </row>
    <row r="102" spans="1:9" ht="12.75" hidden="1">
      <c r="A102" s="141"/>
      <c r="B102" s="139" t="s">
        <v>254</v>
      </c>
      <c r="C102" s="86"/>
      <c r="D102" s="86" t="s">
        <v>255</v>
      </c>
      <c r="E102" s="87"/>
      <c r="F102" s="87"/>
      <c r="G102" s="87"/>
      <c r="H102" s="87"/>
      <c r="I102" s="140"/>
    </row>
    <row r="103" spans="1:9" ht="12.75" hidden="1">
      <c r="A103" s="141"/>
      <c r="B103" s="139" t="s">
        <v>256</v>
      </c>
      <c r="C103" s="86"/>
      <c r="D103" s="86" t="s">
        <v>257</v>
      </c>
      <c r="E103" s="87"/>
      <c r="F103" s="87"/>
      <c r="G103" s="87"/>
      <c r="H103" s="87"/>
      <c r="I103" s="140"/>
    </row>
    <row r="104" spans="1:9" ht="12.75" hidden="1">
      <c r="A104" s="141"/>
      <c r="B104" s="139" t="s">
        <v>258</v>
      </c>
      <c r="C104" s="86"/>
      <c r="D104" s="86" t="s">
        <v>257</v>
      </c>
      <c r="E104" s="87"/>
      <c r="F104" s="87"/>
      <c r="G104" s="87"/>
      <c r="H104" s="87"/>
      <c r="I104" s="140"/>
    </row>
    <row r="105" spans="1:9" ht="9.75" customHeight="1" hidden="1">
      <c r="A105" s="141"/>
      <c r="B105" s="139" t="s">
        <v>259</v>
      </c>
      <c r="C105" s="86"/>
      <c r="D105" s="86" t="s">
        <v>257</v>
      </c>
      <c r="E105" s="87"/>
      <c r="F105" s="87"/>
      <c r="G105" s="87"/>
      <c r="H105" s="87"/>
      <c r="I105" s="140"/>
    </row>
    <row r="106" spans="1:9" ht="12.75" hidden="1">
      <c r="A106" s="141"/>
      <c r="B106" s="139" t="s">
        <v>260</v>
      </c>
      <c r="C106" s="86"/>
      <c r="D106" s="86" t="s">
        <v>257</v>
      </c>
      <c r="E106" s="87"/>
      <c r="F106" s="87"/>
      <c r="G106" s="87"/>
      <c r="H106" s="87"/>
      <c r="I106" s="140"/>
    </row>
    <row r="107" spans="1:9" ht="12.75" hidden="1">
      <c r="A107" s="141"/>
      <c r="B107" s="139" t="s">
        <v>261</v>
      </c>
      <c r="C107" s="86"/>
      <c r="D107" s="86" t="s">
        <v>255</v>
      </c>
      <c r="E107" s="87"/>
      <c r="F107" s="87"/>
      <c r="G107" s="87"/>
      <c r="H107" s="87"/>
      <c r="I107" s="140"/>
    </row>
    <row r="108" spans="1:9" ht="12.75" hidden="1">
      <c r="A108" s="141"/>
      <c r="B108" s="139" t="s">
        <v>262</v>
      </c>
      <c r="C108" s="86"/>
      <c r="D108" s="86" t="s">
        <v>255</v>
      </c>
      <c r="E108" s="87"/>
      <c r="F108" s="87"/>
      <c r="G108" s="87"/>
      <c r="H108" s="87"/>
      <c r="I108" s="140"/>
    </row>
    <row r="109" spans="1:9" ht="12.75" hidden="1">
      <c r="A109" s="141"/>
      <c r="B109" s="139" t="s">
        <v>263</v>
      </c>
      <c r="C109" s="86"/>
      <c r="D109" s="86" t="s">
        <v>255</v>
      </c>
      <c r="E109" s="87"/>
      <c r="F109" s="87"/>
      <c r="G109" s="87"/>
      <c r="H109" s="87"/>
      <c r="I109" s="140"/>
    </row>
    <row r="110" spans="1:9" ht="12.75" hidden="1">
      <c r="A110" s="141"/>
      <c r="B110" s="139" t="s">
        <v>264</v>
      </c>
      <c r="C110" s="86"/>
      <c r="D110" s="86" t="s">
        <v>255</v>
      </c>
      <c r="E110" s="87"/>
      <c r="F110" s="87"/>
      <c r="G110" s="87"/>
      <c r="H110" s="87"/>
      <c r="I110" s="140"/>
    </row>
    <row r="111" spans="1:9" ht="12.75" hidden="1">
      <c r="A111" s="141"/>
      <c r="B111" s="139" t="s">
        <v>265</v>
      </c>
      <c r="C111" s="86"/>
      <c r="D111" s="86" t="s">
        <v>255</v>
      </c>
      <c r="E111" s="87"/>
      <c r="F111" s="87"/>
      <c r="G111" s="87"/>
      <c r="H111" s="87"/>
      <c r="I111" s="140"/>
    </row>
    <row r="112" spans="1:9" ht="12.75" hidden="1">
      <c r="A112" s="141"/>
      <c r="B112" s="139" t="s">
        <v>266</v>
      </c>
      <c r="C112" s="86"/>
      <c r="D112" s="86" t="s">
        <v>255</v>
      </c>
      <c r="E112" s="87"/>
      <c r="F112" s="87"/>
      <c r="G112" s="87"/>
      <c r="H112" s="87"/>
      <c r="I112" s="140"/>
    </row>
    <row r="113" spans="1:9" ht="12.75" hidden="1">
      <c r="A113" s="141"/>
      <c r="B113" s="139" t="s">
        <v>267</v>
      </c>
      <c r="C113" s="86"/>
      <c r="D113" s="86" t="s">
        <v>255</v>
      </c>
      <c r="E113" s="87"/>
      <c r="F113" s="87"/>
      <c r="G113" s="87"/>
      <c r="H113" s="87"/>
      <c r="I113" s="140"/>
    </row>
    <row r="114" spans="1:9" ht="12.75" hidden="1">
      <c r="A114" s="141"/>
      <c r="B114" s="139" t="s">
        <v>268</v>
      </c>
      <c r="C114" s="86"/>
      <c r="D114" s="86" t="s">
        <v>269</v>
      </c>
      <c r="E114" s="87"/>
      <c r="F114" s="87"/>
      <c r="G114" s="87"/>
      <c r="H114" s="87"/>
      <c r="I114" s="140"/>
    </row>
    <row r="115" spans="1:9" ht="12.75" hidden="1">
      <c r="A115" s="141"/>
      <c r="B115" s="139" t="s">
        <v>270</v>
      </c>
      <c r="C115" s="86"/>
      <c r="D115" s="86" t="s">
        <v>271</v>
      </c>
      <c r="E115" s="87"/>
      <c r="F115" s="87"/>
      <c r="G115" s="87"/>
      <c r="H115" s="87"/>
      <c r="I115" s="140"/>
    </row>
    <row r="116" spans="1:9" ht="12.75" hidden="1">
      <c r="A116" s="141"/>
      <c r="B116" s="139" t="s">
        <v>272</v>
      </c>
      <c r="C116" s="86"/>
      <c r="D116" s="86" t="s">
        <v>273</v>
      </c>
      <c r="E116" s="87"/>
      <c r="F116" s="87"/>
      <c r="G116" s="87"/>
      <c r="H116" s="87"/>
      <c r="I116" s="140"/>
    </row>
    <row r="117" spans="1:9" ht="12.75" hidden="1">
      <c r="A117" s="141"/>
      <c r="B117" s="139" t="s">
        <v>274</v>
      </c>
      <c r="C117" s="86"/>
      <c r="D117" s="86" t="s">
        <v>275</v>
      </c>
      <c r="E117" s="87"/>
      <c r="F117" s="87"/>
      <c r="G117" s="87"/>
      <c r="H117" s="87"/>
      <c r="I117" s="140"/>
    </row>
    <row r="118" spans="1:9" ht="15" customHeight="1" hidden="1">
      <c r="A118" s="141"/>
      <c r="B118" s="139" t="s">
        <v>276</v>
      </c>
      <c r="C118" s="86"/>
      <c r="D118" s="86" t="s">
        <v>255</v>
      </c>
      <c r="E118" s="87"/>
      <c r="F118" s="87"/>
      <c r="G118" s="87"/>
      <c r="H118" s="87"/>
      <c r="I118" s="140"/>
    </row>
    <row r="119" spans="1:9" ht="15" customHeight="1" hidden="1">
      <c r="A119" s="141"/>
      <c r="B119" s="139" t="s">
        <v>277</v>
      </c>
      <c r="C119" s="86"/>
      <c r="D119" s="86" t="s">
        <v>255</v>
      </c>
      <c r="E119" s="87"/>
      <c r="F119" s="87"/>
      <c r="G119" s="87"/>
      <c r="H119" s="87"/>
      <c r="I119" s="140"/>
    </row>
    <row r="120" spans="1:9" ht="12.75" customHeight="1" hidden="1">
      <c r="A120" s="141"/>
      <c r="B120" s="139" t="s">
        <v>278</v>
      </c>
      <c r="C120" s="86"/>
      <c r="D120" s="86"/>
      <c r="E120" s="87"/>
      <c r="F120" s="82"/>
      <c r="G120" s="82"/>
      <c r="H120" s="87"/>
      <c r="I120" s="64"/>
    </row>
    <row r="121" spans="1:9" ht="12.75" customHeight="1" hidden="1">
      <c r="A121" s="141"/>
      <c r="B121" s="139"/>
      <c r="C121" s="86"/>
      <c r="D121" s="86"/>
      <c r="E121" s="87"/>
      <c r="F121" s="82"/>
      <c r="G121" s="82"/>
      <c r="H121" s="87"/>
      <c r="I121" s="64"/>
    </row>
    <row r="122" spans="1:9" ht="12.75" customHeight="1" hidden="1">
      <c r="A122" s="141"/>
      <c r="B122" s="139"/>
      <c r="C122" s="86"/>
      <c r="D122" s="86"/>
      <c r="E122" s="87"/>
      <c r="F122" s="82"/>
      <c r="G122" s="82"/>
      <c r="H122" s="87"/>
      <c r="I122" s="64"/>
    </row>
    <row r="123" spans="1:9" ht="12.75" customHeight="1" hidden="1">
      <c r="A123" s="141"/>
      <c r="B123" s="139"/>
      <c r="C123" s="86"/>
      <c r="D123" s="86"/>
      <c r="E123" s="87"/>
      <c r="F123" s="82"/>
      <c r="G123" s="82"/>
      <c r="H123" s="87"/>
      <c r="I123" s="64"/>
    </row>
    <row r="124" spans="1:9" ht="15" customHeight="1" hidden="1">
      <c r="A124" s="141"/>
      <c r="B124" s="139"/>
      <c r="C124" s="86"/>
      <c r="D124" s="86"/>
      <c r="E124" s="87"/>
      <c r="F124" s="87"/>
      <c r="G124" s="87"/>
      <c r="H124" s="87"/>
      <c r="I124" s="64"/>
    </row>
    <row r="125" spans="1:9" ht="15" customHeight="1" hidden="1">
      <c r="A125" s="141"/>
      <c r="B125" s="139"/>
      <c r="C125" s="86"/>
      <c r="D125" s="86"/>
      <c r="E125" s="87"/>
      <c r="F125" s="87"/>
      <c r="G125" s="87"/>
      <c r="H125" s="87"/>
      <c r="I125" s="64"/>
    </row>
    <row r="126" spans="1:9" ht="15" customHeight="1" hidden="1">
      <c r="A126" s="141"/>
      <c r="B126" s="142" t="s">
        <v>279</v>
      </c>
      <c r="C126" s="86"/>
      <c r="D126" s="86"/>
      <c r="E126" s="87"/>
      <c r="F126" s="87"/>
      <c r="G126" s="87"/>
      <c r="H126" s="87"/>
      <c r="I126" s="64"/>
    </row>
    <row r="127" spans="1:9" ht="15" customHeight="1" hidden="1">
      <c r="A127" s="141"/>
      <c r="B127" s="139"/>
      <c r="C127" s="86"/>
      <c r="D127" s="86"/>
      <c r="E127" s="87"/>
      <c r="F127" s="87"/>
      <c r="G127" s="87"/>
      <c r="H127" s="87"/>
      <c r="I127" s="64"/>
    </row>
    <row r="128" spans="1:9" ht="15" customHeight="1" hidden="1">
      <c r="A128" s="141"/>
      <c r="B128" s="139"/>
      <c r="C128" s="86"/>
      <c r="D128" s="86"/>
      <c r="E128" s="87"/>
      <c r="F128" s="87"/>
      <c r="G128" s="87"/>
      <c r="H128" s="87"/>
      <c r="I128" s="64"/>
    </row>
    <row r="129" spans="1:9" ht="15" customHeight="1" hidden="1">
      <c r="A129" s="141"/>
      <c r="B129" s="139"/>
      <c r="C129" s="86"/>
      <c r="D129" s="86"/>
      <c r="E129" s="87"/>
      <c r="F129" s="87"/>
      <c r="G129" s="87"/>
      <c r="H129" s="87"/>
      <c r="I129" s="64"/>
    </row>
    <row r="130" spans="1:9" ht="15" customHeight="1" hidden="1">
      <c r="A130" s="141"/>
      <c r="B130" s="139"/>
      <c r="C130" s="86"/>
      <c r="D130" s="86"/>
      <c r="E130" s="87"/>
      <c r="F130" s="87"/>
      <c r="G130" s="87"/>
      <c r="H130" s="87"/>
      <c r="I130" s="64"/>
    </row>
    <row r="131" spans="1:9" ht="13.5" customHeight="1" hidden="1">
      <c r="A131" s="141"/>
      <c r="B131" s="139"/>
      <c r="C131" s="86"/>
      <c r="D131" s="86"/>
      <c r="E131" s="87"/>
      <c r="F131" s="87"/>
      <c r="G131" s="87"/>
      <c r="H131" s="87"/>
      <c r="I131" s="64"/>
    </row>
    <row r="132" spans="1:9" s="163" customFormat="1" ht="25.5" hidden="1">
      <c r="A132" s="143">
        <v>2</v>
      </c>
      <c r="B132" s="134" t="s">
        <v>280</v>
      </c>
      <c r="C132" s="100">
        <v>340</v>
      </c>
      <c r="D132" s="144"/>
      <c r="E132" s="102"/>
      <c r="F132" s="102"/>
      <c r="G132" s="102"/>
      <c r="H132" s="102"/>
      <c r="I132" s="95"/>
    </row>
    <row r="133" spans="1:9" ht="12.75" hidden="1">
      <c r="A133" s="145" t="s">
        <v>281</v>
      </c>
      <c r="B133" s="146" t="s">
        <v>282</v>
      </c>
      <c r="C133" s="147"/>
      <c r="D133" s="86"/>
      <c r="E133" s="148"/>
      <c r="F133" s="148"/>
      <c r="G133" s="148"/>
      <c r="H133" s="148"/>
      <c r="I133" s="64"/>
    </row>
    <row r="134" spans="1:9" ht="12.75" hidden="1">
      <c r="A134" s="145"/>
      <c r="B134" s="139" t="s">
        <v>283</v>
      </c>
      <c r="C134" s="149"/>
      <c r="D134" s="139" t="s">
        <v>244</v>
      </c>
      <c r="E134" s="150"/>
      <c r="F134" s="151"/>
      <c r="G134" s="151"/>
      <c r="H134" s="152"/>
      <c r="I134" s="64"/>
    </row>
    <row r="135" spans="1:9" ht="12.75" hidden="1">
      <c r="A135" s="145"/>
      <c r="B135" s="139" t="s">
        <v>284</v>
      </c>
      <c r="C135" s="149"/>
      <c r="D135" s="139" t="s">
        <v>244</v>
      </c>
      <c r="E135" s="150"/>
      <c r="F135" s="151"/>
      <c r="G135" s="151"/>
      <c r="H135" s="152"/>
      <c r="I135" s="64"/>
    </row>
    <row r="136" spans="1:9" ht="25.5" hidden="1">
      <c r="A136" s="145"/>
      <c r="B136" s="139" t="s">
        <v>285</v>
      </c>
      <c r="C136" s="149"/>
      <c r="D136" s="139" t="s">
        <v>244</v>
      </c>
      <c r="E136" s="150"/>
      <c r="F136" s="151"/>
      <c r="G136" s="151"/>
      <c r="H136" s="152"/>
      <c r="I136" s="64"/>
    </row>
    <row r="137" spans="1:9" ht="12.75" hidden="1">
      <c r="A137" s="145"/>
      <c r="B137" s="139" t="s">
        <v>286</v>
      </c>
      <c r="C137" s="149"/>
      <c r="D137" s="139" t="s">
        <v>287</v>
      </c>
      <c r="E137" s="150"/>
      <c r="F137" s="153"/>
      <c r="G137" s="153"/>
      <c r="H137" s="152"/>
      <c r="I137" s="64"/>
    </row>
    <row r="138" spans="1:9" ht="12.75" hidden="1">
      <c r="A138" s="145"/>
      <c r="B138" s="139" t="s">
        <v>288</v>
      </c>
      <c r="C138" s="149"/>
      <c r="D138" s="139" t="s">
        <v>289</v>
      </c>
      <c r="E138" s="150"/>
      <c r="F138" s="153"/>
      <c r="G138" s="153"/>
      <c r="H138" s="152"/>
      <c r="I138" s="64"/>
    </row>
    <row r="139" spans="1:9" ht="25.5" hidden="1">
      <c r="A139" s="145"/>
      <c r="B139" s="139" t="s">
        <v>290</v>
      </c>
      <c r="C139" s="149"/>
      <c r="D139" s="139" t="s">
        <v>244</v>
      </c>
      <c r="E139" s="150"/>
      <c r="F139" s="153"/>
      <c r="G139" s="153"/>
      <c r="H139" s="152"/>
      <c r="I139" s="64"/>
    </row>
    <row r="140" spans="1:9" ht="12.75" hidden="1">
      <c r="A140" s="145"/>
      <c r="B140" s="139" t="s">
        <v>291</v>
      </c>
      <c r="C140" s="149"/>
      <c r="D140" s="139" t="s">
        <v>292</v>
      </c>
      <c r="E140" s="150"/>
      <c r="F140" s="153"/>
      <c r="G140" s="153"/>
      <c r="H140" s="152"/>
      <c r="I140" s="64"/>
    </row>
    <row r="141" spans="1:9" ht="12.75" hidden="1">
      <c r="A141" s="145"/>
      <c r="B141" s="139" t="s">
        <v>293</v>
      </c>
      <c r="C141" s="149"/>
      <c r="D141" s="139" t="s">
        <v>244</v>
      </c>
      <c r="E141" s="150"/>
      <c r="F141" s="153"/>
      <c r="G141" s="153"/>
      <c r="H141" s="152"/>
      <c r="I141" s="64"/>
    </row>
    <row r="142" spans="1:9" ht="12.75" hidden="1">
      <c r="A142" s="145"/>
      <c r="B142" s="139" t="s">
        <v>294</v>
      </c>
      <c r="C142" s="149"/>
      <c r="D142" s="139" t="s">
        <v>244</v>
      </c>
      <c r="E142" s="150"/>
      <c r="F142" s="153"/>
      <c r="G142" s="153"/>
      <c r="H142" s="152"/>
      <c r="I142" s="64"/>
    </row>
    <row r="143" spans="1:9" ht="12.75" hidden="1">
      <c r="A143" s="145"/>
      <c r="B143" s="139" t="s">
        <v>295</v>
      </c>
      <c r="C143" s="149"/>
      <c r="D143" s="139" t="s">
        <v>244</v>
      </c>
      <c r="E143" s="150"/>
      <c r="F143" s="153"/>
      <c r="G143" s="153"/>
      <c r="H143" s="152"/>
      <c r="I143" s="64"/>
    </row>
    <row r="144" spans="1:9" ht="12.75" hidden="1">
      <c r="A144" s="145"/>
      <c r="B144" s="139" t="s">
        <v>296</v>
      </c>
      <c r="C144" s="149"/>
      <c r="D144" s="139" t="s">
        <v>244</v>
      </c>
      <c r="E144" s="154"/>
      <c r="F144" s="153"/>
      <c r="G144" s="153"/>
      <c r="H144" s="152"/>
      <c r="I144" s="64"/>
    </row>
    <row r="145" spans="1:9" ht="12.75" hidden="1">
      <c r="A145" s="145"/>
      <c r="B145" s="139" t="s">
        <v>297</v>
      </c>
      <c r="C145" s="149"/>
      <c r="D145" s="139" t="s">
        <v>244</v>
      </c>
      <c r="E145" s="154"/>
      <c r="F145" s="153"/>
      <c r="G145" s="153"/>
      <c r="H145" s="152"/>
      <c r="I145" s="64"/>
    </row>
    <row r="146" spans="1:9" ht="12.75" hidden="1">
      <c r="A146" s="145" t="s">
        <v>298</v>
      </c>
      <c r="B146" s="146" t="s">
        <v>299</v>
      </c>
      <c r="C146" s="147"/>
      <c r="D146" s="86"/>
      <c r="E146" s="148"/>
      <c r="F146" s="148"/>
      <c r="G146" s="148"/>
      <c r="H146" s="148"/>
      <c r="I146" s="64"/>
    </row>
    <row r="147" spans="1:9" ht="12.75" hidden="1">
      <c r="A147" s="145"/>
      <c r="B147" s="155" t="s">
        <v>300</v>
      </c>
      <c r="C147" s="147"/>
      <c r="D147" s="86" t="s">
        <v>244</v>
      </c>
      <c r="E147" s="148"/>
      <c r="F147" s="148"/>
      <c r="G147" s="148"/>
      <c r="H147" s="148"/>
      <c r="I147" s="64"/>
    </row>
    <row r="148" spans="1:9" ht="12.75" hidden="1">
      <c r="A148" s="145"/>
      <c r="B148" s="155" t="s">
        <v>297</v>
      </c>
      <c r="C148" s="147"/>
      <c r="D148" s="139" t="s">
        <v>287</v>
      </c>
      <c r="E148" s="148"/>
      <c r="F148" s="148"/>
      <c r="G148" s="148"/>
      <c r="H148" s="148"/>
      <c r="I148" s="64"/>
    </row>
    <row r="149" spans="1:9" ht="12.75" hidden="1">
      <c r="A149" s="145"/>
      <c r="B149" s="155" t="s">
        <v>301</v>
      </c>
      <c r="C149" s="147"/>
      <c r="D149" s="86" t="s">
        <v>244</v>
      </c>
      <c r="E149" s="148"/>
      <c r="F149" s="148"/>
      <c r="G149" s="148"/>
      <c r="H149" s="148"/>
      <c r="I149" s="64"/>
    </row>
    <row r="150" spans="1:9" ht="12.75" hidden="1">
      <c r="A150" s="145"/>
      <c r="B150" s="155" t="s">
        <v>302</v>
      </c>
      <c r="C150" s="147"/>
      <c r="D150" s="86" t="s">
        <v>244</v>
      </c>
      <c r="E150" s="148"/>
      <c r="F150" s="148"/>
      <c r="G150" s="148"/>
      <c r="H150" s="148"/>
      <c r="I150" s="64"/>
    </row>
    <row r="151" spans="1:9" ht="12.75" hidden="1">
      <c r="A151" s="145"/>
      <c r="B151" s="155" t="s">
        <v>303</v>
      </c>
      <c r="C151" s="147"/>
      <c r="D151" s="86" t="s">
        <v>244</v>
      </c>
      <c r="E151" s="148"/>
      <c r="F151" s="148"/>
      <c r="G151" s="148"/>
      <c r="H151" s="148"/>
      <c r="I151" s="64"/>
    </row>
    <row r="152" spans="1:9" ht="12.75" hidden="1">
      <c r="A152" s="145"/>
      <c r="B152" s="155" t="s">
        <v>304</v>
      </c>
      <c r="C152" s="147"/>
      <c r="D152" s="86" t="s">
        <v>244</v>
      </c>
      <c r="E152" s="148"/>
      <c r="F152" s="148"/>
      <c r="G152" s="148"/>
      <c r="H152" s="148"/>
      <c r="I152" s="64"/>
    </row>
    <row r="153" spans="1:9" ht="12.75" hidden="1">
      <c r="A153" s="145"/>
      <c r="B153" s="155" t="s">
        <v>305</v>
      </c>
      <c r="C153" s="147"/>
      <c r="D153" s="86" t="s">
        <v>244</v>
      </c>
      <c r="E153" s="148"/>
      <c r="F153" s="148"/>
      <c r="G153" s="148"/>
      <c r="H153" s="148"/>
      <c r="I153" s="64"/>
    </row>
    <row r="154" spans="1:9" ht="12.75" hidden="1">
      <c r="A154" s="145"/>
      <c r="B154" s="155" t="s">
        <v>306</v>
      </c>
      <c r="C154" s="147"/>
      <c r="D154" s="86" t="s">
        <v>244</v>
      </c>
      <c r="E154" s="148"/>
      <c r="F154" s="148"/>
      <c r="G154" s="148"/>
      <c r="H154" s="148"/>
      <c r="I154" s="64"/>
    </row>
    <row r="155" spans="1:9" ht="12.75" hidden="1">
      <c r="A155" s="145"/>
      <c r="B155" s="155" t="s">
        <v>307</v>
      </c>
      <c r="C155" s="147"/>
      <c r="D155" s="86" t="s">
        <v>244</v>
      </c>
      <c r="E155" s="148"/>
      <c r="F155" s="148"/>
      <c r="G155" s="148"/>
      <c r="H155" s="148"/>
      <c r="I155" s="64"/>
    </row>
    <row r="156" spans="1:9" ht="12.75" hidden="1">
      <c r="A156" s="145"/>
      <c r="B156" s="51" t="s">
        <v>308</v>
      </c>
      <c r="C156" s="147"/>
      <c r="D156" s="86" t="s">
        <v>244</v>
      </c>
      <c r="E156" s="148"/>
      <c r="F156" s="148"/>
      <c r="G156" s="148"/>
      <c r="H156" s="148"/>
      <c r="I156" s="64"/>
    </row>
    <row r="157" spans="1:9" ht="12.75" hidden="1">
      <c r="A157" s="145"/>
      <c r="B157" s="155" t="s">
        <v>309</v>
      </c>
      <c r="C157" s="147"/>
      <c r="D157" s="86" t="s">
        <v>244</v>
      </c>
      <c r="E157" s="148"/>
      <c r="F157" s="148"/>
      <c r="G157" s="148"/>
      <c r="H157" s="148"/>
      <c r="I157" s="64"/>
    </row>
    <row r="158" spans="1:9" ht="12.75" hidden="1">
      <c r="A158" s="145"/>
      <c r="B158" s="155" t="s">
        <v>310</v>
      </c>
      <c r="C158" s="147"/>
      <c r="D158" s="86" t="s">
        <v>244</v>
      </c>
      <c r="E158" s="148"/>
      <c r="F158" s="148"/>
      <c r="G158" s="148"/>
      <c r="H158" s="148"/>
      <c r="I158" s="64"/>
    </row>
    <row r="159" spans="1:9" ht="12.75" hidden="1">
      <c r="A159" s="145"/>
      <c r="B159" s="155" t="s">
        <v>311</v>
      </c>
      <c r="C159" s="147"/>
      <c r="D159" s="86" t="s">
        <v>244</v>
      </c>
      <c r="E159" s="148"/>
      <c r="F159" s="148"/>
      <c r="G159" s="148"/>
      <c r="H159" s="148"/>
      <c r="I159" s="64"/>
    </row>
    <row r="160" spans="1:9" ht="12.75" hidden="1">
      <c r="A160" s="145"/>
      <c r="B160" s="155" t="s">
        <v>312</v>
      </c>
      <c r="C160" s="147"/>
      <c r="D160" s="86" t="s">
        <v>244</v>
      </c>
      <c r="E160" s="148"/>
      <c r="F160" s="148"/>
      <c r="G160" s="148"/>
      <c r="H160" s="148"/>
      <c r="I160" s="64"/>
    </row>
    <row r="161" spans="1:9" ht="12.75" hidden="1">
      <c r="A161" s="145"/>
      <c r="B161" s="155" t="s">
        <v>313</v>
      </c>
      <c r="C161" s="147"/>
      <c r="D161" s="86" t="s">
        <v>244</v>
      </c>
      <c r="E161" s="148"/>
      <c r="F161" s="148"/>
      <c r="G161" s="148"/>
      <c r="H161" s="148"/>
      <c r="I161" s="64"/>
    </row>
    <row r="162" spans="1:9" ht="12.75" hidden="1">
      <c r="A162" s="145"/>
      <c r="B162" s="155" t="s">
        <v>314</v>
      </c>
      <c r="C162" s="147"/>
      <c r="D162" s="86" t="s">
        <v>244</v>
      </c>
      <c r="E162" s="148"/>
      <c r="F162" s="148"/>
      <c r="G162" s="148"/>
      <c r="H162" s="148"/>
      <c r="I162" s="64"/>
    </row>
    <row r="163" spans="1:9" ht="12.75" hidden="1">
      <c r="A163" s="145"/>
      <c r="B163" s="155" t="s">
        <v>315</v>
      </c>
      <c r="C163" s="147"/>
      <c r="D163" s="86" t="s">
        <v>244</v>
      </c>
      <c r="E163" s="148"/>
      <c r="F163" s="148"/>
      <c r="G163" s="148"/>
      <c r="H163" s="148"/>
      <c r="I163" s="64"/>
    </row>
    <row r="164" spans="1:9" ht="12.75" hidden="1">
      <c r="A164" s="145"/>
      <c r="B164" s="155" t="s">
        <v>316</v>
      </c>
      <c r="C164" s="147"/>
      <c r="D164" s="86" t="s">
        <v>244</v>
      </c>
      <c r="E164" s="148"/>
      <c r="F164" s="148"/>
      <c r="G164" s="148"/>
      <c r="H164" s="148"/>
      <c r="I164" s="64"/>
    </row>
    <row r="165" spans="1:9" ht="12.75" hidden="1">
      <c r="A165" s="145"/>
      <c r="B165" s="155" t="s">
        <v>317</v>
      </c>
      <c r="C165" s="147"/>
      <c r="D165" s="86" t="s">
        <v>244</v>
      </c>
      <c r="E165" s="148"/>
      <c r="F165" s="148"/>
      <c r="G165" s="148"/>
      <c r="H165" s="148"/>
      <c r="I165" s="64"/>
    </row>
    <row r="166" spans="1:9" ht="12.75" hidden="1">
      <c r="A166" s="145"/>
      <c r="B166" s="155" t="s">
        <v>318</v>
      </c>
      <c r="C166" s="147"/>
      <c r="D166" s="86" t="s">
        <v>244</v>
      </c>
      <c r="E166" s="148"/>
      <c r="F166" s="148"/>
      <c r="G166" s="148"/>
      <c r="H166" s="148"/>
      <c r="I166" s="64"/>
    </row>
    <row r="167" spans="1:9" ht="12.75" hidden="1">
      <c r="A167" s="145"/>
      <c r="B167" s="155" t="s">
        <v>319</v>
      </c>
      <c r="C167" s="147"/>
      <c r="D167" s="86" t="s">
        <v>244</v>
      </c>
      <c r="E167" s="148"/>
      <c r="F167" s="148"/>
      <c r="G167" s="148"/>
      <c r="H167" s="148"/>
      <c r="I167" s="64"/>
    </row>
    <row r="168" spans="1:9" ht="12.75" hidden="1">
      <c r="A168" s="145"/>
      <c r="B168" s="155" t="s">
        <v>320</v>
      </c>
      <c r="C168" s="147"/>
      <c r="D168" s="86" t="s">
        <v>244</v>
      </c>
      <c r="E168" s="148"/>
      <c r="F168" s="148"/>
      <c r="G168" s="148"/>
      <c r="H168" s="148"/>
      <c r="I168" s="64"/>
    </row>
    <row r="169" spans="1:9" ht="12.75" hidden="1">
      <c r="A169" s="145" t="s">
        <v>321</v>
      </c>
      <c r="B169" s="155" t="s">
        <v>322</v>
      </c>
      <c r="C169" s="147"/>
      <c r="D169" s="86" t="s">
        <v>244</v>
      </c>
      <c r="E169" s="148"/>
      <c r="F169" s="148"/>
      <c r="G169" s="148"/>
      <c r="H169" s="148"/>
      <c r="I169" s="64"/>
    </row>
    <row r="170" spans="1:9" ht="12.75" hidden="1">
      <c r="A170" s="145" t="s">
        <v>323</v>
      </c>
      <c r="B170" s="155" t="s">
        <v>324</v>
      </c>
      <c r="C170" s="147"/>
      <c r="D170" s="86"/>
      <c r="E170" s="148"/>
      <c r="F170" s="148"/>
      <c r="G170" s="148"/>
      <c r="H170" s="148"/>
      <c r="I170" s="64"/>
    </row>
    <row r="171" spans="1:9" ht="21.75" customHeight="1">
      <c r="A171" s="156"/>
      <c r="B171" s="74" t="s">
        <v>325</v>
      </c>
      <c r="C171" s="157"/>
      <c r="D171" s="157"/>
      <c r="E171" s="58">
        <f>E7+E28+E43+E51</f>
        <v>220126</v>
      </c>
      <c r="F171" s="58">
        <f>F7+F51+F28+F43</f>
        <v>5296000</v>
      </c>
      <c r="G171" s="58">
        <f>G7+G28+G43+G51</f>
        <v>0</v>
      </c>
      <c r="H171" s="58">
        <f>H7+H28+H43+H51</f>
        <v>0</v>
      </c>
      <c r="I171" s="116">
        <f>E171+F171+G171+H171</f>
        <v>5516126</v>
      </c>
    </row>
    <row r="172" spans="1:9" ht="21.75" customHeight="1">
      <c r="A172" s="158"/>
      <c r="B172" s="159"/>
      <c r="C172" s="118"/>
      <c r="D172" s="118"/>
      <c r="E172" s="160"/>
      <c r="F172" s="160"/>
      <c r="G172" s="160"/>
      <c r="H172" s="160"/>
      <c r="I172" s="161"/>
    </row>
    <row r="173" spans="1:36" ht="30.75" customHeight="1" thickBot="1">
      <c r="A173" s="425" t="s">
        <v>451</v>
      </c>
      <c r="B173" s="425"/>
      <c r="C173" s="428"/>
      <c r="D173" s="428"/>
      <c r="E173" s="428"/>
      <c r="F173" s="36"/>
      <c r="G173" s="426" t="s">
        <v>454</v>
      </c>
      <c r="H173" s="42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335" customFormat="1" ht="12.75">
      <c r="A174" s="258"/>
      <c r="B174" s="257"/>
      <c r="C174" s="257"/>
      <c r="D174" s="257"/>
      <c r="E174" s="257"/>
      <c r="F174" s="37" t="s">
        <v>2</v>
      </c>
      <c r="G174" s="382" t="s">
        <v>3</v>
      </c>
      <c r="H174" s="382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</row>
    <row r="175" spans="1:36" s="335" customFormat="1" ht="25.5" customHeight="1" thickBot="1">
      <c r="A175" s="414" t="s">
        <v>452</v>
      </c>
      <c r="B175" s="414"/>
      <c r="C175" s="257" t="s">
        <v>409</v>
      </c>
      <c r="D175" s="257"/>
      <c r="E175" s="257"/>
      <c r="F175" s="38"/>
      <c r="G175" s="424" t="s">
        <v>456</v>
      </c>
      <c r="H175" s="424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</row>
    <row r="176" spans="1:36" s="335" customFormat="1" ht="17.25" customHeight="1">
      <c r="A176" s="427"/>
      <c r="B176" s="427"/>
      <c r="C176" s="257"/>
      <c r="D176" s="257"/>
      <c r="E176" s="257"/>
      <c r="F176" s="19" t="s">
        <v>2</v>
      </c>
      <c r="G176" s="383" t="s">
        <v>3</v>
      </c>
      <c r="H176" s="383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</row>
    <row r="177" ht="12" customHeight="1">
      <c r="I177" s="164"/>
    </row>
  </sheetData>
  <sheetProtection/>
  <mergeCells count="19">
    <mergeCell ref="A1:I1"/>
    <mergeCell ref="A2:B2"/>
    <mergeCell ref="C2:I2"/>
    <mergeCell ref="B3:I3"/>
    <mergeCell ref="B4:I4"/>
    <mergeCell ref="A5:A6"/>
    <mergeCell ref="B5:B6"/>
    <mergeCell ref="C5:C6"/>
    <mergeCell ref="D5:D6"/>
    <mergeCell ref="E5:H5"/>
    <mergeCell ref="I5:I6"/>
    <mergeCell ref="A176:B176"/>
    <mergeCell ref="G176:H176"/>
    <mergeCell ref="C173:E173"/>
    <mergeCell ref="G173:H173"/>
    <mergeCell ref="G174:H174"/>
    <mergeCell ref="A175:B175"/>
    <mergeCell ref="G175:H175"/>
    <mergeCell ref="A173:B173"/>
  </mergeCells>
  <printOptions/>
  <pageMargins left="0" right="0" top="0.3937007874015748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J40"/>
  <sheetViews>
    <sheetView zoomScalePageLayoutView="0" workbookViewId="0" topLeftCell="A22">
      <selection activeCell="A2" sqref="A2:B2"/>
    </sheetView>
  </sheetViews>
  <sheetFormatPr defaultColWidth="9.140625" defaultRowHeight="12.75"/>
  <cols>
    <col min="1" max="1" width="5.8515625" style="0" customWidth="1"/>
    <col min="2" max="2" width="35.421875" style="0" customWidth="1"/>
    <col min="7" max="7" width="10.28125" style="0" customWidth="1"/>
    <col min="10" max="10" width="10.140625" style="0" customWidth="1"/>
    <col min="11" max="11" width="10.28125" style="0" customWidth="1"/>
  </cols>
  <sheetData>
    <row r="1" spans="2:10" ht="42" customHeight="1">
      <c r="B1" s="435" t="s">
        <v>462</v>
      </c>
      <c r="C1" s="436"/>
      <c r="D1" s="436"/>
      <c r="E1" s="436"/>
      <c r="F1" s="436"/>
      <c r="G1" s="436"/>
      <c r="H1" s="436"/>
      <c r="I1" s="436"/>
      <c r="J1" s="436"/>
    </row>
    <row r="2" spans="1:11" ht="51.75" customHeight="1">
      <c r="A2" s="414" t="s">
        <v>135</v>
      </c>
      <c r="B2" s="414"/>
      <c r="C2" s="414" t="s">
        <v>447</v>
      </c>
      <c r="D2" s="414"/>
      <c r="E2" s="414"/>
      <c r="F2" s="414"/>
      <c r="G2" s="414"/>
      <c r="H2" s="414"/>
      <c r="I2" s="414"/>
      <c r="J2" s="414"/>
      <c r="K2" s="414"/>
    </row>
    <row r="3" spans="1:9" s="163" customFormat="1" ht="16.5" customHeight="1">
      <c r="A3" s="286" t="s">
        <v>326</v>
      </c>
      <c r="B3" s="450" t="s">
        <v>448</v>
      </c>
      <c r="C3" s="450"/>
      <c r="D3" s="450"/>
      <c r="E3" s="450"/>
      <c r="F3" s="450"/>
      <c r="G3" s="450"/>
      <c r="H3" s="450"/>
      <c r="I3" s="450"/>
    </row>
    <row r="4" ht="13.5" thickBot="1"/>
    <row r="5" spans="1:11" ht="13.5" thickBot="1">
      <c r="A5" s="439"/>
      <c r="B5" s="441" t="s">
        <v>137</v>
      </c>
      <c r="C5" s="443" t="s">
        <v>327</v>
      </c>
      <c r="D5" s="445" t="s">
        <v>139</v>
      </c>
      <c r="E5" s="447" t="s">
        <v>328</v>
      </c>
      <c r="F5" s="447" t="s">
        <v>329</v>
      </c>
      <c r="G5" s="449" t="s">
        <v>140</v>
      </c>
      <c r="H5" s="449"/>
      <c r="I5" s="449"/>
      <c r="J5" s="449"/>
      <c r="K5" s="447" t="s">
        <v>330</v>
      </c>
    </row>
    <row r="6" spans="1:11" ht="36.75" customHeight="1" thickBot="1">
      <c r="A6" s="440"/>
      <c r="B6" s="442"/>
      <c r="C6" s="444"/>
      <c r="D6" s="446"/>
      <c r="E6" s="448"/>
      <c r="F6" s="448"/>
      <c r="G6" s="169" t="s">
        <v>143</v>
      </c>
      <c r="H6" s="170" t="s">
        <v>142</v>
      </c>
      <c r="I6" s="169" t="s">
        <v>141</v>
      </c>
      <c r="J6" s="170" t="s">
        <v>331</v>
      </c>
      <c r="K6" s="448"/>
    </row>
    <row r="7" spans="1:11" ht="37.5" customHeight="1" thickBot="1">
      <c r="A7" s="171" t="s">
        <v>332</v>
      </c>
      <c r="B7" s="172" t="s">
        <v>333</v>
      </c>
      <c r="C7" s="173"/>
      <c r="D7" s="174"/>
      <c r="E7" s="175" t="s">
        <v>91</v>
      </c>
      <c r="F7" s="175" t="s">
        <v>91</v>
      </c>
      <c r="G7" s="176">
        <f>G9+G10+G11+G14+G15+G16+G17+G18+G8+G20</f>
        <v>119874</v>
      </c>
      <c r="H7" s="176">
        <f>H9+H10+H11+H14+H15+H16+H17+H18+H8</f>
        <v>0</v>
      </c>
      <c r="I7" s="176">
        <f>I9+I10+I11+I14+I15+I16+I17+I18+I8</f>
        <v>0</v>
      </c>
      <c r="J7" s="176">
        <f>J9+J10+J11+J14+J15+J16+J17+J18+J8</f>
        <v>0</v>
      </c>
      <c r="K7" s="176">
        <f>K9+K10+K11+K14+K15+K16+K17+K18+K8+K20</f>
        <v>119874</v>
      </c>
    </row>
    <row r="8" spans="1:11" ht="26.25" customHeight="1">
      <c r="A8" s="178" t="s">
        <v>334</v>
      </c>
      <c r="B8" s="179" t="s">
        <v>335</v>
      </c>
      <c r="C8" s="180">
        <v>223</v>
      </c>
      <c r="D8" s="181" t="s">
        <v>336</v>
      </c>
      <c r="E8" s="182"/>
      <c r="F8" s="182"/>
      <c r="G8" s="183"/>
      <c r="H8" s="184"/>
      <c r="I8" s="185"/>
      <c r="J8" s="184"/>
      <c r="K8" s="183">
        <f>SUM(G8:J8)</f>
        <v>0</v>
      </c>
    </row>
    <row r="9" spans="1:11" ht="28.5" customHeight="1">
      <c r="A9" s="178" t="s">
        <v>337</v>
      </c>
      <c r="B9" s="186" t="s">
        <v>338</v>
      </c>
      <c r="C9" s="187">
        <v>223</v>
      </c>
      <c r="D9" s="188" t="s">
        <v>339</v>
      </c>
      <c r="E9" s="189"/>
      <c r="F9" s="189"/>
      <c r="G9" s="358">
        <v>82980</v>
      </c>
      <c r="H9" s="191"/>
      <c r="I9" s="192"/>
      <c r="J9" s="191"/>
      <c r="K9" s="183">
        <f aca="true" t="shared" si="0" ref="K9:K18">SUM(G9:J9)</f>
        <v>82980</v>
      </c>
    </row>
    <row r="10" spans="1:11" ht="18.75" customHeight="1">
      <c r="A10" s="178" t="s">
        <v>334</v>
      </c>
      <c r="B10" s="193" t="s">
        <v>187</v>
      </c>
      <c r="C10" s="187">
        <v>223</v>
      </c>
      <c r="D10" s="188" t="s">
        <v>340</v>
      </c>
      <c r="E10" s="189"/>
      <c r="F10" s="189"/>
      <c r="G10" s="190"/>
      <c r="H10" s="191"/>
      <c r="I10" s="192"/>
      <c r="J10" s="191"/>
      <c r="K10" s="183">
        <f t="shared" si="0"/>
        <v>0</v>
      </c>
    </row>
    <row r="11" spans="1:11" ht="21.75" customHeight="1">
      <c r="A11" s="178" t="s">
        <v>337</v>
      </c>
      <c r="B11" s="186" t="s">
        <v>341</v>
      </c>
      <c r="C11" s="187">
        <v>223</v>
      </c>
      <c r="D11" s="188" t="s">
        <v>342</v>
      </c>
      <c r="E11" s="189"/>
      <c r="F11" s="189"/>
      <c r="G11" s="190"/>
      <c r="H11" s="191"/>
      <c r="I11" s="192"/>
      <c r="J11" s="191"/>
      <c r="K11" s="183">
        <f t="shared" si="0"/>
        <v>0</v>
      </c>
    </row>
    <row r="12" spans="1:11" ht="15.75" customHeight="1">
      <c r="A12" s="178" t="s">
        <v>337</v>
      </c>
      <c r="B12" s="186" t="s">
        <v>343</v>
      </c>
      <c r="C12" s="187">
        <v>223</v>
      </c>
      <c r="D12" s="188" t="s">
        <v>342</v>
      </c>
      <c r="E12" s="189"/>
      <c r="F12" s="189"/>
      <c r="G12" s="190"/>
      <c r="H12" s="191"/>
      <c r="I12" s="192"/>
      <c r="J12" s="191"/>
      <c r="K12" s="183">
        <f t="shared" si="0"/>
        <v>0</v>
      </c>
    </row>
    <row r="13" spans="1:11" ht="27.75" customHeight="1">
      <c r="A13" s="178" t="s">
        <v>337</v>
      </c>
      <c r="B13" s="193" t="s">
        <v>344</v>
      </c>
      <c r="C13" s="187">
        <v>223</v>
      </c>
      <c r="D13" s="188"/>
      <c r="E13" s="189"/>
      <c r="F13" s="189"/>
      <c r="G13" s="190"/>
      <c r="H13" s="191"/>
      <c r="I13" s="192"/>
      <c r="J13" s="191"/>
      <c r="K13" s="183">
        <f t="shared" si="0"/>
        <v>0</v>
      </c>
    </row>
    <row r="14" spans="1:11" ht="24.75" customHeight="1">
      <c r="A14" s="178" t="s">
        <v>345</v>
      </c>
      <c r="B14" s="186" t="s">
        <v>346</v>
      </c>
      <c r="C14" s="187">
        <v>225</v>
      </c>
      <c r="D14" s="188"/>
      <c r="E14" s="189"/>
      <c r="F14" s="189"/>
      <c r="G14" s="190"/>
      <c r="H14" s="191"/>
      <c r="I14" s="192"/>
      <c r="J14" s="191"/>
      <c r="K14" s="183">
        <f t="shared" si="0"/>
        <v>0</v>
      </c>
    </row>
    <row r="15" spans="1:11" ht="27" customHeight="1">
      <c r="A15" s="178" t="s">
        <v>345</v>
      </c>
      <c r="B15" s="186" t="s">
        <v>347</v>
      </c>
      <c r="C15" s="187">
        <v>225</v>
      </c>
      <c r="D15" s="188"/>
      <c r="E15" s="189"/>
      <c r="F15" s="189"/>
      <c r="G15" s="190"/>
      <c r="H15" s="191"/>
      <c r="I15" s="192"/>
      <c r="J15" s="191"/>
      <c r="K15" s="183">
        <f t="shared" si="0"/>
        <v>0</v>
      </c>
    </row>
    <row r="16" spans="1:11" ht="27" customHeight="1">
      <c r="A16" s="178" t="s">
        <v>345</v>
      </c>
      <c r="B16" s="194" t="s">
        <v>348</v>
      </c>
      <c r="C16" s="195">
        <v>225</v>
      </c>
      <c r="D16" s="196"/>
      <c r="E16" s="197"/>
      <c r="F16" s="197"/>
      <c r="G16" s="359">
        <v>20850</v>
      </c>
      <c r="H16" s="199"/>
      <c r="I16" s="200"/>
      <c r="J16" s="199"/>
      <c r="K16" s="183">
        <f t="shared" si="0"/>
        <v>20850</v>
      </c>
    </row>
    <row r="17" spans="1:11" ht="27" customHeight="1">
      <c r="A17" s="178" t="s">
        <v>345</v>
      </c>
      <c r="B17" s="194" t="s">
        <v>349</v>
      </c>
      <c r="C17" s="195">
        <v>225</v>
      </c>
      <c r="D17" s="196"/>
      <c r="E17" s="197"/>
      <c r="F17" s="197"/>
      <c r="G17" s="198"/>
      <c r="H17" s="199"/>
      <c r="I17" s="200"/>
      <c r="J17" s="199"/>
      <c r="K17" s="183">
        <f t="shared" si="0"/>
        <v>0</v>
      </c>
    </row>
    <row r="18" spans="1:11" ht="27" customHeight="1">
      <c r="A18" s="178" t="s">
        <v>345</v>
      </c>
      <c r="B18" s="194" t="s">
        <v>350</v>
      </c>
      <c r="C18" s="195">
        <v>226</v>
      </c>
      <c r="D18" s="196"/>
      <c r="E18" s="197"/>
      <c r="F18" s="197"/>
      <c r="G18" s="359">
        <v>16044</v>
      </c>
      <c r="H18" s="199"/>
      <c r="I18" s="200"/>
      <c r="J18" s="199"/>
      <c r="K18" s="183">
        <f t="shared" si="0"/>
        <v>16044</v>
      </c>
    </row>
    <row r="19" spans="1:11" ht="21.75" customHeight="1">
      <c r="A19" s="178" t="s">
        <v>345</v>
      </c>
      <c r="B19" s="186" t="s">
        <v>351</v>
      </c>
      <c r="C19" s="187">
        <v>225</v>
      </c>
      <c r="D19" s="188"/>
      <c r="E19" s="189"/>
      <c r="F19" s="189"/>
      <c r="G19" s="190"/>
      <c r="H19" s="191"/>
      <c r="I19" s="192"/>
      <c r="J19" s="191"/>
      <c r="K19" s="190">
        <f aca="true" t="shared" si="1" ref="K19:K26">SUM(G19:J19)</f>
        <v>0</v>
      </c>
    </row>
    <row r="20" spans="1:11" ht="24" customHeight="1" thickBot="1">
      <c r="A20" s="178" t="s">
        <v>345</v>
      </c>
      <c r="B20" s="201" t="s">
        <v>457</v>
      </c>
      <c r="C20" s="187">
        <v>225</v>
      </c>
      <c r="D20" s="202"/>
      <c r="E20" s="203"/>
      <c r="F20" s="203"/>
      <c r="G20" s="204"/>
      <c r="H20" s="205"/>
      <c r="I20" s="206"/>
      <c r="J20" s="205"/>
      <c r="K20" s="190">
        <f t="shared" si="1"/>
        <v>0</v>
      </c>
    </row>
    <row r="21" spans="1:11" ht="33" customHeight="1" thickBot="1">
      <c r="A21" s="171" t="s">
        <v>352</v>
      </c>
      <c r="B21" s="207" t="s">
        <v>353</v>
      </c>
      <c r="C21" s="208"/>
      <c r="D21" s="209"/>
      <c r="E21" s="175" t="s">
        <v>91</v>
      </c>
      <c r="F21" s="175" t="s">
        <v>91</v>
      </c>
      <c r="G21" s="176">
        <f>G22+G23+G24+G25+G26</f>
        <v>0</v>
      </c>
      <c r="H21" s="177">
        <f>SUM(H22:H26)</f>
        <v>0</v>
      </c>
      <c r="I21" s="176">
        <f>SUM(I22:I26)</f>
        <v>0</v>
      </c>
      <c r="J21" s="177">
        <f>SUM(J22:J26)</f>
        <v>0</v>
      </c>
      <c r="K21" s="176">
        <f>K22+K23+K24+K25+K26</f>
        <v>0</v>
      </c>
    </row>
    <row r="22" spans="1:11" ht="30" customHeight="1">
      <c r="A22" s="178"/>
      <c r="B22" s="179" t="s">
        <v>354</v>
      </c>
      <c r="C22" s="180">
        <v>225</v>
      </c>
      <c r="D22" s="181"/>
      <c r="E22" s="182"/>
      <c r="F22" s="182"/>
      <c r="G22" s="183"/>
      <c r="H22" s="184"/>
      <c r="I22" s="185"/>
      <c r="J22" s="184"/>
      <c r="K22" s="190">
        <f t="shared" si="1"/>
        <v>0</v>
      </c>
    </row>
    <row r="23" spans="1:11" ht="34.5" customHeight="1">
      <c r="A23" s="178"/>
      <c r="B23" s="186" t="s">
        <v>455</v>
      </c>
      <c r="C23" s="187">
        <v>225</v>
      </c>
      <c r="D23" s="188"/>
      <c r="E23" s="189"/>
      <c r="F23" s="189"/>
      <c r="G23" s="358"/>
      <c r="H23" s="191"/>
      <c r="I23" s="192"/>
      <c r="J23" s="191"/>
      <c r="K23" s="190">
        <f t="shared" si="1"/>
        <v>0</v>
      </c>
    </row>
    <row r="24" spans="1:11" ht="15.75" customHeight="1">
      <c r="A24" s="178"/>
      <c r="B24" s="186" t="s">
        <v>355</v>
      </c>
      <c r="C24" s="187">
        <v>340</v>
      </c>
      <c r="D24" s="188"/>
      <c r="E24" s="189"/>
      <c r="F24" s="189"/>
      <c r="G24" s="190">
        <f>форма!G155</f>
        <v>0</v>
      </c>
      <c r="H24" s="191"/>
      <c r="I24" s="192"/>
      <c r="J24" s="191"/>
      <c r="K24" s="190">
        <f t="shared" si="1"/>
        <v>0</v>
      </c>
    </row>
    <row r="25" spans="1:11" ht="36" customHeight="1">
      <c r="A25" s="178"/>
      <c r="B25" s="186" t="s">
        <v>356</v>
      </c>
      <c r="C25" s="187">
        <v>226</v>
      </c>
      <c r="D25" s="188"/>
      <c r="E25" s="189"/>
      <c r="F25" s="189"/>
      <c r="G25" s="190">
        <v>0</v>
      </c>
      <c r="H25" s="191"/>
      <c r="I25" s="192"/>
      <c r="J25" s="191"/>
      <c r="K25" s="190">
        <f t="shared" si="1"/>
        <v>0</v>
      </c>
    </row>
    <row r="26" spans="1:11" ht="23.25" customHeight="1" thickBot="1">
      <c r="A26" s="178"/>
      <c r="B26" s="194" t="s">
        <v>357</v>
      </c>
      <c r="C26" s="195">
        <v>290</v>
      </c>
      <c r="D26" s="196"/>
      <c r="E26" s="197"/>
      <c r="F26" s="197"/>
      <c r="G26" s="198">
        <v>0</v>
      </c>
      <c r="H26" s="199"/>
      <c r="I26" s="200"/>
      <c r="J26" s="199"/>
      <c r="K26" s="190">
        <f t="shared" si="1"/>
        <v>0</v>
      </c>
    </row>
    <row r="27" spans="1:11" ht="24.75" customHeight="1" thickBot="1">
      <c r="A27" s="171" t="s">
        <v>358</v>
      </c>
      <c r="B27" s="207" t="s">
        <v>359</v>
      </c>
      <c r="C27" s="208">
        <v>290</v>
      </c>
      <c r="D27" s="209"/>
      <c r="E27" s="175" t="s">
        <v>91</v>
      </c>
      <c r="F27" s="175" t="s">
        <v>91</v>
      </c>
      <c r="G27" s="176">
        <v>1500</v>
      </c>
      <c r="H27" s="210"/>
      <c r="I27" s="211"/>
      <c r="J27" s="210"/>
      <c r="K27" s="176">
        <f>SUM(G27:J27)</f>
        <v>1500</v>
      </c>
    </row>
    <row r="28" spans="1:11" ht="49.5" customHeight="1" thickBot="1">
      <c r="A28" s="171" t="s">
        <v>358</v>
      </c>
      <c r="B28" s="207" t="s">
        <v>360</v>
      </c>
      <c r="C28" s="208">
        <v>290</v>
      </c>
      <c r="D28" s="209"/>
      <c r="E28" s="175" t="s">
        <v>361</v>
      </c>
      <c r="F28" s="175" t="s">
        <v>361</v>
      </c>
      <c r="G28" s="176">
        <v>13500</v>
      </c>
      <c r="H28" s="210"/>
      <c r="I28" s="211"/>
      <c r="J28" s="210"/>
      <c r="K28" s="176">
        <f>SUM(G28:J28)</f>
        <v>13500</v>
      </c>
    </row>
    <row r="29" spans="1:11" ht="33.75" customHeight="1" thickBot="1">
      <c r="A29" s="178"/>
      <c r="B29" s="207" t="s">
        <v>362</v>
      </c>
      <c r="C29" s="208">
        <v>290</v>
      </c>
      <c r="D29" s="209"/>
      <c r="E29" s="175" t="s">
        <v>361</v>
      </c>
      <c r="F29" s="175" t="s">
        <v>361</v>
      </c>
      <c r="G29" s="176">
        <v>0</v>
      </c>
      <c r="H29" s="210"/>
      <c r="I29" s="212"/>
      <c r="J29" s="213"/>
      <c r="K29" s="176">
        <f>SUM(G29:J29)</f>
        <v>0</v>
      </c>
    </row>
    <row r="30" spans="1:11" ht="33.75" customHeight="1" thickBot="1">
      <c r="A30" s="171" t="s">
        <v>363</v>
      </c>
      <c r="B30" s="207" t="s">
        <v>364</v>
      </c>
      <c r="C30" s="208">
        <v>310</v>
      </c>
      <c r="D30" s="209"/>
      <c r="E30" s="175" t="s">
        <v>91</v>
      </c>
      <c r="F30" s="175" t="s">
        <v>91</v>
      </c>
      <c r="G30" s="176">
        <f>SUM(G31:G32)</f>
        <v>0</v>
      </c>
      <c r="H30" s="177">
        <f>SUM(H31:H32)</f>
        <v>0</v>
      </c>
      <c r="I30" s="176">
        <f>SUM(I31:I32)</f>
        <v>0</v>
      </c>
      <c r="J30" s="177">
        <f>SUM(J31:J32)</f>
        <v>0</v>
      </c>
      <c r="K30" s="176">
        <f>SUM(K31:K32)</f>
        <v>0</v>
      </c>
    </row>
    <row r="31" spans="1:11" ht="25.5" customHeight="1">
      <c r="A31" s="178"/>
      <c r="B31" s="214" t="s">
        <v>365</v>
      </c>
      <c r="C31" s="215">
        <v>310</v>
      </c>
      <c r="D31" s="216"/>
      <c r="E31" s="217"/>
      <c r="F31" s="217"/>
      <c r="G31" s="218"/>
      <c r="H31" s="184"/>
      <c r="I31" s="185"/>
      <c r="J31" s="184"/>
      <c r="K31" s="218">
        <f>SUM(G31:J31)</f>
        <v>0</v>
      </c>
    </row>
    <row r="32" spans="1:11" ht="28.5" customHeight="1" thickBot="1">
      <c r="A32" s="178"/>
      <c r="B32" s="219" t="s">
        <v>366</v>
      </c>
      <c r="C32" s="220">
        <v>310</v>
      </c>
      <c r="D32" s="221"/>
      <c r="E32" s="222"/>
      <c r="F32" s="222"/>
      <c r="G32" s="223"/>
      <c r="H32" s="199"/>
      <c r="I32" s="200"/>
      <c r="J32" s="199"/>
      <c r="K32" s="218">
        <f>SUM(G32:J32)</f>
        <v>0</v>
      </c>
    </row>
    <row r="33" spans="1:11" ht="15.75" thickBot="1">
      <c r="A33" s="224"/>
      <c r="B33" s="207" t="s">
        <v>367</v>
      </c>
      <c r="C33" s="208"/>
      <c r="D33" s="209"/>
      <c r="E33" s="175"/>
      <c r="F33" s="175"/>
      <c r="G33" s="176">
        <f>G30+G29+G28+G27+G21+G7</f>
        <v>134874</v>
      </c>
      <c r="H33" s="176">
        <f>H30+H29+H28+H27+H21+H7</f>
        <v>0</v>
      </c>
      <c r="I33" s="176">
        <f>I30+I29+I28+I27+I21+I7</f>
        <v>0</v>
      </c>
      <c r="J33" s="176">
        <f>J30+J29+J28+J27+J21+J7</f>
        <v>0</v>
      </c>
      <c r="K33" s="176">
        <f>K30+K29+K28+K27+K21+K7</f>
        <v>134874</v>
      </c>
    </row>
    <row r="36" spans="1:36" s="112" customFormat="1" ht="30.75" customHeight="1" thickBot="1">
      <c r="A36" s="425" t="s">
        <v>451</v>
      </c>
      <c r="B36" s="425"/>
      <c r="C36" s="428"/>
      <c r="D36" s="428"/>
      <c r="E36" s="428"/>
      <c r="F36" s="36"/>
      <c r="G36" s="426" t="s">
        <v>454</v>
      </c>
      <c r="H36" s="42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335" customFormat="1" ht="12.75">
      <c r="A37" s="258"/>
      <c r="B37" s="257"/>
      <c r="C37" s="257"/>
      <c r="D37" s="257"/>
      <c r="E37" s="257"/>
      <c r="F37" s="37" t="s">
        <v>2</v>
      </c>
      <c r="G37" s="382" t="s">
        <v>3</v>
      </c>
      <c r="H37" s="382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</row>
    <row r="38" spans="1:36" s="335" customFormat="1" ht="25.5" customHeight="1" thickBot="1">
      <c r="A38" s="414" t="s">
        <v>452</v>
      </c>
      <c r="B38" s="414"/>
      <c r="C38" s="257"/>
      <c r="D38" s="257"/>
      <c r="E38" s="257"/>
      <c r="F38" s="38"/>
      <c r="G38" s="424" t="s">
        <v>456</v>
      </c>
      <c r="H38" s="424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</row>
    <row r="39" spans="1:36" s="335" customFormat="1" ht="17.25" customHeight="1">
      <c r="A39" s="427"/>
      <c r="B39" s="427"/>
      <c r="C39" s="257"/>
      <c r="D39" s="257"/>
      <c r="E39" s="257"/>
      <c r="F39" s="19" t="s">
        <v>2</v>
      </c>
      <c r="G39" s="383" t="s">
        <v>3</v>
      </c>
      <c r="H39" s="383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</row>
    <row r="40" spans="1:9" s="20" customFormat="1" ht="12.75" customHeight="1">
      <c r="A40" s="165"/>
      <c r="B40" s="166"/>
      <c r="C40" s="167"/>
      <c r="D40" s="167"/>
      <c r="E40" s="167"/>
      <c r="F40" s="167"/>
      <c r="G40" s="167"/>
      <c r="H40" s="167"/>
      <c r="I40" s="167"/>
    </row>
    <row r="41" s="286" customFormat="1" ht="12.75"/>
  </sheetData>
  <sheetProtection/>
  <mergeCells count="20">
    <mergeCell ref="A38:B38"/>
    <mergeCell ref="G38:H38"/>
    <mergeCell ref="K5:K6"/>
    <mergeCell ref="A36:B36"/>
    <mergeCell ref="E5:E6"/>
    <mergeCell ref="F5:F6"/>
    <mergeCell ref="G5:J5"/>
    <mergeCell ref="B3:I3"/>
    <mergeCell ref="A2:B2"/>
    <mergeCell ref="C2:K2"/>
    <mergeCell ref="A39:B39"/>
    <mergeCell ref="G39:H39"/>
    <mergeCell ref="C36:E36"/>
    <mergeCell ref="G36:H36"/>
    <mergeCell ref="G37:H37"/>
    <mergeCell ref="B1:J1"/>
    <mergeCell ref="A5:A6"/>
    <mergeCell ref="B5:B6"/>
    <mergeCell ref="C5:C6"/>
    <mergeCell ref="D5:D6"/>
  </mergeCells>
  <printOptions/>
  <pageMargins left="0" right="0" top="0.1968503937007874" bottom="0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25"/>
  <sheetViews>
    <sheetView zoomScalePageLayoutView="0" workbookViewId="0" topLeftCell="A10">
      <selection activeCell="L16" sqref="L16"/>
    </sheetView>
  </sheetViews>
  <sheetFormatPr defaultColWidth="9.140625" defaultRowHeight="12.75"/>
  <cols>
    <col min="1" max="1" width="26.00390625" style="0" customWidth="1"/>
    <col min="2" max="2" width="14.140625" style="0" bestFit="1" customWidth="1"/>
    <col min="3" max="3" width="14.00390625" style="0" customWidth="1"/>
    <col min="4" max="4" width="14.140625" style="0" bestFit="1" customWidth="1"/>
    <col min="10" max="10" width="12.28125" style="0" customWidth="1"/>
    <col min="12" max="12" width="10.8515625" style="0" bestFit="1" customWidth="1"/>
  </cols>
  <sheetData>
    <row r="1" spans="2:12" ht="18.75">
      <c r="B1" s="341"/>
      <c r="C1" s="341"/>
      <c r="D1" s="341"/>
      <c r="E1" s="341"/>
      <c r="F1" s="341"/>
      <c r="G1" s="341"/>
      <c r="H1" s="341"/>
      <c r="I1" s="451" t="s">
        <v>438</v>
      </c>
      <c r="J1" s="451"/>
      <c r="K1" s="451"/>
      <c r="L1" s="451"/>
    </row>
    <row r="2" spans="2:16" ht="70.5" customHeight="1">
      <c r="B2" s="342"/>
      <c r="C2" s="342"/>
      <c r="D2" s="342"/>
      <c r="E2" s="342"/>
      <c r="F2" s="342"/>
      <c r="G2" s="342"/>
      <c r="H2" s="452" t="s">
        <v>439</v>
      </c>
      <c r="I2" s="452"/>
      <c r="J2" s="452"/>
      <c r="K2" s="452"/>
      <c r="L2" s="452"/>
      <c r="M2" s="452"/>
      <c r="N2" s="343"/>
      <c r="O2" s="343"/>
      <c r="P2" s="343"/>
    </row>
    <row r="3" spans="1:12" ht="18.75">
      <c r="A3" s="344" t="s">
        <v>440</v>
      </c>
      <c r="B3" s="344"/>
      <c r="C3" s="344"/>
      <c r="D3" s="344"/>
      <c r="E3" s="344"/>
      <c r="F3" s="344"/>
      <c r="G3" s="344"/>
      <c r="H3" s="453" t="s">
        <v>0</v>
      </c>
      <c r="I3" s="453"/>
      <c r="J3" s="453"/>
      <c r="K3" s="453"/>
      <c r="L3" s="453"/>
    </row>
    <row r="4" spans="1:12" ht="18">
      <c r="A4" s="344"/>
      <c r="B4" s="344"/>
      <c r="C4" s="344"/>
      <c r="D4" s="344"/>
      <c r="E4" s="344"/>
      <c r="F4" s="344"/>
      <c r="G4" s="344"/>
      <c r="H4" s="345" t="s">
        <v>392</v>
      </c>
      <c r="I4" s="345"/>
      <c r="J4" s="345"/>
      <c r="K4" s="345"/>
      <c r="L4" s="345"/>
    </row>
    <row r="5" spans="1:12" ht="18">
      <c r="A5" s="346"/>
      <c r="H5" s="345" t="s">
        <v>393</v>
      </c>
      <c r="I5" s="345"/>
      <c r="J5" s="345"/>
      <c r="K5" s="345"/>
      <c r="L5" s="345"/>
    </row>
    <row r="6" spans="1:12" ht="18">
      <c r="A6" s="346"/>
      <c r="H6" s="347" t="s">
        <v>441</v>
      </c>
      <c r="I6" s="347"/>
      <c r="J6" s="347"/>
      <c r="K6" s="347"/>
      <c r="L6" s="348"/>
    </row>
    <row r="7" spans="1:16" ht="18">
      <c r="A7" s="346"/>
      <c r="H7" s="454" t="s">
        <v>464</v>
      </c>
      <c r="I7" s="454"/>
      <c r="J7" s="454"/>
      <c r="K7" s="454"/>
      <c r="L7" s="454"/>
      <c r="M7" s="454"/>
      <c r="N7" s="347"/>
      <c r="O7" s="347"/>
      <c r="P7" s="347"/>
    </row>
    <row r="9" spans="1:12" ht="18">
      <c r="A9" s="457" t="s">
        <v>463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</row>
    <row r="10" spans="1:12" ht="55.5" customHeight="1">
      <c r="A10" s="458" t="s">
        <v>135</v>
      </c>
      <c r="B10" s="458"/>
      <c r="C10" s="458"/>
      <c r="D10" s="459" t="s">
        <v>447</v>
      </c>
      <c r="E10" s="459"/>
      <c r="F10" s="459"/>
      <c r="G10" s="459"/>
      <c r="H10" s="459"/>
      <c r="I10" s="459"/>
      <c r="J10" s="459"/>
      <c r="K10" s="459"/>
      <c r="L10" s="459"/>
    </row>
    <row r="11" ht="13.5" thickBot="1"/>
    <row r="12" spans="1:12" ht="51">
      <c r="A12" s="227" t="s">
        <v>379</v>
      </c>
      <c r="B12" s="460" t="s">
        <v>372</v>
      </c>
      <c r="C12" s="460"/>
      <c r="D12" s="460" t="s">
        <v>373</v>
      </c>
      <c r="E12" s="460"/>
      <c r="F12" s="460" t="s">
        <v>374</v>
      </c>
      <c r="G12" s="460"/>
      <c r="H12" s="460" t="s">
        <v>375</v>
      </c>
      <c r="I12" s="460"/>
      <c r="J12" s="228" t="s">
        <v>376</v>
      </c>
      <c r="K12" s="228" t="s">
        <v>377</v>
      </c>
      <c r="L12" s="229" t="s">
        <v>378</v>
      </c>
    </row>
    <row r="13" spans="1:12" ht="12.75">
      <c r="A13" s="230"/>
      <c r="B13" s="225" t="s">
        <v>380</v>
      </c>
      <c r="C13" s="225" t="s">
        <v>368</v>
      </c>
      <c r="D13" s="225" t="s">
        <v>380</v>
      </c>
      <c r="E13" s="225" t="s">
        <v>368</v>
      </c>
      <c r="F13" s="225" t="s">
        <v>380</v>
      </c>
      <c r="G13" s="225" t="s">
        <v>368</v>
      </c>
      <c r="H13" s="225" t="s">
        <v>380</v>
      </c>
      <c r="I13" s="225" t="s">
        <v>368</v>
      </c>
      <c r="J13" s="225" t="s">
        <v>380</v>
      </c>
      <c r="K13" s="225" t="s">
        <v>369</v>
      </c>
      <c r="L13" s="231" t="s">
        <v>380</v>
      </c>
    </row>
    <row r="14" spans="1:12" ht="12.75">
      <c r="A14" s="232">
        <v>1</v>
      </c>
      <c r="B14" s="226">
        <v>2</v>
      </c>
      <c r="C14" s="226">
        <v>3</v>
      </c>
      <c r="D14" s="226">
        <v>4</v>
      </c>
      <c r="E14" s="226">
        <v>5</v>
      </c>
      <c r="F14" s="226">
        <v>6</v>
      </c>
      <c r="G14" s="226">
        <v>7</v>
      </c>
      <c r="H14" s="226">
        <v>8</v>
      </c>
      <c r="I14" s="226">
        <v>9</v>
      </c>
      <c r="J14" s="226" t="s">
        <v>395</v>
      </c>
      <c r="K14" s="226">
        <v>11</v>
      </c>
      <c r="L14" s="233" t="s">
        <v>396</v>
      </c>
    </row>
    <row r="15" spans="1:12" ht="60.75" customHeight="1">
      <c r="A15" s="234" t="s">
        <v>410</v>
      </c>
      <c r="B15" s="349">
        <f>(B18/K18)*K15</f>
        <v>2492.7954545454545</v>
      </c>
      <c r="C15" s="287">
        <f>B15*100/J18</f>
        <v>45.19126655690532</v>
      </c>
      <c r="D15" s="349">
        <f>D18/K18*K15</f>
        <v>0</v>
      </c>
      <c r="E15" s="287">
        <f>D15*100/J18</f>
        <v>0</v>
      </c>
      <c r="F15" s="349">
        <f>F18/K18*K15</f>
        <v>92.39999999999999</v>
      </c>
      <c r="G15" s="287">
        <f>F15*100/J18</f>
        <v>1.6750965355958012</v>
      </c>
      <c r="H15" s="351">
        <f>H18/K18*K15</f>
        <v>47.48863636363636</v>
      </c>
      <c r="I15" s="287">
        <f>H15*100/J18</f>
        <v>0.8609096347716023</v>
      </c>
      <c r="J15" s="351">
        <f>B15+D15+F15+H15</f>
        <v>2632.684090909091</v>
      </c>
      <c r="K15" s="357">
        <v>21</v>
      </c>
      <c r="L15" s="288">
        <f>J15/K15</f>
        <v>125.3659090909091</v>
      </c>
    </row>
    <row r="16" spans="1:12" ht="66" customHeight="1">
      <c r="A16" s="234" t="s">
        <v>411</v>
      </c>
      <c r="B16" s="349">
        <f>(B18/K18)*K16</f>
        <v>2730.2045454545455</v>
      </c>
      <c r="C16" s="287">
        <f>B16*100/J18</f>
        <v>49.49519670518202</v>
      </c>
      <c r="D16" s="349">
        <f>D18/K18*K16</f>
        <v>0</v>
      </c>
      <c r="E16" s="287">
        <f>D16*100/J18</f>
        <v>0</v>
      </c>
      <c r="F16" s="349">
        <f>F18/K18*K16</f>
        <v>101.19999999999999</v>
      </c>
      <c r="G16" s="287">
        <f>F16*100/J18</f>
        <v>1.8346295389858773</v>
      </c>
      <c r="H16" s="351">
        <f>H18/K18*K16</f>
        <v>52.01136363636363</v>
      </c>
      <c r="I16" s="287">
        <f>H16*100/J18</f>
        <v>0.942901028559374</v>
      </c>
      <c r="J16" s="351">
        <f>B16+D16+F16+H16</f>
        <v>2883.415909090909</v>
      </c>
      <c r="K16" s="357">
        <v>23</v>
      </c>
      <c r="L16" s="288">
        <f>J16/K16</f>
        <v>125.36590909090908</v>
      </c>
    </row>
    <row r="17" spans="1:12" ht="76.5" customHeight="1" thickBot="1">
      <c r="A17" s="289" t="s">
        <v>412</v>
      </c>
      <c r="B17" s="350">
        <f>(B18/K18)*K17</f>
        <v>0</v>
      </c>
      <c r="C17" s="290">
        <f>B17*100/J18</f>
        <v>0</v>
      </c>
      <c r="D17" s="350">
        <f>D18/K18*K17</f>
        <v>0</v>
      </c>
      <c r="E17" s="290">
        <v>0</v>
      </c>
      <c r="F17" s="350">
        <f>F18/K18*K17</f>
        <v>0</v>
      </c>
      <c r="G17" s="290">
        <f>F17*100/J18</f>
        <v>0</v>
      </c>
      <c r="H17" s="352">
        <f>H18/K18*K17</f>
        <v>0</v>
      </c>
      <c r="I17" s="290">
        <f>H17*100/J18</f>
        <v>0</v>
      </c>
      <c r="J17" s="352">
        <f>B17+D17+F17+H17</f>
        <v>0</v>
      </c>
      <c r="K17" s="291"/>
      <c r="L17" s="292">
        <v>0</v>
      </c>
    </row>
    <row r="18" spans="1:12" ht="19.5" thickBot="1">
      <c r="A18" s="293" t="s">
        <v>371</v>
      </c>
      <c r="B18" s="294">
        <v>5223</v>
      </c>
      <c r="C18" s="295">
        <v>1</v>
      </c>
      <c r="D18" s="294">
        <f>'расшифровка раз.2'!I28/1000</f>
        <v>0</v>
      </c>
      <c r="E18" s="295">
        <v>1</v>
      </c>
      <c r="F18" s="294">
        <v>193.6</v>
      </c>
      <c r="G18" s="295">
        <v>1</v>
      </c>
      <c r="H18" s="294">
        <v>99.5</v>
      </c>
      <c r="I18" s="295">
        <v>1</v>
      </c>
      <c r="J18" s="294">
        <f>SUM(J15:J17)</f>
        <v>5516.1</v>
      </c>
      <c r="K18" s="294">
        <f>SUM(K15:K17)</f>
        <v>44</v>
      </c>
      <c r="L18" s="296">
        <f>J18/K18</f>
        <v>125.3659090909091</v>
      </c>
    </row>
    <row r="22" spans="1:4" s="257" customFormat="1" ht="12.75">
      <c r="A22" s="256" t="s">
        <v>408</v>
      </c>
      <c r="B22" s="270"/>
      <c r="C22" s="455" t="s">
        <v>449</v>
      </c>
      <c r="D22" s="455"/>
    </row>
    <row r="23" spans="2:4" s="257" customFormat="1" ht="12.75">
      <c r="B23" s="271" t="s">
        <v>2</v>
      </c>
      <c r="C23" s="456" t="s">
        <v>3</v>
      </c>
      <c r="D23" s="456"/>
    </row>
    <row r="24" spans="1:4" s="257" customFormat="1" ht="16.5" customHeight="1">
      <c r="A24" s="258" t="s">
        <v>452</v>
      </c>
      <c r="B24" s="270"/>
      <c r="C24" s="455" t="s">
        <v>459</v>
      </c>
      <c r="D24" s="455"/>
    </row>
    <row r="25" spans="2:4" s="257" customFormat="1" ht="12.75">
      <c r="B25" s="271" t="s">
        <v>2</v>
      </c>
      <c r="C25" s="456" t="s">
        <v>3</v>
      </c>
      <c r="D25" s="456"/>
    </row>
  </sheetData>
  <sheetProtection/>
  <mergeCells count="15">
    <mergeCell ref="D10:L10"/>
    <mergeCell ref="H12:I12"/>
    <mergeCell ref="F12:G12"/>
    <mergeCell ref="D12:E12"/>
    <mergeCell ref="B12:C12"/>
    <mergeCell ref="I1:L1"/>
    <mergeCell ref="H2:M2"/>
    <mergeCell ref="H3:L3"/>
    <mergeCell ref="H7:M7"/>
    <mergeCell ref="C24:D24"/>
    <mergeCell ref="C25:D25"/>
    <mergeCell ref="C22:D22"/>
    <mergeCell ref="C23:D23"/>
    <mergeCell ref="A9:L9"/>
    <mergeCell ref="A10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48"/>
  <sheetViews>
    <sheetView tabSelected="1" zoomScale="80" zoomScaleNormal="80" zoomScalePageLayoutView="0" workbookViewId="0" topLeftCell="A1">
      <selection activeCell="I41" sqref="I41"/>
    </sheetView>
  </sheetViews>
  <sheetFormatPr defaultColWidth="9.140625" defaultRowHeight="12.75"/>
  <cols>
    <col min="1" max="1" width="34.57421875" style="162" customWidth="1"/>
    <col min="2" max="2" width="17.00390625" style="0" customWidth="1"/>
    <col min="3" max="3" width="16.8515625" style="0" customWidth="1"/>
    <col min="4" max="4" width="15.8515625" style="0" customWidth="1"/>
    <col min="5" max="5" width="12.140625" style="0" customWidth="1"/>
    <col min="6" max="6" width="14.57421875" style="0" customWidth="1"/>
    <col min="7" max="7" width="15.00390625" style="0" customWidth="1"/>
    <col min="8" max="9" width="18.140625" style="0" customWidth="1"/>
  </cols>
  <sheetData>
    <row r="1" spans="7:9" ht="16.5" customHeight="1">
      <c r="G1" s="461" t="s">
        <v>389</v>
      </c>
      <c r="H1" s="461"/>
      <c r="I1" s="461"/>
    </row>
    <row r="2" spans="7:9" ht="15">
      <c r="G2" s="461" t="s">
        <v>390</v>
      </c>
      <c r="H2" s="461"/>
      <c r="I2" s="461"/>
    </row>
    <row r="3" spans="7:9" ht="15">
      <c r="G3" s="461" t="s">
        <v>391</v>
      </c>
      <c r="H3" s="461"/>
      <c r="I3" s="461"/>
    </row>
    <row r="4" ht="12" customHeight="1">
      <c r="G4" s="237"/>
    </row>
    <row r="5" spans="6:7" ht="18.75">
      <c r="F5" s="239" t="s">
        <v>0</v>
      </c>
      <c r="G5" s="237"/>
    </row>
    <row r="6" ht="18.75">
      <c r="F6" s="239" t="s">
        <v>392</v>
      </c>
    </row>
    <row r="7" ht="18.75">
      <c r="F7" s="239" t="s">
        <v>393</v>
      </c>
    </row>
    <row r="8" spans="6:9" ht="18.75">
      <c r="F8" s="240"/>
      <c r="G8" s="241"/>
      <c r="H8" s="242" t="s">
        <v>394</v>
      </c>
      <c r="I8" s="242"/>
    </row>
    <row r="9" spans="6:9" ht="18.75">
      <c r="F9" s="239" t="s">
        <v>465</v>
      </c>
      <c r="G9" s="242"/>
      <c r="H9" s="242"/>
      <c r="I9" s="242"/>
    </row>
    <row r="10" spans="6:9" ht="13.5" customHeight="1">
      <c r="F10" s="238"/>
      <c r="G10" s="242"/>
      <c r="H10" s="242"/>
      <c r="I10" s="242"/>
    </row>
    <row r="11" spans="1:9" ht="96.75" customHeight="1">
      <c r="A11" s="462" t="s">
        <v>466</v>
      </c>
      <c r="B11" s="462"/>
      <c r="C11" s="462"/>
      <c r="D11" s="462"/>
      <c r="E11" s="462"/>
      <c r="F11" s="462"/>
      <c r="G11" s="462"/>
      <c r="H11" s="462"/>
      <c r="I11" s="462"/>
    </row>
    <row r="13" spans="1:9" ht="87" customHeight="1">
      <c r="A13" s="297" t="s">
        <v>381</v>
      </c>
      <c r="B13" s="243" t="s">
        <v>382</v>
      </c>
      <c r="C13" s="243" t="s">
        <v>383</v>
      </c>
      <c r="D13" s="243" t="s">
        <v>374</v>
      </c>
      <c r="E13" s="247" t="s">
        <v>384</v>
      </c>
      <c r="F13" s="243" t="s">
        <v>385</v>
      </c>
      <c r="G13" s="243" t="s">
        <v>386</v>
      </c>
      <c r="H13" s="243" t="s">
        <v>387</v>
      </c>
      <c r="I13" s="243" t="s">
        <v>388</v>
      </c>
    </row>
    <row r="14" spans="1:9" ht="15.75" customHeight="1">
      <c r="A14" s="298"/>
      <c r="B14" s="235" t="s">
        <v>380</v>
      </c>
      <c r="C14" s="235" t="s">
        <v>380</v>
      </c>
      <c r="D14" s="235" t="s">
        <v>380</v>
      </c>
      <c r="E14" s="248" t="s">
        <v>380</v>
      </c>
      <c r="F14" s="235" t="s">
        <v>380</v>
      </c>
      <c r="G14" s="235" t="s">
        <v>369</v>
      </c>
      <c r="H14" s="235" t="s">
        <v>380</v>
      </c>
      <c r="I14" s="235" t="s">
        <v>380</v>
      </c>
    </row>
    <row r="15" spans="1:9" s="245" customFormat="1" ht="11.25">
      <c r="A15" s="299">
        <v>1</v>
      </c>
      <c r="B15" s="244">
        <v>2</v>
      </c>
      <c r="C15" s="244">
        <v>3</v>
      </c>
      <c r="D15" s="244">
        <v>4</v>
      </c>
      <c r="E15" s="249">
        <v>5</v>
      </c>
      <c r="F15" s="244">
        <v>6</v>
      </c>
      <c r="G15" s="244">
        <v>7</v>
      </c>
      <c r="H15" s="244">
        <v>8</v>
      </c>
      <c r="I15" s="244">
        <v>9</v>
      </c>
    </row>
    <row r="16" spans="1:9" ht="15.75">
      <c r="A16" s="463" t="s">
        <v>467</v>
      </c>
      <c r="B16" s="463"/>
      <c r="C16" s="463"/>
      <c r="D16" s="463"/>
      <c r="E16" s="463"/>
      <c r="F16" s="463"/>
      <c r="G16" s="463"/>
      <c r="H16" s="463"/>
      <c r="I16" s="463"/>
    </row>
    <row r="17" spans="1:9" ht="46.5" customHeight="1">
      <c r="A17" s="300" t="s">
        <v>410</v>
      </c>
      <c r="B17" s="250">
        <f>B20/G20*G17</f>
        <v>2871.77</v>
      </c>
      <c r="C17" s="250">
        <f>C20/G20*G17</f>
        <v>0</v>
      </c>
      <c r="D17" s="250">
        <f>D20/G20*G17</f>
        <v>113.96</v>
      </c>
      <c r="E17" s="250">
        <f>E20/G20*G17</f>
        <v>68.03500000000001</v>
      </c>
      <c r="F17" s="250">
        <f>SUM(B17:E17)</f>
        <v>3053.765</v>
      </c>
      <c r="G17" s="236">
        <v>22</v>
      </c>
      <c r="H17" s="250">
        <f>F17/G17</f>
        <v>138.8075</v>
      </c>
      <c r="I17" s="250">
        <f>I20/G20*G17</f>
        <v>93.5</v>
      </c>
    </row>
    <row r="18" spans="1:9" ht="49.5" customHeight="1">
      <c r="A18" s="300" t="s">
        <v>411</v>
      </c>
      <c r="B18" s="250">
        <f>B20/G20*G18</f>
        <v>2349.63</v>
      </c>
      <c r="C18" s="250">
        <f>C20/G20*G18</f>
        <v>0</v>
      </c>
      <c r="D18" s="250">
        <f>D20/G20*G18</f>
        <v>93.24</v>
      </c>
      <c r="E18" s="250">
        <f>E20/G20*G18</f>
        <v>55.665000000000006</v>
      </c>
      <c r="F18" s="250">
        <f>SUM(B18:E18)</f>
        <v>2498.535</v>
      </c>
      <c r="G18" s="236">
        <v>18</v>
      </c>
      <c r="H18" s="250">
        <f>F18/G18</f>
        <v>138.8075</v>
      </c>
      <c r="I18" s="250">
        <f>I20/G20*G18</f>
        <v>76.5</v>
      </c>
    </row>
    <row r="19" spans="1:9" ht="63" customHeight="1">
      <c r="A19" s="301" t="s">
        <v>412</v>
      </c>
      <c r="B19" s="250">
        <v>0</v>
      </c>
      <c r="C19" s="250">
        <v>0</v>
      </c>
      <c r="D19" s="250">
        <v>0</v>
      </c>
      <c r="E19" s="250">
        <v>0</v>
      </c>
      <c r="F19" s="250">
        <f>SUM(B19:E19)</f>
        <v>0</v>
      </c>
      <c r="G19" s="236">
        <v>0</v>
      </c>
      <c r="H19" s="250">
        <v>0</v>
      </c>
      <c r="I19" s="250">
        <v>0</v>
      </c>
    </row>
    <row r="20" spans="1:9" s="112" customFormat="1" ht="15.75">
      <c r="A20" s="355" t="s">
        <v>371</v>
      </c>
      <c r="B20" s="303">
        <v>5221.4</v>
      </c>
      <c r="C20" s="303">
        <v>0</v>
      </c>
      <c r="D20" s="303">
        <v>207.2</v>
      </c>
      <c r="E20" s="303">
        <v>123.7</v>
      </c>
      <c r="F20" s="303">
        <f>SUM(F17:F19)</f>
        <v>5552.299999999999</v>
      </c>
      <c r="G20" s="303">
        <f>SUM(G17:G19)</f>
        <v>40</v>
      </c>
      <c r="H20" s="303">
        <v>138.8</v>
      </c>
      <c r="I20" s="303">
        <v>170</v>
      </c>
    </row>
    <row r="21" spans="1:9" ht="15.75">
      <c r="A21" s="464" t="s">
        <v>468</v>
      </c>
      <c r="B21" s="464"/>
      <c r="C21" s="464"/>
      <c r="D21" s="464"/>
      <c r="E21" s="464"/>
      <c r="F21" s="464"/>
      <c r="G21" s="464"/>
      <c r="H21" s="464"/>
      <c r="I21" s="464"/>
    </row>
    <row r="22" spans="1:9" ht="45">
      <c r="A22" s="300" t="s">
        <v>410</v>
      </c>
      <c r="B22" s="250">
        <f>'прил №4'!B15</f>
        <v>2492.7954545454545</v>
      </c>
      <c r="C22" s="250">
        <f>'прил №4'!D15</f>
        <v>0</v>
      </c>
      <c r="D22" s="250">
        <f>'прил №4'!F15</f>
        <v>92.39999999999999</v>
      </c>
      <c r="E22" s="250">
        <f>'прил №4'!H15</f>
        <v>47.48863636363636</v>
      </c>
      <c r="F22" s="250">
        <f>B22+C22+D22+E22</f>
        <v>2632.684090909091</v>
      </c>
      <c r="G22" s="356">
        <v>21</v>
      </c>
      <c r="H22" s="250">
        <f>F22/G22</f>
        <v>125.3659090909091</v>
      </c>
      <c r="I22" s="250">
        <f>I25/G25*G22</f>
        <v>64.38409090909092</v>
      </c>
    </row>
    <row r="23" spans="1:9" ht="45">
      <c r="A23" s="300" t="s">
        <v>411</v>
      </c>
      <c r="B23" s="250">
        <f>'прил №4'!B16</f>
        <v>2730.2045454545455</v>
      </c>
      <c r="C23" s="250">
        <f>'прил №4'!D16</f>
        <v>0</v>
      </c>
      <c r="D23" s="250">
        <f>'прил №4'!F16</f>
        <v>101.19999999999999</v>
      </c>
      <c r="E23" s="250">
        <f>'прил №4'!H16</f>
        <v>52.01136363636363</v>
      </c>
      <c r="F23" s="250">
        <f>B23+C23+D23+E23</f>
        <v>2883.415909090909</v>
      </c>
      <c r="G23" s="356">
        <f>'прил №4'!K16</f>
        <v>23</v>
      </c>
      <c r="H23" s="250">
        <f>F23/G23</f>
        <v>125.36590909090908</v>
      </c>
      <c r="I23" s="250">
        <f>I25/G25*G23</f>
        <v>70.51590909090909</v>
      </c>
    </row>
    <row r="24" spans="1:9" ht="60">
      <c r="A24" s="301" t="s">
        <v>412</v>
      </c>
      <c r="B24" s="250">
        <f>'прил №4'!B17</f>
        <v>0</v>
      </c>
      <c r="C24" s="250">
        <f>'прил №4'!D17</f>
        <v>0</v>
      </c>
      <c r="D24" s="250">
        <f>'прил №4'!F17</f>
        <v>0</v>
      </c>
      <c r="E24" s="250">
        <f>'прил №4'!H17</f>
        <v>0</v>
      </c>
      <c r="F24" s="250">
        <f>B24+C24+D24+E24</f>
        <v>0</v>
      </c>
      <c r="G24" s="236">
        <f>'прил №4'!K17</f>
        <v>0</v>
      </c>
      <c r="H24" s="250">
        <v>0</v>
      </c>
      <c r="I24" s="250">
        <f>I25/G25*G24</f>
        <v>0</v>
      </c>
    </row>
    <row r="25" spans="1:9" ht="15.75">
      <c r="A25" s="302" t="s">
        <v>371</v>
      </c>
      <c r="B25" s="250">
        <f aca="true" t="shared" si="0" ref="B25:G25">SUM(B22:B24)</f>
        <v>5223</v>
      </c>
      <c r="C25" s="250">
        <f t="shared" si="0"/>
        <v>0</v>
      </c>
      <c r="D25" s="250">
        <f t="shared" si="0"/>
        <v>193.59999999999997</v>
      </c>
      <c r="E25" s="250">
        <f t="shared" si="0"/>
        <v>99.5</v>
      </c>
      <c r="F25" s="250">
        <f t="shared" si="0"/>
        <v>5516.1</v>
      </c>
      <c r="G25" s="250">
        <f t="shared" si="0"/>
        <v>44</v>
      </c>
      <c r="H25" s="250">
        <f>F25/G25</f>
        <v>125.3659090909091</v>
      </c>
      <c r="I25" s="250">
        <v>134.9</v>
      </c>
    </row>
    <row r="26" spans="1:9" ht="15.75">
      <c r="A26" s="464" t="s">
        <v>469</v>
      </c>
      <c r="B26" s="464"/>
      <c r="C26" s="464"/>
      <c r="D26" s="464"/>
      <c r="E26" s="464"/>
      <c r="F26" s="464"/>
      <c r="G26" s="464"/>
      <c r="H26" s="464"/>
      <c r="I26" s="464"/>
    </row>
    <row r="27" spans="1:9" ht="45">
      <c r="A27" s="300" t="s">
        <v>410</v>
      </c>
      <c r="B27" s="250">
        <f>B22/2</f>
        <v>1246.3977272727273</v>
      </c>
      <c r="C27" s="250">
        <f>C22/2</f>
        <v>0</v>
      </c>
      <c r="D27" s="250">
        <f>D22/2</f>
        <v>46.199999999999996</v>
      </c>
      <c r="E27" s="250">
        <f>E22/2</f>
        <v>23.74431818181818</v>
      </c>
      <c r="F27" s="250">
        <f>F22/2</f>
        <v>1316.3420454545455</v>
      </c>
      <c r="G27" s="356">
        <v>21</v>
      </c>
      <c r="H27" s="353">
        <f>H22</f>
        <v>125.3659090909091</v>
      </c>
      <c r="I27" s="353">
        <f>I22/2</f>
        <v>32.19204545454546</v>
      </c>
    </row>
    <row r="28" spans="1:9" ht="45">
      <c r="A28" s="300" t="s">
        <v>411</v>
      </c>
      <c r="B28" s="250">
        <f aca="true" t="shared" si="1" ref="B28:F29">B23/2</f>
        <v>1365.1022727272727</v>
      </c>
      <c r="C28" s="250">
        <f t="shared" si="1"/>
        <v>0</v>
      </c>
      <c r="D28" s="250">
        <f t="shared" si="1"/>
        <v>50.599999999999994</v>
      </c>
      <c r="E28" s="250">
        <f t="shared" si="1"/>
        <v>26.005681818181817</v>
      </c>
      <c r="F28" s="250">
        <f t="shared" si="1"/>
        <v>1441.7079545454544</v>
      </c>
      <c r="G28" s="356">
        <v>23</v>
      </c>
      <c r="H28" s="353">
        <f>H23</f>
        <v>125.36590909090908</v>
      </c>
      <c r="I28" s="353">
        <f>I23/2</f>
        <v>35.257954545454545</v>
      </c>
    </row>
    <row r="29" spans="1:9" ht="60">
      <c r="A29" s="301" t="s">
        <v>412</v>
      </c>
      <c r="B29" s="250">
        <f t="shared" si="1"/>
        <v>0</v>
      </c>
      <c r="C29" s="250">
        <f t="shared" si="1"/>
        <v>0</v>
      </c>
      <c r="D29" s="250">
        <f t="shared" si="1"/>
        <v>0</v>
      </c>
      <c r="E29" s="250">
        <f t="shared" si="1"/>
        <v>0</v>
      </c>
      <c r="F29" s="250">
        <f t="shared" si="1"/>
        <v>0</v>
      </c>
      <c r="G29" s="236">
        <v>0</v>
      </c>
      <c r="H29" s="353">
        <f>H24</f>
        <v>0</v>
      </c>
      <c r="I29" s="236">
        <f>I24/2</f>
        <v>0</v>
      </c>
    </row>
    <row r="30" spans="1:9" ht="15.75">
      <c r="A30" s="302" t="s">
        <v>371</v>
      </c>
      <c r="B30" s="250">
        <f>SUM(B27:B29)</f>
        <v>2611.5</v>
      </c>
      <c r="C30" s="250">
        <f aca="true" t="shared" si="2" ref="C30:I30">SUM(C27:C29)</f>
        <v>0</v>
      </c>
      <c r="D30" s="250">
        <f t="shared" si="2"/>
        <v>96.79999999999998</v>
      </c>
      <c r="E30" s="250">
        <f t="shared" si="2"/>
        <v>49.75</v>
      </c>
      <c r="F30" s="250">
        <f t="shared" si="2"/>
        <v>2758.05</v>
      </c>
      <c r="G30" s="250">
        <f t="shared" si="2"/>
        <v>44</v>
      </c>
      <c r="H30" s="353">
        <v>125.4</v>
      </c>
      <c r="I30" s="250">
        <f t="shared" si="2"/>
        <v>67.45</v>
      </c>
    </row>
    <row r="31" spans="1:9" ht="15.75">
      <c r="A31" s="464" t="s">
        <v>470</v>
      </c>
      <c r="B31" s="464"/>
      <c r="C31" s="464"/>
      <c r="D31" s="464"/>
      <c r="E31" s="464"/>
      <c r="F31" s="464"/>
      <c r="G31" s="464"/>
      <c r="H31" s="464"/>
      <c r="I31" s="464"/>
    </row>
    <row r="32" spans="1:9" ht="45">
      <c r="A32" s="300" t="s">
        <v>410</v>
      </c>
      <c r="B32" s="250">
        <f>B35/G35*G32</f>
        <v>2492.7954545454545</v>
      </c>
      <c r="C32" s="250">
        <f aca="true" t="shared" si="3" ref="B32:F34">C22</f>
        <v>0</v>
      </c>
      <c r="D32" s="250">
        <f>D35/G35*G32</f>
        <v>137.6931818181818</v>
      </c>
      <c r="E32" s="250">
        <f>E35/G35*G32</f>
        <v>47.48863636363636</v>
      </c>
      <c r="F32" s="250">
        <f>B32+C32+D32+E32</f>
        <v>2677.977272727273</v>
      </c>
      <c r="G32" s="356">
        <v>21</v>
      </c>
      <c r="H32" s="250">
        <f>F32/G32</f>
        <v>127.52272727272728</v>
      </c>
      <c r="I32" s="250">
        <f>I35/G35*G32</f>
        <v>83.80909090909091</v>
      </c>
    </row>
    <row r="33" spans="1:9" ht="45">
      <c r="A33" s="300" t="s">
        <v>411</v>
      </c>
      <c r="B33" s="250">
        <f>B35/G35*G33</f>
        <v>2730.2045454545455</v>
      </c>
      <c r="C33" s="250">
        <f t="shared" si="3"/>
        <v>0</v>
      </c>
      <c r="D33" s="250">
        <f>D35/G35*G33</f>
        <v>150.8068181818182</v>
      </c>
      <c r="E33" s="250">
        <f>E35/G35*G33</f>
        <v>52.01136363636363</v>
      </c>
      <c r="F33" s="250">
        <f>B33+C33+D33+E33</f>
        <v>2933.022727272727</v>
      </c>
      <c r="G33" s="356">
        <v>23</v>
      </c>
      <c r="H33" s="250">
        <f>F33/G33</f>
        <v>127.52272727272727</v>
      </c>
      <c r="I33" s="250">
        <f>I35/G35*G33</f>
        <v>91.79090909090908</v>
      </c>
    </row>
    <row r="34" spans="1:9" ht="60">
      <c r="A34" s="301" t="s">
        <v>412</v>
      </c>
      <c r="B34" s="250">
        <f t="shared" si="3"/>
        <v>0</v>
      </c>
      <c r="C34" s="250">
        <f t="shared" si="3"/>
        <v>0</v>
      </c>
      <c r="D34" s="250">
        <f t="shared" si="3"/>
        <v>0</v>
      </c>
      <c r="E34" s="250">
        <f t="shared" si="3"/>
        <v>0</v>
      </c>
      <c r="F34" s="250">
        <f t="shared" si="3"/>
        <v>0</v>
      </c>
      <c r="G34" s="236">
        <v>0</v>
      </c>
      <c r="H34" s="250">
        <f>H24</f>
        <v>0</v>
      </c>
      <c r="I34" s="250"/>
    </row>
    <row r="35" spans="1:9" ht="15.75">
      <c r="A35" s="302" t="s">
        <v>371</v>
      </c>
      <c r="B35" s="250">
        <v>5223</v>
      </c>
      <c r="C35" s="250">
        <f>SUM(C32:C34)</f>
        <v>0</v>
      </c>
      <c r="D35" s="250">
        <v>288.5</v>
      </c>
      <c r="E35" s="250">
        <v>99.5</v>
      </c>
      <c r="F35" s="250">
        <f>SUM(F32:F34)</f>
        <v>5611</v>
      </c>
      <c r="G35" s="250">
        <f>SUM(G32:G34)</f>
        <v>44</v>
      </c>
      <c r="H35" s="250">
        <f>F35/G35</f>
        <v>127.52272727272727</v>
      </c>
      <c r="I35" s="250">
        <v>175.6</v>
      </c>
    </row>
    <row r="36" spans="1:9" ht="15.75">
      <c r="A36" s="464" t="s">
        <v>471</v>
      </c>
      <c r="B36" s="464"/>
      <c r="C36" s="464"/>
      <c r="D36" s="464"/>
      <c r="E36" s="464"/>
      <c r="F36" s="464"/>
      <c r="G36" s="464"/>
      <c r="H36" s="464"/>
      <c r="I36" s="464"/>
    </row>
    <row r="37" spans="1:9" ht="45">
      <c r="A37" s="300" t="s">
        <v>410</v>
      </c>
      <c r="B37" s="250">
        <f>B40/G40*G37</f>
        <v>2492.7954545454545</v>
      </c>
      <c r="C37" s="250">
        <f>C27</f>
        <v>0</v>
      </c>
      <c r="D37" s="250">
        <f>D40/G40*G37</f>
        <v>137.6931818181818</v>
      </c>
      <c r="E37" s="250">
        <f>E40/G40*G37</f>
        <v>47.48863636363636</v>
      </c>
      <c r="F37" s="250">
        <f>B37+C37+D37+E37</f>
        <v>2677.977272727273</v>
      </c>
      <c r="G37" s="356">
        <v>21</v>
      </c>
      <c r="H37" s="250">
        <f>F37/G37</f>
        <v>127.52272727272728</v>
      </c>
      <c r="I37" s="250">
        <f>I40/G40*G37</f>
        <v>83.80909090909091</v>
      </c>
    </row>
    <row r="38" spans="1:9" ht="45">
      <c r="A38" s="300" t="s">
        <v>411</v>
      </c>
      <c r="B38" s="250">
        <f>B40/G40*G38</f>
        <v>2730.2045454545455</v>
      </c>
      <c r="C38" s="250">
        <f>C28</f>
        <v>0</v>
      </c>
      <c r="D38" s="250">
        <f>D40/G40*G38</f>
        <v>150.8068181818182</v>
      </c>
      <c r="E38" s="250">
        <f>E40/G40*G38</f>
        <v>52.01136363636363</v>
      </c>
      <c r="F38" s="250">
        <f>B38+C38+D38+E38</f>
        <v>2933.022727272727</v>
      </c>
      <c r="G38" s="356">
        <v>23</v>
      </c>
      <c r="H38" s="250">
        <f>F38/G38</f>
        <v>127.52272727272727</v>
      </c>
      <c r="I38" s="250">
        <f>I40/G40*G38</f>
        <v>91.79090909090908</v>
      </c>
    </row>
    <row r="39" spans="1:9" ht="60">
      <c r="A39" s="301" t="s">
        <v>412</v>
      </c>
      <c r="B39" s="250">
        <f>B29</f>
        <v>0</v>
      </c>
      <c r="C39" s="250">
        <f>C29</f>
        <v>0</v>
      </c>
      <c r="D39" s="250">
        <f>D29</f>
        <v>0</v>
      </c>
      <c r="E39" s="250">
        <f>E29</f>
        <v>0</v>
      </c>
      <c r="F39" s="250">
        <f>F29</f>
        <v>0</v>
      </c>
      <c r="G39" s="236">
        <v>0</v>
      </c>
      <c r="H39" s="250">
        <f>H29</f>
        <v>0</v>
      </c>
      <c r="I39" s="250"/>
    </row>
    <row r="40" spans="1:9" ht="15.75">
      <c r="A40" s="302" t="s">
        <v>371</v>
      </c>
      <c r="B40" s="250">
        <v>5223</v>
      </c>
      <c r="C40" s="250">
        <f>SUM(C37:C39)</f>
        <v>0</v>
      </c>
      <c r="D40" s="250">
        <v>288.5</v>
      </c>
      <c r="E40" s="250">
        <v>99.5</v>
      </c>
      <c r="F40" s="250">
        <f>SUM(F37:F39)</f>
        <v>5611</v>
      </c>
      <c r="G40" s="250">
        <f>SUM(G37:G39)</f>
        <v>44</v>
      </c>
      <c r="H40" s="250">
        <f>F40/G40</f>
        <v>127.52272727272727</v>
      </c>
      <c r="I40" s="250">
        <v>175.6</v>
      </c>
    </row>
    <row r="43" spans="1:9" s="337" customFormat="1" ht="15.75">
      <c r="A43" s="336" t="s">
        <v>451</v>
      </c>
      <c r="E43" s="246"/>
      <c r="H43" s="339" t="s">
        <v>449</v>
      </c>
      <c r="I43" s="340"/>
    </row>
    <row r="44" spans="1:8" s="337" customFormat="1" ht="15">
      <c r="A44" s="354"/>
      <c r="E44" s="15" t="s">
        <v>2</v>
      </c>
      <c r="H44" s="15" t="s">
        <v>3</v>
      </c>
    </row>
    <row r="45" spans="1:5" s="337" customFormat="1" ht="15">
      <c r="A45" s="354"/>
      <c r="E45" s="15"/>
    </row>
    <row r="46" spans="1:8" s="337" customFormat="1" ht="15">
      <c r="A46" s="354" t="s">
        <v>452</v>
      </c>
      <c r="E46" s="246"/>
      <c r="H46" s="338" t="s">
        <v>459</v>
      </c>
    </row>
    <row r="47" spans="1:8" s="337" customFormat="1" ht="15">
      <c r="A47" s="354"/>
      <c r="E47" s="15" t="s">
        <v>2</v>
      </c>
      <c r="H47" s="15" t="s">
        <v>3</v>
      </c>
    </row>
    <row r="48" s="337" customFormat="1" ht="15">
      <c r="A48" s="354"/>
    </row>
  </sheetData>
  <sheetProtection/>
  <mergeCells count="9">
    <mergeCell ref="G1:I1"/>
    <mergeCell ref="G2:I2"/>
    <mergeCell ref="G3:I3"/>
    <mergeCell ref="A11:I11"/>
    <mergeCell ref="A16:I16"/>
    <mergeCell ref="A36:I36"/>
    <mergeCell ref="A31:I31"/>
    <mergeCell ref="A26:I26"/>
    <mergeCell ref="A21:I21"/>
  </mergeCells>
  <printOptions/>
  <pageMargins left="0" right="0" top="0.1968503937007874" bottom="0.1968503937007874" header="0.5118110236220472" footer="0.511811023622047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2014-01-09T09:49:57Z</cp:lastPrinted>
  <dcterms:created xsi:type="dcterms:W3CDTF">1996-10-08T23:32:33Z</dcterms:created>
  <dcterms:modified xsi:type="dcterms:W3CDTF">2015-04-05T10:20:09Z</dcterms:modified>
  <cp:category/>
  <cp:version/>
  <cp:contentType/>
  <cp:contentStatus/>
</cp:coreProperties>
</file>