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Прил. №2" sheetId="3" r:id="rId1"/>
  </sheets>
  <definedNames>
    <definedName name="_xlnm.Print_Area" localSheetId="0">'Прил. №2'!$A$1:$N$336</definedName>
  </definedNames>
  <calcPr calcId="125725" fullPrecision="0"/>
</workbook>
</file>

<file path=xl/calcChain.xml><?xml version="1.0" encoding="utf-8"?>
<calcChain xmlns="http://schemas.openxmlformats.org/spreadsheetml/2006/main">
  <c r="M295" i="3"/>
  <c r="M294"/>
  <c r="M293"/>
  <c r="M292"/>
  <c r="M303"/>
  <c r="M304"/>
  <c r="M305"/>
  <c r="M302"/>
  <c r="J246"/>
  <c r="L248"/>
  <c r="L294" s="1"/>
  <c r="L247"/>
  <c r="L293" s="1"/>
  <c r="L231"/>
  <c r="M229"/>
  <c r="K144"/>
  <c r="L224"/>
  <c r="L232" s="1"/>
  <c r="L223"/>
  <c r="L222"/>
  <c r="L230" s="1"/>
  <c r="M224"/>
  <c r="M223"/>
  <c r="M231" s="1"/>
  <c r="M222"/>
  <c r="M230" s="1"/>
  <c r="L216"/>
  <c r="L89"/>
  <c r="L88"/>
  <c r="L87"/>
  <c r="M89"/>
  <c r="M88"/>
  <c r="M87"/>
  <c r="M210"/>
  <c r="M209"/>
  <c r="M208"/>
  <c r="L208"/>
  <c r="L210" s="1"/>
  <c r="M133"/>
  <c r="M132"/>
  <c r="M131"/>
  <c r="L133"/>
  <c r="L132"/>
  <c r="L131"/>
  <c r="M105"/>
  <c r="M146" s="1"/>
  <c r="M104"/>
  <c r="M103"/>
  <c r="M144" s="1"/>
  <c r="M113"/>
  <c r="M112"/>
  <c r="M111"/>
  <c r="L116"/>
  <c r="L117" s="1"/>
  <c r="M117"/>
  <c r="M116"/>
  <c r="M125"/>
  <c r="M124"/>
  <c r="M123"/>
  <c r="L137"/>
  <c r="L136"/>
  <c r="L135"/>
  <c r="L144" s="1"/>
  <c r="M156"/>
  <c r="M155"/>
  <c r="M154"/>
  <c r="M158"/>
  <c r="M159" s="1"/>
  <c r="M160" s="1"/>
  <c r="M174"/>
  <c r="M173"/>
  <c r="M217" s="1"/>
  <c r="M172"/>
  <c r="M216" s="1"/>
  <c r="M186"/>
  <c r="M185"/>
  <c r="M184"/>
  <c r="M80"/>
  <c r="M79"/>
  <c r="M78"/>
  <c r="M76"/>
  <c r="M75"/>
  <c r="M74"/>
  <c r="M62"/>
  <c r="M61"/>
  <c r="M60"/>
  <c r="M54"/>
  <c r="M53"/>
  <c r="M52"/>
  <c r="M68" s="1"/>
  <c r="M17"/>
  <c r="M18" s="1"/>
  <c r="L249" l="1"/>
  <c r="L295" s="1"/>
  <c r="J247"/>
  <c r="L145"/>
  <c r="J248"/>
  <c r="M19"/>
  <c r="L209"/>
  <c r="M244"/>
  <c r="M243"/>
  <c r="M242"/>
  <c r="L292"/>
  <c r="M130"/>
  <c r="L229"/>
  <c r="M215"/>
  <c r="L215"/>
  <c r="M143"/>
  <c r="K143"/>
  <c r="L143"/>
  <c r="L130"/>
  <c r="M67" l="1"/>
  <c r="M8"/>
  <c r="L8"/>
  <c r="L29" s="1"/>
  <c r="J35"/>
  <c r="J36"/>
  <c r="J37"/>
  <c r="J38"/>
  <c r="J39"/>
  <c r="J40"/>
  <c r="J41"/>
  <c r="J42"/>
  <c r="J43"/>
  <c r="J44"/>
  <c r="J45"/>
  <c r="J46"/>
  <c r="J47"/>
  <c r="J48"/>
  <c r="J49"/>
  <c r="J50"/>
  <c r="M29" l="1"/>
  <c r="M11"/>
  <c r="M9"/>
  <c r="M10"/>
  <c r="K218"/>
  <c r="L218" l="1"/>
  <c r="M70"/>
  <c r="L32"/>
  <c r="K29"/>
  <c r="L306"/>
  <c r="J249"/>
  <c r="N217"/>
  <c r="N218"/>
  <c r="K168"/>
  <c r="L168" l="1"/>
  <c r="M93"/>
  <c r="L93"/>
  <c r="M218"/>
  <c r="M232" l="1"/>
  <c r="K217"/>
  <c r="K216"/>
  <c r="N216"/>
  <c r="N215"/>
  <c r="J214"/>
  <c r="J213"/>
  <c r="J212"/>
  <c r="J211"/>
  <c r="N219" l="1"/>
  <c r="H218"/>
  <c r="K146" l="1"/>
  <c r="M32"/>
  <c r="M98" s="1"/>
  <c r="J327" l="1"/>
  <c r="J218" l="1"/>
  <c r="K237"/>
  <c r="K145"/>
  <c r="J282"/>
  <c r="J281"/>
  <c r="J280"/>
  <c r="J279"/>
  <c r="J210"/>
  <c r="J209"/>
  <c r="J208"/>
  <c r="J207"/>
  <c r="L217"/>
  <c r="M168" l="1"/>
  <c r="M237" s="1"/>
  <c r="J109"/>
  <c r="J108"/>
  <c r="J107"/>
  <c r="J106"/>
  <c r="J198" l="1"/>
  <c r="J197"/>
  <c r="J196"/>
  <c r="J195"/>
  <c r="M145" l="1"/>
  <c r="J61"/>
  <c r="J62"/>
  <c r="J60"/>
  <c r="J59"/>
  <c r="K215"/>
  <c r="K219" l="1"/>
  <c r="H215" s="1"/>
  <c r="M69"/>
  <c r="J278"/>
  <c r="M307"/>
  <c r="H216"/>
  <c r="J216" l="1"/>
  <c r="L219"/>
  <c r="J133"/>
  <c r="J132"/>
  <c r="J131"/>
  <c r="J130"/>
  <c r="J206"/>
  <c r="J205"/>
  <c r="J204"/>
  <c r="J203"/>
  <c r="J202"/>
  <c r="J201"/>
  <c r="J200"/>
  <c r="J199"/>
  <c r="M92"/>
  <c r="J178"/>
  <c r="J176"/>
  <c r="J175"/>
  <c r="J177" l="1"/>
  <c r="J217"/>
  <c r="J221"/>
  <c r="J194"/>
  <c r="J193"/>
  <c r="J192"/>
  <c r="J191"/>
  <c r="N292" l="1"/>
  <c r="N293"/>
  <c r="N294"/>
  <c r="N295"/>
  <c r="K295"/>
  <c r="K294"/>
  <c r="K293"/>
  <c r="K292"/>
  <c r="K91"/>
  <c r="L167"/>
  <c r="L236" s="1"/>
  <c r="J295" l="1"/>
  <c r="J182"/>
  <c r="J181"/>
  <c r="J180"/>
  <c r="J179"/>
  <c r="J85"/>
  <c r="J84"/>
  <c r="J83"/>
  <c r="J82"/>
  <c r="M312"/>
  <c r="L91"/>
  <c r="M91" l="1"/>
  <c r="J299" l="1"/>
  <c r="K329" l="1"/>
  <c r="K330"/>
  <c r="K331"/>
  <c r="L329"/>
  <c r="L330"/>
  <c r="L331"/>
  <c r="M31"/>
  <c r="J277"/>
  <c r="J276" l="1"/>
  <c r="M219" l="1"/>
  <c r="H217"/>
  <c r="E215" s="1"/>
  <c r="J215"/>
  <c r="J219" s="1"/>
  <c r="M90"/>
  <c r="M95" s="1"/>
  <c r="K328"/>
  <c r="J55" l="1"/>
  <c r="J56"/>
  <c r="J57"/>
  <c r="J58"/>
  <c r="J24" l="1"/>
  <c r="J25"/>
  <c r="J26"/>
  <c r="J27"/>
  <c r="J263"/>
  <c r="J262"/>
  <c r="J261"/>
  <c r="J260"/>
  <c r="J259"/>
  <c r="J228"/>
  <c r="J227"/>
  <c r="J226"/>
  <c r="J225"/>
  <c r="J141"/>
  <c r="J140"/>
  <c r="J139"/>
  <c r="J138"/>
  <c r="J292" l="1"/>
  <c r="M30" l="1"/>
  <c r="M96" s="1"/>
  <c r="L31"/>
  <c r="L30"/>
  <c r="N143"/>
  <c r="N144"/>
  <c r="N145"/>
  <c r="J145" s="1"/>
  <c r="N146"/>
  <c r="L121"/>
  <c r="L146" s="1"/>
  <c r="J120"/>
  <c r="J119"/>
  <c r="J118"/>
  <c r="M165"/>
  <c r="M234" s="1"/>
  <c r="L165"/>
  <c r="L234" s="1"/>
  <c r="M306"/>
  <c r="N306"/>
  <c r="L307"/>
  <c r="N307"/>
  <c r="L308"/>
  <c r="L313" s="1"/>
  <c r="M308"/>
  <c r="M313" s="1"/>
  <c r="N308"/>
  <c r="L309"/>
  <c r="L314" s="1"/>
  <c r="M309"/>
  <c r="M314" s="1"/>
  <c r="N309"/>
  <c r="K307"/>
  <c r="K308"/>
  <c r="K309"/>
  <c r="K306"/>
  <c r="K311" s="1"/>
  <c r="J291"/>
  <c r="J290"/>
  <c r="J289"/>
  <c r="J288"/>
  <c r="N229"/>
  <c r="J229" s="1"/>
  <c r="N230"/>
  <c r="N231"/>
  <c r="N232"/>
  <c r="H307" l="1"/>
  <c r="M311"/>
  <c r="H308"/>
  <c r="H30"/>
  <c r="L237"/>
  <c r="H31"/>
  <c r="J121"/>
  <c r="H230"/>
  <c r="L296"/>
  <c r="L311"/>
  <c r="M233"/>
  <c r="H231"/>
  <c r="J306"/>
  <c r="J241"/>
  <c r="J267"/>
  <c r="J283"/>
  <c r="J258"/>
  <c r="J257"/>
  <c r="J256"/>
  <c r="J255"/>
  <c r="H292" l="1"/>
  <c r="H293"/>
  <c r="J269"/>
  <c r="J270"/>
  <c r="J268"/>
  <c r="J284"/>
  <c r="J285"/>
  <c r="J286"/>
  <c r="J264"/>
  <c r="J266"/>
  <c r="J265"/>
  <c r="J243"/>
  <c r="J242"/>
  <c r="L147" l="1"/>
  <c r="M147"/>
  <c r="J244"/>
  <c r="J305" l="1"/>
  <c r="J304"/>
  <c r="J303"/>
  <c r="J298"/>
  <c r="N32"/>
  <c r="K32"/>
  <c r="N31"/>
  <c r="K31"/>
  <c r="N30"/>
  <c r="K30"/>
  <c r="H29" s="1"/>
  <c r="N29"/>
  <c r="K314"/>
  <c r="H32" l="1"/>
  <c r="J29"/>
  <c r="N314"/>
  <c r="J314" s="1"/>
  <c r="J302"/>
  <c r="J301"/>
  <c r="J300"/>
  <c r="E29" l="1"/>
  <c r="J309"/>
  <c r="J146"/>
  <c r="J64"/>
  <c r="J190" l="1"/>
  <c r="J189"/>
  <c r="J188"/>
  <c r="J187"/>
  <c r="J186"/>
  <c r="J185"/>
  <c r="J184"/>
  <c r="J183"/>
  <c r="K167"/>
  <c r="K236" s="1"/>
  <c r="K166"/>
  <c r="K235" s="1"/>
  <c r="K165"/>
  <c r="K234" s="1"/>
  <c r="L166"/>
  <c r="L235" s="1"/>
  <c r="N168"/>
  <c r="M167"/>
  <c r="M236" s="1"/>
  <c r="M166"/>
  <c r="M235" s="1"/>
  <c r="N167"/>
  <c r="N166"/>
  <c r="N165"/>
  <c r="J164"/>
  <c r="J163"/>
  <c r="J162"/>
  <c r="J161"/>
  <c r="J160"/>
  <c r="J159"/>
  <c r="J158"/>
  <c r="J157"/>
  <c r="J156"/>
  <c r="J155"/>
  <c r="J154"/>
  <c r="J153"/>
  <c r="J152"/>
  <c r="J151"/>
  <c r="J150"/>
  <c r="J149"/>
  <c r="H143"/>
  <c r="J137"/>
  <c r="J136"/>
  <c r="J135"/>
  <c r="J134"/>
  <c r="J129"/>
  <c r="J128"/>
  <c r="J127"/>
  <c r="J126"/>
  <c r="J125"/>
  <c r="J124"/>
  <c r="J123"/>
  <c r="J122"/>
  <c r="J117"/>
  <c r="J116"/>
  <c r="J115"/>
  <c r="J114"/>
  <c r="J113"/>
  <c r="J112"/>
  <c r="J111"/>
  <c r="J110"/>
  <c r="J105"/>
  <c r="J104"/>
  <c r="J103"/>
  <c r="J102"/>
  <c r="N93"/>
  <c r="K93"/>
  <c r="J89"/>
  <c r="J80"/>
  <c r="N70"/>
  <c r="L70"/>
  <c r="L98" s="1"/>
  <c r="K70"/>
  <c r="J66"/>
  <c r="J54"/>
  <c r="J23"/>
  <c r="J22"/>
  <c r="J21"/>
  <c r="J20"/>
  <c r="J19"/>
  <c r="J17"/>
  <c r="J15"/>
  <c r="J14"/>
  <c r="J13"/>
  <c r="J12"/>
  <c r="J11"/>
  <c r="J274"/>
  <c r="J224"/>
  <c r="J223"/>
  <c r="H165" l="1"/>
  <c r="J143"/>
  <c r="H166"/>
  <c r="H144"/>
  <c r="H167"/>
  <c r="H146"/>
  <c r="H145"/>
  <c r="N233"/>
  <c r="H232"/>
  <c r="L233"/>
  <c r="K233"/>
  <c r="H229" s="1"/>
  <c r="H168"/>
  <c r="N169"/>
  <c r="N235"/>
  <c r="L169"/>
  <c r="M169"/>
  <c r="K169"/>
  <c r="N234"/>
  <c r="N147"/>
  <c r="N237" s="1"/>
  <c r="J237" s="1"/>
  <c r="K147"/>
  <c r="N236"/>
  <c r="J70"/>
  <c r="J165"/>
  <c r="J168"/>
  <c r="J167"/>
  <c r="J166"/>
  <c r="N33"/>
  <c r="J32"/>
  <c r="L33"/>
  <c r="K33"/>
  <c r="L328"/>
  <c r="M328"/>
  <c r="N328"/>
  <c r="M329"/>
  <c r="N329"/>
  <c r="M330"/>
  <c r="N330"/>
  <c r="M331"/>
  <c r="M335" s="1"/>
  <c r="N331"/>
  <c r="J326"/>
  <c r="J325"/>
  <c r="J324"/>
  <c r="J323"/>
  <c r="J322"/>
  <c r="J321"/>
  <c r="J320"/>
  <c r="J319"/>
  <c r="J318"/>
  <c r="J317"/>
  <c r="J316"/>
  <c r="L90"/>
  <c r="N90"/>
  <c r="N91"/>
  <c r="J91" s="1"/>
  <c r="L92"/>
  <c r="N92"/>
  <c r="K92"/>
  <c r="K90"/>
  <c r="L67"/>
  <c r="N67"/>
  <c r="L68"/>
  <c r="N68"/>
  <c r="L69"/>
  <c r="N69"/>
  <c r="K68"/>
  <c r="K69"/>
  <c r="K67"/>
  <c r="J65"/>
  <c r="J63"/>
  <c r="J53"/>
  <c r="J52"/>
  <c r="J51"/>
  <c r="L95" l="1"/>
  <c r="L94"/>
  <c r="J328"/>
  <c r="K98"/>
  <c r="K335" s="1"/>
  <c r="N97"/>
  <c r="K96"/>
  <c r="E143"/>
  <c r="H235"/>
  <c r="L238"/>
  <c r="J234"/>
  <c r="J273"/>
  <c r="J275"/>
  <c r="L332"/>
  <c r="N96"/>
  <c r="L96"/>
  <c r="L97"/>
  <c r="J173"/>
  <c r="J174"/>
  <c r="J232"/>
  <c r="J76"/>
  <c r="J93"/>
  <c r="H234"/>
  <c r="K238"/>
  <c r="N238"/>
  <c r="H237"/>
  <c r="H70"/>
  <c r="H93"/>
  <c r="M97"/>
  <c r="J169"/>
  <c r="N94"/>
  <c r="N98"/>
  <c r="L335"/>
  <c r="K94"/>
  <c r="K97"/>
  <c r="K71"/>
  <c r="N95"/>
  <c r="N71"/>
  <c r="M71"/>
  <c r="L71"/>
  <c r="M33"/>
  <c r="H33" s="1"/>
  <c r="J96" l="1"/>
  <c r="J272"/>
  <c r="H96"/>
  <c r="J231"/>
  <c r="J172"/>
  <c r="H98"/>
  <c r="H71"/>
  <c r="J98"/>
  <c r="N99"/>
  <c r="L99"/>
  <c r="J230" l="1"/>
  <c r="M238" l="1"/>
  <c r="H236"/>
  <c r="E234" s="1"/>
  <c r="H294"/>
  <c r="N335" l="1"/>
  <c r="J335" s="1"/>
  <c r="L312"/>
  <c r="L334"/>
  <c r="K312"/>
  <c r="K313"/>
  <c r="N311"/>
  <c r="H91"/>
  <c r="H90"/>
  <c r="H69"/>
  <c r="H68"/>
  <c r="H67"/>
  <c r="J144"/>
  <c r="J74"/>
  <c r="J75"/>
  <c r="J77"/>
  <c r="J78"/>
  <c r="J79"/>
  <c r="J86"/>
  <c r="J87"/>
  <c r="J88"/>
  <c r="J92"/>
  <c r="J67"/>
  <c r="J68"/>
  <c r="J69"/>
  <c r="J9"/>
  <c r="J10"/>
  <c r="J16"/>
  <c r="J18"/>
  <c r="J8"/>
  <c r="J222"/>
  <c r="J31"/>
  <c r="J311" l="1"/>
  <c r="J147"/>
  <c r="N312"/>
  <c r="N313"/>
  <c r="N334" s="1"/>
  <c r="M334"/>
  <c r="L333"/>
  <c r="H333" s="1"/>
  <c r="H306"/>
  <c r="J73"/>
  <c r="K333"/>
  <c r="N333"/>
  <c r="H309"/>
  <c r="K334"/>
  <c r="N332"/>
  <c r="M333"/>
  <c r="L310"/>
  <c r="E67"/>
  <c r="N310"/>
  <c r="K310"/>
  <c r="M310"/>
  <c r="M296"/>
  <c r="H295"/>
  <c r="N296"/>
  <c r="K296"/>
  <c r="J71"/>
  <c r="J307"/>
  <c r="J308"/>
  <c r="J236"/>
  <c r="J294"/>
  <c r="J235"/>
  <c r="J293"/>
  <c r="K95"/>
  <c r="J97"/>
  <c r="J30"/>
  <c r="J33" s="1"/>
  <c r="H314" l="1"/>
  <c r="J310"/>
  <c r="H95"/>
  <c r="K332"/>
  <c r="H335"/>
  <c r="E306"/>
  <c r="L336"/>
  <c r="N336"/>
  <c r="J296"/>
  <c r="K99"/>
  <c r="E292"/>
  <c r="J312"/>
  <c r="H313"/>
  <c r="J313"/>
  <c r="H311"/>
  <c r="J330"/>
  <c r="J331"/>
  <c r="H331"/>
  <c r="E165"/>
  <c r="J329"/>
  <c r="H329"/>
  <c r="H332" l="1"/>
  <c r="K336"/>
  <c r="M94"/>
  <c r="H94" s="1"/>
  <c r="H92"/>
  <c r="E90" s="1"/>
  <c r="J90"/>
  <c r="J94" s="1"/>
  <c r="H312"/>
  <c r="E311" s="1"/>
  <c r="J333"/>
  <c r="J334"/>
  <c r="H330"/>
  <c r="M99" l="1"/>
  <c r="H97"/>
  <c r="E95" s="1"/>
  <c r="J95"/>
  <c r="J99" s="1"/>
  <c r="J171" l="1"/>
  <c r="H328"/>
  <c r="E328" s="1"/>
  <c r="E229" l="1"/>
  <c r="J233"/>
  <c r="J238" l="1"/>
  <c r="M332"/>
  <c r="M336" l="1"/>
  <c r="J332"/>
  <c r="J336" s="1"/>
  <c r="H334"/>
  <c r="E332" s="1"/>
</calcChain>
</file>

<file path=xl/sharedStrings.xml><?xml version="1.0" encoding="utf-8"?>
<sst xmlns="http://schemas.openxmlformats.org/spreadsheetml/2006/main" count="817" uniqueCount="140">
  <si>
    <t>№</t>
  </si>
  <si>
    <t>Наименование подпрограммы, основного мероприятия</t>
  </si>
  <si>
    <t>Ответственный исполнитель, соисполнитель</t>
  </si>
  <si>
    <t>Ожидаемые непосредственные результаты</t>
  </si>
  <si>
    <t>Объем финансирования, тыс. рублей, в том числе</t>
  </si>
  <si>
    <t>наименование</t>
  </si>
  <si>
    <t>Значение (по годам реализации мероприятия)</t>
  </si>
  <si>
    <t>По годам, всего</t>
  </si>
  <si>
    <t>Местный бюджет</t>
  </si>
  <si>
    <t>Создание дополнительных мест в дошкольных образовательных организациях, развитие вариативных форм дошкольного образования;</t>
  </si>
  <si>
    <t>Управление образования</t>
  </si>
  <si>
    <t>%</t>
  </si>
  <si>
    <t>Реконструкция, капитальный и текущий ремонт зданий дошкольных образовательных организаций; (приложение №1)</t>
  </si>
  <si>
    <t>Своевременное и целевое использование субсидии на оснащение дополнительных мест</t>
  </si>
  <si>
    <t>ИТОГО:</t>
  </si>
  <si>
    <t>Введение и реализация ФГОС дошкольного образования в МО «Лешуконский муниципальный район»</t>
  </si>
  <si>
    <t>Управление образования, дошкольные образовательные организации</t>
  </si>
  <si>
    <t>Кадровое обеспечение системы дошкольного образования (повышение квалификации)</t>
  </si>
  <si>
    <t xml:space="preserve">удельный вес  численности педработников, прошедших повышение квалификации в общей численности педработников </t>
  </si>
  <si>
    <t>Разработка и внедрение механизмов эффективного контракта с педагогическими работниками дошкольных образовательных организаций</t>
  </si>
  <si>
    <t>Разработка и внедрение механизмов эффективного контракта</t>
  </si>
  <si>
    <t>Информационное и мониторинговое сопровождение введения эффективного контракта</t>
  </si>
  <si>
    <t>Управление образования, образовательные организации</t>
  </si>
  <si>
    <t>Ежегодное обеспечение не менее 97% доли обучающихся, успешно завершивших среднее образование.</t>
  </si>
  <si>
    <t>образовательные организации</t>
  </si>
  <si>
    <t>расширение сети кружков, клубов, секций, направленных на развитие различных видов одаренности, на базе общеобразовательных учреждений и учреждений дополнительного образования;</t>
  </si>
  <si>
    <t>создание районной школы одарённых детей на базе МБОУ «Лешуконская СОШ»;</t>
  </si>
  <si>
    <t>участие обучающихся в областной школе одарённых детей;</t>
  </si>
  <si>
    <t>Доля педагогов, прошедших повышение квалификации к общему количеству педагогов</t>
  </si>
  <si>
    <t>Федеральный бюджет</t>
  </si>
  <si>
    <t>Областной бюджет</t>
  </si>
  <si>
    <t>Внебюджетные средства</t>
  </si>
  <si>
    <t>Единица измерения</t>
  </si>
  <si>
    <t>наименование подпрограммы, основного мероприятия</t>
  </si>
  <si>
    <t>местный</t>
  </si>
  <si>
    <t>областной</t>
  </si>
  <si>
    <t>ИТОГО по подпрограмме</t>
  </si>
  <si>
    <t>внебюджет.</t>
  </si>
  <si>
    <t>федеральный</t>
  </si>
  <si>
    <t>Управление образования, ИМО, образовательные организации</t>
  </si>
  <si>
    <t>Субсидии образовательным организациям на финансовое обеспечение муниципального задания (выполнение работ)</t>
  </si>
  <si>
    <t>Формирование доступной среды для инвалидов</t>
  </si>
  <si>
    <t>Мероприятия по проведению оздоровительной кампании детей</t>
  </si>
  <si>
    <t>выплата вознаграждений профессиональным опекунам</t>
  </si>
  <si>
    <t>организация и осуществление деятельности по опеке и попечительству</t>
  </si>
  <si>
    <t>обеспечение предоставления жилых помещений детям-сиротам и детям, оставшимся без попечения родителей</t>
  </si>
  <si>
    <t>ИТОГО по программе</t>
  </si>
  <si>
    <t>Задача №1 «Обеспечение гарантий доступности и равных возможностей в получении бесплатного начального общего, основного общего и среднего общего образования на территории МО «Лешуконский муниципальный район»</t>
  </si>
  <si>
    <t>2018 г.</t>
  </si>
  <si>
    <t>2019 г.</t>
  </si>
  <si>
    <t>2020 г.</t>
  </si>
  <si>
    <t>2021 г.</t>
  </si>
  <si>
    <t xml:space="preserve">Обеспечение бесплатным двухразовым питанием детей с ограниченными возможностями здоровья </t>
  </si>
  <si>
    <t>Образовательные организации</t>
  </si>
  <si>
    <t xml:space="preserve">1 раз в 2 года обеспечивть бесплатный проезд к месту отдыха и обратно педагогичекому работнику </t>
  </si>
  <si>
    <t>Обеспечение мер социальной поддержки педагогических работников</t>
  </si>
  <si>
    <t>Управление образования, ИМЦ</t>
  </si>
  <si>
    <t>Обесспечение доступности в ОО для детей-инвалидов</t>
  </si>
  <si>
    <t xml:space="preserve">Охват детей, находящихся в трудной жизненной ситуации, организованным летним отдыхом </t>
  </si>
  <si>
    <t>Обеспечение питанием детей, проживающих в пришкольных интернатах;</t>
  </si>
  <si>
    <t>Удельный вес обучающихся, охваченных подвозом к удельному весу обучающихся, нуждающихся в подвозе</t>
  </si>
  <si>
    <t>Выполнение социальных гарнтий по бесплатному проезду к месту отдыха и обратно</t>
  </si>
  <si>
    <t>Выполнение социальных гарантий  по бесплатному проезду к месту отдыха и обратно</t>
  </si>
  <si>
    <t>ИТОГО по подпрограмме 2:</t>
  </si>
  <si>
    <t>итого:</t>
  </si>
  <si>
    <t xml:space="preserve">Содержание противопожарного оборудования и проведение противопожарных мероприятий </t>
  </si>
  <si>
    <t>Задача 1. Обеспечение государственных гарантий доступности и качества услуг дошкольного образования на территории МО «Лешуконский муниципальный район»</t>
  </si>
  <si>
    <t>обеспечение бесплатным питанием детей-сирот, детей, оставшихся без попечения родителей и детей-инвалидов</t>
  </si>
  <si>
    <t>формирование доступной среды для инвалидов</t>
  </si>
  <si>
    <t>Создание условий для реализации предметно-развивающей среды с учетом требований ФГОС ДО</t>
  </si>
  <si>
    <t>Разработка основных образовательных программ дошкольного образования, а также программ для детей с ОВЗ</t>
  </si>
  <si>
    <t xml:space="preserve">Повышение квалификации педагогических работников системы дошкольного образования; </t>
  </si>
  <si>
    <t>Задача 3. Совершенствование инфраструктуры, обеспечивающей потребности системы дошкольного образования на территории МО "Лешуконский муниципальный район"</t>
  </si>
  <si>
    <t>внебюджетные средства</t>
  </si>
  <si>
    <t xml:space="preserve"> Управление образования, ИМЦ, образовательные организации</t>
  </si>
  <si>
    <t>Проведение мероприятий с педагогическими работниками (приложение №5 ) финансирование учтено в подпрограмме 3.</t>
  </si>
  <si>
    <t>Итого по подпрограмме 3:</t>
  </si>
  <si>
    <t>Итого по подпрограмме 4:</t>
  </si>
  <si>
    <t>Выполнение муниципального задания на оказание муниципальных услуг (выполнение работ) по реализации программ дошкольного образования МБОУ МО "Лешуконский муниципальный район"</t>
  </si>
  <si>
    <t>Задача 2. Создание условий, соответствующих требованиям ФГОС ДО, в том числе организационно-методическое сопровождение внедрения ФГОС ДО</t>
  </si>
  <si>
    <t>компенсация родительской платы за присмотр и уход за ребенком в государственных и муниципальных образовательных организациях, реализующих образовательную программу дошкольного образования</t>
  </si>
  <si>
    <t xml:space="preserve">Повышение квалификации педагогических работников системы дополнительного образования; </t>
  </si>
  <si>
    <t>Охват дополниетльным образованием до 80% от общего количества обучающихся</t>
  </si>
  <si>
    <t>Задача №1 «Обеспечение гарантий доступности дополнительного образования в МО "Лешуконский муниципальный район"</t>
  </si>
  <si>
    <t>Задача № 2 «Методическое сопровождение системы общего образования в МО "Лешуконский муниципальный района"»</t>
  </si>
  <si>
    <t>Обеспечение мер социальной поддержки педагогических работников, отдельных категорий квалифицированных специалистов</t>
  </si>
  <si>
    <t>Проведение мероприятий с обучающимися образовательных организаций</t>
  </si>
  <si>
    <t>Возмещение затрат, связанных с организацией благотворительного питания в школьных столовых для детей из малообеспеченных семей</t>
  </si>
  <si>
    <t>софинансирование части дополнительных расходов на повыщение минимального размера оплаты труда</t>
  </si>
  <si>
    <t>Резервный фонд администрации МО."Лешуконский муниципальный район"</t>
  </si>
  <si>
    <t>2018 г</t>
  </si>
  <si>
    <t>Укрепление материально-технической базы муниципальных дошкольных организаций</t>
  </si>
  <si>
    <t>Оснащение специальными транспортными средствами для перевозки детей</t>
  </si>
  <si>
    <t>разница в софинанс питания</t>
  </si>
  <si>
    <t>Обеспечение оборудованием и инвентарем интернатов при школах</t>
  </si>
  <si>
    <t>Благоустройство зданий государственных и муниципальных образовательных организаций в целях соблюдения требований к воздушно-тепловому режиму, водоснабжению и канализации</t>
  </si>
  <si>
    <t>Обеспечение бесплатным горячим питанием обучающихся, осваивающих образовательные программы начального общего образования</t>
  </si>
  <si>
    <t>Организация подвоза обучающихся</t>
  </si>
  <si>
    <t>Обеспечение условий для организации безопасного подвоза обучающихся к месту обучения и обратно</t>
  </si>
  <si>
    <t>Мероприятия по комплексной безопасности подведомственных учреждений (установка видеонаблюдения)</t>
  </si>
  <si>
    <t>Укрепление материально-технической базы муниципальных организаций дополнительного образования</t>
  </si>
  <si>
    <t>Управление образования, образовательные организац</t>
  </si>
  <si>
    <t>2019г.</t>
  </si>
  <si>
    <t>Мероприятия, связанные с профилактикой и устранением последствий распространения короновирусной инфекции.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</si>
  <si>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</si>
  <si>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Управление образования,  образовательные организации</t>
  </si>
  <si>
    <t xml:space="preserve">Мероприятия по комплексной безопасности подведомственных учреждений </t>
  </si>
  <si>
    <t>Разработка кадастровых паспортов на образовательные организации и земельных участков на кадастровом плане территории</t>
  </si>
  <si>
    <t>Мероприятия по обеспечению жизнедеятельности и
безопасного функционирования
образовательных организаций</t>
  </si>
  <si>
    <t>Мероприятия по обеспечению жизнедеятельности и безопасному функционированию образовательных организаций</t>
  </si>
  <si>
    <t>Задача № 3 «Совершенствование инфраструктуры, обеспечивающей потребности системы общего образования в МО «Лешуконский муниципальный район»</t>
  </si>
  <si>
    <t>Задача № 4 «Целевое обучение по образовательным программам высшего образования»</t>
  </si>
  <si>
    <t>Задача №2  "Обеспечение функционирования системы персонифицированного финансирования, обеспечивающей свободу выбора образовательных программ, равенство доступа к дополнительному образованию в МО «Лешуконский муниципальный район"</t>
  </si>
  <si>
    <t>Охват дополниетльным образованием до 80% от общего количества детей от 5 до 18 лет</t>
  </si>
  <si>
    <t>Субсидии на предоставление грантов</t>
  </si>
  <si>
    <t>Задача № 3 «Методическое сопровождение системы дополнительного образования и воспитания в МО "Лешуконский муниципальный район"»</t>
  </si>
  <si>
    <t>Задачи № 4 «Совершенствование инфраструктуры, обеспечивающей потребности системы дополнительного образования в МО «Лешуконский муниципальный район»</t>
  </si>
  <si>
    <r>
      <t>Задача № 5</t>
    </r>
    <r>
      <rPr>
        <sz val="13"/>
        <rFont val="Times New Roman"/>
        <family val="1"/>
        <charset val="204"/>
      </rPr>
      <t xml:space="preserve"> «Создание условия для повышения эффетивности системы дополнительного образования и воспитания в МО "Лешуконский муниципальный район"»</t>
    </r>
  </si>
  <si>
    <r>
      <t>Задача № 6</t>
    </r>
    <r>
      <rPr>
        <sz val="13"/>
        <rFont val="Times New Roman"/>
        <family val="1"/>
        <charset val="204"/>
      </rPr>
      <t xml:space="preserve"> «Создание и развитие творческой среды для выявления одарённых и талантливых детей в МО «Лешуконский муниципальный район»</t>
    </r>
  </si>
  <si>
    <t xml:space="preserve">Оснащение оборудованием столовых и пищеблоков  в целях создания условий для организации горячего питания </t>
  </si>
  <si>
    <t>Субсидии образовательным организациям на финансовое обеспечение муниципального задания (выполнение работ) (обеспечение функционирования модели персонифицированного финансирования дополнит-го образования детей)</t>
  </si>
  <si>
    <t>ПЕРЕЧЕНЬ 
мероприятий муниципальной программы
 «Развитие образования в МО «Лешуконский муниципальный район»  на 2022-2025 годы»</t>
  </si>
  <si>
    <t>Подпрограмма 1 «Развитие дошкольного образования в  МО «Лешуконский муниципальный район» на 2022-2025 годы"</t>
  </si>
  <si>
    <t>2022 г.</t>
  </si>
  <si>
    <t>2023 г.</t>
  </si>
  <si>
    <t>2024 г.</t>
  </si>
  <si>
    <t>2025 г.</t>
  </si>
  <si>
    <t xml:space="preserve">Подпрограмма 4 «Реализация государственных полномочий опеки и попечительства  на 2022-2025 годы» </t>
  </si>
  <si>
    <t xml:space="preserve">Подпрограмма 3 «Развитие дополнительного образования и воспитания в системе образования МО "Лешуконский муниципальный район" на 2022-2025 годы» </t>
  </si>
  <si>
    <t>Подпрограмма 2 «Развитие общего образования в МО "Лешуконский муниципальный район" на 2022-2025 годы»</t>
  </si>
  <si>
    <t>Обеспечение условий для разития кадрового потенциала</t>
  </si>
  <si>
    <t xml:space="preserve">Целевое обучение по образовательным программам высшего образования </t>
  </si>
  <si>
    <t>Приложение  к муниципальной программе "Развитие образования МО "Лешуконский муниципальный район" на 2022-2025 годы" к постановлению администрации МО "Лешуконский муниципальный район" от 20 октября 2021 года № 442</t>
  </si>
  <si>
    <t xml:space="preserve">Капитальный и текущий ремонт зданий дошкольных образовательных организаций </t>
  </si>
  <si>
    <t>Проведение текущих и капитальных ремонтов в образовательных организациях</t>
  </si>
  <si>
    <t xml:space="preserve">Проведение текущих и капитальных ремонтов в образовательных организациях </t>
  </si>
  <si>
    <t xml:space="preserve">Проведение районных мероприятий, участие в областных, всероссийскийх мероприятиях </t>
  </si>
  <si>
    <t xml:space="preserve">Развитие системы выявления, развития и поддержки одаренных и талантлтвых детей </t>
  </si>
  <si>
    <t xml:space="preserve">Проведение районных мероприятий, конкурсов с педагогическими работниками </t>
  </si>
  <si>
    <t>1270,38</t>
  </si>
</sst>
</file>

<file path=xl/styles.xml><?xml version="1.0" encoding="utf-8"?>
<styleSheet xmlns="http://schemas.openxmlformats.org/spreadsheetml/2006/main">
  <numFmts count="4">
    <numFmt numFmtId="164" formatCode="_-* #,##0.00\ _₽_-;\-* #,##0.00\ _₽_-;_-* &quot;-&quot;??\ _₽_-;_-@_-"/>
    <numFmt numFmtId="165" formatCode="#,##0.00_р_."/>
    <numFmt numFmtId="166" formatCode="#,##0.00\ _р_."/>
    <numFmt numFmtId="167" formatCode="_-* #,##0\ _₽_-;\-* #,##0\ _₽_-;_-* &quot;-&quot;??\ _₽_-;_-@_-"/>
  </numFmts>
  <fonts count="16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3" tint="-0.249977111117893"/>
      <name val="Times New Roman"/>
      <family val="1"/>
      <charset val="204"/>
    </font>
    <font>
      <b/>
      <sz val="9"/>
      <color theme="3" tint="-0.249977111117893"/>
      <name val="Times New Roman"/>
      <family val="1"/>
      <charset val="204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9">
    <xf numFmtId="0" fontId="0" fillId="0" borderId="0" xfId="0"/>
    <xf numFmtId="0" fontId="5" fillId="0" borderId="1" xfId="0" applyFont="1" applyFill="1" applyBorder="1" applyAlignment="1">
      <alignment horizontal="left" vertical="top" wrapText="1" shrinkToFit="1"/>
    </xf>
    <xf numFmtId="164" fontId="2" fillId="0" borderId="1" xfId="2" applyFont="1" applyFill="1" applyBorder="1" applyAlignment="1">
      <alignment horizontal="right" vertical="top" wrapText="1" shrinkToFit="1"/>
    </xf>
    <xf numFmtId="0" fontId="2" fillId="0" borderId="1" xfId="0" applyFont="1" applyFill="1" applyBorder="1" applyAlignment="1">
      <alignment vertical="top" wrapText="1" shrinkToFit="1"/>
    </xf>
    <xf numFmtId="9" fontId="2" fillId="0" borderId="1" xfId="0" applyNumberFormat="1" applyFont="1" applyFill="1" applyBorder="1" applyAlignment="1">
      <alignment vertical="top" wrapText="1" shrinkToFit="1"/>
    </xf>
    <xf numFmtId="0" fontId="2" fillId="0" borderId="0" xfId="0" applyFont="1" applyFill="1"/>
    <xf numFmtId="165" fontId="5" fillId="0" borderId="1" xfId="0" applyNumberFormat="1" applyFont="1" applyFill="1" applyBorder="1" applyAlignment="1">
      <alignment wrapText="1"/>
    </xf>
    <xf numFmtId="164" fontId="5" fillId="0" borderId="1" xfId="2" applyFont="1" applyFill="1" applyBorder="1" applyAlignment="1">
      <alignment horizontal="right" vertical="top" wrapText="1" shrinkToFit="1"/>
    </xf>
    <xf numFmtId="164" fontId="2" fillId="0" borderId="1" xfId="2" applyFont="1" applyFill="1" applyBorder="1" applyAlignment="1">
      <alignment horizontal="center" vertical="top" wrapText="1" shrinkToFit="1"/>
    </xf>
    <xf numFmtId="164" fontId="2" fillId="0" borderId="1" xfId="2" applyFont="1" applyFill="1" applyBorder="1"/>
    <xf numFmtId="0" fontId="2" fillId="0" borderId="7" xfId="0" applyFont="1" applyFill="1" applyBorder="1" applyAlignment="1">
      <alignment vertical="top" wrapText="1" shrinkToFit="1"/>
    </xf>
    <xf numFmtId="0" fontId="2" fillId="0" borderId="5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7" xfId="0" applyFont="1" applyFill="1" applyBorder="1" applyAlignment="1">
      <alignment horizontal="center" vertical="top" wrapText="1" shrinkToFit="1"/>
    </xf>
    <xf numFmtId="0" fontId="2" fillId="0" borderId="8" xfId="0" applyFont="1" applyFill="1" applyBorder="1" applyAlignment="1">
      <alignment horizontal="center" vertical="top" wrapText="1" shrinkToFit="1"/>
    </xf>
    <xf numFmtId="0" fontId="2" fillId="0" borderId="5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 shrinkToFit="1"/>
    </xf>
    <xf numFmtId="164" fontId="2" fillId="0" borderId="1" xfId="2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 shrinkToFit="1"/>
    </xf>
    <xf numFmtId="167" fontId="2" fillId="0" borderId="1" xfId="2" applyNumberFormat="1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left" vertical="top" wrapText="1" shrinkToFit="1"/>
    </xf>
    <xf numFmtId="9" fontId="2" fillId="0" borderId="1" xfId="0" applyNumberFormat="1" applyFont="1" applyFill="1" applyBorder="1" applyAlignment="1">
      <alignment wrapText="1"/>
    </xf>
    <xf numFmtId="0" fontId="5" fillId="0" borderId="15" xfId="0" applyFont="1" applyFill="1" applyBorder="1" applyAlignment="1">
      <alignment horizontal="left" vertical="top" wrapText="1" shrinkToFit="1"/>
    </xf>
    <xf numFmtId="165" fontId="5" fillId="0" borderId="1" xfId="0" applyNumberFormat="1" applyFont="1" applyFill="1" applyBorder="1" applyAlignment="1">
      <alignment vertical="top" wrapText="1" shrinkToFit="1"/>
    </xf>
    <xf numFmtId="0" fontId="2" fillId="0" borderId="1" xfId="0" applyFont="1" applyFill="1" applyBorder="1"/>
    <xf numFmtId="164" fontId="5" fillId="0" borderId="1" xfId="2" applyFont="1" applyFill="1" applyBorder="1"/>
    <xf numFmtId="0" fontId="2" fillId="0" borderId="1" xfId="0" applyFont="1" applyFill="1" applyBorder="1" applyAlignment="1">
      <alignment vertical="top" wrapText="1" shrinkToFit="1" readingOrder="1"/>
    </xf>
    <xf numFmtId="9" fontId="2" fillId="0" borderId="1" xfId="0" applyNumberFormat="1" applyFont="1" applyFill="1" applyBorder="1" applyAlignment="1">
      <alignment vertical="top" wrapText="1" shrinkToFit="1" readingOrder="1"/>
    </xf>
    <xf numFmtId="164" fontId="2" fillId="0" borderId="1" xfId="2" applyFont="1" applyFill="1" applyBorder="1" applyAlignment="1">
      <alignment horizontal="right" vertical="top" wrapText="1" shrinkToFit="1" readingOrder="1"/>
    </xf>
    <xf numFmtId="0" fontId="2" fillId="0" borderId="5" xfId="0" applyFont="1" applyFill="1" applyBorder="1" applyAlignment="1">
      <alignment horizontal="left" vertical="top" wrapText="1" readingOrder="1"/>
    </xf>
    <xf numFmtId="0" fontId="2" fillId="0" borderId="5" xfId="0" applyFont="1" applyFill="1" applyBorder="1" applyAlignment="1">
      <alignment horizontal="center" vertical="top" wrapText="1" shrinkToFit="1" readingOrder="1"/>
    </xf>
    <xf numFmtId="0" fontId="5" fillId="0" borderId="1" xfId="0" applyFont="1" applyFill="1" applyBorder="1" applyAlignment="1">
      <alignment horizontal="right" vertical="top" wrapText="1" shrinkToFit="1"/>
    </xf>
    <xf numFmtId="166" fontId="5" fillId="0" borderId="1" xfId="0" applyNumberFormat="1" applyFont="1" applyFill="1" applyBorder="1" applyAlignment="1">
      <alignment horizontal="center" vertical="top" wrapText="1" shrinkToFit="1"/>
    </xf>
    <xf numFmtId="0" fontId="5" fillId="0" borderId="1" xfId="0" applyFont="1" applyFill="1" applyBorder="1" applyAlignment="1">
      <alignment horizontal="center" vertical="top" wrapText="1" shrinkToFit="1"/>
    </xf>
    <xf numFmtId="164" fontId="8" fillId="0" borderId="1" xfId="2" applyFont="1" applyFill="1" applyBorder="1" applyAlignment="1">
      <alignment horizontal="right" vertical="top" wrapText="1" shrinkToFit="1"/>
    </xf>
    <xf numFmtId="0" fontId="8" fillId="0" borderId="0" xfId="0" applyFont="1" applyFill="1"/>
    <xf numFmtId="165" fontId="8" fillId="0" borderId="1" xfId="0" applyNumberFormat="1" applyFont="1" applyFill="1" applyBorder="1" applyAlignment="1">
      <alignment vertical="top" wrapText="1" shrinkToFit="1"/>
    </xf>
    <xf numFmtId="0" fontId="10" fillId="0" borderId="1" xfId="0" applyFont="1" applyFill="1" applyBorder="1" applyAlignment="1">
      <alignment horizontal="left" vertical="top" wrapText="1" shrinkToFit="1"/>
    </xf>
    <xf numFmtId="0" fontId="5" fillId="0" borderId="0" xfId="0" applyFont="1" applyFill="1"/>
    <xf numFmtId="165" fontId="5" fillId="0" borderId="1" xfId="0" applyNumberFormat="1" applyFont="1" applyFill="1" applyBorder="1"/>
    <xf numFmtId="0" fontId="2" fillId="0" borderId="13" xfId="0" applyFont="1" applyFill="1" applyBorder="1" applyAlignment="1">
      <alignment vertical="top" wrapText="1" shrinkToFit="1"/>
    </xf>
    <xf numFmtId="0" fontId="0" fillId="0" borderId="8" xfId="0" applyFill="1" applyBorder="1" applyAlignment="1">
      <alignment horizontal="left" vertical="top" wrapText="1" shrinkToFit="1"/>
    </xf>
    <xf numFmtId="0" fontId="6" fillId="0" borderId="1" xfId="0" applyFont="1" applyFill="1" applyBorder="1" applyAlignment="1">
      <alignment horizontal="center" vertical="top" wrapText="1" shrinkToFit="1"/>
    </xf>
    <xf numFmtId="164" fontId="6" fillId="0" borderId="1" xfId="2" applyFont="1" applyFill="1" applyBorder="1" applyAlignment="1">
      <alignment horizontal="center" vertical="top" wrapText="1" shrinkToFit="1"/>
    </xf>
    <xf numFmtId="165" fontId="5" fillId="0" borderId="1" xfId="0" applyNumberFormat="1" applyFont="1" applyFill="1" applyBorder="1" applyAlignment="1">
      <alignment vertical="center" wrapText="1" shrinkToFit="1" readingOrder="1"/>
    </xf>
    <xf numFmtId="0" fontId="5" fillId="0" borderId="1" xfId="0" applyFont="1" applyFill="1" applyBorder="1" applyAlignment="1">
      <alignment vertical="top" wrapText="1" shrinkToFit="1"/>
    </xf>
    <xf numFmtId="165" fontId="5" fillId="0" borderId="1" xfId="0" applyNumberFormat="1" applyFont="1" applyFill="1" applyBorder="1" applyAlignment="1">
      <alignment vertical="top" wrapText="1"/>
    </xf>
    <xf numFmtId="164" fontId="5" fillId="0" borderId="1" xfId="2" applyFont="1" applyFill="1" applyBorder="1" applyAlignment="1">
      <alignment vertical="top" wrapText="1" shrinkToFit="1"/>
    </xf>
    <xf numFmtId="0" fontId="10" fillId="0" borderId="0" xfId="0" applyFont="1" applyFill="1"/>
    <xf numFmtId="164" fontId="2" fillId="0" borderId="1" xfId="2" applyFont="1" applyFill="1" applyBorder="1" applyAlignment="1">
      <alignment vertical="top" wrapText="1" shrinkToFit="1"/>
    </xf>
    <xf numFmtId="0" fontId="11" fillId="0" borderId="1" xfId="0" applyFont="1" applyFill="1" applyBorder="1" applyAlignment="1">
      <alignment horizontal="center" vertical="top" wrapText="1" shrinkToFit="1"/>
    </xf>
    <xf numFmtId="165" fontId="11" fillId="0" borderId="1" xfId="0" applyNumberFormat="1" applyFont="1" applyFill="1" applyBorder="1" applyAlignment="1">
      <alignment vertical="center" wrapText="1" readingOrder="1"/>
    </xf>
    <xf numFmtId="164" fontId="11" fillId="0" borderId="1" xfId="2" applyFont="1" applyFill="1" applyBorder="1" applyAlignment="1">
      <alignment horizontal="right" vertical="top" wrapText="1" shrinkToFit="1"/>
    </xf>
    <xf numFmtId="0" fontId="11" fillId="0" borderId="0" xfId="0" applyFont="1" applyFill="1"/>
    <xf numFmtId="165" fontId="11" fillId="0" borderId="1" xfId="0" applyNumberFormat="1" applyFont="1" applyFill="1" applyBorder="1" applyAlignment="1">
      <alignment vertical="center" wrapText="1" shrinkToFit="1" readingOrder="1"/>
    </xf>
    <xf numFmtId="165" fontId="12" fillId="0" borderId="1" xfId="0" applyNumberFormat="1" applyFont="1" applyFill="1" applyBorder="1" applyAlignment="1">
      <alignment vertical="center" wrapText="1" shrinkToFit="1" readingOrder="1"/>
    </xf>
    <xf numFmtId="0" fontId="11" fillId="0" borderId="1" xfId="0" applyFont="1" applyFill="1" applyBorder="1" applyAlignment="1">
      <alignment horizontal="left" vertical="top" wrapText="1" shrinkToFit="1"/>
    </xf>
    <xf numFmtId="0" fontId="2" fillId="0" borderId="0" xfId="0" applyFont="1" applyFill="1" applyAlignment="1">
      <alignment horizontal="left"/>
    </xf>
    <xf numFmtId="165" fontId="2" fillId="0" borderId="0" xfId="0" applyNumberFormat="1" applyFont="1" applyFill="1" applyAlignment="1"/>
    <xf numFmtId="0" fontId="2" fillId="0" borderId="0" xfId="0" applyFont="1" applyFill="1" applyAlignment="1"/>
    <xf numFmtId="164" fontId="2" fillId="0" borderId="0" xfId="2" applyFont="1" applyFill="1" applyAlignment="1">
      <alignment horizontal="right"/>
    </xf>
    <xf numFmtId="0" fontId="2" fillId="0" borderId="7" xfId="0" applyFont="1" applyFill="1" applyBorder="1" applyAlignment="1">
      <alignment horizontal="center" vertical="top" wrapText="1" shrinkToFit="1"/>
    </xf>
    <xf numFmtId="0" fontId="2" fillId="0" borderId="8" xfId="0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center" vertical="top" wrapText="1" shrinkToFit="1"/>
    </xf>
    <xf numFmtId="0" fontId="5" fillId="0" borderId="1" xfId="0" applyFont="1" applyFill="1" applyBorder="1" applyAlignment="1">
      <alignment horizontal="right"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5" fillId="0" borderId="1" xfId="0" applyFont="1" applyFill="1" applyBorder="1" applyAlignment="1">
      <alignment horizontal="center" vertical="top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14" xfId="0" applyFont="1" applyFill="1" applyBorder="1" applyAlignment="1">
      <alignment horizontal="center" vertical="center" wrapText="1" shrinkToFit="1"/>
    </xf>
    <xf numFmtId="0" fontId="14" fillId="0" borderId="1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top" wrapText="1" shrinkToFit="1"/>
    </xf>
    <xf numFmtId="0" fontId="2" fillId="0" borderId="7" xfId="0" applyFont="1" applyFill="1" applyBorder="1" applyAlignment="1">
      <alignment vertical="top" wrapText="1" shrinkToFit="1"/>
    </xf>
    <xf numFmtId="0" fontId="0" fillId="0" borderId="5" xfId="0" applyFill="1" applyBorder="1" applyAlignment="1">
      <alignment vertical="top" wrapText="1" shrinkToFit="1"/>
    </xf>
    <xf numFmtId="0" fontId="0" fillId="0" borderId="5" xfId="0" applyFill="1" applyBorder="1" applyAlignment="1">
      <alignment horizontal="center" vertical="top" wrapText="1" shrinkToFit="1"/>
    </xf>
    <xf numFmtId="0" fontId="2" fillId="0" borderId="7" xfId="0" applyFont="1" applyFill="1" applyBorder="1" applyAlignment="1">
      <alignment horizontal="left" vertical="top" wrapText="1" shrinkToFit="1"/>
    </xf>
    <xf numFmtId="0" fontId="0" fillId="0" borderId="5" xfId="0" applyFill="1" applyBorder="1" applyAlignment="1">
      <alignment horizontal="left" vertical="top" wrapText="1" shrinkToFit="1"/>
    </xf>
    <xf numFmtId="0" fontId="0" fillId="0" borderId="8" xfId="0" applyFill="1" applyBorder="1" applyAlignment="1">
      <alignment horizontal="center" vertical="top" wrapText="1" shrinkToFit="1"/>
    </xf>
    <xf numFmtId="0" fontId="2" fillId="0" borderId="4" xfId="0" applyFont="1" applyFill="1" applyBorder="1" applyAlignment="1">
      <alignment horizontal="center" vertical="top" wrapText="1" shrinkToFit="1"/>
    </xf>
    <xf numFmtId="0" fontId="0" fillId="0" borderId="2" xfId="0" applyFill="1" applyBorder="1" applyAlignment="1">
      <alignment horizontal="center" vertical="top" wrapText="1" shrinkToFit="1"/>
    </xf>
    <xf numFmtId="0" fontId="0" fillId="0" borderId="3" xfId="0" applyFill="1" applyBorder="1" applyAlignment="1">
      <alignment horizontal="center" vertical="top" wrapText="1" shrinkToFit="1"/>
    </xf>
    <xf numFmtId="4" fontId="5" fillId="0" borderId="1" xfId="0" applyNumberFormat="1" applyFont="1" applyFill="1" applyBorder="1" applyAlignment="1">
      <alignment horizontal="center" vertical="top" wrapText="1" shrinkToFit="1"/>
    </xf>
    <xf numFmtId="164" fontId="2" fillId="0" borderId="0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 shrinkToFit="1"/>
    </xf>
    <xf numFmtId="0" fontId="6" fillId="0" borderId="7" xfId="0" applyFont="1" applyFill="1" applyBorder="1" applyAlignment="1">
      <alignment horizontal="center" vertical="top" wrapText="1" shrinkToFit="1"/>
    </xf>
    <xf numFmtId="0" fontId="6" fillId="0" borderId="8" xfId="0" applyFont="1" applyFill="1" applyBorder="1" applyAlignment="1">
      <alignment horizontal="center" vertical="top" wrapText="1" shrinkToFit="1"/>
    </xf>
    <xf numFmtId="0" fontId="6" fillId="0" borderId="5" xfId="0" applyFont="1" applyFill="1" applyBorder="1" applyAlignment="1">
      <alignment horizontal="center" vertical="top" wrapText="1" shrinkToFi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0" borderId="5" xfId="0" applyFont="1" applyFill="1" applyBorder="1" applyAlignment="1">
      <alignment horizontal="left" vertical="top" wrapText="1" shrinkToFit="1"/>
    </xf>
    <xf numFmtId="0" fontId="15" fillId="0" borderId="13" xfId="0" applyFont="1" applyFill="1" applyBorder="1" applyAlignment="1">
      <alignment horizontal="center" vertical="top" wrapText="1" shrinkToFit="1"/>
    </xf>
    <xf numFmtId="0" fontId="15" fillId="0" borderId="14" xfId="0" applyFont="1" applyFill="1" applyBorder="1" applyAlignment="1">
      <alignment horizontal="center" vertical="top" wrapText="1" shrinkToFit="1"/>
    </xf>
    <xf numFmtId="0" fontId="15" fillId="0" borderId="15" xfId="0" applyFont="1" applyFill="1" applyBorder="1" applyAlignment="1">
      <alignment horizontal="center" vertical="top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top" wrapText="1"/>
    </xf>
    <xf numFmtId="9" fontId="2" fillId="0" borderId="1" xfId="1" applyFont="1" applyFill="1" applyBorder="1" applyAlignment="1">
      <alignment horizontal="center" vertical="top" wrapText="1" shrinkToFit="1"/>
    </xf>
    <xf numFmtId="0" fontId="5" fillId="0" borderId="4" xfId="0" applyFont="1" applyFill="1" applyBorder="1" applyAlignment="1">
      <alignment horizontal="right" vertical="top" wrapText="1" shrinkToFit="1"/>
    </xf>
    <xf numFmtId="0" fontId="5" fillId="0" borderId="9" xfId="0" applyFont="1" applyFill="1" applyBorder="1" applyAlignment="1">
      <alignment horizontal="right" vertical="top" wrapText="1" shrinkToFit="1"/>
    </xf>
    <xf numFmtId="0" fontId="5" fillId="0" borderId="10" xfId="0" applyFont="1" applyFill="1" applyBorder="1" applyAlignment="1">
      <alignment horizontal="right" vertical="top" wrapText="1" shrinkToFit="1"/>
    </xf>
    <xf numFmtId="0" fontId="5" fillId="0" borderId="2" xfId="0" applyFont="1" applyFill="1" applyBorder="1" applyAlignment="1">
      <alignment horizontal="right" vertical="top" wrapText="1" shrinkToFit="1"/>
    </xf>
    <xf numFmtId="0" fontId="5" fillId="0" borderId="0" xfId="0" applyFont="1" applyFill="1" applyBorder="1" applyAlignment="1">
      <alignment horizontal="right" vertical="top" wrapText="1" shrinkToFit="1"/>
    </xf>
    <xf numFmtId="0" fontId="5" fillId="0" borderId="12" xfId="0" applyFont="1" applyFill="1" applyBorder="1" applyAlignment="1">
      <alignment horizontal="right" vertical="top" wrapText="1" shrinkToFit="1"/>
    </xf>
    <xf numFmtId="0" fontId="5" fillId="0" borderId="3" xfId="0" applyFont="1" applyFill="1" applyBorder="1" applyAlignment="1">
      <alignment horizontal="right" vertical="top" wrapText="1" shrinkToFit="1"/>
    </xf>
    <xf numFmtId="0" fontId="5" fillId="0" borderId="6" xfId="0" applyFont="1" applyFill="1" applyBorder="1" applyAlignment="1">
      <alignment horizontal="right" vertical="top" wrapText="1" shrinkToFit="1"/>
    </xf>
    <xf numFmtId="0" fontId="5" fillId="0" borderId="11" xfId="0" applyFont="1" applyFill="1" applyBorder="1" applyAlignment="1">
      <alignment horizontal="right" vertical="top" wrapText="1" shrinkToFi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 shrinkToFit="1"/>
    </xf>
    <xf numFmtId="0" fontId="15" fillId="0" borderId="1" xfId="0" applyFont="1" applyFill="1" applyBorder="1" applyAlignment="1">
      <alignment horizontal="center" vertical="top" wrapText="1" shrinkToFit="1"/>
    </xf>
    <xf numFmtId="164" fontId="5" fillId="0" borderId="1" xfId="2" applyFont="1" applyFill="1" applyBorder="1" applyAlignment="1">
      <alignment horizontal="right" vertical="top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9" fontId="2" fillId="0" borderId="1" xfId="1" applyFont="1" applyFill="1" applyBorder="1" applyAlignment="1">
      <alignment vertical="top" wrapText="1" shrinkToFit="1"/>
    </xf>
    <xf numFmtId="49" fontId="14" fillId="0" borderId="13" xfId="0" applyNumberFormat="1" applyFont="1" applyFill="1" applyBorder="1" applyAlignment="1">
      <alignment horizontal="center" vertical="center" wrapText="1" shrinkToFit="1"/>
    </xf>
    <xf numFmtId="49" fontId="14" fillId="0" borderId="14" xfId="0" applyNumberFormat="1" applyFont="1" applyFill="1" applyBorder="1" applyAlignment="1">
      <alignment horizontal="center" vertical="center" wrapText="1" shrinkToFit="1"/>
    </xf>
    <xf numFmtId="49" fontId="14" fillId="0" borderId="15" xfId="0" applyNumberFormat="1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vertical="top"/>
    </xf>
    <xf numFmtId="0" fontId="2" fillId="0" borderId="12" xfId="0" applyFont="1" applyFill="1" applyBorder="1" applyAlignment="1">
      <alignment vertical="top"/>
    </xf>
    <xf numFmtId="0" fontId="0" fillId="0" borderId="8" xfId="0" applyFill="1" applyBorder="1" applyAlignment="1">
      <alignment horizontal="left" vertical="top" wrapText="1" shrinkToFit="1"/>
    </xf>
    <xf numFmtId="0" fontId="2" fillId="0" borderId="8" xfId="0" applyFont="1" applyFill="1" applyBorder="1" applyAlignment="1">
      <alignment horizontal="left" vertical="top" wrapText="1" shrinkToFit="1"/>
    </xf>
    <xf numFmtId="0" fontId="14" fillId="0" borderId="1" xfId="0" applyFont="1" applyFill="1" applyBorder="1" applyAlignment="1">
      <alignment horizontal="center" vertical="top" wrapText="1" shrinkToFit="1"/>
    </xf>
    <xf numFmtId="0" fontId="5" fillId="0" borderId="5" xfId="0" applyFont="1" applyFill="1" applyBorder="1" applyAlignment="1">
      <alignment horizontal="center" vertical="top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 shrinkToFit="1" readingOrder="1"/>
    </xf>
    <xf numFmtId="0" fontId="7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right" vertical="top" wrapText="1" shrinkToFit="1"/>
    </xf>
    <xf numFmtId="164" fontId="11" fillId="0" borderId="1" xfId="2" applyFont="1" applyFill="1" applyBorder="1" applyAlignment="1">
      <alignment horizontal="right" vertical="top" wrapText="1" shrinkToFit="1"/>
    </xf>
    <xf numFmtId="164" fontId="5" fillId="0" borderId="7" xfId="2" applyFont="1" applyFill="1" applyBorder="1" applyAlignment="1">
      <alignment horizontal="right" vertical="top" wrapText="1" shrinkToFit="1"/>
    </xf>
    <xf numFmtId="164" fontId="5" fillId="0" borderId="8" xfId="2" applyFont="1" applyFill="1" applyBorder="1" applyAlignment="1">
      <alignment horizontal="right" vertical="top" wrapText="1" shrinkToFit="1"/>
    </xf>
    <xf numFmtId="164" fontId="5" fillId="0" borderId="5" xfId="2" applyFont="1" applyFill="1" applyBorder="1" applyAlignment="1">
      <alignment horizontal="right" vertical="top" wrapText="1" shrinkToFit="1"/>
    </xf>
    <xf numFmtId="0" fontId="2" fillId="0" borderId="2" xfId="0" applyFont="1" applyFill="1" applyBorder="1" applyAlignment="1">
      <alignment horizontal="center" vertical="top" wrapText="1" shrinkToFit="1"/>
    </xf>
    <xf numFmtId="166" fontId="5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13" xfId="0" applyFont="1" applyFill="1" applyBorder="1" applyAlignment="1">
      <alignment horizontal="center" vertical="top" wrapText="1" shrinkToFit="1"/>
    </xf>
    <xf numFmtId="4" fontId="2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right" vertical="top" wrapText="1" shrinkToFit="1"/>
    </xf>
    <xf numFmtId="0" fontId="2" fillId="0" borderId="5" xfId="0" applyFont="1" applyFill="1" applyBorder="1" applyAlignment="1">
      <alignment horizontal="left" vertical="top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5" xfId="0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top" wrapText="1" shrinkToFit="1"/>
    </xf>
    <xf numFmtId="0" fontId="2" fillId="3" borderId="1" xfId="0" applyFont="1" applyFill="1" applyBorder="1" applyAlignment="1">
      <alignment horizontal="left" vertical="top" wrapText="1" shrinkToFit="1"/>
    </xf>
    <xf numFmtId="0" fontId="2" fillId="3" borderId="7" xfId="0" applyFont="1" applyFill="1" applyBorder="1" applyAlignment="1">
      <alignment horizontal="center" vertical="top" wrapText="1" shrinkToFit="1"/>
    </xf>
    <xf numFmtId="0" fontId="2" fillId="3" borderId="1" xfId="0" applyFont="1" applyFill="1" applyBorder="1" applyAlignment="1">
      <alignment horizontal="center" vertical="top" wrapText="1" shrinkToFit="1"/>
    </xf>
    <xf numFmtId="0" fontId="2" fillId="3" borderId="15" xfId="0" applyFont="1" applyFill="1" applyBorder="1" applyAlignment="1">
      <alignment horizontal="left" vertical="top" wrapText="1" shrinkToFit="1"/>
    </xf>
    <xf numFmtId="9" fontId="2" fillId="3" borderId="1" xfId="0" applyNumberFormat="1" applyFont="1" applyFill="1" applyBorder="1" applyAlignment="1">
      <alignment vertical="top" wrapText="1" shrinkToFit="1"/>
    </xf>
    <xf numFmtId="164" fontId="2" fillId="3" borderId="1" xfId="2" applyFont="1" applyFill="1" applyBorder="1" applyAlignment="1">
      <alignment horizontal="right" vertical="top" wrapText="1" shrinkToFit="1"/>
    </xf>
    <xf numFmtId="0" fontId="2" fillId="3" borderId="8" xfId="0" applyFont="1" applyFill="1" applyBorder="1" applyAlignment="1">
      <alignment horizontal="center" vertical="top" wrapText="1" shrinkToFit="1"/>
    </xf>
    <xf numFmtId="49" fontId="2" fillId="3" borderId="1" xfId="2" applyNumberFormat="1" applyFont="1" applyFill="1" applyBorder="1" applyAlignment="1">
      <alignment horizontal="right" vertical="top" wrapText="1" shrinkToFit="1"/>
    </xf>
    <xf numFmtId="0" fontId="2" fillId="3" borderId="5" xfId="0" applyFont="1" applyFill="1" applyBorder="1" applyAlignment="1">
      <alignment horizontal="center" vertical="top" wrapText="1" shrinkToFit="1"/>
    </xf>
    <xf numFmtId="0" fontId="2" fillId="3" borderId="7" xfId="0" applyFont="1" applyFill="1" applyBorder="1" applyAlignment="1">
      <alignment vertical="top" wrapText="1" shrinkToFit="1"/>
    </xf>
    <xf numFmtId="0" fontId="2" fillId="3" borderId="8" xfId="0" applyFont="1" applyFill="1" applyBorder="1" applyAlignment="1">
      <alignment vertical="top" wrapText="1" shrinkToFit="1"/>
    </xf>
    <xf numFmtId="0" fontId="2" fillId="3" borderId="5" xfId="0" applyFont="1" applyFill="1" applyBorder="1" applyAlignment="1">
      <alignment vertical="top" wrapText="1" shrinkToFit="1"/>
    </xf>
    <xf numFmtId="2" fontId="2" fillId="3" borderId="1" xfId="2" applyNumberFormat="1" applyFont="1" applyFill="1" applyBorder="1" applyAlignment="1">
      <alignment horizontal="right" vertical="top" wrapText="1" shrinkToFit="1"/>
    </xf>
    <xf numFmtId="0" fontId="2" fillId="3" borderId="1" xfId="0" applyFont="1" applyFill="1" applyBorder="1" applyAlignment="1">
      <alignment horizontal="center" vertical="top" wrapText="1" shrinkToFi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36"/>
  <sheetViews>
    <sheetView tabSelected="1" view="pageBreakPreview" topLeftCell="A239" zoomScale="85" zoomScaleSheetLayoutView="85" workbookViewId="0">
      <selection activeCell="A246" sqref="A246:N253"/>
    </sheetView>
  </sheetViews>
  <sheetFormatPr defaultRowHeight="12.75"/>
  <cols>
    <col min="1" max="1" width="3.5703125" style="5" customWidth="1"/>
    <col min="2" max="2" width="0.7109375" style="5" hidden="1" customWidth="1"/>
    <col min="3" max="3" width="32.7109375" style="5" customWidth="1"/>
    <col min="4" max="4" width="25.140625" style="5" customWidth="1"/>
    <col min="5" max="5" width="22.28515625" style="5" customWidth="1"/>
    <col min="6" max="6" width="9.28515625" style="5" customWidth="1"/>
    <col min="7" max="7" width="14.28515625" style="62" customWidth="1"/>
    <col min="8" max="8" width="11.7109375" style="63" bestFit="1" customWidth="1"/>
    <col min="9" max="9" width="9.140625" style="64"/>
    <col min="10" max="10" width="13.5703125" style="65" customWidth="1"/>
    <col min="11" max="11" width="12.7109375" style="65" customWidth="1"/>
    <col min="12" max="12" width="13.42578125" style="65" customWidth="1"/>
    <col min="13" max="13" width="13.5703125" style="65" customWidth="1"/>
    <col min="14" max="14" width="11.85546875" style="65" customWidth="1"/>
    <col min="15" max="15" width="25.28515625" style="5" customWidth="1"/>
    <col min="16" max="16384" width="9.140625" style="5"/>
  </cols>
  <sheetData>
    <row r="1" spans="1:14" ht="51" customHeight="1">
      <c r="A1" s="17"/>
      <c r="B1" s="17"/>
      <c r="C1" s="17"/>
      <c r="D1" s="17"/>
      <c r="E1" s="17"/>
      <c r="F1" s="17"/>
      <c r="G1" s="18"/>
      <c r="H1" s="19"/>
      <c r="I1" s="17"/>
      <c r="J1" s="86" t="s">
        <v>132</v>
      </c>
      <c r="K1" s="86"/>
      <c r="L1" s="86"/>
      <c r="M1" s="86"/>
      <c r="N1" s="86"/>
    </row>
    <row r="2" spans="1:14" ht="54.75" customHeight="1">
      <c r="A2" s="135" t="s">
        <v>121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36.75" customHeight="1">
      <c r="A3" s="136" t="s">
        <v>0</v>
      </c>
      <c r="B3" s="20" t="s">
        <v>1</v>
      </c>
      <c r="C3" s="136" t="s">
        <v>33</v>
      </c>
      <c r="D3" s="136" t="s">
        <v>2</v>
      </c>
      <c r="E3" s="136" t="s">
        <v>3</v>
      </c>
      <c r="F3" s="136"/>
      <c r="G3" s="136"/>
      <c r="H3" s="136"/>
      <c r="I3" s="136" t="s">
        <v>4</v>
      </c>
      <c r="J3" s="136"/>
      <c r="K3" s="136"/>
      <c r="L3" s="136"/>
      <c r="M3" s="136"/>
      <c r="N3" s="136"/>
    </row>
    <row r="4" spans="1:14" s="22" customFormat="1" ht="39" customHeight="1">
      <c r="A4" s="136"/>
      <c r="B4" s="20"/>
      <c r="C4" s="136"/>
      <c r="D4" s="136"/>
      <c r="E4" s="20" t="s">
        <v>5</v>
      </c>
      <c r="F4" s="20" t="s">
        <v>32</v>
      </c>
      <c r="G4" s="136" t="s">
        <v>6</v>
      </c>
      <c r="H4" s="136"/>
      <c r="I4" s="136" t="s">
        <v>7</v>
      </c>
      <c r="J4" s="136"/>
      <c r="K4" s="21" t="s">
        <v>29</v>
      </c>
      <c r="L4" s="21" t="s">
        <v>30</v>
      </c>
      <c r="M4" s="21" t="s">
        <v>8</v>
      </c>
      <c r="N4" s="21" t="s">
        <v>31</v>
      </c>
    </row>
    <row r="5" spans="1:14" ht="12.75" customHeight="1">
      <c r="A5" s="23">
        <v>1</v>
      </c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</row>
    <row r="6" spans="1:14" ht="22.5" customHeight="1">
      <c r="A6" s="117" t="s">
        <v>122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ht="23.25" customHeight="1">
      <c r="A7" s="72" t="s">
        <v>66</v>
      </c>
      <c r="B7" s="73"/>
      <c r="C7" s="73"/>
      <c r="D7" s="73"/>
      <c r="E7" s="73"/>
      <c r="F7" s="137"/>
      <c r="G7" s="73"/>
      <c r="H7" s="73"/>
      <c r="I7" s="73"/>
      <c r="J7" s="73"/>
      <c r="K7" s="73"/>
      <c r="L7" s="73"/>
      <c r="M7" s="73"/>
      <c r="N7" s="74"/>
    </row>
    <row r="8" spans="1:14" ht="19.5" customHeight="1">
      <c r="A8" s="68">
        <v>1</v>
      </c>
      <c r="B8" s="3" t="s">
        <v>9</v>
      </c>
      <c r="C8" s="70" t="s">
        <v>78</v>
      </c>
      <c r="D8" s="68" t="s">
        <v>16</v>
      </c>
      <c r="E8" s="146"/>
      <c r="F8" s="150" t="s">
        <v>11</v>
      </c>
      <c r="G8" s="25" t="s">
        <v>123</v>
      </c>
      <c r="H8" s="26"/>
      <c r="I8" s="25" t="s">
        <v>123</v>
      </c>
      <c r="J8" s="2">
        <f>K8+L8+M8+N8</f>
        <v>60582.31</v>
      </c>
      <c r="K8" s="2"/>
      <c r="L8" s="2">
        <f>35555900/1000</f>
        <v>35555.9</v>
      </c>
      <c r="M8" s="2">
        <f>25026410/1000</f>
        <v>25026.41</v>
      </c>
      <c r="N8" s="2"/>
    </row>
    <row r="9" spans="1:14" ht="19.5" customHeight="1">
      <c r="A9" s="68"/>
      <c r="B9" s="3"/>
      <c r="C9" s="70"/>
      <c r="D9" s="68"/>
      <c r="E9" s="146"/>
      <c r="F9" s="151"/>
      <c r="G9" s="25" t="s">
        <v>124</v>
      </c>
      <c r="H9" s="4"/>
      <c r="I9" s="25" t="s">
        <v>124</v>
      </c>
      <c r="J9" s="2">
        <f t="shared" ref="J9:J32" si="0">K9+L9+M9+N9</f>
        <v>61649.01</v>
      </c>
      <c r="K9" s="2"/>
      <c r="L9" s="2">
        <v>36622.6</v>
      </c>
      <c r="M9" s="2">
        <f>M8</f>
        <v>25026.41</v>
      </c>
      <c r="N9" s="2"/>
    </row>
    <row r="10" spans="1:14" ht="19.5" customHeight="1">
      <c r="A10" s="68"/>
      <c r="B10" s="3"/>
      <c r="C10" s="70"/>
      <c r="D10" s="68"/>
      <c r="E10" s="146"/>
      <c r="F10" s="151"/>
      <c r="G10" s="25" t="s">
        <v>125</v>
      </c>
      <c r="H10" s="4"/>
      <c r="I10" s="25" t="s">
        <v>125</v>
      </c>
      <c r="J10" s="2">
        <f t="shared" si="0"/>
        <v>61026.41</v>
      </c>
      <c r="K10" s="2"/>
      <c r="L10" s="2">
        <v>36000</v>
      </c>
      <c r="M10" s="2">
        <f>M8</f>
        <v>25026.41</v>
      </c>
      <c r="N10" s="2"/>
    </row>
    <row r="11" spans="1:14" ht="19.5" customHeight="1">
      <c r="A11" s="68"/>
      <c r="B11" s="3"/>
      <c r="C11" s="70"/>
      <c r="D11" s="68"/>
      <c r="E11" s="146"/>
      <c r="F11" s="151"/>
      <c r="G11" s="25" t="s">
        <v>126</v>
      </c>
      <c r="H11" s="4"/>
      <c r="I11" s="25" t="s">
        <v>126</v>
      </c>
      <c r="J11" s="2">
        <f t="shared" si="0"/>
        <v>61026.41</v>
      </c>
      <c r="K11" s="2"/>
      <c r="L11" s="2">
        <v>36000</v>
      </c>
      <c r="M11" s="2">
        <f>M8</f>
        <v>25026.41</v>
      </c>
      <c r="N11" s="2"/>
    </row>
    <row r="12" spans="1:14" ht="26.25" customHeight="1">
      <c r="A12" s="68">
        <v>2</v>
      </c>
      <c r="B12" s="3" t="s">
        <v>12</v>
      </c>
      <c r="C12" s="70" t="s">
        <v>80</v>
      </c>
      <c r="D12" s="68" t="s">
        <v>16</v>
      </c>
      <c r="E12" s="146"/>
      <c r="F12" s="151"/>
      <c r="G12" s="25" t="s">
        <v>123</v>
      </c>
      <c r="H12" s="4"/>
      <c r="I12" s="25" t="s">
        <v>123</v>
      </c>
      <c r="J12" s="2">
        <f t="shared" si="0"/>
        <v>2092.75</v>
      </c>
      <c r="K12" s="2"/>
      <c r="L12" s="2">
        <v>2092.75</v>
      </c>
      <c r="M12" s="2"/>
      <c r="N12" s="2"/>
    </row>
    <row r="13" spans="1:14" ht="20.25" customHeight="1">
      <c r="A13" s="68"/>
      <c r="B13" s="3"/>
      <c r="C13" s="70"/>
      <c r="D13" s="68"/>
      <c r="E13" s="146"/>
      <c r="F13" s="151"/>
      <c r="G13" s="25" t="s">
        <v>124</v>
      </c>
      <c r="H13" s="4"/>
      <c r="I13" s="25" t="s">
        <v>124</v>
      </c>
      <c r="J13" s="2">
        <f t="shared" si="0"/>
        <v>2200.4</v>
      </c>
      <c r="K13" s="2"/>
      <c r="L13" s="2">
        <v>2200.4</v>
      </c>
      <c r="M13" s="2"/>
      <c r="N13" s="2"/>
    </row>
    <row r="14" spans="1:14" ht="20.25" customHeight="1">
      <c r="A14" s="68"/>
      <c r="B14" s="3"/>
      <c r="C14" s="70"/>
      <c r="D14" s="68"/>
      <c r="E14" s="146"/>
      <c r="F14" s="151"/>
      <c r="G14" s="25" t="s">
        <v>125</v>
      </c>
      <c r="H14" s="4"/>
      <c r="I14" s="25" t="s">
        <v>125</v>
      </c>
      <c r="J14" s="2">
        <f t="shared" si="0"/>
        <v>2092.8000000000002</v>
      </c>
      <c r="K14" s="2"/>
      <c r="L14" s="2">
        <v>2092.8000000000002</v>
      </c>
      <c r="M14" s="2"/>
      <c r="N14" s="2"/>
    </row>
    <row r="15" spans="1:14" ht="20.25" customHeight="1">
      <c r="A15" s="68"/>
      <c r="B15" s="3"/>
      <c r="C15" s="70"/>
      <c r="D15" s="68"/>
      <c r="E15" s="146"/>
      <c r="F15" s="151"/>
      <c r="G15" s="25" t="s">
        <v>126</v>
      </c>
      <c r="H15" s="4"/>
      <c r="I15" s="25" t="s">
        <v>126</v>
      </c>
      <c r="J15" s="2">
        <f t="shared" si="0"/>
        <v>2092.8000000000002</v>
      </c>
      <c r="K15" s="2"/>
      <c r="L15" s="2">
        <v>2092.8000000000002</v>
      </c>
      <c r="M15" s="2"/>
      <c r="N15" s="2"/>
    </row>
    <row r="16" spans="1:14" ht="12" customHeight="1">
      <c r="A16" s="68">
        <v>3</v>
      </c>
      <c r="B16" s="3" t="s">
        <v>13</v>
      </c>
      <c r="C16" s="70" t="s">
        <v>67</v>
      </c>
      <c r="D16" s="68" t="s">
        <v>16</v>
      </c>
      <c r="E16" s="146"/>
      <c r="F16" s="151"/>
      <c r="G16" s="25" t="s">
        <v>123</v>
      </c>
      <c r="H16" s="4"/>
      <c r="I16" s="25" t="s">
        <v>123</v>
      </c>
      <c r="J16" s="2">
        <f t="shared" si="0"/>
        <v>111.6</v>
      </c>
      <c r="K16" s="2"/>
      <c r="L16" s="2"/>
      <c r="M16" s="2">
        <v>111.6</v>
      </c>
      <c r="N16" s="2"/>
    </row>
    <row r="17" spans="1:14">
      <c r="A17" s="68"/>
      <c r="B17" s="3"/>
      <c r="C17" s="70"/>
      <c r="D17" s="68"/>
      <c r="E17" s="146"/>
      <c r="F17" s="151"/>
      <c r="G17" s="25" t="s">
        <v>124</v>
      </c>
      <c r="H17" s="4"/>
      <c r="I17" s="25" t="s">
        <v>124</v>
      </c>
      <c r="J17" s="2">
        <f t="shared" si="0"/>
        <v>111.6</v>
      </c>
      <c r="K17" s="2"/>
      <c r="L17" s="2">
        <v>0</v>
      </c>
      <c r="M17" s="2">
        <f>M16</f>
        <v>111.6</v>
      </c>
      <c r="N17" s="2"/>
    </row>
    <row r="18" spans="1:14" ht="12.75" customHeight="1">
      <c r="A18" s="68"/>
      <c r="B18" s="3"/>
      <c r="C18" s="70"/>
      <c r="D18" s="68"/>
      <c r="E18" s="146"/>
      <c r="F18" s="151"/>
      <c r="G18" s="25" t="s">
        <v>125</v>
      </c>
      <c r="H18" s="4"/>
      <c r="I18" s="25" t="s">
        <v>125</v>
      </c>
      <c r="J18" s="2">
        <f t="shared" si="0"/>
        <v>111.6</v>
      </c>
      <c r="K18" s="2"/>
      <c r="L18" s="2"/>
      <c r="M18" s="2">
        <f>M17</f>
        <v>111.6</v>
      </c>
      <c r="N18" s="2"/>
    </row>
    <row r="19" spans="1:14" ht="12.75" customHeight="1">
      <c r="A19" s="68"/>
      <c r="B19" s="3"/>
      <c r="C19" s="70"/>
      <c r="D19" s="68"/>
      <c r="E19" s="146"/>
      <c r="F19" s="151"/>
      <c r="G19" s="25" t="s">
        <v>126</v>
      </c>
      <c r="H19" s="4"/>
      <c r="I19" s="25" t="s">
        <v>126</v>
      </c>
      <c r="J19" s="2">
        <f t="shared" si="0"/>
        <v>111.6</v>
      </c>
      <c r="K19" s="2"/>
      <c r="L19" s="2"/>
      <c r="M19" s="2">
        <f>M17</f>
        <v>111.6</v>
      </c>
      <c r="N19" s="2"/>
    </row>
    <row r="20" spans="1:14" ht="12.75" customHeight="1">
      <c r="A20" s="68">
        <v>4</v>
      </c>
      <c r="B20" s="3"/>
      <c r="C20" s="79" t="s">
        <v>68</v>
      </c>
      <c r="D20" s="66" t="s">
        <v>16</v>
      </c>
      <c r="E20" s="82"/>
      <c r="F20" s="151"/>
      <c r="G20" s="25" t="s">
        <v>123</v>
      </c>
      <c r="H20" s="4"/>
      <c r="I20" s="25" t="s">
        <v>123</v>
      </c>
      <c r="J20" s="2">
        <f t="shared" si="0"/>
        <v>0</v>
      </c>
      <c r="K20" s="2"/>
      <c r="L20" s="2"/>
      <c r="M20" s="2"/>
      <c r="N20" s="2"/>
    </row>
    <row r="21" spans="1:14" ht="12.75" customHeight="1">
      <c r="A21" s="68"/>
      <c r="B21" s="3"/>
      <c r="C21" s="125"/>
      <c r="D21" s="67"/>
      <c r="E21" s="143"/>
      <c r="F21" s="151"/>
      <c r="G21" s="25" t="s">
        <v>124</v>
      </c>
      <c r="H21" s="4"/>
      <c r="I21" s="25" t="s">
        <v>124</v>
      </c>
      <c r="J21" s="2">
        <f t="shared" si="0"/>
        <v>0</v>
      </c>
      <c r="K21" s="2"/>
      <c r="L21" s="2"/>
      <c r="M21" s="2"/>
      <c r="N21" s="2"/>
    </row>
    <row r="22" spans="1:14" ht="12.75" customHeight="1">
      <c r="A22" s="68"/>
      <c r="B22" s="3"/>
      <c r="C22" s="125"/>
      <c r="D22" s="67"/>
      <c r="E22" s="143"/>
      <c r="F22" s="151"/>
      <c r="G22" s="25" t="s">
        <v>125</v>
      </c>
      <c r="H22" s="4"/>
      <c r="I22" s="25" t="s">
        <v>125</v>
      </c>
      <c r="J22" s="2">
        <f t="shared" si="0"/>
        <v>0</v>
      </c>
      <c r="K22" s="2"/>
      <c r="L22" s="2"/>
      <c r="M22" s="2"/>
      <c r="N22" s="2"/>
    </row>
    <row r="23" spans="1:14" ht="11.25" customHeight="1">
      <c r="A23" s="66"/>
      <c r="B23" s="10"/>
      <c r="C23" s="125"/>
      <c r="D23" s="67"/>
      <c r="E23" s="143"/>
      <c r="F23" s="151"/>
      <c r="G23" s="25" t="s">
        <v>126</v>
      </c>
      <c r="H23" s="4"/>
      <c r="I23" s="25" t="s">
        <v>126</v>
      </c>
      <c r="J23" s="2">
        <f t="shared" si="0"/>
        <v>0</v>
      </c>
      <c r="K23" s="2"/>
      <c r="L23" s="2"/>
      <c r="M23" s="2"/>
      <c r="N23" s="2"/>
    </row>
    <row r="24" spans="1:14" ht="31.5" hidden="1" customHeight="1">
      <c r="A24" s="66">
        <v>5</v>
      </c>
      <c r="B24" s="3"/>
      <c r="C24" s="79" t="s">
        <v>88</v>
      </c>
      <c r="D24" s="66" t="s">
        <v>16</v>
      </c>
      <c r="E24" s="66"/>
      <c r="F24" s="152"/>
      <c r="G24" s="25" t="s">
        <v>48</v>
      </c>
      <c r="H24" s="4"/>
      <c r="I24" s="13" t="s">
        <v>48</v>
      </c>
      <c r="J24" s="2">
        <f>K24+L24+M24+N24</f>
        <v>0</v>
      </c>
      <c r="K24" s="2"/>
      <c r="L24" s="2">
        <v>0</v>
      </c>
      <c r="M24" s="2">
        <v>0</v>
      </c>
      <c r="N24" s="2"/>
    </row>
    <row r="25" spans="1:14" ht="31.5" hidden="1" customHeight="1">
      <c r="A25" s="67"/>
      <c r="B25" s="3"/>
      <c r="C25" s="125"/>
      <c r="D25" s="67"/>
      <c r="E25" s="67"/>
      <c r="F25" s="152"/>
      <c r="G25" s="25" t="s">
        <v>49</v>
      </c>
      <c r="H25" s="4"/>
      <c r="I25" s="13" t="s">
        <v>49</v>
      </c>
      <c r="J25" s="2">
        <f t="shared" ref="J25:J27" si="1">K25+L25+M25+N25</f>
        <v>0</v>
      </c>
      <c r="K25" s="2"/>
      <c r="L25" s="2"/>
      <c r="M25" s="2">
        <v>0</v>
      </c>
      <c r="N25" s="2"/>
    </row>
    <row r="26" spans="1:14" ht="31.5" hidden="1" customHeight="1">
      <c r="A26" s="67"/>
      <c r="B26" s="3"/>
      <c r="C26" s="125"/>
      <c r="D26" s="67"/>
      <c r="E26" s="67"/>
      <c r="F26" s="152"/>
      <c r="G26" s="25" t="s">
        <v>50</v>
      </c>
      <c r="H26" s="4"/>
      <c r="I26" s="13" t="s">
        <v>50</v>
      </c>
      <c r="J26" s="2">
        <f t="shared" si="1"/>
        <v>0</v>
      </c>
      <c r="K26" s="2"/>
      <c r="L26" s="2"/>
      <c r="M26" s="2">
        <v>0</v>
      </c>
      <c r="N26" s="2"/>
    </row>
    <row r="27" spans="1:14" ht="31.5" hidden="1" customHeight="1">
      <c r="A27" s="67"/>
      <c r="B27" s="3"/>
      <c r="C27" s="125"/>
      <c r="D27" s="67"/>
      <c r="E27" s="67"/>
      <c r="F27" s="152"/>
      <c r="G27" s="25" t="s">
        <v>51</v>
      </c>
      <c r="H27" s="4"/>
      <c r="I27" s="13" t="s">
        <v>51</v>
      </c>
      <c r="J27" s="2">
        <f t="shared" si="1"/>
        <v>0</v>
      </c>
      <c r="K27" s="2"/>
      <c r="L27" s="2"/>
      <c r="M27" s="2">
        <v>0</v>
      </c>
      <c r="N27" s="2"/>
    </row>
    <row r="28" spans="1:14" ht="31.5" hidden="1" customHeight="1">
      <c r="A28" s="75"/>
      <c r="B28" s="3"/>
      <c r="C28" s="149"/>
      <c r="D28" s="75"/>
      <c r="E28" s="75"/>
      <c r="F28" s="153"/>
      <c r="G28" s="25"/>
      <c r="H28" s="4"/>
      <c r="I28" s="13"/>
      <c r="J28" s="2"/>
      <c r="K28" s="2"/>
      <c r="L28" s="2"/>
      <c r="M28" s="2"/>
      <c r="N28" s="2"/>
    </row>
    <row r="29" spans="1:14" ht="12.75" customHeight="1">
      <c r="A29" s="69"/>
      <c r="B29" s="69"/>
      <c r="C29" s="69"/>
      <c r="D29" s="69"/>
      <c r="E29" s="85">
        <f>H29+H30+H31+H32</f>
        <v>253209.29</v>
      </c>
      <c r="F29" s="127"/>
      <c r="G29" s="1" t="s">
        <v>38</v>
      </c>
      <c r="H29" s="6">
        <f>SUM(K29:K32)</f>
        <v>0</v>
      </c>
      <c r="I29" s="27" t="s">
        <v>123</v>
      </c>
      <c r="J29" s="7">
        <f>K29+L29+M29+N29</f>
        <v>62786.66</v>
      </c>
      <c r="K29" s="7">
        <f>K8+K12+K16+K20</f>
        <v>0</v>
      </c>
      <c r="L29" s="7">
        <f>L8+L12+L16+L20+L24</f>
        <v>37648.65</v>
      </c>
      <c r="M29" s="7">
        <f>M8+M12+M16+M20+M24</f>
        <v>25138.01</v>
      </c>
      <c r="N29" s="7">
        <f t="shared" ref="K29:N32" si="2">N8+N12+N16+N20</f>
        <v>0</v>
      </c>
    </row>
    <row r="30" spans="1:14" ht="12.75" customHeight="1">
      <c r="A30" s="69"/>
      <c r="B30" s="69"/>
      <c r="C30" s="69"/>
      <c r="D30" s="69"/>
      <c r="E30" s="85"/>
      <c r="F30" s="71"/>
      <c r="G30" s="1" t="s">
        <v>35</v>
      </c>
      <c r="H30" s="28">
        <f>SUM(L29:L32)</f>
        <v>152657.25</v>
      </c>
      <c r="I30" s="27" t="s">
        <v>124</v>
      </c>
      <c r="J30" s="7">
        <f t="shared" si="0"/>
        <v>63961.01</v>
      </c>
      <c r="K30" s="7">
        <f t="shared" si="2"/>
        <v>0</v>
      </c>
      <c r="L30" s="7">
        <f t="shared" ref="L30:M31" si="3">L9+L13+L17+L21+L25</f>
        <v>38823</v>
      </c>
      <c r="M30" s="7">
        <f t="shared" si="3"/>
        <v>25138.01</v>
      </c>
      <c r="N30" s="7">
        <f t="shared" si="2"/>
        <v>0</v>
      </c>
    </row>
    <row r="31" spans="1:14" ht="12.75" customHeight="1">
      <c r="A31" s="69"/>
      <c r="B31" s="69"/>
      <c r="C31" s="69"/>
      <c r="D31" s="69"/>
      <c r="E31" s="85"/>
      <c r="F31" s="71"/>
      <c r="G31" s="1" t="s">
        <v>34</v>
      </c>
      <c r="H31" s="28">
        <f>SUM(M29:M32)</f>
        <v>100552.04</v>
      </c>
      <c r="I31" s="27" t="s">
        <v>125</v>
      </c>
      <c r="J31" s="7">
        <f t="shared" si="0"/>
        <v>63230.81</v>
      </c>
      <c r="K31" s="7">
        <f t="shared" si="2"/>
        <v>0</v>
      </c>
      <c r="L31" s="7">
        <f t="shared" si="3"/>
        <v>38092.800000000003</v>
      </c>
      <c r="M31" s="7">
        <f t="shared" ref="M31" si="4">M10+M14+M18+M22+M26</f>
        <v>25138.01</v>
      </c>
      <c r="N31" s="7">
        <f t="shared" si="2"/>
        <v>0</v>
      </c>
    </row>
    <row r="32" spans="1:14" ht="25.5">
      <c r="A32" s="69"/>
      <c r="B32" s="69"/>
      <c r="C32" s="69"/>
      <c r="D32" s="69"/>
      <c r="E32" s="85"/>
      <c r="F32" s="71"/>
      <c r="G32" s="1" t="s">
        <v>73</v>
      </c>
      <c r="H32" s="28">
        <f>SUM(N29:N32)</f>
        <v>0</v>
      </c>
      <c r="I32" s="27" t="s">
        <v>126</v>
      </c>
      <c r="J32" s="7">
        <f t="shared" si="0"/>
        <v>63230.81</v>
      </c>
      <c r="K32" s="7">
        <f t="shared" si="2"/>
        <v>0</v>
      </c>
      <c r="L32" s="7">
        <f>L11+L15+L19+L23+L27</f>
        <v>38092.800000000003</v>
      </c>
      <c r="M32" s="7">
        <f>M11+M15+M19+M23+M27</f>
        <v>25138.01</v>
      </c>
      <c r="N32" s="7">
        <f t="shared" si="2"/>
        <v>0</v>
      </c>
    </row>
    <row r="33" spans="1:14" ht="12.75" customHeight="1">
      <c r="A33" s="69"/>
      <c r="B33" s="69"/>
      <c r="C33" s="69"/>
      <c r="D33" s="69"/>
      <c r="E33" s="85"/>
      <c r="F33" s="71"/>
      <c r="G33" s="1" t="s">
        <v>14</v>
      </c>
      <c r="H33" s="28">
        <f>K33+L33+M33+N33</f>
        <v>253209.29</v>
      </c>
      <c r="I33" s="29"/>
      <c r="J33" s="30">
        <f>SUM(J29:J32)</f>
        <v>253209.29</v>
      </c>
      <c r="K33" s="30">
        <f>SUM(K29:K32)</f>
        <v>0</v>
      </c>
      <c r="L33" s="30">
        <f>SUM(L29:L32)</f>
        <v>152657.25</v>
      </c>
      <c r="M33" s="30">
        <f>SUM(M29:M32)</f>
        <v>100552.04</v>
      </c>
      <c r="N33" s="9">
        <f>SUM(N29:N32)</f>
        <v>0</v>
      </c>
    </row>
    <row r="34" spans="1:14" ht="20.25" customHeight="1">
      <c r="A34" s="126" t="s">
        <v>79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</row>
    <row r="35" spans="1:14" ht="20.25" hidden="1" customHeight="1">
      <c r="A35" s="66">
        <v>5</v>
      </c>
      <c r="B35" s="3" t="s">
        <v>15</v>
      </c>
      <c r="C35" s="79" t="s">
        <v>69</v>
      </c>
      <c r="D35" s="66" t="s">
        <v>16</v>
      </c>
      <c r="E35" s="66"/>
      <c r="F35" s="66" t="s">
        <v>11</v>
      </c>
      <c r="G35" s="25" t="s">
        <v>123</v>
      </c>
      <c r="H35" s="4"/>
      <c r="I35" s="25" t="s">
        <v>123</v>
      </c>
      <c r="J35" s="2">
        <f>K35+L35+M35+N35</f>
        <v>0</v>
      </c>
      <c r="K35" s="2"/>
      <c r="L35" s="2"/>
      <c r="M35" s="2"/>
      <c r="N35" s="2"/>
    </row>
    <row r="36" spans="1:14" ht="12.75" hidden="1" customHeight="1">
      <c r="A36" s="67"/>
      <c r="B36" s="3"/>
      <c r="C36" s="125"/>
      <c r="D36" s="67"/>
      <c r="E36" s="67"/>
      <c r="F36" s="67"/>
      <c r="G36" s="25" t="s">
        <v>124</v>
      </c>
      <c r="H36" s="4"/>
      <c r="I36" s="25" t="s">
        <v>124</v>
      </c>
      <c r="J36" s="2">
        <f t="shared" ref="J36:J69" si="5">K36+L36+M36+N36</f>
        <v>0</v>
      </c>
      <c r="K36" s="2"/>
      <c r="L36" s="2"/>
      <c r="M36" s="2"/>
      <c r="N36" s="2"/>
    </row>
    <row r="37" spans="1:14" ht="12.75" hidden="1" customHeight="1">
      <c r="A37" s="67"/>
      <c r="B37" s="3"/>
      <c r="C37" s="125"/>
      <c r="D37" s="67"/>
      <c r="E37" s="67"/>
      <c r="F37" s="67"/>
      <c r="G37" s="25" t="s">
        <v>125</v>
      </c>
      <c r="H37" s="4"/>
      <c r="I37" s="25" t="s">
        <v>125</v>
      </c>
      <c r="J37" s="2">
        <f t="shared" si="5"/>
        <v>0</v>
      </c>
      <c r="K37" s="2"/>
      <c r="L37" s="2"/>
      <c r="M37" s="2"/>
      <c r="N37" s="2"/>
    </row>
    <row r="38" spans="1:14" ht="12.75" hidden="1" customHeight="1">
      <c r="A38" s="75"/>
      <c r="B38" s="3"/>
      <c r="C38" s="149"/>
      <c r="D38" s="67"/>
      <c r="E38" s="75"/>
      <c r="F38" s="67"/>
      <c r="G38" s="25" t="s">
        <v>126</v>
      </c>
      <c r="H38" s="4"/>
      <c r="I38" s="25" t="s">
        <v>126</v>
      </c>
      <c r="J38" s="2">
        <f>K38+L38+M38+N38</f>
        <v>0</v>
      </c>
      <c r="K38" s="2"/>
      <c r="L38" s="2"/>
      <c r="M38" s="2"/>
      <c r="N38" s="2"/>
    </row>
    <row r="39" spans="1:14" ht="15" hidden="1" customHeight="1">
      <c r="A39" s="66">
        <v>6</v>
      </c>
      <c r="B39" s="3" t="s">
        <v>17</v>
      </c>
      <c r="C39" s="131" t="s">
        <v>70</v>
      </c>
      <c r="D39" s="67"/>
      <c r="E39" s="66" t="s">
        <v>18</v>
      </c>
      <c r="F39" s="67"/>
      <c r="G39" s="25" t="s">
        <v>123</v>
      </c>
      <c r="H39" s="4"/>
      <c r="I39" s="25" t="s">
        <v>123</v>
      </c>
      <c r="J39" s="2">
        <f t="shared" si="5"/>
        <v>0</v>
      </c>
      <c r="K39" s="2"/>
      <c r="L39" s="2"/>
      <c r="M39" s="2"/>
      <c r="N39" s="2"/>
    </row>
    <row r="40" spans="1:14" ht="14.25" hidden="1" customHeight="1">
      <c r="A40" s="67"/>
      <c r="B40" s="3"/>
      <c r="C40" s="132"/>
      <c r="D40" s="67"/>
      <c r="E40" s="67"/>
      <c r="F40" s="67"/>
      <c r="G40" s="25" t="s">
        <v>124</v>
      </c>
      <c r="H40" s="4"/>
      <c r="I40" s="25" t="s">
        <v>124</v>
      </c>
      <c r="J40" s="2">
        <f t="shared" si="5"/>
        <v>0</v>
      </c>
      <c r="K40" s="2"/>
      <c r="L40" s="2"/>
      <c r="M40" s="2"/>
      <c r="N40" s="2"/>
    </row>
    <row r="41" spans="1:14" hidden="1">
      <c r="A41" s="67"/>
      <c r="B41" s="3"/>
      <c r="C41" s="132"/>
      <c r="D41" s="67"/>
      <c r="E41" s="67"/>
      <c r="F41" s="67"/>
      <c r="G41" s="25" t="s">
        <v>125</v>
      </c>
      <c r="H41" s="4"/>
      <c r="I41" s="25" t="s">
        <v>125</v>
      </c>
      <c r="J41" s="2">
        <f t="shared" si="5"/>
        <v>0</v>
      </c>
      <c r="K41" s="2"/>
      <c r="L41" s="2"/>
      <c r="M41" s="2"/>
      <c r="N41" s="2"/>
    </row>
    <row r="42" spans="1:14" ht="42.75" hidden="1" customHeight="1">
      <c r="A42" s="75"/>
      <c r="B42" s="3"/>
      <c r="C42" s="133"/>
      <c r="D42" s="75"/>
      <c r="E42" s="75"/>
      <c r="F42" s="75"/>
      <c r="G42" s="25" t="s">
        <v>126</v>
      </c>
      <c r="H42" s="4"/>
      <c r="I42" s="25" t="s">
        <v>126</v>
      </c>
      <c r="J42" s="2">
        <f>K42+L42+M42+N42</f>
        <v>0</v>
      </c>
      <c r="K42" s="2"/>
      <c r="L42" s="2"/>
      <c r="M42" s="2"/>
      <c r="N42" s="2"/>
    </row>
    <row r="43" spans="1:14" ht="14.25" hidden="1" customHeight="1">
      <c r="A43" s="66">
        <v>7</v>
      </c>
      <c r="B43" s="3"/>
      <c r="C43" s="131" t="s">
        <v>71</v>
      </c>
      <c r="D43" s="66" t="s">
        <v>16</v>
      </c>
      <c r="E43" s="66"/>
      <c r="F43" s="66"/>
      <c r="G43" s="13" t="s">
        <v>48</v>
      </c>
      <c r="H43" s="4"/>
      <c r="I43" s="13" t="s">
        <v>48</v>
      </c>
      <c r="J43" s="2">
        <f t="shared" si="5"/>
        <v>0</v>
      </c>
      <c r="K43" s="2"/>
      <c r="L43" s="2"/>
      <c r="M43" s="2"/>
      <c r="N43" s="2"/>
    </row>
    <row r="44" spans="1:14" hidden="1">
      <c r="A44" s="67"/>
      <c r="B44" s="3"/>
      <c r="C44" s="132"/>
      <c r="D44" s="67"/>
      <c r="E44" s="67"/>
      <c r="F44" s="67"/>
      <c r="G44" s="13" t="s">
        <v>49</v>
      </c>
      <c r="H44" s="4"/>
      <c r="I44" s="13" t="s">
        <v>49</v>
      </c>
      <c r="J44" s="2">
        <f t="shared" si="5"/>
        <v>0</v>
      </c>
      <c r="K44" s="2"/>
      <c r="L44" s="2"/>
      <c r="M44" s="2"/>
      <c r="N44" s="2"/>
    </row>
    <row r="45" spans="1:14" hidden="1">
      <c r="A45" s="67"/>
      <c r="B45" s="3"/>
      <c r="C45" s="132"/>
      <c r="D45" s="67"/>
      <c r="E45" s="67"/>
      <c r="F45" s="67"/>
      <c r="G45" s="13" t="s">
        <v>50</v>
      </c>
      <c r="H45" s="4"/>
      <c r="I45" s="13" t="s">
        <v>50</v>
      </c>
      <c r="J45" s="2">
        <f t="shared" si="5"/>
        <v>0</v>
      </c>
      <c r="K45" s="2"/>
      <c r="L45" s="2"/>
      <c r="M45" s="2"/>
      <c r="N45" s="2"/>
    </row>
    <row r="46" spans="1:14" hidden="1">
      <c r="A46" s="75"/>
      <c r="B46" s="3"/>
      <c r="C46" s="133"/>
      <c r="D46" s="75"/>
      <c r="E46" s="75"/>
      <c r="F46" s="75"/>
      <c r="G46" s="13" t="s">
        <v>51</v>
      </c>
      <c r="H46" s="4"/>
      <c r="I46" s="13" t="s">
        <v>51</v>
      </c>
      <c r="J46" s="2">
        <f>K46+L46+M46+N46</f>
        <v>0</v>
      </c>
      <c r="K46" s="2"/>
      <c r="L46" s="2"/>
      <c r="M46" s="2"/>
      <c r="N46" s="2"/>
    </row>
    <row r="47" spans="1:14" ht="12.75" hidden="1" customHeight="1">
      <c r="A47" s="66">
        <v>8</v>
      </c>
      <c r="B47" s="3"/>
      <c r="C47" s="131" t="s">
        <v>75</v>
      </c>
      <c r="D47" s="66" t="s">
        <v>16</v>
      </c>
      <c r="E47" s="66"/>
      <c r="F47" s="66"/>
      <c r="G47" s="13" t="s">
        <v>48</v>
      </c>
      <c r="H47" s="4"/>
      <c r="I47" s="13" t="s">
        <v>48</v>
      </c>
      <c r="J47" s="2">
        <f t="shared" si="5"/>
        <v>0</v>
      </c>
      <c r="K47" s="2"/>
      <c r="L47" s="2"/>
      <c r="M47" s="2"/>
      <c r="N47" s="2"/>
    </row>
    <row r="48" spans="1:14" hidden="1">
      <c r="A48" s="67"/>
      <c r="B48" s="3"/>
      <c r="C48" s="132"/>
      <c r="D48" s="67"/>
      <c r="E48" s="67"/>
      <c r="F48" s="67"/>
      <c r="G48" s="13" t="s">
        <v>49</v>
      </c>
      <c r="H48" s="4"/>
      <c r="I48" s="13" t="s">
        <v>49</v>
      </c>
      <c r="J48" s="2">
        <f t="shared" si="5"/>
        <v>0</v>
      </c>
      <c r="K48" s="2"/>
      <c r="L48" s="2"/>
      <c r="M48" s="2"/>
      <c r="N48" s="2"/>
    </row>
    <row r="49" spans="1:14" hidden="1">
      <c r="A49" s="67"/>
      <c r="B49" s="3"/>
      <c r="C49" s="132"/>
      <c r="D49" s="67"/>
      <c r="E49" s="67"/>
      <c r="F49" s="67"/>
      <c r="G49" s="13" t="s">
        <v>50</v>
      </c>
      <c r="H49" s="4"/>
      <c r="I49" s="13" t="s">
        <v>50</v>
      </c>
      <c r="J49" s="2">
        <f t="shared" si="5"/>
        <v>0</v>
      </c>
      <c r="K49" s="2"/>
      <c r="L49" s="2"/>
      <c r="M49" s="2"/>
      <c r="N49" s="2"/>
    </row>
    <row r="50" spans="1:14" hidden="1">
      <c r="A50" s="75"/>
      <c r="B50" s="3"/>
      <c r="C50" s="133"/>
      <c r="D50" s="75"/>
      <c r="E50" s="75"/>
      <c r="F50" s="75"/>
      <c r="G50" s="13" t="s">
        <v>51</v>
      </c>
      <c r="H50" s="4"/>
      <c r="I50" s="13" t="s">
        <v>51</v>
      </c>
      <c r="J50" s="2">
        <f t="shared" si="5"/>
        <v>0</v>
      </c>
      <c r="K50" s="2"/>
      <c r="L50" s="2"/>
      <c r="M50" s="2"/>
      <c r="N50" s="2"/>
    </row>
    <row r="51" spans="1:14" ht="12.75" customHeight="1">
      <c r="A51" s="68">
        <v>9</v>
      </c>
      <c r="B51" s="3"/>
      <c r="C51" s="100" t="s">
        <v>62</v>
      </c>
      <c r="D51" s="68" t="s">
        <v>16</v>
      </c>
      <c r="E51" s="68"/>
      <c r="F51" s="68"/>
      <c r="G51" s="25" t="s">
        <v>123</v>
      </c>
      <c r="H51" s="4"/>
      <c r="I51" s="25" t="s">
        <v>123</v>
      </c>
      <c r="J51" s="2">
        <f t="shared" si="5"/>
        <v>600</v>
      </c>
      <c r="K51" s="2"/>
      <c r="L51" s="2"/>
      <c r="M51" s="2">
        <v>600</v>
      </c>
      <c r="N51" s="2"/>
    </row>
    <row r="52" spans="1:14">
      <c r="A52" s="68"/>
      <c r="B52" s="3"/>
      <c r="C52" s="100"/>
      <c r="D52" s="68"/>
      <c r="E52" s="68"/>
      <c r="F52" s="68"/>
      <c r="G52" s="25" t="s">
        <v>124</v>
      </c>
      <c r="H52" s="4"/>
      <c r="I52" s="25" t="s">
        <v>124</v>
      </c>
      <c r="J52" s="2">
        <f t="shared" si="5"/>
        <v>600</v>
      </c>
      <c r="K52" s="2"/>
      <c r="L52" s="2"/>
      <c r="M52" s="2">
        <f>M51</f>
        <v>600</v>
      </c>
      <c r="N52" s="2"/>
    </row>
    <row r="53" spans="1:14">
      <c r="A53" s="68"/>
      <c r="B53" s="3"/>
      <c r="C53" s="100"/>
      <c r="D53" s="68"/>
      <c r="E53" s="68"/>
      <c r="F53" s="68"/>
      <c r="G53" s="25" t="s">
        <v>125</v>
      </c>
      <c r="H53" s="4"/>
      <c r="I53" s="25" t="s">
        <v>125</v>
      </c>
      <c r="J53" s="2">
        <f t="shared" si="5"/>
        <v>600</v>
      </c>
      <c r="K53" s="2"/>
      <c r="L53" s="2"/>
      <c r="M53" s="2">
        <f>M51</f>
        <v>600</v>
      </c>
      <c r="N53" s="2"/>
    </row>
    <row r="54" spans="1:14">
      <c r="A54" s="68"/>
      <c r="B54" s="3"/>
      <c r="C54" s="100"/>
      <c r="D54" s="68"/>
      <c r="E54" s="68"/>
      <c r="F54" s="68"/>
      <c r="G54" s="25" t="s">
        <v>126</v>
      </c>
      <c r="H54" s="4"/>
      <c r="I54" s="25" t="s">
        <v>126</v>
      </c>
      <c r="J54" s="2">
        <f t="shared" si="5"/>
        <v>600</v>
      </c>
      <c r="K54" s="2"/>
      <c r="L54" s="2"/>
      <c r="M54" s="2">
        <f>M51</f>
        <v>600</v>
      </c>
      <c r="N54" s="2"/>
    </row>
    <row r="55" spans="1:14">
      <c r="A55" s="66">
        <v>10</v>
      </c>
      <c r="B55" s="3"/>
      <c r="C55" s="111" t="s">
        <v>109</v>
      </c>
      <c r="D55" s="68" t="s">
        <v>16</v>
      </c>
      <c r="E55" s="66"/>
      <c r="F55" s="66"/>
      <c r="G55" s="25" t="s">
        <v>123</v>
      </c>
      <c r="H55" s="4"/>
      <c r="I55" s="25" t="s">
        <v>123</v>
      </c>
      <c r="J55" s="2">
        <f t="shared" si="5"/>
        <v>0</v>
      </c>
      <c r="K55" s="2"/>
      <c r="L55" s="2"/>
      <c r="M55" s="2">
        <v>0</v>
      </c>
      <c r="N55" s="2"/>
    </row>
    <row r="56" spans="1:14">
      <c r="A56" s="67"/>
      <c r="B56" s="3"/>
      <c r="C56" s="112"/>
      <c r="D56" s="68"/>
      <c r="E56" s="67"/>
      <c r="F56" s="67"/>
      <c r="G56" s="25" t="s">
        <v>124</v>
      </c>
      <c r="H56" s="4"/>
      <c r="I56" s="25" t="s">
        <v>124</v>
      </c>
      <c r="J56" s="2">
        <f t="shared" si="5"/>
        <v>0</v>
      </c>
      <c r="K56" s="2"/>
      <c r="L56" s="2"/>
      <c r="M56" s="2">
        <v>0</v>
      </c>
      <c r="N56" s="2"/>
    </row>
    <row r="57" spans="1:14">
      <c r="A57" s="67"/>
      <c r="B57" s="3"/>
      <c r="C57" s="112"/>
      <c r="D57" s="68"/>
      <c r="E57" s="67"/>
      <c r="F57" s="67"/>
      <c r="G57" s="25" t="s">
        <v>125</v>
      </c>
      <c r="H57" s="4"/>
      <c r="I57" s="25" t="s">
        <v>125</v>
      </c>
      <c r="J57" s="2">
        <f t="shared" si="5"/>
        <v>0</v>
      </c>
      <c r="K57" s="2"/>
      <c r="L57" s="2"/>
      <c r="M57" s="2">
        <v>0</v>
      </c>
      <c r="N57" s="2"/>
    </row>
    <row r="58" spans="1:14">
      <c r="A58" s="75"/>
      <c r="B58" s="3"/>
      <c r="C58" s="113"/>
      <c r="D58" s="68"/>
      <c r="E58" s="75"/>
      <c r="F58" s="75"/>
      <c r="G58" s="25" t="s">
        <v>126</v>
      </c>
      <c r="H58" s="4"/>
      <c r="I58" s="25" t="s">
        <v>126</v>
      </c>
      <c r="J58" s="2">
        <f t="shared" si="5"/>
        <v>0</v>
      </c>
      <c r="K58" s="2"/>
      <c r="L58" s="2"/>
      <c r="M58" s="2">
        <v>0</v>
      </c>
      <c r="N58" s="2"/>
    </row>
    <row r="59" spans="1:14">
      <c r="A59" s="66">
        <v>10</v>
      </c>
      <c r="B59" s="3"/>
      <c r="C59" s="111" t="s">
        <v>103</v>
      </c>
      <c r="D59" s="68" t="s">
        <v>16</v>
      </c>
      <c r="E59" s="66"/>
      <c r="F59" s="66"/>
      <c r="G59" s="25" t="s">
        <v>123</v>
      </c>
      <c r="H59" s="4"/>
      <c r="I59" s="25" t="s">
        <v>123</v>
      </c>
      <c r="J59" s="2">
        <f t="shared" ref="J59:J62" si="6">K59+L59+M59+N59</f>
        <v>200</v>
      </c>
      <c r="K59" s="2"/>
      <c r="L59" s="2"/>
      <c r="M59" s="2">
        <v>200</v>
      </c>
      <c r="N59" s="2"/>
    </row>
    <row r="60" spans="1:14">
      <c r="A60" s="67"/>
      <c r="B60" s="3"/>
      <c r="C60" s="112"/>
      <c r="D60" s="68"/>
      <c r="E60" s="67"/>
      <c r="F60" s="67"/>
      <c r="G60" s="25" t="s">
        <v>124</v>
      </c>
      <c r="H60" s="4"/>
      <c r="I60" s="25" t="s">
        <v>124</v>
      </c>
      <c r="J60" s="2">
        <f t="shared" si="6"/>
        <v>200</v>
      </c>
      <c r="K60" s="2"/>
      <c r="L60" s="2"/>
      <c r="M60" s="2">
        <f>M59</f>
        <v>200</v>
      </c>
      <c r="N60" s="2"/>
    </row>
    <row r="61" spans="1:14">
      <c r="A61" s="67"/>
      <c r="B61" s="3"/>
      <c r="C61" s="112"/>
      <c r="D61" s="68"/>
      <c r="E61" s="67"/>
      <c r="F61" s="67"/>
      <c r="G61" s="25" t="s">
        <v>125</v>
      </c>
      <c r="H61" s="4"/>
      <c r="I61" s="25" t="s">
        <v>125</v>
      </c>
      <c r="J61" s="2">
        <f t="shared" si="6"/>
        <v>200</v>
      </c>
      <c r="K61" s="2"/>
      <c r="L61" s="2"/>
      <c r="M61" s="2">
        <f>M59</f>
        <v>200</v>
      </c>
      <c r="N61" s="2"/>
    </row>
    <row r="62" spans="1:14">
      <c r="A62" s="75"/>
      <c r="B62" s="3"/>
      <c r="C62" s="113"/>
      <c r="D62" s="68"/>
      <c r="E62" s="75"/>
      <c r="F62" s="75"/>
      <c r="G62" s="25" t="s">
        <v>126</v>
      </c>
      <c r="H62" s="4"/>
      <c r="I62" s="25" t="s">
        <v>126</v>
      </c>
      <c r="J62" s="2">
        <f t="shared" si="6"/>
        <v>200</v>
      </c>
      <c r="K62" s="2"/>
      <c r="L62" s="2"/>
      <c r="M62" s="2">
        <f>M59</f>
        <v>200</v>
      </c>
      <c r="N62" s="2"/>
    </row>
    <row r="63" spans="1:14">
      <c r="A63" s="68">
        <v>11</v>
      </c>
      <c r="B63" s="3"/>
      <c r="C63" s="100" t="s">
        <v>55</v>
      </c>
      <c r="D63" s="68" t="s">
        <v>16</v>
      </c>
      <c r="E63" s="68"/>
      <c r="F63" s="68"/>
      <c r="G63" s="25" t="s">
        <v>123</v>
      </c>
      <c r="H63" s="4"/>
      <c r="I63" s="25" t="s">
        <v>123</v>
      </c>
      <c r="J63" s="2">
        <f t="shared" si="5"/>
        <v>2781.22</v>
      </c>
      <c r="K63" s="2"/>
      <c r="L63" s="2">
        <v>2781.22</v>
      </c>
      <c r="M63" s="2"/>
      <c r="N63" s="2"/>
    </row>
    <row r="64" spans="1:14">
      <c r="A64" s="68"/>
      <c r="B64" s="3"/>
      <c r="C64" s="100"/>
      <c r="D64" s="68"/>
      <c r="E64" s="68"/>
      <c r="F64" s="68"/>
      <c r="G64" s="25" t="s">
        <v>124</v>
      </c>
      <c r="H64" s="4"/>
      <c r="I64" s="25" t="s">
        <v>124</v>
      </c>
      <c r="J64" s="2">
        <f t="shared" si="5"/>
        <v>3565.5</v>
      </c>
      <c r="K64" s="2"/>
      <c r="L64" s="2">
        <v>3565.5</v>
      </c>
      <c r="M64" s="2"/>
      <c r="N64" s="2"/>
    </row>
    <row r="65" spans="1:14">
      <c r="A65" s="68"/>
      <c r="B65" s="3"/>
      <c r="C65" s="100"/>
      <c r="D65" s="68"/>
      <c r="E65" s="68"/>
      <c r="F65" s="68"/>
      <c r="G65" s="25" t="s">
        <v>125</v>
      </c>
      <c r="H65" s="4"/>
      <c r="I65" s="25" t="s">
        <v>125</v>
      </c>
      <c r="J65" s="2">
        <f t="shared" si="5"/>
        <v>3112.6</v>
      </c>
      <c r="K65" s="2"/>
      <c r="L65" s="2">
        <v>3112.6</v>
      </c>
      <c r="M65" s="2"/>
      <c r="N65" s="2"/>
    </row>
    <row r="66" spans="1:14">
      <c r="A66" s="68"/>
      <c r="B66" s="3"/>
      <c r="C66" s="100"/>
      <c r="D66" s="68"/>
      <c r="E66" s="68"/>
      <c r="F66" s="68"/>
      <c r="G66" s="25" t="s">
        <v>126</v>
      </c>
      <c r="H66" s="4"/>
      <c r="I66" s="25" t="s">
        <v>126</v>
      </c>
      <c r="J66" s="2">
        <f t="shared" si="5"/>
        <v>3112.6</v>
      </c>
      <c r="K66" s="2"/>
      <c r="L66" s="2">
        <v>3112.6</v>
      </c>
      <c r="M66" s="2"/>
      <c r="N66" s="2"/>
    </row>
    <row r="67" spans="1:14">
      <c r="A67" s="69" t="s">
        <v>14</v>
      </c>
      <c r="B67" s="69"/>
      <c r="C67" s="69"/>
      <c r="D67" s="69"/>
      <c r="E67" s="85">
        <f>H67+H68+H69+H70</f>
        <v>15771.92</v>
      </c>
      <c r="F67" s="71"/>
      <c r="G67" s="1" t="s">
        <v>38</v>
      </c>
      <c r="H67" s="6">
        <f>SUM(K67:K70)</f>
        <v>0</v>
      </c>
      <c r="I67" s="27" t="s">
        <v>123</v>
      </c>
      <c r="J67" s="7">
        <f t="shared" si="5"/>
        <v>3581.22</v>
      </c>
      <c r="K67" s="7">
        <f t="shared" ref="K67:L70" si="7">K35+K39+K43+K47+K51+K63</f>
        <v>0</v>
      </c>
      <c r="L67" s="7">
        <f t="shared" si="7"/>
        <v>2781.22</v>
      </c>
      <c r="M67" s="7">
        <f>M35+M39+M43+M47+M51+M63+M55+M59</f>
        <v>800</v>
      </c>
      <c r="N67" s="7">
        <f>N35+N39+N43+N47+N51+N63</f>
        <v>0</v>
      </c>
    </row>
    <row r="68" spans="1:14">
      <c r="A68" s="69"/>
      <c r="B68" s="69"/>
      <c r="C68" s="69"/>
      <c r="D68" s="69"/>
      <c r="E68" s="85"/>
      <c r="F68" s="71"/>
      <c r="G68" s="1" t="s">
        <v>35</v>
      </c>
      <c r="H68" s="28">
        <f>SUM(L67:L70)</f>
        <v>12571.92</v>
      </c>
      <c r="I68" s="27" t="s">
        <v>124</v>
      </c>
      <c r="J68" s="7">
        <f t="shared" si="5"/>
        <v>4365.5</v>
      </c>
      <c r="K68" s="7">
        <f t="shared" si="7"/>
        <v>0</v>
      </c>
      <c r="L68" s="7">
        <f t="shared" si="7"/>
        <v>3565.5</v>
      </c>
      <c r="M68" s="7">
        <f>M36+M40+M44+M48+M52+M64+M56+M60</f>
        <v>800</v>
      </c>
      <c r="N68" s="7">
        <f>N36+N40+N44+N48+N52+N64</f>
        <v>0</v>
      </c>
    </row>
    <row r="69" spans="1:14">
      <c r="A69" s="69"/>
      <c r="B69" s="69"/>
      <c r="C69" s="69"/>
      <c r="D69" s="69"/>
      <c r="E69" s="85"/>
      <c r="F69" s="71"/>
      <c r="G69" s="1" t="s">
        <v>34</v>
      </c>
      <c r="H69" s="28">
        <f>SUM(M67:M70)</f>
        <v>3200</v>
      </c>
      <c r="I69" s="27" t="s">
        <v>125</v>
      </c>
      <c r="J69" s="7">
        <f t="shared" si="5"/>
        <v>3912.6</v>
      </c>
      <c r="K69" s="7">
        <f t="shared" si="7"/>
        <v>0</v>
      </c>
      <c r="L69" s="7">
        <f t="shared" si="7"/>
        <v>3112.6</v>
      </c>
      <c r="M69" s="7">
        <f>M37+M41+M45+M49+M53+M65+M57+M61</f>
        <v>800</v>
      </c>
      <c r="N69" s="7">
        <f>N37+N41+N45+N49+N53+N65</f>
        <v>0</v>
      </c>
    </row>
    <row r="70" spans="1:14" ht="25.5">
      <c r="A70" s="69"/>
      <c r="B70" s="69"/>
      <c r="C70" s="69"/>
      <c r="D70" s="69"/>
      <c r="E70" s="85"/>
      <c r="F70" s="71"/>
      <c r="G70" s="1" t="s">
        <v>73</v>
      </c>
      <c r="H70" s="28">
        <f>N67+N68+N69+N70</f>
        <v>0</v>
      </c>
      <c r="I70" s="27" t="s">
        <v>126</v>
      </c>
      <c r="J70" s="7">
        <f>K70+L70+M70+N70</f>
        <v>3912.6</v>
      </c>
      <c r="K70" s="7">
        <f t="shared" si="7"/>
        <v>0</v>
      </c>
      <c r="L70" s="7">
        <f t="shared" si="7"/>
        <v>3112.6</v>
      </c>
      <c r="M70" s="7">
        <f>M38+M42+M46+M50+M54+M66+M58+M62</f>
        <v>800</v>
      </c>
      <c r="N70" s="7">
        <f>N38+N42+N46+N50+N54+N66</f>
        <v>0</v>
      </c>
    </row>
    <row r="71" spans="1:14">
      <c r="A71" s="69"/>
      <c r="B71" s="69"/>
      <c r="C71" s="69"/>
      <c r="D71" s="69"/>
      <c r="E71" s="85"/>
      <c r="F71" s="71"/>
      <c r="G71" s="1" t="s">
        <v>14</v>
      </c>
      <c r="H71" s="28">
        <f>K71+L71+M71+N71</f>
        <v>15771.92</v>
      </c>
      <c r="I71" s="5"/>
      <c r="J71" s="30">
        <f>SUM(J67:J70)</f>
        <v>15771.92</v>
      </c>
      <c r="K71" s="30">
        <f>SUM(K67:K70)</f>
        <v>0</v>
      </c>
      <c r="L71" s="30">
        <f>SUM(L67:L70)</f>
        <v>12571.92</v>
      </c>
      <c r="M71" s="30">
        <f>SUM(M67:M70)</f>
        <v>3200</v>
      </c>
      <c r="N71" s="9">
        <f>SUM(N67:N70)</f>
        <v>0</v>
      </c>
    </row>
    <row r="72" spans="1:14" ht="24.75" customHeight="1">
      <c r="A72" s="126" t="s">
        <v>72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</row>
    <row r="73" spans="1:14" ht="16.5" customHeight="1">
      <c r="A73" s="134">
        <v>12</v>
      </c>
      <c r="B73" s="31" t="s">
        <v>19</v>
      </c>
      <c r="C73" s="145" t="s">
        <v>133</v>
      </c>
      <c r="D73" s="134" t="s">
        <v>16</v>
      </c>
      <c r="E73" s="134"/>
      <c r="F73" s="134" t="s">
        <v>11</v>
      </c>
      <c r="G73" s="25" t="s">
        <v>123</v>
      </c>
      <c r="H73" s="32">
        <v>1</v>
      </c>
      <c r="I73" s="25" t="s">
        <v>123</v>
      </c>
      <c r="J73" s="33">
        <f>K73+L73+M73+N73</f>
        <v>20</v>
      </c>
      <c r="K73" s="33"/>
      <c r="L73" s="33"/>
      <c r="M73" s="33">
        <v>20</v>
      </c>
      <c r="N73" s="33"/>
    </row>
    <row r="74" spans="1:14" ht="14.25" customHeight="1">
      <c r="A74" s="134"/>
      <c r="B74" s="31"/>
      <c r="C74" s="145"/>
      <c r="D74" s="134"/>
      <c r="E74" s="134"/>
      <c r="F74" s="134"/>
      <c r="G74" s="25" t="s">
        <v>124</v>
      </c>
      <c r="H74" s="32">
        <v>1</v>
      </c>
      <c r="I74" s="25" t="s">
        <v>124</v>
      </c>
      <c r="J74" s="33">
        <f t="shared" ref="J74:J97" si="8">K74+L74+M74+N74</f>
        <v>20</v>
      </c>
      <c r="K74" s="33"/>
      <c r="L74" s="33"/>
      <c r="M74" s="33">
        <f>M73</f>
        <v>20</v>
      </c>
      <c r="N74" s="33"/>
    </row>
    <row r="75" spans="1:14" ht="15" customHeight="1">
      <c r="A75" s="134"/>
      <c r="B75" s="31"/>
      <c r="C75" s="145"/>
      <c r="D75" s="134"/>
      <c r="E75" s="134"/>
      <c r="F75" s="134"/>
      <c r="G75" s="25" t="s">
        <v>125</v>
      </c>
      <c r="H75" s="32">
        <v>1</v>
      </c>
      <c r="I75" s="25" t="s">
        <v>125</v>
      </c>
      <c r="J75" s="33">
        <f t="shared" si="8"/>
        <v>20</v>
      </c>
      <c r="K75" s="33"/>
      <c r="L75" s="33"/>
      <c r="M75" s="33">
        <f>M73</f>
        <v>20</v>
      </c>
      <c r="N75" s="33"/>
    </row>
    <row r="76" spans="1:14" ht="15" customHeight="1">
      <c r="A76" s="134"/>
      <c r="B76" s="31"/>
      <c r="C76" s="145"/>
      <c r="D76" s="134"/>
      <c r="E76" s="134"/>
      <c r="F76" s="134"/>
      <c r="G76" s="25" t="s">
        <v>126</v>
      </c>
      <c r="H76" s="32"/>
      <c r="I76" s="25" t="s">
        <v>126</v>
      </c>
      <c r="J76" s="33">
        <f>K76+L76+M76+N76</f>
        <v>20</v>
      </c>
      <c r="K76" s="33"/>
      <c r="L76" s="33"/>
      <c r="M76" s="33">
        <f>M73</f>
        <v>20</v>
      </c>
      <c r="N76" s="33"/>
    </row>
    <row r="77" spans="1:14" ht="16.5" customHeight="1">
      <c r="A77" s="68">
        <v>13</v>
      </c>
      <c r="B77" s="3" t="s">
        <v>20</v>
      </c>
      <c r="C77" s="145" t="s">
        <v>65</v>
      </c>
      <c r="D77" s="134" t="s">
        <v>16</v>
      </c>
      <c r="E77" s="68"/>
      <c r="F77" s="68" t="s">
        <v>11</v>
      </c>
      <c r="G77" s="25" t="s">
        <v>123</v>
      </c>
      <c r="H77" s="4">
        <v>1</v>
      </c>
      <c r="I77" s="25" t="s">
        <v>123</v>
      </c>
      <c r="J77" s="2">
        <f t="shared" si="8"/>
        <v>33.9</v>
      </c>
      <c r="K77" s="2"/>
      <c r="L77" s="2"/>
      <c r="M77" s="2">
        <v>33.9</v>
      </c>
      <c r="N77" s="2"/>
    </row>
    <row r="78" spans="1:14" ht="16.5" customHeight="1">
      <c r="A78" s="68"/>
      <c r="B78" s="3"/>
      <c r="C78" s="145"/>
      <c r="D78" s="134"/>
      <c r="E78" s="68"/>
      <c r="F78" s="68"/>
      <c r="G78" s="25" t="s">
        <v>124</v>
      </c>
      <c r="H78" s="4">
        <v>1</v>
      </c>
      <c r="I78" s="25" t="s">
        <v>124</v>
      </c>
      <c r="J78" s="2">
        <f t="shared" si="8"/>
        <v>33.9</v>
      </c>
      <c r="K78" s="2"/>
      <c r="L78" s="2"/>
      <c r="M78" s="2">
        <f>M77</f>
        <v>33.9</v>
      </c>
      <c r="N78" s="2"/>
    </row>
    <row r="79" spans="1:14" ht="16.5" customHeight="1">
      <c r="A79" s="68"/>
      <c r="B79" s="3"/>
      <c r="C79" s="145"/>
      <c r="D79" s="134"/>
      <c r="E79" s="68"/>
      <c r="F79" s="68"/>
      <c r="G79" s="25" t="s">
        <v>125</v>
      </c>
      <c r="H79" s="4">
        <v>1</v>
      </c>
      <c r="I79" s="25" t="s">
        <v>125</v>
      </c>
      <c r="J79" s="2">
        <f t="shared" si="8"/>
        <v>33.9</v>
      </c>
      <c r="K79" s="2"/>
      <c r="L79" s="2"/>
      <c r="M79" s="2">
        <f>M77</f>
        <v>33.9</v>
      </c>
      <c r="N79" s="2"/>
    </row>
    <row r="80" spans="1:14" ht="16.5" customHeight="1">
      <c r="A80" s="68"/>
      <c r="B80" s="3"/>
      <c r="C80" s="145"/>
      <c r="D80" s="134"/>
      <c r="E80" s="68"/>
      <c r="F80" s="68"/>
      <c r="G80" s="25" t="s">
        <v>126</v>
      </c>
      <c r="H80" s="4"/>
      <c r="I80" s="25" t="s">
        <v>126</v>
      </c>
      <c r="J80" s="33">
        <f>K80+L80+M80+N80</f>
        <v>33.9</v>
      </c>
      <c r="K80" s="2"/>
      <c r="L80" s="2"/>
      <c r="M80" s="2">
        <f>M77</f>
        <v>33.9</v>
      </c>
      <c r="N80" s="2"/>
    </row>
    <row r="81" spans="1:14" ht="1.5" customHeight="1">
      <c r="A81" s="16"/>
      <c r="B81" s="3"/>
      <c r="C81" s="34"/>
      <c r="D81" s="35"/>
      <c r="E81" s="16"/>
      <c r="F81" s="16"/>
      <c r="G81" s="13"/>
      <c r="H81" s="4"/>
      <c r="I81" s="13"/>
      <c r="J81" s="33"/>
      <c r="K81" s="2"/>
      <c r="L81" s="2"/>
      <c r="M81" s="2"/>
      <c r="N81" s="2"/>
    </row>
    <row r="82" spans="1:14" ht="13.5" customHeight="1">
      <c r="A82" s="68">
        <v>15</v>
      </c>
      <c r="B82" s="3" t="s">
        <v>21</v>
      </c>
      <c r="C82" s="145" t="s">
        <v>106</v>
      </c>
      <c r="D82" s="68" t="s">
        <v>16</v>
      </c>
      <c r="E82" s="68"/>
      <c r="F82" s="68"/>
      <c r="G82" s="25" t="s">
        <v>123</v>
      </c>
      <c r="H82" s="4"/>
      <c r="I82" s="25" t="s">
        <v>123</v>
      </c>
      <c r="J82" s="2">
        <f t="shared" ref="J82:J84" si="9">K82+L82+M82+N82</f>
        <v>0</v>
      </c>
      <c r="K82" s="2"/>
      <c r="L82" s="2"/>
      <c r="M82" s="2"/>
      <c r="N82" s="2"/>
    </row>
    <row r="83" spans="1:14">
      <c r="A83" s="68"/>
      <c r="B83" s="3"/>
      <c r="C83" s="145"/>
      <c r="D83" s="68"/>
      <c r="E83" s="68"/>
      <c r="F83" s="68"/>
      <c r="G83" s="25" t="s">
        <v>124</v>
      </c>
      <c r="H83" s="4"/>
      <c r="I83" s="25" t="s">
        <v>124</v>
      </c>
      <c r="J83" s="2">
        <f t="shared" si="9"/>
        <v>0</v>
      </c>
      <c r="K83" s="2"/>
      <c r="L83" s="2"/>
      <c r="M83" s="2"/>
      <c r="N83" s="2"/>
    </row>
    <row r="84" spans="1:14">
      <c r="A84" s="68"/>
      <c r="B84" s="3"/>
      <c r="C84" s="145"/>
      <c r="D84" s="68"/>
      <c r="E84" s="68"/>
      <c r="F84" s="68"/>
      <c r="G84" s="25" t="s">
        <v>125</v>
      </c>
      <c r="H84" s="4"/>
      <c r="I84" s="25" t="s">
        <v>125</v>
      </c>
      <c r="J84" s="2">
        <f t="shared" si="9"/>
        <v>0</v>
      </c>
      <c r="K84" s="2"/>
      <c r="L84" s="2"/>
      <c r="M84" s="2"/>
      <c r="N84" s="2"/>
    </row>
    <row r="85" spans="1:14">
      <c r="A85" s="68"/>
      <c r="B85" s="3"/>
      <c r="C85" s="145"/>
      <c r="D85" s="68"/>
      <c r="E85" s="68"/>
      <c r="F85" s="68"/>
      <c r="G85" s="25" t="s">
        <v>126</v>
      </c>
      <c r="H85" s="4"/>
      <c r="I85" s="25" t="s">
        <v>126</v>
      </c>
      <c r="J85" s="33">
        <f>K85+L85+M85+N85</f>
        <v>0</v>
      </c>
      <c r="K85" s="2"/>
      <c r="L85" s="2"/>
      <c r="M85" s="2"/>
      <c r="N85" s="2"/>
    </row>
    <row r="86" spans="1:14" ht="13.5" customHeight="1">
      <c r="A86" s="68">
        <v>16</v>
      </c>
      <c r="B86" s="3" t="s">
        <v>21</v>
      </c>
      <c r="C86" s="145" t="s">
        <v>91</v>
      </c>
      <c r="D86" s="68" t="s">
        <v>16</v>
      </c>
      <c r="E86" s="68"/>
      <c r="F86" s="68"/>
      <c r="G86" s="25" t="s">
        <v>123</v>
      </c>
      <c r="H86" s="4"/>
      <c r="I86" s="25" t="s">
        <v>123</v>
      </c>
      <c r="J86" s="2">
        <f t="shared" si="8"/>
        <v>116.95</v>
      </c>
      <c r="K86" s="2"/>
      <c r="L86" s="2">
        <v>105.25</v>
      </c>
      <c r="M86" s="2">
        <v>11.7</v>
      </c>
      <c r="N86" s="2"/>
    </row>
    <row r="87" spans="1:14">
      <c r="A87" s="68"/>
      <c r="B87" s="3"/>
      <c r="C87" s="145"/>
      <c r="D87" s="68"/>
      <c r="E87" s="68"/>
      <c r="F87" s="68"/>
      <c r="G87" s="25" t="s">
        <v>124</v>
      </c>
      <c r="H87" s="4"/>
      <c r="I87" s="25" t="s">
        <v>124</v>
      </c>
      <c r="J87" s="2">
        <f t="shared" si="8"/>
        <v>116.95</v>
      </c>
      <c r="K87" s="2"/>
      <c r="L87" s="2">
        <f>L86</f>
        <v>105.25</v>
      </c>
      <c r="M87" s="2">
        <f>M86</f>
        <v>11.7</v>
      </c>
      <c r="N87" s="2"/>
    </row>
    <row r="88" spans="1:14">
      <c r="A88" s="68"/>
      <c r="B88" s="3"/>
      <c r="C88" s="145"/>
      <c r="D88" s="68"/>
      <c r="E88" s="68"/>
      <c r="F88" s="68"/>
      <c r="G88" s="25" t="s">
        <v>125</v>
      </c>
      <c r="H88" s="4"/>
      <c r="I88" s="25" t="s">
        <v>125</v>
      </c>
      <c r="J88" s="2">
        <f t="shared" si="8"/>
        <v>116.95</v>
      </c>
      <c r="K88" s="2"/>
      <c r="L88" s="2">
        <f>L86</f>
        <v>105.25</v>
      </c>
      <c r="M88" s="2">
        <f>M86</f>
        <v>11.7</v>
      </c>
      <c r="N88" s="2"/>
    </row>
    <row r="89" spans="1:14">
      <c r="A89" s="68"/>
      <c r="B89" s="3"/>
      <c r="C89" s="145"/>
      <c r="D89" s="68"/>
      <c r="E89" s="68"/>
      <c r="F89" s="68"/>
      <c r="G89" s="25" t="s">
        <v>126</v>
      </c>
      <c r="H89" s="4"/>
      <c r="I89" s="25" t="s">
        <v>126</v>
      </c>
      <c r="J89" s="33">
        <f>K89+L89+M89+N89</f>
        <v>116.95</v>
      </c>
      <c r="K89" s="2"/>
      <c r="L89" s="2">
        <f>L86</f>
        <v>105.25</v>
      </c>
      <c r="M89" s="2">
        <f>M86</f>
        <v>11.7</v>
      </c>
      <c r="N89" s="2"/>
    </row>
    <row r="90" spans="1:14" ht="12.75" customHeight="1">
      <c r="A90" s="69" t="s">
        <v>14</v>
      </c>
      <c r="B90" s="69"/>
      <c r="C90" s="69"/>
      <c r="D90" s="69"/>
      <c r="E90" s="144">
        <f>H90+H91+H92+H93</f>
        <v>683.4</v>
      </c>
      <c r="F90" s="71"/>
      <c r="G90" s="1" t="s">
        <v>38</v>
      </c>
      <c r="H90" s="6">
        <f>SUM(K90:K93)</f>
        <v>0</v>
      </c>
      <c r="I90" s="25" t="s">
        <v>123</v>
      </c>
      <c r="J90" s="7">
        <f t="shared" si="8"/>
        <v>170.85</v>
      </c>
      <c r="K90" s="7">
        <f t="shared" ref="K90:N92" si="10">K73+K77+K86</f>
        <v>0</v>
      </c>
      <c r="L90" s="7">
        <f t="shared" si="10"/>
        <v>105.25</v>
      </c>
      <c r="M90" s="7">
        <f t="shared" si="10"/>
        <v>65.599999999999994</v>
      </c>
      <c r="N90" s="7">
        <f t="shared" si="10"/>
        <v>0</v>
      </c>
    </row>
    <row r="91" spans="1:14" ht="12.75" customHeight="1">
      <c r="A91" s="69"/>
      <c r="B91" s="69"/>
      <c r="C91" s="69"/>
      <c r="D91" s="69"/>
      <c r="E91" s="144"/>
      <c r="F91" s="71"/>
      <c r="G91" s="1" t="s">
        <v>35</v>
      </c>
      <c r="H91" s="28">
        <f>SUM(L90:L93)</f>
        <v>421</v>
      </c>
      <c r="I91" s="25" t="s">
        <v>124</v>
      </c>
      <c r="J91" s="7">
        <f>K91+L91+M91+N91</f>
        <v>170.85</v>
      </c>
      <c r="K91" s="7">
        <f t="shared" si="10"/>
        <v>0</v>
      </c>
      <c r="L91" s="7">
        <f t="shared" si="10"/>
        <v>105.25</v>
      </c>
      <c r="M91" s="7">
        <f t="shared" si="10"/>
        <v>65.599999999999994</v>
      </c>
      <c r="N91" s="7">
        <f t="shared" si="10"/>
        <v>0</v>
      </c>
    </row>
    <row r="92" spans="1:14" ht="12.75" customHeight="1">
      <c r="A92" s="69"/>
      <c r="B92" s="69"/>
      <c r="C92" s="69"/>
      <c r="D92" s="69"/>
      <c r="E92" s="144"/>
      <c r="F92" s="71"/>
      <c r="G92" s="1" t="s">
        <v>34</v>
      </c>
      <c r="H92" s="28">
        <f>SUM(M90:M93)</f>
        <v>262.39999999999998</v>
      </c>
      <c r="I92" s="25" t="s">
        <v>125</v>
      </c>
      <c r="J92" s="7">
        <f t="shared" si="8"/>
        <v>170.85</v>
      </c>
      <c r="K92" s="7">
        <f t="shared" si="10"/>
        <v>0</v>
      </c>
      <c r="L92" s="7">
        <f t="shared" si="10"/>
        <v>105.25</v>
      </c>
      <c r="M92" s="7">
        <f t="shared" si="10"/>
        <v>65.599999999999994</v>
      </c>
      <c r="N92" s="7">
        <f t="shared" si="10"/>
        <v>0</v>
      </c>
    </row>
    <row r="93" spans="1:14" ht="12.75" customHeight="1">
      <c r="A93" s="69"/>
      <c r="B93" s="69"/>
      <c r="C93" s="69"/>
      <c r="D93" s="69"/>
      <c r="E93" s="144"/>
      <c r="F93" s="71"/>
      <c r="G93" s="1" t="s">
        <v>73</v>
      </c>
      <c r="H93" s="28">
        <f>N90+N91+N92+N93</f>
        <v>0</v>
      </c>
      <c r="I93" s="25" t="s">
        <v>126</v>
      </c>
      <c r="J93" s="7">
        <f t="shared" si="8"/>
        <v>170.85</v>
      </c>
      <c r="K93" s="7">
        <f>K76+K80+K89</f>
        <v>0</v>
      </c>
      <c r="L93" s="7">
        <f>L76+L80+L89</f>
        <v>105.25</v>
      </c>
      <c r="M93" s="7">
        <f>M76+M80+M89+M85</f>
        <v>65.599999999999994</v>
      </c>
      <c r="N93" s="7">
        <f>N76+N80+N89</f>
        <v>0</v>
      </c>
    </row>
    <row r="94" spans="1:14" ht="12.75" customHeight="1">
      <c r="A94" s="36"/>
      <c r="B94" s="36"/>
      <c r="C94" s="36"/>
      <c r="D94" s="36"/>
      <c r="E94" s="37"/>
      <c r="F94" s="38"/>
      <c r="G94" s="1" t="s">
        <v>64</v>
      </c>
      <c r="H94" s="28">
        <f>K94+L94+M94+N94</f>
        <v>683.4</v>
      </c>
      <c r="I94" s="1"/>
      <c r="J94" s="30">
        <f>SUM(J90:J93)</f>
        <v>683.4</v>
      </c>
      <c r="K94" s="30">
        <f>SUM(K90:K93)</f>
        <v>0</v>
      </c>
      <c r="L94" s="30">
        <f>SUM(L90:L93)</f>
        <v>421</v>
      </c>
      <c r="M94" s="30">
        <f>SUM(M90:M93)</f>
        <v>262.39999999999998</v>
      </c>
      <c r="N94" s="9">
        <f>SUM(N90:N93)</f>
        <v>0</v>
      </c>
    </row>
    <row r="95" spans="1:14" s="40" customFormat="1" ht="12.75" customHeight="1">
      <c r="A95" s="148" t="s">
        <v>36</v>
      </c>
      <c r="B95" s="148"/>
      <c r="C95" s="148"/>
      <c r="D95" s="148"/>
      <c r="E95" s="147">
        <f>H95+H96+H97+H98</f>
        <v>269664.61</v>
      </c>
      <c r="F95" s="154"/>
      <c r="G95" s="1" t="s">
        <v>38</v>
      </c>
      <c r="H95" s="6">
        <f>K95+K96+K97+K98</f>
        <v>0</v>
      </c>
      <c r="I95" s="25" t="s">
        <v>123</v>
      </c>
      <c r="J95" s="7">
        <f t="shared" si="8"/>
        <v>66538.73</v>
      </c>
      <c r="K95" s="7">
        <f t="shared" ref="K95:N97" si="11">K29+K67+K90</f>
        <v>0</v>
      </c>
      <c r="L95" s="7">
        <f t="shared" si="11"/>
        <v>40535.120000000003</v>
      </c>
      <c r="M95" s="7">
        <f t="shared" si="11"/>
        <v>26003.61</v>
      </c>
      <c r="N95" s="39">
        <f t="shared" si="11"/>
        <v>0</v>
      </c>
    </row>
    <row r="96" spans="1:14" s="40" customFormat="1" ht="12.75" customHeight="1">
      <c r="A96" s="148"/>
      <c r="B96" s="148"/>
      <c r="C96" s="148"/>
      <c r="D96" s="148"/>
      <c r="E96" s="147"/>
      <c r="F96" s="154"/>
      <c r="G96" s="1" t="s">
        <v>35</v>
      </c>
      <c r="H96" s="28">
        <f>L95+L96+L97+L98</f>
        <v>165650.17000000001</v>
      </c>
      <c r="I96" s="25" t="s">
        <v>124</v>
      </c>
      <c r="J96" s="7">
        <f>K96+L96+M96+N96</f>
        <v>68497.36</v>
      </c>
      <c r="K96" s="7">
        <f t="shared" si="11"/>
        <v>0</v>
      </c>
      <c r="L96" s="7">
        <f t="shared" si="11"/>
        <v>42493.75</v>
      </c>
      <c r="M96" s="7">
        <f t="shared" si="11"/>
        <v>26003.61</v>
      </c>
      <c r="N96" s="39">
        <f t="shared" si="11"/>
        <v>0</v>
      </c>
    </row>
    <row r="97" spans="1:14" s="40" customFormat="1" ht="12.75" customHeight="1">
      <c r="A97" s="148"/>
      <c r="B97" s="148"/>
      <c r="C97" s="148"/>
      <c r="D97" s="148"/>
      <c r="E97" s="147"/>
      <c r="F97" s="154"/>
      <c r="G97" s="1" t="s">
        <v>34</v>
      </c>
      <c r="H97" s="28">
        <f>M95+M96+M97+M98</f>
        <v>104014.44</v>
      </c>
      <c r="I97" s="25" t="s">
        <v>125</v>
      </c>
      <c r="J97" s="7">
        <f t="shared" si="8"/>
        <v>67314.259999999995</v>
      </c>
      <c r="K97" s="7">
        <f t="shared" si="11"/>
        <v>0</v>
      </c>
      <c r="L97" s="7">
        <f t="shared" si="11"/>
        <v>41310.65</v>
      </c>
      <c r="M97" s="7">
        <f t="shared" si="11"/>
        <v>26003.61</v>
      </c>
      <c r="N97" s="39">
        <f t="shared" si="11"/>
        <v>0</v>
      </c>
    </row>
    <row r="98" spans="1:14" s="40" customFormat="1" ht="12.75" customHeight="1">
      <c r="A98" s="148"/>
      <c r="B98" s="148"/>
      <c r="C98" s="148"/>
      <c r="D98" s="148"/>
      <c r="E98" s="147"/>
      <c r="F98" s="154"/>
      <c r="G98" s="1" t="s">
        <v>73</v>
      </c>
      <c r="H98" s="28">
        <f>N95+N96+N97+N98</f>
        <v>0</v>
      </c>
      <c r="I98" s="25" t="s">
        <v>126</v>
      </c>
      <c r="J98" s="7">
        <f t="shared" ref="J98" si="12">K98+L98+M98+N98</f>
        <v>67314.259999999995</v>
      </c>
      <c r="K98" s="7">
        <f>K31+K69+K92</f>
        <v>0</v>
      </c>
      <c r="L98" s="7">
        <f>L93+L70+L32</f>
        <v>41310.65</v>
      </c>
      <c r="M98" s="7">
        <f>M93+M70+M32</f>
        <v>26003.61</v>
      </c>
      <c r="N98" s="39">
        <f>N31+N69+N92</f>
        <v>0</v>
      </c>
    </row>
    <row r="99" spans="1:14" s="40" customFormat="1" ht="12.75" customHeight="1">
      <c r="A99" s="148"/>
      <c r="B99" s="148"/>
      <c r="C99" s="148"/>
      <c r="D99" s="148"/>
      <c r="E99" s="147"/>
      <c r="F99" s="154"/>
      <c r="G99" s="13" t="s">
        <v>14</v>
      </c>
      <c r="H99" s="41"/>
      <c r="I99" s="42"/>
      <c r="J99" s="30">
        <f>SUM(J95:J98)</f>
        <v>269664.61</v>
      </c>
      <c r="K99" s="30">
        <f>SUM(K95:K98)</f>
        <v>0</v>
      </c>
      <c r="L99" s="30">
        <f>SUM(L95:L98)</f>
        <v>165650.17000000001</v>
      </c>
      <c r="M99" s="30">
        <f>SUM(M95:M98)</f>
        <v>104014.44</v>
      </c>
      <c r="N99" s="9">
        <f>SUM(N95:N98)</f>
        <v>0</v>
      </c>
    </row>
    <row r="100" spans="1:14" ht="24" customHeight="1">
      <c r="A100" s="128" t="s">
        <v>129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30"/>
    </row>
    <row r="101" spans="1:14" ht="39.75" customHeight="1">
      <c r="A101" s="72" t="s">
        <v>47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4"/>
    </row>
    <row r="102" spans="1:14" ht="14.25" customHeight="1">
      <c r="A102" s="68">
        <v>17</v>
      </c>
      <c r="B102" s="12"/>
      <c r="C102" s="70" t="s">
        <v>40</v>
      </c>
      <c r="D102" s="68" t="s">
        <v>22</v>
      </c>
      <c r="E102" s="68" t="s">
        <v>23</v>
      </c>
      <c r="F102" s="68" t="s">
        <v>11</v>
      </c>
      <c r="G102" s="25" t="s">
        <v>123</v>
      </c>
      <c r="H102" s="4">
        <v>0.98</v>
      </c>
      <c r="I102" s="25" t="s">
        <v>123</v>
      </c>
      <c r="J102" s="2">
        <f t="shared" ref="J102:J141" si="13">K102+L102+M102+N102</f>
        <v>185550.79</v>
      </c>
      <c r="K102" s="2"/>
      <c r="L102" s="2">
        <v>119380</v>
      </c>
      <c r="M102" s="2">
        <v>66170.789999999994</v>
      </c>
      <c r="N102" s="2"/>
    </row>
    <row r="103" spans="1:14">
      <c r="A103" s="68"/>
      <c r="B103" s="12"/>
      <c r="C103" s="70"/>
      <c r="D103" s="68"/>
      <c r="E103" s="68"/>
      <c r="F103" s="68"/>
      <c r="G103" s="25" t="s">
        <v>124</v>
      </c>
      <c r="H103" s="4">
        <v>0.98</v>
      </c>
      <c r="I103" s="25" t="s">
        <v>124</v>
      </c>
      <c r="J103" s="2">
        <f t="shared" si="13"/>
        <v>189132.19</v>
      </c>
      <c r="K103" s="2"/>
      <c r="L103" s="2">
        <v>122961.4</v>
      </c>
      <c r="M103" s="2">
        <f>M102</f>
        <v>66170.789999999994</v>
      </c>
      <c r="N103" s="2"/>
    </row>
    <row r="104" spans="1:14">
      <c r="A104" s="68"/>
      <c r="B104" s="12"/>
      <c r="C104" s="70"/>
      <c r="D104" s="68"/>
      <c r="E104" s="68"/>
      <c r="F104" s="68"/>
      <c r="G104" s="25" t="s">
        <v>125</v>
      </c>
      <c r="H104" s="4">
        <v>1</v>
      </c>
      <c r="I104" s="25" t="s">
        <v>125</v>
      </c>
      <c r="J104" s="2">
        <f t="shared" si="13"/>
        <v>187041.79</v>
      </c>
      <c r="K104" s="2"/>
      <c r="L104" s="2">
        <v>120871</v>
      </c>
      <c r="M104" s="2">
        <f>M102</f>
        <v>66170.789999999994</v>
      </c>
      <c r="N104" s="2"/>
    </row>
    <row r="105" spans="1:14">
      <c r="A105" s="68"/>
      <c r="B105" s="12"/>
      <c r="C105" s="70"/>
      <c r="D105" s="68"/>
      <c r="E105" s="68"/>
      <c r="F105" s="68"/>
      <c r="G105" s="25" t="s">
        <v>126</v>
      </c>
      <c r="H105" s="4">
        <v>1</v>
      </c>
      <c r="I105" s="25" t="s">
        <v>126</v>
      </c>
      <c r="J105" s="2">
        <f t="shared" si="13"/>
        <v>187041.79</v>
      </c>
      <c r="K105" s="2"/>
      <c r="L105" s="2">
        <v>120871</v>
      </c>
      <c r="M105" s="2">
        <f>M102</f>
        <v>66170.789999999994</v>
      </c>
      <c r="N105" s="2"/>
    </row>
    <row r="106" spans="1:14" ht="18.75" customHeight="1">
      <c r="A106" s="68">
        <v>18</v>
      </c>
      <c r="B106" s="12"/>
      <c r="C106" s="70" t="s">
        <v>104</v>
      </c>
      <c r="D106" s="68" t="s">
        <v>22</v>
      </c>
      <c r="E106" s="68"/>
      <c r="F106" s="68" t="s">
        <v>11</v>
      </c>
      <c r="G106" s="25" t="s">
        <v>123</v>
      </c>
      <c r="H106" s="4">
        <v>1</v>
      </c>
      <c r="I106" s="25" t="s">
        <v>123</v>
      </c>
      <c r="J106" s="2">
        <f t="shared" ref="J106:J109" si="14">K106+L106+M106+N106</f>
        <v>9633</v>
      </c>
      <c r="K106" s="2">
        <v>9633</v>
      </c>
      <c r="L106" s="2"/>
      <c r="M106" s="2"/>
      <c r="N106" s="2"/>
    </row>
    <row r="107" spans="1:14" ht="18.75" customHeight="1">
      <c r="A107" s="68"/>
      <c r="B107" s="12"/>
      <c r="C107" s="70"/>
      <c r="D107" s="68"/>
      <c r="E107" s="68"/>
      <c r="F107" s="68"/>
      <c r="G107" s="25" t="s">
        <v>124</v>
      </c>
      <c r="H107" s="4">
        <v>1</v>
      </c>
      <c r="I107" s="25" t="s">
        <v>124</v>
      </c>
      <c r="J107" s="2">
        <f t="shared" si="14"/>
        <v>9633</v>
      </c>
      <c r="K107" s="2">
        <v>9633</v>
      </c>
      <c r="L107" s="2"/>
      <c r="M107" s="2"/>
      <c r="N107" s="2"/>
    </row>
    <row r="108" spans="1:14" ht="19.5" customHeight="1">
      <c r="A108" s="68"/>
      <c r="B108" s="12"/>
      <c r="C108" s="70"/>
      <c r="D108" s="68"/>
      <c r="E108" s="68"/>
      <c r="F108" s="68"/>
      <c r="G108" s="25" t="s">
        <v>125</v>
      </c>
      <c r="H108" s="4">
        <v>1</v>
      </c>
      <c r="I108" s="25" t="s">
        <v>125</v>
      </c>
      <c r="J108" s="2">
        <f t="shared" si="14"/>
        <v>9796.2099999999991</v>
      </c>
      <c r="K108" s="2">
        <v>9796.2099999999991</v>
      </c>
      <c r="L108" s="2"/>
      <c r="M108" s="2"/>
      <c r="N108" s="2"/>
    </row>
    <row r="109" spans="1:14" ht="19.5" customHeight="1">
      <c r="A109" s="68"/>
      <c r="B109" s="12"/>
      <c r="C109" s="70"/>
      <c r="D109" s="68"/>
      <c r="E109" s="68"/>
      <c r="F109" s="68"/>
      <c r="G109" s="25" t="s">
        <v>126</v>
      </c>
      <c r="H109" s="4">
        <v>1</v>
      </c>
      <c r="I109" s="25" t="s">
        <v>126</v>
      </c>
      <c r="J109" s="2">
        <f t="shared" si="14"/>
        <v>9796.2099999999991</v>
      </c>
      <c r="K109" s="2">
        <v>9796.2099999999991</v>
      </c>
      <c r="L109" s="2"/>
      <c r="M109" s="2"/>
      <c r="N109" s="2"/>
    </row>
    <row r="110" spans="1:14">
      <c r="A110" s="68">
        <v>18</v>
      </c>
      <c r="B110" s="12"/>
      <c r="C110" s="70" t="s">
        <v>52</v>
      </c>
      <c r="D110" s="68" t="s">
        <v>22</v>
      </c>
      <c r="E110" s="68"/>
      <c r="F110" s="68" t="s">
        <v>11</v>
      </c>
      <c r="G110" s="25" t="s">
        <v>123</v>
      </c>
      <c r="H110" s="4">
        <v>1</v>
      </c>
      <c r="I110" s="25" t="s">
        <v>123</v>
      </c>
      <c r="J110" s="2">
        <f t="shared" si="13"/>
        <v>887.4</v>
      </c>
      <c r="K110" s="2"/>
      <c r="L110" s="2"/>
      <c r="M110" s="2">
        <v>887.4</v>
      </c>
      <c r="N110" s="2"/>
    </row>
    <row r="111" spans="1:14">
      <c r="A111" s="68"/>
      <c r="B111" s="12"/>
      <c r="C111" s="70"/>
      <c r="D111" s="68"/>
      <c r="E111" s="68"/>
      <c r="F111" s="68"/>
      <c r="G111" s="25" t="s">
        <v>124</v>
      </c>
      <c r="H111" s="4">
        <v>1</v>
      </c>
      <c r="I111" s="25" t="s">
        <v>124</v>
      </c>
      <c r="J111" s="2">
        <f t="shared" si="13"/>
        <v>887.4</v>
      </c>
      <c r="K111" s="2"/>
      <c r="L111" s="2"/>
      <c r="M111" s="2">
        <f>M110</f>
        <v>887.4</v>
      </c>
      <c r="N111" s="2"/>
    </row>
    <row r="112" spans="1:14">
      <c r="A112" s="68"/>
      <c r="B112" s="12"/>
      <c r="C112" s="70"/>
      <c r="D112" s="68"/>
      <c r="E112" s="68"/>
      <c r="F112" s="68"/>
      <c r="G112" s="25" t="s">
        <v>125</v>
      </c>
      <c r="H112" s="4">
        <v>1</v>
      </c>
      <c r="I112" s="25" t="s">
        <v>125</v>
      </c>
      <c r="J112" s="2">
        <f t="shared" si="13"/>
        <v>887.4</v>
      </c>
      <c r="K112" s="2"/>
      <c r="L112" s="2"/>
      <c r="M112" s="2">
        <f>M110</f>
        <v>887.4</v>
      </c>
      <c r="N112" s="2"/>
    </row>
    <row r="113" spans="1:14">
      <c r="A113" s="68"/>
      <c r="B113" s="12"/>
      <c r="C113" s="70"/>
      <c r="D113" s="68"/>
      <c r="E113" s="68"/>
      <c r="F113" s="68"/>
      <c r="G113" s="25" t="s">
        <v>126</v>
      </c>
      <c r="H113" s="4">
        <v>1</v>
      </c>
      <c r="I113" s="25" t="s">
        <v>126</v>
      </c>
      <c r="J113" s="2">
        <f t="shared" si="13"/>
        <v>887.4</v>
      </c>
      <c r="K113" s="2"/>
      <c r="L113" s="2"/>
      <c r="M113" s="2">
        <f>M110</f>
        <v>887.4</v>
      </c>
      <c r="N113" s="2"/>
    </row>
    <row r="114" spans="1:14">
      <c r="A114" s="68">
        <v>19</v>
      </c>
      <c r="B114" s="12"/>
      <c r="C114" s="70" t="s">
        <v>59</v>
      </c>
      <c r="D114" s="68" t="s">
        <v>22</v>
      </c>
      <c r="E114" s="68"/>
      <c r="F114" s="68" t="s">
        <v>11</v>
      </c>
      <c r="G114" s="25" t="s">
        <v>123</v>
      </c>
      <c r="H114" s="4"/>
      <c r="I114" s="25" t="s">
        <v>123</v>
      </c>
      <c r="J114" s="2">
        <f t="shared" si="13"/>
        <v>319.86</v>
      </c>
      <c r="K114" s="2"/>
      <c r="L114" s="8">
        <v>159.93</v>
      </c>
      <c r="M114" s="2">
        <v>159.93</v>
      </c>
      <c r="N114" s="2"/>
    </row>
    <row r="115" spans="1:14">
      <c r="A115" s="68"/>
      <c r="B115" s="12"/>
      <c r="C115" s="70"/>
      <c r="D115" s="68"/>
      <c r="E115" s="68"/>
      <c r="F115" s="68"/>
      <c r="G115" s="25" t="s">
        <v>124</v>
      </c>
      <c r="H115" s="4"/>
      <c r="I115" s="25" t="s">
        <v>124</v>
      </c>
      <c r="J115" s="2">
        <f t="shared" si="13"/>
        <v>308.8</v>
      </c>
      <c r="K115" s="2"/>
      <c r="L115" s="9">
        <v>154.4</v>
      </c>
      <c r="M115" s="2">
        <v>154.4</v>
      </c>
      <c r="N115" s="2"/>
    </row>
    <row r="116" spans="1:14">
      <c r="A116" s="68"/>
      <c r="B116" s="12"/>
      <c r="C116" s="70"/>
      <c r="D116" s="68"/>
      <c r="E116" s="68"/>
      <c r="F116" s="68"/>
      <c r="G116" s="25" t="s">
        <v>125</v>
      </c>
      <c r="H116" s="4"/>
      <c r="I116" s="25" t="s">
        <v>125</v>
      </c>
      <c r="J116" s="2">
        <f t="shared" si="13"/>
        <v>308.8</v>
      </c>
      <c r="K116" s="2"/>
      <c r="L116" s="9">
        <f>L115</f>
        <v>154.4</v>
      </c>
      <c r="M116" s="2">
        <f>M115</f>
        <v>154.4</v>
      </c>
      <c r="N116" s="2"/>
    </row>
    <row r="117" spans="1:14">
      <c r="A117" s="68"/>
      <c r="B117" s="12"/>
      <c r="C117" s="70"/>
      <c r="D117" s="68"/>
      <c r="E117" s="68"/>
      <c r="F117" s="68"/>
      <c r="G117" s="25" t="s">
        <v>126</v>
      </c>
      <c r="H117" s="4"/>
      <c r="I117" s="25" t="s">
        <v>126</v>
      </c>
      <c r="J117" s="2">
        <f t="shared" si="13"/>
        <v>308.8</v>
      </c>
      <c r="K117" s="2"/>
      <c r="L117" s="9">
        <f>L116</f>
        <v>154.4</v>
      </c>
      <c r="M117" s="2">
        <f>M115</f>
        <v>154.4</v>
      </c>
      <c r="N117" s="2"/>
    </row>
    <row r="118" spans="1:14">
      <c r="A118" s="68">
        <v>20</v>
      </c>
      <c r="B118" s="12"/>
      <c r="C118" s="70" t="s">
        <v>87</v>
      </c>
      <c r="D118" s="68" t="s">
        <v>22</v>
      </c>
      <c r="E118" s="68"/>
      <c r="F118" s="68" t="s">
        <v>11</v>
      </c>
      <c r="G118" s="25" t="s">
        <v>123</v>
      </c>
      <c r="H118" s="4"/>
      <c r="I118" s="25" t="s">
        <v>123</v>
      </c>
      <c r="J118" s="2">
        <f t="shared" ref="J118:J121" si="15">K118+L118+M118+N118</f>
        <v>0</v>
      </c>
      <c r="K118" s="2"/>
      <c r="L118" s="8"/>
      <c r="M118" s="2"/>
      <c r="N118" s="2"/>
    </row>
    <row r="119" spans="1:14">
      <c r="A119" s="68"/>
      <c r="B119" s="12"/>
      <c r="C119" s="70"/>
      <c r="D119" s="68"/>
      <c r="E119" s="68"/>
      <c r="F119" s="68"/>
      <c r="G119" s="25" t="s">
        <v>124</v>
      </c>
      <c r="H119" s="4"/>
      <c r="I119" s="25" t="s">
        <v>124</v>
      </c>
      <c r="J119" s="2">
        <f t="shared" si="15"/>
        <v>0</v>
      </c>
      <c r="K119" s="2"/>
      <c r="L119" s="9"/>
      <c r="M119" s="2"/>
      <c r="N119" s="2"/>
    </row>
    <row r="120" spans="1:14">
      <c r="A120" s="68"/>
      <c r="B120" s="12"/>
      <c r="C120" s="70"/>
      <c r="D120" s="68"/>
      <c r="E120" s="68"/>
      <c r="F120" s="68"/>
      <c r="G120" s="25" t="s">
        <v>125</v>
      </c>
      <c r="H120" s="4"/>
      <c r="I120" s="25" t="s">
        <v>125</v>
      </c>
      <c r="J120" s="2">
        <f t="shared" si="15"/>
        <v>0</v>
      </c>
      <c r="K120" s="2"/>
      <c r="L120" s="9"/>
      <c r="M120" s="2"/>
      <c r="N120" s="2"/>
    </row>
    <row r="121" spans="1:14">
      <c r="A121" s="68"/>
      <c r="B121" s="12"/>
      <c r="C121" s="70"/>
      <c r="D121" s="68"/>
      <c r="E121" s="68"/>
      <c r="F121" s="68"/>
      <c r="G121" s="25" t="s">
        <v>126</v>
      </c>
      <c r="H121" s="4"/>
      <c r="I121" s="25" t="s">
        <v>126</v>
      </c>
      <c r="J121" s="2">
        <f t="shared" si="15"/>
        <v>0</v>
      </c>
      <c r="K121" s="2"/>
      <c r="L121" s="9">
        <f>L120</f>
        <v>0</v>
      </c>
      <c r="M121" s="2"/>
      <c r="N121" s="2"/>
    </row>
    <row r="122" spans="1:14">
      <c r="A122" s="68">
        <v>21</v>
      </c>
      <c r="B122" s="12"/>
      <c r="C122" s="70" t="s">
        <v>97</v>
      </c>
      <c r="D122" s="68" t="s">
        <v>24</v>
      </c>
      <c r="E122" s="68" t="s">
        <v>60</v>
      </c>
      <c r="F122" s="68" t="s">
        <v>11</v>
      </c>
      <c r="G122" s="25" t="s">
        <v>123</v>
      </c>
      <c r="H122" s="4">
        <v>1</v>
      </c>
      <c r="I122" s="25" t="s">
        <v>123</v>
      </c>
      <c r="J122" s="2">
        <f t="shared" si="13"/>
        <v>614.73</v>
      </c>
      <c r="K122" s="2"/>
      <c r="L122" s="2"/>
      <c r="M122" s="2">
        <v>614.73</v>
      </c>
      <c r="N122" s="2"/>
    </row>
    <row r="123" spans="1:14">
      <c r="A123" s="68"/>
      <c r="B123" s="12"/>
      <c r="C123" s="70"/>
      <c r="D123" s="68"/>
      <c r="E123" s="68"/>
      <c r="F123" s="68"/>
      <c r="G123" s="25" t="s">
        <v>124</v>
      </c>
      <c r="H123" s="4">
        <v>1</v>
      </c>
      <c r="I123" s="25" t="s">
        <v>124</v>
      </c>
      <c r="J123" s="2">
        <f t="shared" si="13"/>
        <v>614.73</v>
      </c>
      <c r="K123" s="2"/>
      <c r="L123" s="2"/>
      <c r="M123" s="2">
        <f>M122</f>
        <v>614.73</v>
      </c>
      <c r="N123" s="2"/>
    </row>
    <row r="124" spans="1:14">
      <c r="A124" s="68"/>
      <c r="B124" s="12"/>
      <c r="C124" s="70"/>
      <c r="D124" s="68"/>
      <c r="E124" s="68"/>
      <c r="F124" s="68"/>
      <c r="G124" s="25" t="s">
        <v>125</v>
      </c>
      <c r="H124" s="4">
        <v>1</v>
      </c>
      <c r="I124" s="25" t="s">
        <v>125</v>
      </c>
      <c r="J124" s="2">
        <f t="shared" si="13"/>
        <v>614.73</v>
      </c>
      <c r="K124" s="2"/>
      <c r="L124" s="2"/>
      <c r="M124" s="2">
        <f>M122</f>
        <v>614.73</v>
      </c>
      <c r="N124" s="2"/>
    </row>
    <row r="125" spans="1:14">
      <c r="A125" s="68"/>
      <c r="B125" s="12"/>
      <c r="C125" s="70"/>
      <c r="D125" s="68"/>
      <c r="E125" s="68"/>
      <c r="F125" s="68"/>
      <c r="G125" s="25" t="s">
        <v>126</v>
      </c>
      <c r="H125" s="4">
        <v>1</v>
      </c>
      <c r="I125" s="25" t="s">
        <v>126</v>
      </c>
      <c r="J125" s="2">
        <f t="shared" si="13"/>
        <v>614.73</v>
      </c>
      <c r="K125" s="2"/>
      <c r="L125" s="2"/>
      <c r="M125" s="2">
        <f>M122</f>
        <v>614.73</v>
      </c>
      <c r="N125" s="2"/>
    </row>
    <row r="126" spans="1:14" ht="12.75" customHeight="1">
      <c r="A126" s="68">
        <v>22</v>
      </c>
      <c r="B126" s="12"/>
      <c r="C126" s="87" t="s">
        <v>41</v>
      </c>
      <c r="D126" s="68" t="s">
        <v>22</v>
      </c>
      <c r="E126" s="70" t="s">
        <v>57</v>
      </c>
      <c r="F126" s="68" t="s">
        <v>11</v>
      </c>
      <c r="G126" s="25" t="s">
        <v>123</v>
      </c>
      <c r="H126" s="4">
        <v>0.1</v>
      </c>
      <c r="I126" s="25" t="s">
        <v>123</v>
      </c>
      <c r="J126" s="2">
        <f t="shared" si="13"/>
        <v>0</v>
      </c>
      <c r="K126" s="2"/>
      <c r="L126" s="2"/>
      <c r="M126" s="2"/>
      <c r="N126" s="2"/>
    </row>
    <row r="127" spans="1:14" ht="12.75" customHeight="1">
      <c r="A127" s="68"/>
      <c r="B127" s="12"/>
      <c r="C127" s="87"/>
      <c r="D127" s="68"/>
      <c r="E127" s="70"/>
      <c r="F127" s="68"/>
      <c r="G127" s="25" t="s">
        <v>124</v>
      </c>
      <c r="H127" s="4">
        <v>0.2</v>
      </c>
      <c r="I127" s="25" t="s">
        <v>124</v>
      </c>
      <c r="J127" s="2">
        <f t="shared" si="13"/>
        <v>0</v>
      </c>
      <c r="K127" s="2"/>
      <c r="L127" s="2"/>
      <c r="M127" s="2"/>
      <c r="N127" s="2"/>
    </row>
    <row r="128" spans="1:14" ht="12.75" customHeight="1">
      <c r="A128" s="68"/>
      <c r="B128" s="12"/>
      <c r="C128" s="87"/>
      <c r="D128" s="68"/>
      <c r="E128" s="70"/>
      <c r="F128" s="68"/>
      <c r="G128" s="25" t="s">
        <v>125</v>
      </c>
      <c r="H128" s="4">
        <v>0.3</v>
      </c>
      <c r="I128" s="25" t="s">
        <v>125</v>
      </c>
      <c r="J128" s="2">
        <f t="shared" si="13"/>
        <v>0</v>
      </c>
      <c r="K128" s="2"/>
      <c r="L128" s="2"/>
      <c r="M128" s="2"/>
      <c r="N128" s="2"/>
    </row>
    <row r="129" spans="1:14" ht="12.75" customHeight="1">
      <c r="A129" s="68"/>
      <c r="B129" s="12"/>
      <c r="C129" s="87"/>
      <c r="D129" s="68"/>
      <c r="E129" s="70"/>
      <c r="F129" s="68"/>
      <c r="G129" s="25" t="s">
        <v>126</v>
      </c>
      <c r="H129" s="4">
        <v>0.4</v>
      </c>
      <c r="I129" s="25" t="s">
        <v>126</v>
      </c>
      <c r="J129" s="2">
        <f t="shared" si="13"/>
        <v>0</v>
      </c>
      <c r="K129" s="2"/>
      <c r="L129" s="2"/>
      <c r="M129" s="2"/>
      <c r="N129" s="2"/>
    </row>
    <row r="130" spans="1:14">
      <c r="A130" s="68">
        <v>23</v>
      </c>
      <c r="B130" s="12"/>
      <c r="C130" s="70" t="s">
        <v>96</v>
      </c>
      <c r="D130" s="68" t="s">
        <v>22</v>
      </c>
      <c r="E130" s="68"/>
      <c r="F130" s="68" t="s">
        <v>11</v>
      </c>
      <c r="G130" s="25" t="s">
        <v>123</v>
      </c>
      <c r="H130" s="4"/>
      <c r="I130" s="25" t="s">
        <v>123</v>
      </c>
      <c r="J130" s="2">
        <f t="shared" ref="J130:J133" si="16">K130+L130+M130+N130</f>
        <v>3099.8</v>
      </c>
      <c r="K130" s="2"/>
      <c r="L130" s="8">
        <f>3082.39+12.91</f>
        <v>3095.3</v>
      </c>
      <c r="M130" s="2">
        <f>1.4+3.1</f>
        <v>4.5</v>
      </c>
      <c r="N130" s="2"/>
    </row>
    <row r="131" spans="1:14">
      <c r="A131" s="68"/>
      <c r="B131" s="12"/>
      <c r="C131" s="70"/>
      <c r="D131" s="68"/>
      <c r="E131" s="68"/>
      <c r="F131" s="68"/>
      <c r="G131" s="25" t="s">
        <v>124</v>
      </c>
      <c r="H131" s="4"/>
      <c r="I131" s="25" t="s">
        <v>124</v>
      </c>
      <c r="J131" s="2">
        <f t="shared" si="16"/>
        <v>3164.92</v>
      </c>
      <c r="K131" s="2"/>
      <c r="L131" s="9">
        <f>13.4+3146.8</f>
        <v>3160.2</v>
      </c>
      <c r="M131" s="2">
        <f>1.32+3.4</f>
        <v>4.72</v>
      </c>
      <c r="N131" s="2"/>
    </row>
    <row r="132" spans="1:14">
      <c r="A132" s="68"/>
      <c r="B132" s="12"/>
      <c r="C132" s="70"/>
      <c r="D132" s="68"/>
      <c r="E132" s="68"/>
      <c r="F132" s="68"/>
      <c r="G132" s="25" t="s">
        <v>125</v>
      </c>
      <c r="H132" s="4"/>
      <c r="I132" s="25" t="s">
        <v>125</v>
      </c>
      <c r="J132" s="2">
        <f t="shared" si="16"/>
        <v>3122.08</v>
      </c>
      <c r="K132" s="2"/>
      <c r="L132" s="9">
        <f>13.9+3103.7</f>
        <v>3117.6</v>
      </c>
      <c r="M132" s="2">
        <f>1.37+3.11</f>
        <v>4.4800000000000004</v>
      </c>
      <c r="N132" s="2"/>
    </row>
    <row r="133" spans="1:14">
      <c r="A133" s="68"/>
      <c r="B133" s="12"/>
      <c r="C133" s="70"/>
      <c r="D133" s="68"/>
      <c r="E133" s="68"/>
      <c r="F133" s="68"/>
      <c r="G133" s="25" t="s">
        <v>126</v>
      </c>
      <c r="H133" s="4"/>
      <c r="I133" s="25" t="s">
        <v>126</v>
      </c>
      <c r="J133" s="2">
        <f t="shared" si="16"/>
        <v>3122.08</v>
      </c>
      <c r="K133" s="2"/>
      <c r="L133" s="9">
        <f>13.9+3103.7</f>
        <v>3117.6</v>
      </c>
      <c r="M133" s="2">
        <f>1.37+3.11</f>
        <v>4.4800000000000004</v>
      </c>
      <c r="N133" s="2"/>
    </row>
    <row r="134" spans="1:14" ht="12.75" customHeight="1">
      <c r="A134" s="68">
        <v>24</v>
      </c>
      <c r="B134" s="12"/>
      <c r="C134" s="87" t="s">
        <v>42</v>
      </c>
      <c r="D134" s="68" t="s">
        <v>22</v>
      </c>
      <c r="E134" s="68" t="s">
        <v>58</v>
      </c>
      <c r="F134" s="68"/>
      <c r="G134" s="25" t="s">
        <v>123</v>
      </c>
      <c r="H134" s="4"/>
      <c r="I134" s="25" t="s">
        <v>123</v>
      </c>
      <c r="J134" s="2">
        <f t="shared" si="13"/>
        <v>743.26</v>
      </c>
      <c r="K134" s="2"/>
      <c r="L134" s="2">
        <v>643.26</v>
      </c>
      <c r="M134" s="2">
        <v>100</v>
      </c>
      <c r="N134" s="2"/>
    </row>
    <row r="135" spans="1:14" ht="12.75" customHeight="1">
      <c r="A135" s="68"/>
      <c r="B135" s="12"/>
      <c r="C135" s="87"/>
      <c r="D135" s="68"/>
      <c r="E135" s="68"/>
      <c r="F135" s="68"/>
      <c r="G135" s="25" t="s">
        <v>124</v>
      </c>
      <c r="H135" s="4"/>
      <c r="I135" s="25" t="s">
        <v>124</v>
      </c>
      <c r="J135" s="2">
        <f t="shared" si="13"/>
        <v>743.26</v>
      </c>
      <c r="K135" s="2"/>
      <c r="L135" s="2">
        <f>L134</f>
        <v>643.26</v>
      </c>
      <c r="M135" s="2">
        <v>100</v>
      </c>
      <c r="N135" s="2"/>
    </row>
    <row r="136" spans="1:14" ht="12.75" customHeight="1">
      <c r="A136" s="68"/>
      <c r="B136" s="12"/>
      <c r="C136" s="87"/>
      <c r="D136" s="68"/>
      <c r="E136" s="68"/>
      <c r="F136" s="68"/>
      <c r="G136" s="25" t="s">
        <v>125</v>
      </c>
      <c r="H136" s="4"/>
      <c r="I136" s="25" t="s">
        <v>125</v>
      </c>
      <c r="J136" s="2">
        <f t="shared" si="13"/>
        <v>743.26</v>
      </c>
      <c r="K136" s="2"/>
      <c r="L136" s="2">
        <f>L134</f>
        <v>643.26</v>
      </c>
      <c r="M136" s="2">
        <v>100</v>
      </c>
      <c r="N136" s="2"/>
    </row>
    <row r="137" spans="1:14" ht="15.75" customHeight="1">
      <c r="A137" s="68"/>
      <c r="B137" s="12"/>
      <c r="C137" s="87"/>
      <c r="D137" s="68"/>
      <c r="E137" s="68"/>
      <c r="F137" s="68"/>
      <c r="G137" s="25" t="s">
        <v>126</v>
      </c>
      <c r="H137" s="4"/>
      <c r="I137" s="25" t="s">
        <v>126</v>
      </c>
      <c r="J137" s="2">
        <f t="shared" si="13"/>
        <v>743.26</v>
      </c>
      <c r="K137" s="2"/>
      <c r="L137" s="2">
        <f>L134</f>
        <v>643.26</v>
      </c>
      <c r="M137" s="2">
        <v>100</v>
      </c>
      <c r="N137" s="2"/>
    </row>
    <row r="138" spans="1:14" ht="4.5" hidden="1" customHeight="1">
      <c r="A138" s="66">
        <v>5</v>
      </c>
      <c r="B138" s="3"/>
      <c r="C138" s="79" t="s">
        <v>88</v>
      </c>
      <c r="D138" s="66" t="s">
        <v>16</v>
      </c>
      <c r="E138" s="82"/>
      <c r="F138" s="12"/>
      <c r="G138" s="25" t="s">
        <v>48</v>
      </c>
      <c r="H138" s="4"/>
      <c r="I138" s="13" t="s">
        <v>48</v>
      </c>
      <c r="J138" s="2">
        <f t="shared" si="13"/>
        <v>0</v>
      </c>
      <c r="K138" s="2"/>
      <c r="L138" s="2">
        <v>0</v>
      </c>
      <c r="M138" s="2">
        <v>0</v>
      </c>
      <c r="N138" s="2"/>
    </row>
    <row r="139" spans="1:14" ht="12.75" hidden="1" customHeight="1">
      <c r="A139" s="67"/>
      <c r="B139" s="3"/>
      <c r="C139" s="124"/>
      <c r="D139" s="81"/>
      <c r="E139" s="83"/>
      <c r="F139" s="12"/>
      <c r="G139" s="25" t="s">
        <v>49</v>
      </c>
      <c r="H139" s="4"/>
      <c r="I139" s="13" t="s">
        <v>49</v>
      </c>
      <c r="J139" s="2">
        <f t="shared" si="13"/>
        <v>0</v>
      </c>
      <c r="K139" s="2"/>
      <c r="L139" s="2"/>
      <c r="M139" s="2"/>
      <c r="N139" s="2"/>
    </row>
    <row r="140" spans="1:14" ht="12.75" hidden="1" customHeight="1">
      <c r="A140" s="67"/>
      <c r="B140" s="3"/>
      <c r="C140" s="124"/>
      <c r="D140" s="81"/>
      <c r="E140" s="83"/>
      <c r="F140" s="12"/>
      <c r="G140" s="25" t="s">
        <v>50</v>
      </c>
      <c r="H140" s="4"/>
      <c r="I140" s="13" t="s">
        <v>50</v>
      </c>
      <c r="J140" s="2">
        <f t="shared" si="13"/>
        <v>0</v>
      </c>
      <c r="K140" s="2"/>
      <c r="L140" s="2"/>
      <c r="M140" s="2"/>
      <c r="N140" s="2"/>
    </row>
    <row r="141" spans="1:14" ht="12.75" hidden="1" customHeight="1">
      <c r="A141" s="67"/>
      <c r="B141" s="3"/>
      <c r="C141" s="124"/>
      <c r="D141" s="81"/>
      <c r="E141" s="83"/>
      <c r="F141" s="12"/>
      <c r="G141" s="25" t="s">
        <v>51</v>
      </c>
      <c r="H141" s="4"/>
      <c r="I141" s="13" t="s">
        <v>51</v>
      </c>
      <c r="J141" s="2">
        <f t="shared" si="13"/>
        <v>0</v>
      </c>
      <c r="K141" s="2"/>
      <c r="L141" s="2"/>
      <c r="M141" s="2"/>
      <c r="N141" s="2"/>
    </row>
    <row r="142" spans="1:14" ht="12.75" hidden="1" customHeight="1">
      <c r="A142" s="75"/>
      <c r="B142" s="3"/>
      <c r="C142" s="80"/>
      <c r="D142" s="78"/>
      <c r="E142" s="84"/>
      <c r="F142" s="12"/>
      <c r="G142" s="25"/>
      <c r="H142" s="4"/>
      <c r="I142" s="13"/>
      <c r="J142" s="2"/>
      <c r="K142" s="2"/>
      <c r="L142" s="2"/>
      <c r="M142" s="2"/>
      <c r="N142" s="2"/>
    </row>
    <row r="143" spans="1:14" ht="17.25" customHeight="1">
      <c r="A143" s="69" t="s">
        <v>14</v>
      </c>
      <c r="B143" s="69"/>
      <c r="C143" s="69"/>
      <c r="D143" s="69"/>
      <c r="E143" s="85">
        <f>H143+H144+H145+H146</f>
        <v>810361.68</v>
      </c>
      <c r="F143" s="71"/>
      <c r="G143" s="1" t="s">
        <v>38</v>
      </c>
      <c r="H143" s="6">
        <f>SUM(K143:K146)</f>
        <v>38858.42</v>
      </c>
      <c r="I143" s="25" t="s">
        <v>123</v>
      </c>
      <c r="J143" s="7">
        <f>K143+L143+M143+N143</f>
        <v>200848.84</v>
      </c>
      <c r="K143" s="7">
        <f>K102+K110+K114+K122+K126+K134+K118+K106</f>
        <v>9633</v>
      </c>
      <c r="L143" s="7">
        <f t="shared" ref="L143:M145" si="17">L102+L110+L114+L122+L126+L134+L118+L138+L130</f>
        <v>123278.49</v>
      </c>
      <c r="M143" s="7">
        <f t="shared" si="17"/>
        <v>67937.350000000006</v>
      </c>
      <c r="N143" s="7">
        <f t="shared" ref="N143" si="18">N102+N110+N114+N122+N126+N134+N118</f>
        <v>0</v>
      </c>
    </row>
    <row r="144" spans="1:14">
      <c r="A144" s="69"/>
      <c r="B144" s="69"/>
      <c r="C144" s="69"/>
      <c r="D144" s="69"/>
      <c r="E144" s="85"/>
      <c r="F144" s="71"/>
      <c r="G144" s="1" t="s">
        <v>35</v>
      </c>
      <c r="H144" s="28">
        <f>SUM(L143:L146)</f>
        <v>499770.27</v>
      </c>
      <c r="I144" s="25" t="s">
        <v>124</v>
      </c>
      <c r="J144" s="7">
        <f t="shared" ref="J144" si="19">K144+L144+M144+N144</f>
        <v>204484.3</v>
      </c>
      <c r="K144" s="7">
        <f>K107</f>
        <v>9633</v>
      </c>
      <c r="L144" s="7">
        <f t="shared" si="17"/>
        <v>126919.26</v>
      </c>
      <c r="M144" s="7">
        <f t="shared" si="17"/>
        <v>67932.039999999994</v>
      </c>
      <c r="N144" s="7">
        <f>N103+N111+N115+N123+N127+N135+N119</f>
        <v>0</v>
      </c>
    </row>
    <row r="145" spans="1:15">
      <c r="A145" s="69"/>
      <c r="B145" s="69"/>
      <c r="C145" s="69"/>
      <c r="D145" s="69"/>
      <c r="E145" s="85"/>
      <c r="F145" s="71"/>
      <c r="G145" s="1" t="s">
        <v>34</v>
      </c>
      <c r="H145" s="28">
        <f>M143+M144+M145+M146</f>
        <v>271732.99</v>
      </c>
      <c r="I145" s="25" t="s">
        <v>125</v>
      </c>
      <c r="J145" s="7">
        <f>K145+L145+M145+N145</f>
        <v>202514.27</v>
      </c>
      <c r="K145" s="7">
        <f>K104+K112+K116+K124+K128+K136+K120+K108+K132</f>
        <v>9796.2099999999991</v>
      </c>
      <c r="L145" s="7">
        <f t="shared" si="17"/>
        <v>124786.26</v>
      </c>
      <c r="M145" s="7">
        <f t="shared" si="17"/>
        <v>67931.8</v>
      </c>
      <c r="N145" s="7">
        <f>N104+N112+N116+N124+N128+N136+N120</f>
        <v>0</v>
      </c>
    </row>
    <row r="146" spans="1:15" ht="25.5">
      <c r="A146" s="69"/>
      <c r="B146" s="69"/>
      <c r="C146" s="69"/>
      <c r="D146" s="69"/>
      <c r="E146" s="85"/>
      <c r="F146" s="71"/>
      <c r="G146" s="1" t="s">
        <v>73</v>
      </c>
      <c r="H146" s="28">
        <f>N143+N144+N145+N146</f>
        <v>0</v>
      </c>
      <c r="I146" s="25" t="s">
        <v>126</v>
      </c>
      <c r="J146" s="7">
        <f t="shared" ref="J146" si="20">K146+L146+M146+N146</f>
        <v>202514.27</v>
      </c>
      <c r="K146" s="7">
        <f>K105+K109+K113+K117+K121+K125+K129+K133+K137</f>
        <v>9796.2099999999991</v>
      </c>
      <c r="L146" s="7">
        <f>L105+L109+L113+L117+L121+L125+L129+L133+L137</f>
        <v>124786.26</v>
      </c>
      <c r="M146" s="7">
        <f>M105+M109+M113+M117+M121+M125+M129+M133+M137</f>
        <v>67931.8</v>
      </c>
      <c r="N146" s="7">
        <f>N105+N113+N117+N125+N129+N137+N121</f>
        <v>0</v>
      </c>
      <c r="O146" s="5" t="s">
        <v>93</v>
      </c>
    </row>
    <row r="147" spans="1:15">
      <c r="A147" s="69"/>
      <c r="B147" s="69"/>
      <c r="C147" s="69"/>
      <c r="D147" s="69"/>
      <c r="E147" s="85"/>
      <c r="F147" s="71"/>
      <c r="G147" s="1" t="s">
        <v>14</v>
      </c>
      <c r="H147" s="28"/>
      <c r="I147" s="1"/>
      <c r="J147" s="30">
        <f>SUM(J143:J146)</f>
        <v>810361.68</v>
      </c>
      <c r="K147" s="30">
        <f>SUM(K143:K146)</f>
        <v>38858.42</v>
      </c>
      <c r="L147" s="30">
        <f>SUM(L143:L146)</f>
        <v>499770.27</v>
      </c>
      <c r="M147" s="30">
        <f>SUM(M143:M146)</f>
        <v>271732.99</v>
      </c>
      <c r="N147" s="9">
        <f>SUM(N143:N146)</f>
        <v>0</v>
      </c>
    </row>
    <row r="148" spans="1:15" ht="23.25" customHeight="1">
      <c r="A148" s="72" t="s">
        <v>84</v>
      </c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4"/>
    </row>
    <row r="149" spans="1:15" ht="15" hidden="1" customHeight="1">
      <c r="A149" s="68">
        <v>25</v>
      </c>
      <c r="B149" s="12"/>
      <c r="C149" s="70" t="s">
        <v>130</v>
      </c>
      <c r="D149" s="68" t="s">
        <v>24</v>
      </c>
      <c r="E149" s="68"/>
      <c r="F149" s="68" t="s">
        <v>11</v>
      </c>
      <c r="G149" s="25" t="s">
        <v>123</v>
      </c>
      <c r="H149" s="4"/>
      <c r="I149" s="25" t="s">
        <v>123</v>
      </c>
      <c r="J149" s="2">
        <f t="shared" ref="J149:J168" si="21">K149+L149+M149+N149</f>
        <v>0</v>
      </c>
      <c r="K149" s="2"/>
      <c r="L149" s="2"/>
      <c r="M149" s="2"/>
      <c r="N149" s="2"/>
    </row>
    <row r="150" spans="1:15" hidden="1">
      <c r="A150" s="68"/>
      <c r="B150" s="12"/>
      <c r="C150" s="70"/>
      <c r="D150" s="68"/>
      <c r="E150" s="68"/>
      <c r="F150" s="68"/>
      <c r="G150" s="25" t="s">
        <v>124</v>
      </c>
      <c r="H150" s="4"/>
      <c r="I150" s="25" t="s">
        <v>124</v>
      </c>
      <c r="J150" s="2">
        <f t="shared" si="21"/>
        <v>0</v>
      </c>
      <c r="K150" s="2"/>
      <c r="L150" s="2"/>
      <c r="M150" s="2"/>
      <c r="N150" s="2"/>
    </row>
    <row r="151" spans="1:15" hidden="1">
      <c r="A151" s="68"/>
      <c r="B151" s="12"/>
      <c r="C151" s="70"/>
      <c r="D151" s="68"/>
      <c r="E151" s="68"/>
      <c r="F151" s="68"/>
      <c r="G151" s="25" t="s">
        <v>125</v>
      </c>
      <c r="H151" s="4"/>
      <c r="I151" s="25" t="s">
        <v>125</v>
      </c>
      <c r="J151" s="2">
        <f t="shared" si="21"/>
        <v>0</v>
      </c>
      <c r="K151" s="2"/>
      <c r="L151" s="2"/>
      <c r="M151" s="2"/>
      <c r="N151" s="2"/>
    </row>
    <row r="152" spans="1:15" ht="12" hidden="1" customHeight="1">
      <c r="A152" s="68"/>
      <c r="B152" s="12"/>
      <c r="C152" s="70"/>
      <c r="D152" s="68"/>
      <c r="E152" s="68"/>
      <c r="F152" s="68"/>
      <c r="G152" s="25" t="s">
        <v>126</v>
      </c>
      <c r="H152" s="4"/>
      <c r="I152" s="25" t="s">
        <v>126</v>
      </c>
      <c r="J152" s="2">
        <f t="shared" si="21"/>
        <v>0</v>
      </c>
      <c r="K152" s="2"/>
      <c r="L152" s="2"/>
      <c r="M152" s="2">
        <v>0</v>
      </c>
      <c r="N152" s="2"/>
    </row>
    <row r="153" spans="1:15" ht="13.5" customHeight="1">
      <c r="A153" s="68">
        <v>26</v>
      </c>
      <c r="B153" s="12"/>
      <c r="C153" s="70" t="s">
        <v>61</v>
      </c>
      <c r="D153" s="68" t="s">
        <v>53</v>
      </c>
      <c r="E153" s="68" t="s">
        <v>54</v>
      </c>
      <c r="F153" s="68"/>
      <c r="G153" s="25" t="s">
        <v>123</v>
      </c>
      <c r="H153" s="4"/>
      <c r="I153" s="25" t="s">
        <v>123</v>
      </c>
      <c r="J153" s="2">
        <f t="shared" si="21"/>
        <v>1700</v>
      </c>
      <c r="K153" s="2"/>
      <c r="L153" s="2"/>
      <c r="M153" s="2">
        <v>1700</v>
      </c>
      <c r="N153" s="2"/>
    </row>
    <row r="154" spans="1:15">
      <c r="A154" s="68"/>
      <c r="B154" s="12"/>
      <c r="C154" s="70"/>
      <c r="D154" s="68"/>
      <c r="E154" s="68"/>
      <c r="F154" s="68"/>
      <c r="G154" s="25" t="s">
        <v>124</v>
      </c>
      <c r="H154" s="4"/>
      <c r="I154" s="25" t="s">
        <v>124</v>
      </c>
      <c r="J154" s="2">
        <f t="shared" si="21"/>
        <v>1700</v>
      </c>
      <c r="K154" s="2"/>
      <c r="L154" s="2"/>
      <c r="M154" s="2">
        <f>M153</f>
        <v>1700</v>
      </c>
      <c r="N154" s="2"/>
    </row>
    <row r="155" spans="1:15">
      <c r="A155" s="68"/>
      <c r="B155" s="12"/>
      <c r="C155" s="70"/>
      <c r="D155" s="68"/>
      <c r="E155" s="68"/>
      <c r="F155" s="68"/>
      <c r="G155" s="25" t="s">
        <v>125</v>
      </c>
      <c r="H155" s="4"/>
      <c r="I155" s="25" t="s">
        <v>125</v>
      </c>
      <c r="J155" s="2">
        <f t="shared" si="21"/>
        <v>1700</v>
      </c>
      <c r="K155" s="2"/>
      <c r="L155" s="2"/>
      <c r="M155" s="2">
        <f>M153</f>
        <v>1700</v>
      </c>
      <c r="N155" s="2"/>
    </row>
    <row r="156" spans="1:15">
      <c r="A156" s="68"/>
      <c r="B156" s="12"/>
      <c r="C156" s="70"/>
      <c r="D156" s="68"/>
      <c r="E156" s="68"/>
      <c r="F156" s="68"/>
      <c r="G156" s="25" t="s">
        <v>126</v>
      </c>
      <c r="H156" s="4"/>
      <c r="I156" s="25" t="s">
        <v>126</v>
      </c>
      <c r="J156" s="2">
        <f t="shared" si="21"/>
        <v>1700</v>
      </c>
      <c r="K156" s="2"/>
      <c r="L156" s="2"/>
      <c r="M156" s="2">
        <f>M153</f>
        <v>1700</v>
      </c>
      <c r="N156" s="2"/>
    </row>
    <row r="157" spans="1:15">
      <c r="A157" s="68">
        <v>27</v>
      </c>
      <c r="B157" s="12"/>
      <c r="C157" s="70" t="s">
        <v>85</v>
      </c>
      <c r="D157" s="68" t="s">
        <v>53</v>
      </c>
      <c r="E157" s="68"/>
      <c r="F157" s="68"/>
      <c r="G157" s="25" t="s">
        <v>123</v>
      </c>
      <c r="H157" s="4"/>
      <c r="I157" s="25" t="s">
        <v>123</v>
      </c>
      <c r="J157" s="2">
        <f t="shared" si="21"/>
        <v>9410.36</v>
      </c>
      <c r="K157" s="2"/>
      <c r="L157" s="2">
        <v>9352.1299999999992</v>
      </c>
      <c r="M157" s="2">
        <v>58.23</v>
      </c>
      <c r="N157" s="2"/>
    </row>
    <row r="158" spans="1:15">
      <c r="A158" s="68"/>
      <c r="B158" s="12"/>
      <c r="C158" s="70"/>
      <c r="D158" s="68"/>
      <c r="E158" s="68"/>
      <c r="F158" s="68"/>
      <c r="G158" s="25" t="s">
        <v>124</v>
      </c>
      <c r="H158" s="4"/>
      <c r="I158" s="25" t="s">
        <v>124</v>
      </c>
      <c r="J158" s="2">
        <f t="shared" si="21"/>
        <v>12047.23</v>
      </c>
      <c r="K158" s="2"/>
      <c r="L158" s="2">
        <v>11989</v>
      </c>
      <c r="M158" s="2">
        <f>M157</f>
        <v>58.23</v>
      </c>
      <c r="N158" s="2"/>
    </row>
    <row r="159" spans="1:15" ht="15.75" customHeight="1">
      <c r="A159" s="68"/>
      <c r="B159" s="12"/>
      <c r="C159" s="70"/>
      <c r="D159" s="68"/>
      <c r="E159" s="68"/>
      <c r="F159" s="68"/>
      <c r="G159" s="25" t="s">
        <v>125</v>
      </c>
      <c r="H159" s="4"/>
      <c r="I159" s="25" t="s">
        <v>125</v>
      </c>
      <c r="J159" s="2">
        <f t="shared" si="21"/>
        <v>10524.23</v>
      </c>
      <c r="K159" s="2"/>
      <c r="L159" s="2">
        <v>10466</v>
      </c>
      <c r="M159" s="2">
        <f>M158</f>
        <v>58.23</v>
      </c>
      <c r="N159" s="2"/>
    </row>
    <row r="160" spans="1:15">
      <c r="A160" s="68"/>
      <c r="B160" s="12"/>
      <c r="C160" s="70"/>
      <c r="D160" s="68"/>
      <c r="E160" s="68"/>
      <c r="F160" s="68"/>
      <c r="G160" s="25" t="s">
        <v>126</v>
      </c>
      <c r="H160" s="4"/>
      <c r="I160" s="25" t="s">
        <v>126</v>
      </c>
      <c r="J160" s="2">
        <f t="shared" si="21"/>
        <v>10524.23</v>
      </c>
      <c r="K160" s="2"/>
      <c r="L160" s="2">
        <v>10466</v>
      </c>
      <c r="M160" s="2">
        <f>M159</f>
        <v>58.23</v>
      </c>
      <c r="N160" s="2"/>
    </row>
    <row r="161" spans="1:14">
      <c r="A161" s="68">
        <v>28</v>
      </c>
      <c r="B161" s="12"/>
      <c r="C161" s="70" t="s">
        <v>86</v>
      </c>
      <c r="D161" s="68" t="s">
        <v>56</v>
      </c>
      <c r="E161" s="68"/>
      <c r="F161" s="68"/>
      <c r="G161" s="25" t="s">
        <v>123</v>
      </c>
      <c r="H161" s="4"/>
      <c r="I161" s="25" t="s">
        <v>123</v>
      </c>
      <c r="J161" s="2">
        <f t="shared" si="21"/>
        <v>0</v>
      </c>
      <c r="K161" s="2"/>
      <c r="L161" s="2"/>
      <c r="M161" s="2"/>
      <c r="N161" s="2"/>
    </row>
    <row r="162" spans="1:14">
      <c r="A162" s="68"/>
      <c r="B162" s="12"/>
      <c r="C162" s="70"/>
      <c r="D162" s="68"/>
      <c r="E162" s="68"/>
      <c r="F162" s="68"/>
      <c r="G162" s="25" t="s">
        <v>124</v>
      </c>
      <c r="H162" s="4"/>
      <c r="I162" s="25" t="s">
        <v>124</v>
      </c>
      <c r="J162" s="2">
        <f t="shared" si="21"/>
        <v>0</v>
      </c>
      <c r="K162" s="2"/>
      <c r="L162" s="2"/>
      <c r="M162" s="2"/>
      <c r="N162" s="2"/>
    </row>
    <row r="163" spans="1:14">
      <c r="A163" s="68"/>
      <c r="B163" s="12"/>
      <c r="C163" s="70"/>
      <c r="D163" s="68"/>
      <c r="E163" s="68"/>
      <c r="F163" s="68"/>
      <c r="G163" s="25" t="s">
        <v>125</v>
      </c>
      <c r="H163" s="4"/>
      <c r="I163" s="25" t="s">
        <v>125</v>
      </c>
      <c r="J163" s="2">
        <f t="shared" si="21"/>
        <v>0</v>
      </c>
      <c r="K163" s="2"/>
      <c r="L163" s="2"/>
      <c r="M163" s="2"/>
      <c r="N163" s="2"/>
    </row>
    <row r="164" spans="1:14">
      <c r="A164" s="68"/>
      <c r="B164" s="12"/>
      <c r="C164" s="70"/>
      <c r="D164" s="68"/>
      <c r="E164" s="68"/>
      <c r="F164" s="68"/>
      <c r="G164" s="25" t="s">
        <v>126</v>
      </c>
      <c r="H164" s="4"/>
      <c r="I164" s="25" t="s">
        <v>126</v>
      </c>
      <c r="J164" s="2">
        <f t="shared" si="21"/>
        <v>0</v>
      </c>
      <c r="K164" s="2"/>
      <c r="L164" s="2"/>
      <c r="M164" s="2"/>
      <c r="N164" s="2"/>
    </row>
    <row r="165" spans="1:14">
      <c r="A165" s="69" t="s">
        <v>14</v>
      </c>
      <c r="B165" s="69"/>
      <c r="C165" s="69"/>
      <c r="D165" s="69"/>
      <c r="E165" s="85">
        <f>H165+H166+H167+H169</f>
        <v>49306.05</v>
      </c>
      <c r="F165" s="71"/>
      <c r="G165" s="1" t="s">
        <v>38</v>
      </c>
      <c r="H165" s="6">
        <f>SUM(K165:K168)</f>
        <v>0</v>
      </c>
      <c r="I165" s="25" t="s">
        <v>123</v>
      </c>
      <c r="J165" s="7">
        <f t="shared" si="21"/>
        <v>11110.36</v>
      </c>
      <c r="K165" s="7">
        <f t="shared" ref="K165:N168" si="22">K149+K153+K157+K161</f>
        <v>0</v>
      </c>
      <c r="L165" s="7">
        <f>L149+L153+L157+L161</f>
        <v>9352.1299999999992</v>
      </c>
      <c r="M165" s="7">
        <f>M149+M153+M157+M161</f>
        <v>1758.23</v>
      </c>
      <c r="N165" s="7">
        <f t="shared" si="22"/>
        <v>0</v>
      </c>
    </row>
    <row r="166" spans="1:14">
      <c r="A166" s="69"/>
      <c r="B166" s="69"/>
      <c r="C166" s="69"/>
      <c r="D166" s="69"/>
      <c r="E166" s="85"/>
      <c r="F166" s="71"/>
      <c r="G166" s="1" t="s">
        <v>35</v>
      </c>
      <c r="H166" s="28">
        <f>SUM(L165:L168)</f>
        <v>42273.13</v>
      </c>
      <c r="I166" s="25" t="s">
        <v>124</v>
      </c>
      <c r="J166" s="7">
        <f t="shared" si="21"/>
        <v>13747.23</v>
      </c>
      <c r="K166" s="7">
        <f t="shared" si="22"/>
        <v>0</v>
      </c>
      <c r="L166" s="7">
        <f t="shared" si="22"/>
        <v>11989</v>
      </c>
      <c r="M166" s="7">
        <f t="shared" si="22"/>
        <v>1758.23</v>
      </c>
      <c r="N166" s="7">
        <f t="shared" si="22"/>
        <v>0</v>
      </c>
    </row>
    <row r="167" spans="1:14">
      <c r="A167" s="69"/>
      <c r="B167" s="69"/>
      <c r="C167" s="69"/>
      <c r="D167" s="69"/>
      <c r="E167" s="85"/>
      <c r="F167" s="71"/>
      <c r="G167" s="1" t="s">
        <v>34</v>
      </c>
      <c r="H167" s="28">
        <f>SUM(M165:M168)</f>
        <v>7032.92</v>
      </c>
      <c r="I167" s="25" t="s">
        <v>125</v>
      </c>
      <c r="J167" s="7">
        <f t="shared" si="21"/>
        <v>12224.23</v>
      </c>
      <c r="K167" s="7">
        <f t="shared" si="22"/>
        <v>0</v>
      </c>
      <c r="L167" s="7">
        <f>L151+L155+L159+L163</f>
        <v>10466</v>
      </c>
      <c r="M167" s="7">
        <f t="shared" si="22"/>
        <v>1758.23</v>
      </c>
      <c r="N167" s="7">
        <f t="shared" si="22"/>
        <v>0</v>
      </c>
    </row>
    <row r="168" spans="1:14">
      <c r="A168" s="69"/>
      <c r="B168" s="69"/>
      <c r="C168" s="69"/>
      <c r="D168" s="69"/>
      <c r="E168" s="85"/>
      <c r="F168" s="71"/>
      <c r="G168" s="1" t="s">
        <v>37</v>
      </c>
      <c r="H168" s="28">
        <f>SUM(N164:N168)</f>
        <v>0</v>
      </c>
      <c r="I168" s="25" t="s">
        <v>126</v>
      </c>
      <c r="J168" s="7">
        <f t="shared" si="21"/>
        <v>12224.23</v>
      </c>
      <c r="K168" s="7">
        <f>K156+K160+K164</f>
        <v>0</v>
      </c>
      <c r="L168" s="7">
        <f>L156+L160+L164</f>
        <v>10466</v>
      </c>
      <c r="M168" s="7">
        <f>M156+M160+M164</f>
        <v>1758.23</v>
      </c>
      <c r="N168" s="7">
        <f t="shared" si="22"/>
        <v>0</v>
      </c>
    </row>
    <row r="169" spans="1:14">
      <c r="A169" s="69"/>
      <c r="B169" s="69"/>
      <c r="C169" s="69"/>
      <c r="D169" s="69"/>
      <c r="E169" s="85"/>
      <c r="F169" s="71"/>
      <c r="G169" s="1" t="s">
        <v>14</v>
      </c>
      <c r="H169" s="28"/>
      <c r="I169" s="1"/>
      <c r="J169" s="30">
        <f>SUM(J165:J168)</f>
        <v>49306.05</v>
      </c>
      <c r="K169" s="30">
        <f>SUM(K165:K168)</f>
        <v>0</v>
      </c>
      <c r="L169" s="30">
        <f>SUM(L165:L168)</f>
        <v>42273.13</v>
      </c>
      <c r="M169" s="30">
        <f>SUM(M165:M168)</f>
        <v>7032.92</v>
      </c>
      <c r="N169" s="9">
        <f>SUM(N165:N168)</f>
        <v>0</v>
      </c>
    </row>
    <row r="170" spans="1:14" ht="20.25" customHeight="1">
      <c r="A170" s="72" t="s">
        <v>110</v>
      </c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4"/>
    </row>
    <row r="171" spans="1:14" ht="12.75" customHeight="1">
      <c r="A171" s="68">
        <v>29</v>
      </c>
      <c r="B171" s="12"/>
      <c r="C171" s="70" t="s">
        <v>134</v>
      </c>
      <c r="D171" s="66" t="s">
        <v>22</v>
      </c>
      <c r="E171" s="68"/>
      <c r="F171" s="66"/>
      <c r="G171" s="25" t="s">
        <v>123</v>
      </c>
      <c r="H171" s="4"/>
      <c r="I171" s="25" t="s">
        <v>123</v>
      </c>
      <c r="J171" s="2">
        <f>K171+L171+M171+N171</f>
        <v>28</v>
      </c>
      <c r="K171" s="2"/>
      <c r="L171" s="2"/>
      <c r="M171" s="2">
        <v>28</v>
      </c>
      <c r="N171" s="2"/>
    </row>
    <row r="172" spans="1:14" ht="12.75" customHeight="1">
      <c r="A172" s="68"/>
      <c r="B172" s="12"/>
      <c r="C172" s="70"/>
      <c r="D172" s="67"/>
      <c r="E172" s="68"/>
      <c r="F172" s="67"/>
      <c r="G172" s="25" t="s">
        <v>124</v>
      </c>
      <c r="H172" s="4"/>
      <c r="I172" s="25" t="s">
        <v>124</v>
      </c>
      <c r="J172" s="2">
        <f>K172+L172+M172+N172</f>
        <v>28</v>
      </c>
      <c r="K172" s="2"/>
      <c r="L172" s="2"/>
      <c r="M172" s="2">
        <f>M171</f>
        <v>28</v>
      </c>
      <c r="N172" s="2"/>
    </row>
    <row r="173" spans="1:14" ht="12.75" customHeight="1">
      <c r="A173" s="68"/>
      <c r="B173" s="12"/>
      <c r="C173" s="70"/>
      <c r="D173" s="67"/>
      <c r="E173" s="68"/>
      <c r="F173" s="67"/>
      <c r="G173" s="25" t="s">
        <v>125</v>
      </c>
      <c r="H173" s="4"/>
      <c r="I173" s="25" t="s">
        <v>125</v>
      </c>
      <c r="J173" s="2">
        <f>K173+L173+M173+N173</f>
        <v>28</v>
      </c>
      <c r="K173" s="2"/>
      <c r="L173" s="2"/>
      <c r="M173" s="2">
        <f>M171</f>
        <v>28</v>
      </c>
      <c r="N173" s="2"/>
    </row>
    <row r="174" spans="1:14" ht="12.75" customHeight="1">
      <c r="A174" s="68"/>
      <c r="B174" s="12"/>
      <c r="C174" s="70"/>
      <c r="D174" s="67"/>
      <c r="E174" s="68"/>
      <c r="F174" s="67"/>
      <c r="G174" s="25" t="s">
        <v>126</v>
      </c>
      <c r="H174" s="4"/>
      <c r="I174" s="25" t="s">
        <v>126</v>
      </c>
      <c r="J174" s="2">
        <f>K174+L174+M174+N174</f>
        <v>28</v>
      </c>
      <c r="K174" s="2"/>
      <c r="L174" s="2"/>
      <c r="M174" s="2">
        <f>M171</f>
        <v>28</v>
      </c>
      <c r="N174" s="2"/>
    </row>
    <row r="175" spans="1:14" ht="19.5" customHeight="1">
      <c r="A175" s="68">
        <v>30</v>
      </c>
      <c r="B175" s="12"/>
      <c r="C175" s="70" t="s">
        <v>95</v>
      </c>
      <c r="D175" s="66" t="s">
        <v>22</v>
      </c>
      <c r="E175" s="66"/>
      <c r="F175" s="66"/>
      <c r="G175" s="25" t="s">
        <v>123</v>
      </c>
      <c r="H175" s="4"/>
      <c r="I175" s="25" t="s">
        <v>123</v>
      </c>
      <c r="J175" s="2">
        <f t="shared" ref="J175:J178" si="23">K175+L175+M175+N175</f>
        <v>0</v>
      </c>
      <c r="K175" s="2"/>
      <c r="L175" s="2"/>
      <c r="M175" s="2"/>
      <c r="N175" s="2"/>
    </row>
    <row r="176" spans="1:14" ht="17.25" customHeight="1">
      <c r="A176" s="68"/>
      <c r="B176" s="12"/>
      <c r="C176" s="70"/>
      <c r="D176" s="67"/>
      <c r="E176" s="67"/>
      <c r="F176" s="67"/>
      <c r="G176" s="25" t="s">
        <v>124</v>
      </c>
      <c r="H176" s="4"/>
      <c r="I176" s="25" t="s">
        <v>124</v>
      </c>
      <c r="J176" s="2">
        <f t="shared" si="23"/>
        <v>0</v>
      </c>
      <c r="K176" s="2"/>
      <c r="L176" s="2"/>
      <c r="M176" s="2"/>
      <c r="N176" s="2"/>
    </row>
    <row r="177" spans="1:14" ht="19.5" customHeight="1">
      <c r="A177" s="68"/>
      <c r="B177" s="12"/>
      <c r="C177" s="70"/>
      <c r="D177" s="67"/>
      <c r="E177" s="67"/>
      <c r="F177" s="67"/>
      <c r="G177" s="25" t="s">
        <v>125</v>
      </c>
      <c r="H177" s="4"/>
      <c r="I177" s="25" t="s">
        <v>125</v>
      </c>
      <c r="J177" s="2">
        <f t="shared" si="23"/>
        <v>0</v>
      </c>
      <c r="K177" s="2"/>
      <c r="L177" s="2"/>
      <c r="M177" s="2"/>
      <c r="N177" s="2"/>
    </row>
    <row r="178" spans="1:14" ht="20.25" customHeight="1">
      <c r="A178" s="68"/>
      <c r="B178" s="12"/>
      <c r="C178" s="70"/>
      <c r="D178" s="67"/>
      <c r="E178" s="67"/>
      <c r="F178" s="67"/>
      <c r="G178" s="25" t="s">
        <v>126</v>
      </c>
      <c r="H178" s="4"/>
      <c r="I178" s="25" t="s">
        <v>126</v>
      </c>
      <c r="J178" s="2">
        <f t="shared" si="23"/>
        <v>0</v>
      </c>
      <c r="K178" s="2"/>
      <c r="L178" s="2"/>
      <c r="M178" s="2"/>
      <c r="N178" s="2"/>
    </row>
    <row r="179" spans="1:14">
      <c r="A179" s="68">
        <v>32</v>
      </c>
      <c r="B179" s="12"/>
      <c r="C179" s="70" t="s">
        <v>107</v>
      </c>
      <c r="D179" s="66" t="s">
        <v>22</v>
      </c>
      <c r="E179" s="66"/>
      <c r="F179" s="66"/>
      <c r="G179" s="25" t="s">
        <v>123</v>
      </c>
      <c r="H179" s="4"/>
      <c r="I179" s="25" t="s">
        <v>123</v>
      </c>
      <c r="J179" s="2">
        <f t="shared" ref="J179:J182" si="24">K179+L179+M179+N179</f>
        <v>0</v>
      </c>
      <c r="K179" s="2"/>
      <c r="L179" s="2"/>
      <c r="M179" s="2"/>
      <c r="N179" s="2"/>
    </row>
    <row r="180" spans="1:14">
      <c r="A180" s="68"/>
      <c r="B180" s="12"/>
      <c r="C180" s="70"/>
      <c r="D180" s="67"/>
      <c r="E180" s="67"/>
      <c r="F180" s="67"/>
      <c r="G180" s="25" t="s">
        <v>124</v>
      </c>
      <c r="H180" s="4"/>
      <c r="I180" s="25" t="s">
        <v>124</v>
      </c>
      <c r="J180" s="2">
        <f t="shared" si="24"/>
        <v>0</v>
      </c>
      <c r="K180" s="2"/>
      <c r="L180" s="2"/>
      <c r="M180" s="2"/>
      <c r="N180" s="2"/>
    </row>
    <row r="181" spans="1:14">
      <c r="A181" s="68"/>
      <c r="B181" s="12"/>
      <c r="C181" s="70"/>
      <c r="D181" s="67"/>
      <c r="E181" s="67"/>
      <c r="F181" s="67"/>
      <c r="G181" s="25" t="s">
        <v>125</v>
      </c>
      <c r="H181" s="4"/>
      <c r="I181" s="25" t="s">
        <v>125</v>
      </c>
      <c r="J181" s="2">
        <f t="shared" si="24"/>
        <v>0</v>
      </c>
      <c r="K181" s="2"/>
      <c r="L181" s="2"/>
      <c r="M181" s="2">
        <v>0</v>
      </c>
      <c r="N181" s="2"/>
    </row>
    <row r="182" spans="1:14">
      <c r="A182" s="68"/>
      <c r="B182" s="12"/>
      <c r="C182" s="70"/>
      <c r="D182" s="67"/>
      <c r="E182" s="67"/>
      <c r="F182" s="67"/>
      <c r="G182" s="25" t="s">
        <v>126</v>
      </c>
      <c r="H182" s="4"/>
      <c r="I182" s="25" t="s">
        <v>126</v>
      </c>
      <c r="J182" s="2">
        <f t="shared" si="24"/>
        <v>0</v>
      </c>
      <c r="K182" s="2"/>
      <c r="L182" s="2"/>
      <c r="M182" s="2"/>
      <c r="N182" s="2"/>
    </row>
    <row r="183" spans="1:14">
      <c r="A183" s="66">
        <v>33</v>
      </c>
      <c r="B183" s="12"/>
      <c r="C183" s="70" t="s">
        <v>65</v>
      </c>
      <c r="D183" s="66" t="s">
        <v>22</v>
      </c>
      <c r="E183" s="66"/>
      <c r="F183" s="66"/>
      <c r="G183" s="25" t="s">
        <v>123</v>
      </c>
      <c r="H183" s="4"/>
      <c r="I183" s="25" t="s">
        <v>123</v>
      </c>
      <c r="J183" s="2">
        <f t="shared" ref="J183:J190" si="25">K183+L183+M183+N183</f>
        <v>769.89</v>
      </c>
      <c r="K183" s="2"/>
      <c r="L183" s="2"/>
      <c r="M183" s="2">
        <v>769.89</v>
      </c>
      <c r="N183" s="2"/>
    </row>
    <row r="184" spans="1:14">
      <c r="A184" s="67"/>
      <c r="B184" s="12"/>
      <c r="C184" s="70"/>
      <c r="D184" s="67"/>
      <c r="E184" s="67"/>
      <c r="F184" s="67"/>
      <c r="G184" s="25" t="s">
        <v>124</v>
      </c>
      <c r="H184" s="4"/>
      <c r="I184" s="25" t="s">
        <v>124</v>
      </c>
      <c r="J184" s="2">
        <f t="shared" si="25"/>
        <v>769.89</v>
      </c>
      <c r="K184" s="2"/>
      <c r="L184" s="2"/>
      <c r="M184" s="2">
        <f>M183</f>
        <v>769.89</v>
      </c>
      <c r="N184" s="2"/>
    </row>
    <row r="185" spans="1:14">
      <c r="A185" s="67"/>
      <c r="B185" s="12"/>
      <c r="C185" s="70"/>
      <c r="D185" s="67"/>
      <c r="E185" s="67"/>
      <c r="F185" s="67"/>
      <c r="G185" s="25" t="s">
        <v>125</v>
      </c>
      <c r="H185" s="4"/>
      <c r="I185" s="25" t="s">
        <v>125</v>
      </c>
      <c r="J185" s="2">
        <f t="shared" si="25"/>
        <v>769.89</v>
      </c>
      <c r="K185" s="2"/>
      <c r="L185" s="2"/>
      <c r="M185" s="2">
        <f>M183</f>
        <v>769.89</v>
      </c>
      <c r="N185" s="2"/>
    </row>
    <row r="186" spans="1:14">
      <c r="A186" s="67"/>
      <c r="B186" s="12"/>
      <c r="C186" s="70"/>
      <c r="D186" s="67"/>
      <c r="E186" s="67"/>
      <c r="F186" s="67"/>
      <c r="G186" s="25" t="s">
        <v>126</v>
      </c>
      <c r="H186" s="4"/>
      <c r="I186" s="25" t="s">
        <v>126</v>
      </c>
      <c r="J186" s="2">
        <f t="shared" si="25"/>
        <v>769.89</v>
      </c>
      <c r="K186" s="2"/>
      <c r="L186" s="2"/>
      <c r="M186" s="2">
        <f>M183</f>
        <v>769.89</v>
      </c>
      <c r="N186" s="2"/>
    </row>
    <row r="187" spans="1:14">
      <c r="A187" s="68">
        <v>34</v>
      </c>
      <c r="B187" s="12"/>
      <c r="C187" s="70" t="s">
        <v>92</v>
      </c>
      <c r="D187" s="66" t="s">
        <v>22</v>
      </c>
      <c r="E187" s="66"/>
      <c r="F187" s="66"/>
      <c r="G187" s="25" t="s">
        <v>123</v>
      </c>
      <c r="H187" s="4"/>
      <c r="I187" s="25" t="s">
        <v>123</v>
      </c>
      <c r="J187" s="2">
        <f t="shared" si="25"/>
        <v>0</v>
      </c>
      <c r="K187" s="2"/>
      <c r="L187" s="2"/>
      <c r="M187" s="2"/>
      <c r="N187" s="2"/>
    </row>
    <row r="188" spans="1:14">
      <c r="A188" s="68"/>
      <c r="B188" s="12"/>
      <c r="C188" s="70"/>
      <c r="D188" s="67"/>
      <c r="E188" s="67"/>
      <c r="F188" s="67"/>
      <c r="G188" s="25" t="s">
        <v>124</v>
      </c>
      <c r="H188" s="4"/>
      <c r="I188" s="25" t="s">
        <v>124</v>
      </c>
      <c r="J188" s="2">
        <f t="shared" si="25"/>
        <v>0</v>
      </c>
      <c r="K188" s="2"/>
      <c r="L188" s="2"/>
      <c r="M188" s="2"/>
      <c r="N188" s="2"/>
    </row>
    <row r="189" spans="1:14">
      <c r="A189" s="68"/>
      <c r="B189" s="12"/>
      <c r="C189" s="70"/>
      <c r="D189" s="67"/>
      <c r="E189" s="67"/>
      <c r="F189" s="67"/>
      <c r="G189" s="25" t="s">
        <v>125</v>
      </c>
      <c r="H189" s="4"/>
      <c r="I189" s="25" t="s">
        <v>125</v>
      </c>
      <c r="J189" s="2">
        <f t="shared" si="25"/>
        <v>0</v>
      </c>
      <c r="K189" s="2"/>
      <c r="L189" s="2"/>
      <c r="M189" s="2"/>
      <c r="N189" s="2"/>
    </row>
    <row r="190" spans="1:14">
      <c r="A190" s="68"/>
      <c r="B190" s="12"/>
      <c r="C190" s="70"/>
      <c r="D190" s="67"/>
      <c r="E190" s="67"/>
      <c r="F190" s="67"/>
      <c r="G190" s="25" t="s">
        <v>126</v>
      </c>
      <c r="H190" s="4"/>
      <c r="I190" s="25" t="s">
        <v>126</v>
      </c>
      <c r="J190" s="2">
        <f t="shared" si="25"/>
        <v>0</v>
      </c>
      <c r="K190" s="2"/>
      <c r="L190" s="2"/>
      <c r="M190" s="2"/>
      <c r="N190" s="2"/>
    </row>
    <row r="191" spans="1:14" ht="14.25" customHeight="1">
      <c r="A191" s="122">
        <v>35</v>
      </c>
      <c r="B191" s="12"/>
      <c r="C191" s="111" t="s">
        <v>109</v>
      </c>
      <c r="D191" s="66" t="s">
        <v>10</v>
      </c>
      <c r="E191" s="68"/>
      <c r="F191" s="68"/>
      <c r="G191" s="25" t="s">
        <v>123</v>
      </c>
      <c r="H191" s="4"/>
      <c r="I191" s="25" t="s">
        <v>123</v>
      </c>
      <c r="J191" s="2">
        <f t="shared" ref="J191:J198" si="26">K191+L191+M191+N191</f>
        <v>0</v>
      </c>
      <c r="K191" s="2"/>
      <c r="L191" s="2"/>
      <c r="M191" s="2"/>
      <c r="N191" s="2"/>
    </row>
    <row r="192" spans="1:14">
      <c r="A192" s="123"/>
      <c r="B192" s="12"/>
      <c r="C192" s="112"/>
      <c r="D192" s="67"/>
      <c r="E192" s="68"/>
      <c r="F192" s="68"/>
      <c r="G192" s="25" t="s">
        <v>124</v>
      </c>
      <c r="H192" s="4"/>
      <c r="I192" s="25" t="s">
        <v>124</v>
      </c>
      <c r="J192" s="2">
        <f t="shared" si="26"/>
        <v>0</v>
      </c>
      <c r="K192" s="2"/>
      <c r="L192" s="2"/>
      <c r="M192" s="2"/>
      <c r="N192" s="2"/>
    </row>
    <row r="193" spans="1:14">
      <c r="A193" s="123"/>
      <c r="B193" s="12"/>
      <c r="C193" s="112"/>
      <c r="D193" s="67"/>
      <c r="E193" s="68"/>
      <c r="F193" s="68"/>
      <c r="G193" s="25" t="s">
        <v>125</v>
      </c>
      <c r="H193" s="4"/>
      <c r="I193" s="25" t="s">
        <v>125</v>
      </c>
      <c r="J193" s="2">
        <f t="shared" si="26"/>
        <v>0</v>
      </c>
      <c r="K193" s="2"/>
      <c r="L193" s="2"/>
      <c r="M193" s="2"/>
      <c r="N193" s="2"/>
    </row>
    <row r="194" spans="1:14">
      <c r="A194" s="123"/>
      <c r="B194" s="12"/>
      <c r="C194" s="112"/>
      <c r="D194" s="67"/>
      <c r="E194" s="68"/>
      <c r="F194" s="68"/>
      <c r="G194" s="25" t="s">
        <v>126</v>
      </c>
      <c r="H194" s="4"/>
      <c r="I194" s="25" t="s">
        <v>126</v>
      </c>
      <c r="J194" s="2">
        <f t="shared" si="26"/>
        <v>0</v>
      </c>
      <c r="K194" s="2"/>
      <c r="L194" s="2"/>
      <c r="M194" s="2"/>
      <c r="N194" s="2"/>
    </row>
    <row r="195" spans="1:14">
      <c r="A195" s="66">
        <v>10</v>
      </c>
      <c r="B195" s="3"/>
      <c r="C195" s="111" t="s">
        <v>103</v>
      </c>
      <c r="D195" s="68" t="s">
        <v>105</v>
      </c>
      <c r="E195" s="66"/>
      <c r="F195" s="66"/>
      <c r="G195" s="25" t="s">
        <v>123</v>
      </c>
      <c r="H195" s="4"/>
      <c r="I195" s="25" t="s">
        <v>123</v>
      </c>
      <c r="J195" s="2">
        <f t="shared" si="26"/>
        <v>200</v>
      </c>
      <c r="K195" s="2"/>
      <c r="L195" s="2"/>
      <c r="M195" s="2">
        <v>200</v>
      </c>
      <c r="N195" s="2"/>
    </row>
    <row r="196" spans="1:14">
      <c r="A196" s="67"/>
      <c r="B196" s="3"/>
      <c r="C196" s="112"/>
      <c r="D196" s="68"/>
      <c r="E196" s="67"/>
      <c r="F196" s="67"/>
      <c r="G196" s="25" t="s">
        <v>124</v>
      </c>
      <c r="H196" s="4"/>
      <c r="I196" s="25" t="s">
        <v>124</v>
      </c>
      <c r="J196" s="2">
        <f t="shared" si="26"/>
        <v>200</v>
      </c>
      <c r="K196" s="2"/>
      <c r="L196" s="2"/>
      <c r="M196" s="2">
        <v>200</v>
      </c>
      <c r="N196" s="2"/>
    </row>
    <row r="197" spans="1:14">
      <c r="A197" s="67"/>
      <c r="B197" s="3"/>
      <c r="C197" s="112"/>
      <c r="D197" s="68"/>
      <c r="E197" s="67"/>
      <c r="F197" s="67"/>
      <c r="G197" s="25" t="s">
        <v>125</v>
      </c>
      <c r="H197" s="4"/>
      <c r="I197" s="25" t="s">
        <v>125</v>
      </c>
      <c r="J197" s="2">
        <f t="shared" si="26"/>
        <v>200</v>
      </c>
      <c r="K197" s="2"/>
      <c r="L197" s="2"/>
      <c r="M197" s="2">
        <v>200</v>
      </c>
      <c r="N197" s="2"/>
    </row>
    <row r="198" spans="1:14">
      <c r="A198" s="75"/>
      <c r="B198" s="3"/>
      <c r="C198" s="113"/>
      <c r="D198" s="68"/>
      <c r="E198" s="75"/>
      <c r="F198" s="75"/>
      <c r="G198" s="25" t="s">
        <v>126</v>
      </c>
      <c r="H198" s="4"/>
      <c r="I198" s="25" t="s">
        <v>126</v>
      </c>
      <c r="J198" s="2">
        <f t="shared" si="26"/>
        <v>200</v>
      </c>
      <c r="K198" s="2"/>
      <c r="L198" s="2"/>
      <c r="M198" s="2">
        <v>200</v>
      </c>
      <c r="N198" s="2"/>
    </row>
    <row r="199" spans="1:14" ht="14.25" customHeight="1">
      <c r="A199" s="122">
        <v>36</v>
      </c>
      <c r="B199" s="12"/>
      <c r="C199" s="111" t="s">
        <v>99</v>
      </c>
      <c r="D199" s="66" t="s">
        <v>10</v>
      </c>
      <c r="E199" s="68"/>
      <c r="F199" s="68"/>
      <c r="G199" s="25" t="s">
        <v>123</v>
      </c>
      <c r="H199" s="4"/>
      <c r="I199" s="25" t="s">
        <v>123</v>
      </c>
      <c r="J199" s="2">
        <f>K199+L199+M199+N199</f>
        <v>0</v>
      </c>
      <c r="K199" s="2"/>
      <c r="L199" s="2"/>
      <c r="M199" s="2"/>
      <c r="N199" s="2"/>
    </row>
    <row r="200" spans="1:14">
      <c r="A200" s="123"/>
      <c r="B200" s="12"/>
      <c r="C200" s="112"/>
      <c r="D200" s="67"/>
      <c r="E200" s="68"/>
      <c r="F200" s="68"/>
      <c r="G200" s="25" t="s">
        <v>124</v>
      </c>
      <c r="H200" s="4"/>
      <c r="I200" s="25" t="s">
        <v>124</v>
      </c>
      <c r="J200" s="2">
        <f t="shared" ref="J200:J202" si="27">K200+L200+M200+N200</f>
        <v>0</v>
      </c>
      <c r="K200" s="2"/>
      <c r="L200" s="2"/>
      <c r="M200" s="2"/>
      <c r="N200" s="2"/>
    </row>
    <row r="201" spans="1:14">
      <c r="A201" s="123"/>
      <c r="B201" s="12"/>
      <c r="C201" s="112"/>
      <c r="D201" s="67"/>
      <c r="E201" s="68"/>
      <c r="F201" s="68"/>
      <c r="G201" s="25" t="s">
        <v>125</v>
      </c>
      <c r="H201" s="4"/>
      <c r="I201" s="25" t="s">
        <v>125</v>
      </c>
      <c r="J201" s="2">
        <f t="shared" si="27"/>
        <v>0</v>
      </c>
      <c r="K201" s="2"/>
      <c r="L201" s="2"/>
      <c r="M201" s="2"/>
      <c r="N201" s="2"/>
    </row>
    <row r="202" spans="1:14">
      <c r="A202" s="123"/>
      <c r="B202" s="12"/>
      <c r="C202" s="112"/>
      <c r="D202" s="67"/>
      <c r="E202" s="68"/>
      <c r="F202" s="68"/>
      <c r="G202" s="25" t="s">
        <v>126</v>
      </c>
      <c r="H202" s="4"/>
      <c r="I202" s="25" t="s">
        <v>126</v>
      </c>
      <c r="J202" s="2">
        <f t="shared" si="27"/>
        <v>0</v>
      </c>
      <c r="K202" s="2"/>
      <c r="L202" s="2"/>
      <c r="M202" s="2">
        <v>0</v>
      </c>
      <c r="N202" s="2"/>
    </row>
    <row r="203" spans="1:14" ht="14.25" customHeight="1">
      <c r="A203" s="122">
        <v>37</v>
      </c>
      <c r="B203" s="12"/>
      <c r="C203" s="111" t="s">
        <v>98</v>
      </c>
      <c r="D203" s="66" t="s">
        <v>10</v>
      </c>
      <c r="E203" s="68"/>
      <c r="F203" s="68"/>
      <c r="G203" s="25" t="s">
        <v>123</v>
      </c>
      <c r="H203" s="4"/>
      <c r="I203" s="25" t="s">
        <v>123</v>
      </c>
      <c r="J203" s="2">
        <f>K203+L203+M203+N203</f>
        <v>0</v>
      </c>
      <c r="K203" s="2"/>
      <c r="L203" s="2"/>
      <c r="M203" s="2"/>
      <c r="N203" s="2"/>
    </row>
    <row r="204" spans="1:14">
      <c r="A204" s="123"/>
      <c r="B204" s="12"/>
      <c r="C204" s="112"/>
      <c r="D204" s="67"/>
      <c r="E204" s="68"/>
      <c r="F204" s="68"/>
      <c r="G204" s="25" t="s">
        <v>124</v>
      </c>
      <c r="H204" s="4"/>
      <c r="I204" s="25" t="s">
        <v>124</v>
      </c>
      <c r="J204" s="2">
        <f t="shared" ref="J204:J210" si="28">K204+L204+M204+N204</f>
        <v>0</v>
      </c>
      <c r="K204" s="2"/>
      <c r="L204" s="2"/>
      <c r="M204" s="2">
        <v>0</v>
      </c>
      <c r="N204" s="2"/>
    </row>
    <row r="205" spans="1:14">
      <c r="A205" s="123"/>
      <c r="B205" s="12"/>
      <c r="C205" s="112"/>
      <c r="D205" s="67"/>
      <c r="E205" s="68"/>
      <c r="F205" s="68"/>
      <c r="G205" s="25" t="s">
        <v>125</v>
      </c>
      <c r="H205" s="4"/>
      <c r="I205" s="25" t="s">
        <v>125</v>
      </c>
      <c r="J205" s="2">
        <f t="shared" si="28"/>
        <v>0</v>
      </c>
      <c r="K205" s="2"/>
      <c r="L205" s="2"/>
      <c r="M205" s="2"/>
      <c r="N205" s="2"/>
    </row>
    <row r="206" spans="1:14">
      <c r="A206" s="123"/>
      <c r="B206" s="12"/>
      <c r="C206" s="112"/>
      <c r="D206" s="67"/>
      <c r="E206" s="68"/>
      <c r="F206" s="68"/>
      <c r="G206" s="25" t="s">
        <v>126</v>
      </c>
      <c r="H206" s="4"/>
      <c r="I206" s="25" t="s">
        <v>126</v>
      </c>
      <c r="J206" s="2">
        <f t="shared" si="28"/>
        <v>0</v>
      </c>
      <c r="K206" s="2"/>
      <c r="L206" s="2"/>
      <c r="M206" s="2">
        <v>0</v>
      </c>
      <c r="N206" s="2"/>
    </row>
    <row r="207" spans="1:14" ht="16.5" customHeight="1">
      <c r="A207" s="66">
        <v>10</v>
      </c>
      <c r="B207" s="3"/>
      <c r="C207" s="111" t="s">
        <v>119</v>
      </c>
      <c r="D207" s="68" t="s">
        <v>105</v>
      </c>
      <c r="E207" s="66"/>
      <c r="F207" s="66"/>
      <c r="G207" s="25" t="s">
        <v>123</v>
      </c>
      <c r="H207" s="4"/>
      <c r="I207" s="25" t="s">
        <v>123</v>
      </c>
      <c r="J207" s="2">
        <f t="shared" si="28"/>
        <v>385.8</v>
      </c>
      <c r="K207" s="2"/>
      <c r="L207" s="2">
        <v>192.9</v>
      </c>
      <c r="M207" s="2">
        <v>192.9</v>
      </c>
      <c r="N207" s="2"/>
    </row>
    <row r="208" spans="1:14" ht="18" customHeight="1">
      <c r="A208" s="67"/>
      <c r="B208" s="3"/>
      <c r="C208" s="112"/>
      <c r="D208" s="68"/>
      <c r="E208" s="67"/>
      <c r="F208" s="67"/>
      <c r="G208" s="25" t="s">
        <v>124</v>
      </c>
      <c r="H208" s="4"/>
      <c r="I208" s="25" t="s">
        <v>124</v>
      </c>
      <c r="J208" s="2">
        <f t="shared" si="28"/>
        <v>385.8</v>
      </c>
      <c r="K208" s="2"/>
      <c r="L208" s="2">
        <f>L207</f>
        <v>192.9</v>
      </c>
      <c r="M208" s="2">
        <f>M207</f>
        <v>192.9</v>
      </c>
      <c r="N208" s="2"/>
    </row>
    <row r="209" spans="1:14" ht="15.75" customHeight="1">
      <c r="A209" s="67"/>
      <c r="B209" s="3"/>
      <c r="C209" s="112"/>
      <c r="D209" s="68"/>
      <c r="E209" s="67"/>
      <c r="F209" s="67"/>
      <c r="G209" s="25" t="s">
        <v>125</v>
      </c>
      <c r="H209" s="4"/>
      <c r="I209" s="25" t="s">
        <v>125</v>
      </c>
      <c r="J209" s="2">
        <f t="shared" si="28"/>
        <v>385.8</v>
      </c>
      <c r="K209" s="2"/>
      <c r="L209" s="2">
        <f>L208</f>
        <v>192.9</v>
      </c>
      <c r="M209" s="2">
        <f>M207</f>
        <v>192.9</v>
      </c>
      <c r="N209" s="2"/>
    </row>
    <row r="210" spans="1:14" ht="12.75" customHeight="1">
      <c r="A210" s="75"/>
      <c r="B210" s="3"/>
      <c r="C210" s="113"/>
      <c r="D210" s="68"/>
      <c r="E210" s="75"/>
      <c r="F210" s="75"/>
      <c r="G210" s="25" t="s">
        <v>126</v>
      </c>
      <c r="H210" s="4"/>
      <c r="I210" s="25" t="s">
        <v>126</v>
      </c>
      <c r="J210" s="2">
        <f t="shared" si="28"/>
        <v>385.8</v>
      </c>
      <c r="K210" s="2"/>
      <c r="L210" s="2">
        <f>L208</f>
        <v>192.9</v>
      </c>
      <c r="M210" s="2">
        <f>M207</f>
        <v>192.9</v>
      </c>
      <c r="N210" s="2"/>
    </row>
    <row r="211" spans="1:14" ht="14.25" customHeight="1">
      <c r="A211" s="122">
        <v>38</v>
      </c>
      <c r="B211" s="12"/>
      <c r="C211" s="111" t="s">
        <v>94</v>
      </c>
      <c r="D211" s="66" t="s">
        <v>10</v>
      </c>
      <c r="E211" s="68"/>
      <c r="F211" s="68"/>
      <c r="G211" s="25" t="s">
        <v>123</v>
      </c>
      <c r="H211" s="4"/>
      <c r="I211" s="25" t="s">
        <v>123</v>
      </c>
      <c r="J211" s="2">
        <f>K211+L211+M211+N211</f>
        <v>0</v>
      </c>
      <c r="K211" s="2"/>
      <c r="L211" s="2"/>
      <c r="M211" s="2"/>
      <c r="N211" s="2"/>
    </row>
    <row r="212" spans="1:14">
      <c r="A212" s="123"/>
      <c r="B212" s="12"/>
      <c r="C212" s="112"/>
      <c r="D212" s="67"/>
      <c r="E212" s="68"/>
      <c r="F212" s="68"/>
      <c r="G212" s="25" t="s">
        <v>124</v>
      </c>
      <c r="H212" s="4"/>
      <c r="I212" s="25" t="s">
        <v>124</v>
      </c>
      <c r="J212" s="2">
        <f t="shared" ref="J212:J214" si="29">K212+L212+M212+N212</f>
        <v>0</v>
      </c>
      <c r="K212" s="2"/>
      <c r="L212" s="2"/>
      <c r="M212" s="2"/>
      <c r="N212" s="2"/>
    </row>
    <row r="213" spans="1:14">
      <c r="A213" s="123"/>
      <c r="B213" s="12"/>
      <c r="C213" s="112"/>
      <c r="D213" s="67"/>
      <c r="E213" s="68"/>
      <c r="F213" s="68"/>
      <c r="G213" s="25" t="s">
        <v>125</v>
      </c>
      <c r="H213" s="4"/>
      <c r="I213" s="25" t="s">
        <v>125</v>
      </c>
      <c r="J213" s="2">
        <f t="shared" si="29"/>
        <v>0</v>
      </c>
      <c r="K213" s="2"/>
      <c r="L213" s="2"/>
      <c r="M213" s="2"/>
      <c r="N213" s="2"/>
    </row>
    <row r="214" spans="1:14">
      <c r="A214" s="123"/>
      <c r="B214" s="12"/>
      <c r="C214" s="112"/>
      <c r="D214" s="67"/>
      <c r="E214" s="68"/>
      <c r="F214" s="68"/>
      <c r="G214" s="25" t="s">
        <v>126</v>
      </c>
      <c r="H214" s="4"/>
      <c r="I214" s="25" t="s">
        <v>126</v>
      </c>
      <c r="J214" s="2">
        <f t="shared" si="29"/>
        <v>0</v>
      </c>
      <c r="K214" s="2"/>
      <c r="L214" s="2"/>
      <c r="M214" s="2">
        <v>0</v>
      </c>
      <c r="N214" s="2"/>
    </row>
    <row r="215" spans="1:14" s="43" customFormat="1" ht="14.25" customHeight="1">
      <c r="A215" s="69" t="s">
        <v>14</v>
      </c>
      <c r="B215" s="69"/>
      <c r="C215" s="69"/>
      <c r="D215" s="69"/>
      <c r="E215" s="85">
        <f>H215+H216+H217+H218</f>
        <v>5534.76</v>
      </c>
      <c r="F215" s="71"/>
      <c r="G215" s="1" t="s">
        <v>38</v>
      </c>
      <c r="H215" s="6">
        <f>SUM(K215:K219)</f>
        <v>0</v>
      </c>
      <c r="I215" s="25" t="s">
        <v>123</v>
      </c>
      <c r="J215" s="7">
        <f>K215+L215+M215+N215</f>
        <v>1383.69</v>
      </c>
      <c r="K215" s="7">
        <f>K171</f>
        <v>0</v>
      </c>
      <c r="L215" s="7">
        <f>L171+L207</f>
        <v>192.9</v>
      </c>
      <c r="M215" s="7">
        <f>M171+M175+M183+M191+M195+M207</f>
        <v>1190.79</v>
      </c>
      <c r="N215" s="7">
        <f>N157+N173+N177+N207</f>
        <v>0</v>
      </c>
    </row>
    <row r="216" spans="1:14" s="43" customFormat="1" ht="14.25" customHeight="1">
      <c r="A216" s="69"/>
      <c r="B216" s="69"/>
      <c r="C216" s="69"/>
      <c r="D216" s="69"/>
      <c r="E216" s="85"/>
      <c r="F216" s="71"/>
      <c r="G216" s="1" t="s">
        <v>35</v>
      </c>
      <c r="H216" s="28">
        <f>SUM(L215:L218)</f>
        <v>771.6</v>
      </c>
      <c r="I216" s="25" t="s">
        <v>124</v>
      </c>
      <c r="J216" s="7">
        <f>K216+L216+M216+N216</f>
        <v>1383.69</v>
      </c>
      <c r="K216" s="7">
        <f>K172</f>
        <v>0</v>
      </c>
      <c r="L216" s="7">
        <f>L172+L208</f>
        <v>192.9</v>
      </c>
      <c r="M216" s="7">
        <f>M172+M184+M192+M212+M196+M208</f>
        <v>1190.79</v>
      </c>
      <c r="N216" s="7">
        <f>N158+N174+N178+N208</f>
        <v>0</v>
      </c>
    </row>
    <row r="217" spans="1:14" s="43" customFormat="1" ht="14.25" customHeight="1">
      <c r="A217" s="69"/>
      <c r="B217" s="69"/>
      <c r="C217" s="69"/>
      <c r="D217" s="69"/>
      <c r="E217" s="85"/>
      <c r="F217" s="71"/>
      <c r="G217" s="1" t="s">
        <v>34</v>
      </c>
      <c r="H217" s="44">
        <f>M215+M216+M217+M218</f>
        <v>4763.16</v>
      </c>
      <c r="I217" s="25" t="s">
        <v>125</v>
      </c>
      <c r="J217" s="7">
        <f>K217+L217+M217+N217</f>
        <v>1383.69</v>
      </c>
      <c r="K217" s="7">
        <f>K177</f>
        <v>0</v>
      </c>
      <c r="L217" s="7">
        <f>L177+L185+L189+L205+L209</f>
        <v>192.9</v>
      </c>
      <c r="M217" s="7">
        <f>M173+M177+M185+M189+M193+M197+M201+M205+M213+M209</f>
        <v>1190.79</v>
      </c>
      <c r="N217" s="7">
        <f>N159+N175+N209</f>
        <v>0</v>
      </c>
    </row>
    <row r="218" spans="1:14" s="43" customFormat="1" ht="14.25" customHeight="1">
      <c r="A218" s="69"/>
      <c r="B218" s="69"/>
      <c r="C218" s="69"/>
      <c r="D218" s="69"/>
      <c r="E218" s="85"/>
      <c r="F218" s="71"/>
      <c r="G218" s="1" t="s">
        <v>73</v>
      </c>
      <c r="H218" s="28">
        <f>N215+N216+N217+N218</f>
        <v>0</v>
      </c>
      <c r="I218" s="25" t="s">
        <v>126</v>
      </c>
      <c r="J218" s="7">
        <f>K218+L218+M218+N218</f>
        <v>1383.69</v>
      </c>
      <c r="K218" s="7">
        <f>K174+K178+K182+K186+K190+K194+K198+K202+K206+K210+K214</f>
        <v>0</v>
      </c>
      <c r="L218" s="7">
        <f>L174+L178+L182+L186+L190+L194+L198+L202+L206+L210+L214</f>
        <v>192.9</v>
      </c>
      <c r="M218" s="7">
        <f>M174+M178+M182+M186+M190+M194+M198+M202+M206+M210+M214</f>
        <v>1190.79</v>
      </c>
      <c r="N218" s="7">
        <f t="shared" ref="N218" si="30">N174+N178+N182+N186+N190+N194+N198+N202+N206+N210+N214</f>
        <v>0</v>
      </c>
    </row>
    <row r="219" spans="1:14" s="43" customFormat="1">
      <c r="A219" s="69"/>
      <c r="B219" s="69"/>
      <c r="C219" s="69"/>
      <c r="D219" s="69"/>
      <c r="E219" s="85"/>
      <c r="F219" s="71"/>
      <c r="G219" s="13" t="s">
        <v>14</v>
      </c>
      <c r="H219" s="28"/>
      <c r="I219" s="13"/>
      <c r="J219" s="9">
        <f>SUM(J215:J218)</f>
        <v>5534.76</v>
      </c>
      <c r="K219" s="9">
        <f>SUM(K215:K218)</f>
        <v>0</v>
      </c>
      <c r="L219" s="9">
        <f>SUM(L215:L218)</f>
        <v>771.6</v>
      </c>
      <c r="M219" s="9">
        <f>SUM(M215:M218)</f>
        <v>4763.16</v>
      </c>
      <c r="N219" s="9">
        <f>SUM(N215:N218)</f>
        <v>0</v>
      </c>
    </row>
    <row r="220" spans="1:14" ht="22.5" customHeight="1">
      <c r="A220" s="72" t="s">
        <v>111</v>
      </c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4"/>
    </row>
    <row r="221" spans="1:14" ht="14.25" customHeight="1">
      <c r="A221" s="122">
        <v>39</v>
      </c>
      <c r="B221" s="12"/>
      <c r="C221" s="111" t="s">
        <v>131</v>
      </c>
      <c r="D221" s="66" t="s">
        <v>10</v>
      </c>
      <c r="E221" s="68"/>
      <c r="F221" s="68"/>
      <c r="G221" s="25" t="s">
        <v>123</v>
      </c>
      <c r="H221" s="4"/>
      <c r="I221" s="25" t="s">
        <v>123</v>
      </c>
      <c r="J221" s="2">
        <f>K221+L221+M221+N221</f>
        <v>272</v>
      </c>
      <c r="K221" s="2"/>
      <c r="L221" s="2">
        <v>190.4</v>
      </c>
      <c r="M221" s="2">
        <v>81.599999999999994</v>
      </c>
      <c r="N221" s="2"/>
    </row>
    <row r="222" spans="1:14">
      <c r="A222" s="123"/>
      <c r="B222" s="12"/>
      <c r="C222" s="112"/>
      <c r="D222" s="67"/>
      <c r="E222" s="68"/>
      <c r="F222" s="68"/>
      <c r="G222" s="25" t="s">
        <v>124</v>
      </c>
      <c r="H222" s="4"/>
      <c r="I222" s="25" t="s">
        <v>124</v>
      </c>
      <c r="J222" s="2">
        <f t="shared" ref="J222:J228" si="31">K222+L222+M222+N222</f>
        <v>272</v>
      </c>
      <c r="K222" s="2"/>
      <c r="L222" s="2">
        <f>L221</f>
        <v>190.4</v>
      </c>
      <c r="M222" s="2">
        <f>M221</f>
        <v>81.599999999999994</v>
      </c>
      <c r="N222" s="2"/>
    </row>
    <row r="223" spans="1:14">
      <c r="A223" s="123"/>
      <c r="B223" s="12"/>
      <c r="C223" s="112"/>
      <c r="D223" s="67"/>
      <c r="E223" s="68"/>
      <c r="F223" s="68"/>
      <c r="G223" s="25" t="s">
        <v>125</v>
      </c>
      <c r="H223" s="4"/>
      <c r="I223" s="25" t="s">
        <v>125</v>
      </c>
      <c r="J223" s="2">
        <f t="shared" si="31"/>
        <v>272</v>
      </c>
      <c r="K223" s="2"/>
      <c r="L223" s="2">
        <f>L221</f>
        <v>190.4</v>
      </c>
      <c r="M223" s="2">
        <f>M221</f>
        <v>81.599999999999994</v>
      </c>
      <c r="N223" s="2"/>
    </row>
    <row r="224" spans="1:14">
      <c r="A224" s="123"/>
      <c r="B224" s="12"/>
      <c r="C224" s="112"/>
      <c r="D224" s="67"/>
      <c r="E224" s="68"/>
      <c r="F224" s="68"/>
      <c r="G224" s="25" t="s">
        <v>126</v>
      </c>
      <c r="H224" s="4"/>
      <c r="I224" s="25" t="s">
        <v>126</v>
      </c>
      <c r="J224" s="2">
        <f t="shared" si="31"/>
        <v>272</v>
      </c>
      <c r="K224" s="2"/>
      <c r="L224" s="2">
        <f>L221</f>
        <v>190.4</v>
      </c>
      <c r="M224" s="2">
        <f>M221</f>
        <v>81.599999999999994</v>
      </c>
      <c r="N224" s="2"/>
    </row>
    <row r="225" spans="1:14" ht="0.75" customHeight="1">
      <c r="A225" s="66">
        <v>33</v>
      </c>
      <c r="B225" s="12"/>
      <c r="C225" s="70" t="s">
        <v>89</v>
      </c>
      <c r="D225" s="66" t="s">
        <v>22</v>
      </c>
      <c r="E225" s="66"/>
      <c r="F225" s="66"/>
      <c r="G225" s="13" t="s">
        <v>48</v>
      </c>
      <c r="H225" s="4"/>
      <c r="I225" s="13" t="s">
        <v>48</v>
      </c>
      <c r="J225" s="2">
        <f t="shared" si="31"/>
        <v>0</v>
      </c>
      <c r="K225" s="2"/>
      <c r="L225" s="2"/>
      <c r="M225" s="2">
        <v>0</v>
      </c>
      <c r="N225" s="2"/>
    </row>
    <row r="226" spans="1:14" hidden="1">
      <c r="A226" s="67"/>
      <c r="B226" s="12"/>
      <c r="C226" s="70"/>
      <c r="D226" s="67"/>
      <c r="E226" s="67"/>
      <c r="F226" s="67"/>
      <c r="G226" s="13" t="s">
        <v>49</v>
      </c>
      <c r="H226" s="4"/>
      <c r="I226" s="13" t="s">
        <v>49</v>
      </c>
      <c r="J226" s="2">
        <f t="shared" si="31"/>
        <v>0</v>
      </c>
      <c r="K226" s="2"/>
      <c r="L226" s="2"/>
      <c r="M226" s="2"/>
      <c r="N226" s="2"/>
    </row>
    <row r="227" spans="1:14" hidden="1">
      <c r="A227" s="67"/>
      <c r="B227" s="12"/>
      <c r="C227" s="70"/>
      <c r="D227" s="67"/>
      <c r="E227" s="67"/>
      <c r="F227" s="67"/>
      <c r="G227" s="13" t="s">
        <v>50</v>
      </c>
      <c r="H227" s="4"/>
      <c r="I227" s="13" t="s">
        <v>50</v>
      </c>
      <c r="J227" s="2">
        <f t="shared" si="31"/>
        <v>0</v>
      </c>
      <c r="K227" s="2"/>
      <c r="L227" s="2"/>
      <c r="M227" s="2"/>
      <c r="N227" s="2"/>
    </row>
    <row r="228" spans="1:14" hidden="1">
      <c r="A228" s="67"/>
      <c r="B228" s="12"/>
      <c r="C228" s="70"/>
      <c r="D228" s="67"/>
      <c r="E228" s="67"/>
      <c r="F228" s="67"/>
      <c r="G228" s="13" t="s">
        <v>51</v>
      </c>
      <c r="H228" s="4"/>
      <c r="I228" s="13" t="s">
        <v>51</v>
      </c>
      <c r="J228" s="2">
        <f t="shared" si="31"/>
        <v>0</v>
      </c>
      <c r="K228" s="2"/>
      <c r="L228" s="2"/>
      <c r="M228" s="2"/>
      <c r="N228" s="2"/>
    </row>
    <row r="229" spans="1:14" s="43" customFormat="1" ht="14.25" customHeight="1">
      <c r="A229" s="69" t="s">
        <v>14</v>
      </c>
      <c r="B229" s="69"/>
      <c r="C229" s="69"/>
      <c r="D229" s="69"/>
      <c r="E229" s="85">
        <f>H229+H230+H231+H232</f>
        <v>1088</v>
      </c>
      <c r="F229" s="71"/>
      <c r="G229" s="1" t="s">
        <v>38</v>
      </c>
      <c r="H229" s="6">
        <f>SUM(K229:K233)</f>
        <v>0</v>
      </c>
      <c r="I229" s="25" t="s">
        <v>123</v>
      </c>
      <c r="J229" s="7">
        <f>K229+L229+M229+N229</f>
        <v>272</v>
      </c>
      <c r="K229" s="7"/>
      <c r="L229" s="7">
        <f t="shared" ref="L229:M232" si="32">L221</f>
        <v>190.4</v>
      </c>
      <c r="M229" s="7">
        <f t="shared" si="32"/>
        <v>81.599999999999994</v>
      </c>
      <c r="N229" s="7">
        <f>N171+N183+N187+N221</f>
        <v>0</v>
      </c>
    </row>
    <row r="230" spans="1:14" s="43" customFormat="1" ht="14.25" customHeight="1">
      <c r="A230" s="69"/>
      <c r="B230" s="69"/>
      <c r="C230" s="69"/>
      <c r="D230" s="69"/>
      <c r="E230" s="85"/>
      <c r="F230" s="71"/>
      <c r="G230" s="1" t="s">
        <v>35</v>
      </c>
      <c r="H230" s="28">
        <f>SUM(L229:L232)</f>
        <v>761.6</v>
      </c>
      <c r="I230" s="25" t="s">
        <v>124</v>
      </c>
      <c r="J230" s="7">
        <f t="shared" ref="J230:J232" si="33">K230+L230+M230+N230</f>
        <v>272</v>
      </c>
      <c r="K230" s="7"/>
      <c r="L230" s="7">
        <f t="shared" si="32"/>
        <v>190.4</v>
      </c>
      <c r="M230" s="7">
        <f t="shared" si="32"/>
        <v>81.599999999999994</v>
      </c>
      <c r="N230" s="7">
        <f>N172+N184+N188+N222</f>
        <v>0</v>
      </c>
    </row>
    <row r="231" spans="1:14" s="43" customFormat="1" ht="14.25" customHeight="1">
      <c r="A231" s="69"/>
      <c r="B231" s="69"/>
      <c r="C231" s="69"/>
      <c r="D231" s="69"/>
      <c r="E231" s="85"/>
      <c r="F231" s="71"/>
      <c r="G231" s="1" t="s">
        <v>34</v>
      </c>
      <c r="H231" s="44">
        <f>M229+M230+M231+M232</f>
        <v>326.39999999999998</v>
      </c>
      <c r="I231" s="25" t="s">
        <v>125</v>
      </c>
      <c r="J231" s="7">
        <f t="shared" si="33"/>
        <v>272</v>
      </c>
      <c r="K231" s="7"/>
      <c r="L231" s="7">
        <f t="shared" si="32"/>
        <v>190.4</v>
      </c>
      <c r="M231" s="7">
        <f t="shared" si="32"/>
        <v>81.599999999999994</v>
      </c>
      <c r="N231" s="7">
        <f>N173+N185+N189+N223</f>
        <v>0</v>
      </c>
    </row>
    <row r="232" spans="1:14" s="43" customFormat="1" ht="14.25" customHeight="1">
      <c r="A232" s="69"/>
      <c r="B232" s="69"/>
      <c r="C232" s="69"/>
      <c r="D232" s="69"/>
      <c r="E232" s="85"/>
      <c r="F232" s="71"/>
      <c r="G232" s="1" t="s">
        <v>73</v>
      </c>
      <c r="H232" s="28">
        <f>N229+N230+N231+N232</f>
        <v>0</v>
      </c>
      <c r="I232" s="25" t="s">
        <v>126</v>
      </c>
      <c r="J232" s="7">
        <f t="shared" si="33"/>
        <v>272</v>
      </c>
      <c r="K232" s="7"/>
      <c r="L232" s="7">
        <f t="shared" si="32"/>
        <v>190.4</v>
      </c>
      <c r="M232" s="7">
        <f t="shared" si="32"/>
        <v>81.599999999999994</v>
      </c>
      <c r="N232" s="7">
        <f>N174+N186+N190+N224</f>
        <v>0</v>
      </c>
    </row>
    <row r="233" spans="1:14" s="43" customFormat="1">
      <c r="A233" s="69"/>
      <c r="B233" s="69"/>
      <c r="C233" s="69"/>
      <c r="D233" s="69"/>
      <c r="E233" s="85"/>
      <c r="F233" s="71"/>
      <c r="G233" s="13" t="s">
        <v>14</v>
      </c>
      <c r="H233" s="28"/>
      <c r="I233" s="13"/>
      <c r="J233" s="30">
        <f>SUM(J229:J232)</f>
        <v>1088</v>
      </c>
      <c r="K233" s="30">
        <f>SUM(K229:K232)</f>
        <v>0</v>
      </c>
      <c r="L233" s="30">
        <f>SUM(L229:L232)</f>
        <v>761.6</v>
      </c>
      <c r="M233" s="30">
        <f>SUM(M229:M232)</f>
        <v>326.39999999999998</v>
      </c>
      <c r="N233" s="9">
        <f>SUM(N229:N232)</f>
        <v>0</v>
      </c>
    </row>
    <row r="234" spans="1:14" ht="12.75" customHeight="1">
      <c r="A234" s="69" t="s">
        <v>63</v>
      </c>
      <c r="B234" s="69"/>
      <c r="C234" s="69"/>
      <c r="D234" s="69"/>
      <c r="E234" s="85">
        <f>H234+H235+H236+H238</f>
        <v>866290.49</v>
      </c>
      <c r="F234" s="71"/>
      <c r="G234" s="1" t="s">
        <v>38</v>
      </c>
      <c r="H234" s="6">
        <f>K234+K235+K236+K237</f>
        <v>38858.42</v>
      </c>
      <c r="I234" s="25" t="s">
        <v>123</v>
      </c>
      <c r="J234" s="7">
        <f>K234+L234+M234+N234</f>
        <v>213614.89</v>
      </c>
      <c r="K234" s="7">
        <f t="shared" ref="K234:M237" si="34">K143+K165+K229+K215</f>
        <v>9633</v>
      </c>
      <c r="L234" s="7">
        <f t="shared" si="34"/>
        <v>133013.92000000001</v>
      </c>
      <c r="M234" s="7">
        <f t="shared" si="34"/>
        <v>70967.97</v>
      </c>
      <c r="N234" s="7">
        <f>N143+N165+N229</f>
        <v>0</v>
      </c>
    </row>
    <row r="235" spans="1:14" ht="12.75" customHeight="1">
      <c r="A235" s="69"/>
      <c r="B235" s="69"/>
      <c r="C235" s="69"/>
      <c r="D235" s="69"/>
      <c r="E235" s="85"/>
      <c r="F235" s="71"/>
      <c r="G235" s="1" t="s">
        <v>35</v>
      </c>
      <c r="H235" s="28">
        <f>L234+L235+L236+L237</f>
        <v>543576.6</v>
      </c>
      <c r="I235" s="25" t="s">
        <v>124</v>
      </c>
      <c r="J235" s="7">
        <f t="shared" ref="J235:J236" si="35">K235+L235+M235+N235</f>
        <v>219887.22</v>
      </c>
      <c r="K235" s="7">
        <f t="shared" si="34"/>
        <v>9633</v>
      </c>
      <c r="L235" s="7">
        <f>L144+L166+L230+L216</f>
        <v>139291.56</v>
      </c>
      <c r="M235" s="7">
        <f t="shared" si="34"/>
        <v>70962.66</v>
      </c>
      <c r="N235" s="7">
        <f>N144+N166+N230</f>
        <v>0</v>
      </c>
    </row>
    <row r="236" spans="1:14" ht="12.75" customHeight="1">
      <c r="A236" s="69"/>
      <c r="B236" s="69"/>
      <c r="C236" s="69"/>
      <c r="D236" s="69"/>
      <c r="E236" s="85"/>
      <c r="F236" s="71"/>
      <c r="G236" s="1" t="s">
        <v>34</v>
      </c>
      <c r="H236" s="28">
        <f>M234+M235+M236+M237</f>
        <v>283855.46999999997</v>
      </c>
      <c r="I236" s="25" t="s">
        <v>125</v>
      </c>
      <c r="J236" s="7">
        <f t="shared" si="35"/>
        <v>216394.19</v>
      </c>
      <c r="K236" s="7">
        <f t="shared" si="34"/>
        <v>9796.2099999999991</v>
      </c>
      <c r="L236" s="7">
        <f t="shared" si="34"/>
        <v>135635.56</v>
      </c>
      <c r="M236" s="7">
        <f t="shared" si="34"/>
        <v>70962.42</v>
      </c>
      <c r="N236" s="7">
        <f>N145+N167+N231</f>
        <v>0</v>
      </c>
    </row>
    <row r="237" spans="1:14" ht="12.75" customHeight="1">
      <c r="A237" s="69"/>
      <c r="B237" s="69"/>
      <c r="C237" s="69"/>
      <c r="D237" s="69"/>
      <c r="E237" s="85"/>
      <c r="F237" s="71"/>
      <c r="G237" s="1" t="s">
        <v>73</v>
      </c>
      <c r="H237" s="28">
        <f>N234+N235+N236+N237</f>
        <v>0</v>
      </c>
      <c r="I237" s="25" t="s">
        <v>126</v>
      </c>
      <c r="J237" s="7">
        <f>K237+L237+M237+N237</f>
        <v>216394.19</v>
      </c>
      <c r="K237" s="7">
        <f t="shared" si="34"/>
        <v>9796.2099999999991</v>
      </c>
      <c r="L237" s="7">
        <f t="shared" si="34"/>
        <v>135635.56</v>
      </c>
      <c r="M237" s="7">
        <f t="shared" si="34"/>
        <v>70962.42</v>
      </c>
      <c r="N237" s="7">
        <f>N147+N168+N232</f>
        <v>0</v>
      </c>
    </row>
    <row r="238" spans="1:14" ht="12.75" customHeight="1">
      <c r="A238" s="69"/>
      <c r="B238" s="69"/>
      <c r="C238" s="69"/>
      <c r="D238" s="69"/>
      <c r="E238" s="85"/>
      <c r="F238" s="71"/>
      <c r="G238" s="1" t="s">
        <v>14</v>
      </c>
      <c r="H238" s="28"/>
      <c r="I238" s="1"/>
      <c r="J238" s="7">
        <f>K238+L238+M238+N238</f>
        <v>866290.49</v>
      </c>
      <c r="K238" s="7">
        <f>K234+K235+K236+K237</f>
        <v>38858.42</v>
      </c>
      <c r="L238" s="7">
        <f>L234+L235+L236+L237</f>
        <v>543576.6</v>
      </c>
      <c r="M238" s="7">
        <f>M234+M235+M236+M237</f>
        <v>283855.46999999997</v>
      </c>
      <c r="N238" s="7">
        <f>N234+N235+N236+N237</f>
        <v>0</v>
      </c>
    </row>
    <row r="239" spans="1:14" ht="23.25" customHeight="1">
      <c r="A239" s="97" t="s">
        <v>128</v>
      </c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9"/>
    </row>
    <row r="240" spans="1:14" ht="24.75" customHeight="1">
      <c r="A240" s="72" t="s">
        <v>83</v>
      </c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4"/>
    </row>
    <row r="241" spans="1:14" ht="14.25" customHeight="1">
      <c r="A241" s="68">
        <v>40</v>
      </c>
      <c r="B241" s="12"/>
      <c r="C241" s="70" t="s">
        <v>40</v>
      </c>
      <c r="D241" s="68" t="s">
        <v>22</v>
      </c>
      <c r="E241" s="68" t="s">
        <v>82</v>
      </c>
      <c r="F241" s="68" t="s">
        <v>11</v>
      </c>
      <c r="G241" s="25" t="s">
        <v>123</v>
      </c>
      <c r="H241" s="4">
        <v>0.7</v>
      </c>
      <c r="I241" s="25" t="s">
        <v>123</v>
      </c>
      <c r="J241" s="2">
        <f t="shared" ref="J241:J244" si="36">K241+L241+M241+N241</f>
        <v>8484.0300000000007</v>
      </c>
      <c r="K241" s="2"/>
      <c r="L241" s="2">
        <v>6412.03</v>
      </c>
      <c r="M241" s="2">
        <v>2072</v>
      </c>
      <c r="N241" s="2"/>
    </row>
    <row r="242" spans="1:14">
      <c r="A242" s="68"/>
      <c r="B242" s="12"/>
      <c r="C242" s="70"/>
      <c r="D242" s="68"/>
      <c r="E242" s="68"/>
      <c r="F242" s="68"/>
      <c r="G242" s="25" t="s">
        <v>124</v>
      </c>
      <c r="H242" s="4">
        <v>0.75</v>
      </c>
      <c r="I242" s="25" t="s">
        <v>124</v>
      </c>
      <c r="J242" s="2">
        <f t="shared" si="36"/>
        <v>8779.7199999999993</v>
      </c>
      <c r="K242" s="2"/>
      <c r="L242" s="2">
        <v>6707.72</v>
      </c>
      <c r="M242" s="2">
        <f>M241</f>
        <v>2072</v>
      </c>
      <c r="N242" s="2"/>
    </row>
    <row r="243" spans="1:14">
      <c r="A243" s="68"/>
      <c r="B243" s="12"/>
      <c r="C243" s="70"/>
      <c r="D243" s="68"/>
      <c r="E243" s="68"/>
      <c r="F243" s="68"/>
      <c r="G243" s="25" t="s">
        <v>125</v>
      </c>
      <c r="H243" s="4">
        <v>0.8</v>
      </c>
      <c r="I243" s="25" t="s">
        <v>125</v>
      </c>
      <c r="J243" s="2">
        <f t="shared" si="36"/>
        <v>8628.42</v>
      </c>
      <c r="K243" s="2"/>
      <c r="L243" s="2">
        <v>6556.42</v>
      </c>
      <c r="M243" s="2">
        <f>M241</f>
        <v>2072</v>
      </c>
      <c r="N243" s="2"/>
    </row>
    <row r="244" spans="1:14">
      <c r="A244" s="68"/>
      <c r="B244" s="12"/>
      <c r="C244" s="70"/>
      <c r="D244" s="68"/>
      <c r="E244" s="68"/>
      <c r="F244" s="68"/>
      <c r="G244" s="25" t="s">
        <v>126</v>
      </c>
      <c r="H244" s="4">
        <v>0.8</v>
      </c>
      <c r="I244" s="25" t="s">
        <v>126</v>
      </c>
      <c r="J244" s="2">
        <f t="shared" si="36"/>
        <v>8628.42</v>
      </c>
      <c r="K244" s="2"/>
      <c r="L244" s="2">
        <v>6556.42</v>
      </c>
      <c r="M244" s="2">
        <f>M241</f>
        <v>2072</v>
      </c>
      <c r="N244" s="2"/>
    </row>
    <row r="245" spans="1:14" ht="40.5" customHeight="1">
      <c r="A245" s="119" t="s">
        <v>112</v>
      </c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1"/>
    </row>
    <row r="246" spans="1:14" ht="12.75" customHeight="1">
      <c r="A246" s="156">
        <v>41</v>
      </c>
      <c r="B246" s="168"/>
      <c r="C246" s="155" t="s">
        <v>120</v>
      </c>
      <c r="D246" s="156" t="s">
        <v>22</v>
      </c>
      <c r="E246" s="157" t="s">
        <v>113</v>
      </c>
      <c r="F246" s="156" t="s">
        <v>11</v>
      </c>
      <c r="G246" s="158" t="s">
        <v>123</v>
      </c>
      <c r="H246" s="159">
        <v>0.75</v>
      </c>
      <c r="I246" s="158" t="s">
        <v>123</v>
      </c>
      <c r="J246" s="160">
        <f>L246+M246</f>
        <v>3849.66</v>
      </c>
      <c r="K246" s="160"/>
      <c r="L246" s="160">
        <v>2579.2800000000002</v>
      </c>
      <c r="M246" s="160">
        <v>1270.3800000000001</v>
      </c>
      <c r="N246" s="160"/>
    </row>
    <row r="247" spans="1:14">
      <c r="A247" s="161"/>
      <c r="B247" s="168"/>
      <c r="C247" s="155"/>
      <c r="D247" s="161"/>
      <c r="E247" s="157"/>
      <c r="F247" s="161"/>
      <c r="G247" s="158" t="s">
        <v>124</v>
      </c>
      <c r="H247" s="159"/>
      <c r="I247" s="158" t="s">
        <v>124</v>
      </c>
      <c r="J247" s="160">
        <f>L247+M247</f>
        <v>3849.66</v>
      </c>
      <c r="K247" s="160"/>
      <c r="L247" s="160">
        <f>L246</f>
        <v>2579.2800000000002</v>
      </c>
      <c r="M247" s="162" t="s">
        <v>139</v>
      </c>
      <c r="N247" s="160"/>
    </row>
    <row r="248" spans="1:14">
      <c r="A248" s="161"/>
      <c r="B248" s="168"/>
      <c r="C248" s="155"/>
      <c r="D248" s="161"/>
      <c r="E248" s="157"/>
      <c r="F248" s="161"/>
      <c r="G248" s="158" t="s">
        <v>125</v>
      </c>
      <c r="H248" s="159"/>
      <c r="I248" s="158" t="s">
        <v>125</v>
      </c>
      <c r="J248" s="160">
        <f>L248+M248</f>
        <v>3849.66</v>
      </c>
      <c r="K248" s="160"/>
      <c r="L248" s="160">
        <f>L247</f>
        <v>2579.2800000000002</v>
      </c>
      <c r="M248" s="162" t="s">
        <v>139</v>
      </c>
      <c r="N248" s="160"/>
    </row>
    <row r="249" spans="1:14" ht="68.25" customHeight="1">
      <c r="A249" s="163"/>
      <c r="B249" s="168"/>
      <c r="C249" s="155"/>
      <c r="D249" s="163"/>
      <c r="E249" s="157"/>
      <c r="F249" s="163"/>
      <c r="G249" s="158" t="s">
        <v>126</v>
      </c>
      <c r="H249" s="159">
        <v>0.75</v>
      </c>
      <c r="I249" s="158" t="s">
        <v>126</v>
      </c>
      <c r="J249" s="160">
        <f>L249+M249</f>
        <v>3849.28</v>
      </c>
      <c r="K249" s="160"/>
      <c r="L249" s="160">
        <f>L248</f>
        <v>2579.2800000000002</v>
      </c>
      <c r="M249" s="167">
        <v>1270</v>
      </c>
      <c r="N249" s="160"/>
    </row>
    <row r="250" spans="1:14" ht="19.5" customHeight="1">
      <c r="A250" s="156">
        <v>42</v>
      </c>
      <c r="B250" s="168"/>
      <c r="C250" s="156" t="s">
        <v>114</v>
      </c>
      <c r="D250" s="156" t="s">
        <v>22</v>
      </c>
      <c r="E250" s="156"/>
      <c r="F250" s="164"/>
      <c r="G250" s="158" t="s">
        <v>123</v>
      </c>
      <c r="H250" s="159"/>
      <c r="I250" s="158" t="s">
        <v>123</v>
      </c>
      <c r="J250" s="160"/>
      <c r="K250" s="160"/>
      <c r="L250" s="160"/>
      <c r="M250" s="160">
        <v>177.28</v>
      </c>
      <c r="N250" s="160"/>
    </row>
    <row r="251" spans="1:14" ht="19.5" customHeight="1">
      <c r="A251" s="161"/>
      <c r="B251" s="168"/>
      <c r="C251" s="161"/>
      <c r="D251" s="161"/>
      <c r="E251" s="161"/>
      <c r="F251" s="165"/>
      <c r="G251" s="158" t="s">
        <v>124</v>
      </c>
      <c r="H251" s="159"/>
      <c r="I251" s="158" t="s">
        <v>124</v>
      </c>
      <c r="J251" s="160"/>
      <c r="K251" s="160"/>
      <c r="L251" s="160"/>
      <c r="M251" s="160">
        <v>177.28</v>
      </c>
      <c r="N251" s="160"/>
    </row>
    <row r="252" spans="1:14" ht="19.5" customHeight="1">
      <c r="A252" s="161"/>
      <c r="B252" s="168"/>
      <c r="C252" s="161"/>
      <c r="D252" s="161"/>
      <c r="E252" s="161"/>
      <c r="F252" s="165"/>
      <c r="G252" s="158" t="s">
        <v>125</v>
      </c>
      <c r="H252" s="159"/>
      <c r="I252" s="158" t="s">
        <v>125</v>
      </c>
      <c r="J252" s="160"/>
      <c r="K252" s="160"/>
      <c r="L252" s="160"/>
      <c r="M252" s="160">
        <v>177.28</v>
      </c>
      <c r="N252" s="160"/>
    </row>
    <row r="253" spans="1:14" ht="19.5" customHeight="1">
      <c r="A253" s="163"/>
      <c r="B253" s="168"/>
      <c r="C253" s="163"/>
      <c r="D253" s="163"/>
      <c r="E253" s="163"/>
      <c r="F253" s="166"/>
      <c r="G253" s="158" t="s">
        <v>126</v>
      </c>
      <c r="H253" s="159"/>
      <c r="I253" s="158" t="s">
        <v>126</v>
      </c>
      <c r="J253" s="160"/>
      <c r="K253" s="160"/>
      <c r="L253" s="160"/>
      <c r="M253" s="160">
        <v>177.28</v>
      </c>
      <c r="N253" s="160"/>
    </row>
    <row r="254" spans="1:14" ht="16.5">
      <c r="A254" s="72" t="s">
        <v>115</v>
      </c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4"/>
    </row>
    <row r="255" spans="1:14" ht="15" customHeight="1">
      <c r="A255" s="68">
        <v>41</v>
      </c>
      <c r="B255" s="12"/>
      <c r="C255" s="70" t="s">
        <v>81</v>
      </c>
      <c r="D255" s="68" t="s">
        <v>22</v>
      </c>
      <c r="E255" s="68" t="s">
        <v>18</v>
      </c>
      <c r="F255" s="68" t="s">
        <v>11</v>
      </c>
      <c r="G255" s="25" t="s">
        <v>123</v>
      </c>
      <c r="H255" s="4"/>
      <c r="I255" s="25" t="s">
        <v>123</v>
      </c>
      <c r="J255" s="2">
        <f t="shared" ref="J255:J262" si="37">K255+L255+M255+N255</f>
        <v>0</v>
      </c>
      <c r="K255" s="2"/>
      <c r="L255" s="2"/>
      <c r="M255" s="2"/>
      <c r="N255" s="2"/>
    </row>
    <row r="256" spans="1:14">
      <c r="A256" s="68"/>
      <c r="B256" s="12"/>
      <c r="C256" s="70"/>
      <c r="D256" s="68"/>
      <c r="E256" s="68"/>
      <c r="F256" s="68"/>
      <c r="G256" s="25" t="s">
        <v>124</v>
      </c>
      <c r="H256" s="4"/>
      <c r="I256" s="25" t="s">
        <v>124</v>
      </c>
      <c r="J256" s="2">
        <f t="shared" si="37"/>
        <v>0</v>
      </c>
      <c r="K256" s="2"/>
      <c r="L256" s="2"/>
      <c r="M256" s="2"/>
      <c r="N256" s="2"/>
    </row>
    <row r="257" spans="1:14">
      <c r="A257" s="68"/>
      <c r="B257" s="12"/>
      <c r="C257" s="70"/>
      <c r="D257" s="68"/>
      <c r="E257" s="68"/>
      <c r="F257" s="68"/>
      <c r="G257" s="25" t="s">
        <v>125</v>
      </c>
      <c r="H257" s="4"/>
      <c r="I257" s="25" t="s">
        <v>125</v>
      </c>
      <c r="J257" s="2">
        <f t="shared" si="37"/>
        <v>0</v>
      </c>
      <c r="K257" s="2"/>
      <c r="L257" s="2"/>
      <c r="M257" s="2"/>
      <c r="N257" s="2"/>
    </row>
    <row r="258" spans="1:14">
      <c r="A258" s="68"/>
      <c r="B258" s="12"/>
      <c r="C258" s="79"/>
      <c r="D258" s="66"/>
      <c r="E258" s="66"/>
      <c r="F258" s="66"/>
      <c r="G258" s="25" t="s">
        <v>126</v>
      </c>
      <c r="H258" s="4"/>
      <c r="I258" s="25" t="s">
        <v>126</v>
      </c>
      <c r="J258" s="2">
        <f t="shared" si="37"/>
        <v>0</v>
      </c>
      <c r="K258" s="2"/>
      <c r="L258" s="2"/>
      <c r="M258" s="2"/>
      <c r="N258" s="2"/>
    </row>
    <row r="259" spans="1:14" ht="14.25" customHeight="1">
      <c r="A259" s="66">
        <v>42</v>
      </c>
      <c r="B259" s="45"/>
      <c r="C259" s="79" t="s">
        <v>88</v>
      </c>
      <c r="D259" s="68" t="s">
        <v>22</v>
      </c>
      <c r="E259" s="14"/>
      <c r="F259" s="66"/>
      <c r="G259" s="25" t="s">
        <v>123</v>
      </c>
      <c r="H259" s="4"/>
      <c r="I259" s="25" t="s">
        <v>123</v>
      </c>
      <c r="J259" s="2">
        <f t="shared" si="37"/>
        <v>0</v>
      </c>
      <c r="K259" s="2"/>
      <c r="L259" s="2">
        <v>0</v>
      </c>
      <c r="M259" s="2"/>
      <c r="N259" s="2"/>
    </row>
    <row r="260" spans="1:14" ht="15.75" customHeight="1">
      <c r="A260" s="67"/>
      <c r="B260" s="45"/>
      <c r="C260" s="124"/>
      <c r="D260" s="68"/>
      <c r="E260" s="15"/>
      <c r="F260" s="81"/>
      <c r="G260" s="25" t="s">
        <v>124</v>
      </c>
      <c r="H260" s="4"/>
      <c r="I260" s="25" t="s">
        <v>124</v>
      </c>
      <c r="J260" s="2">
        <f t="shared" si="37"/>
        <v>0</v>
      </c>
      <c r="K260" s="2"/>
      <c r="L260" s="2"/>
      <c r="M260" s="2"/>
      <c r="N260" s="2"/>
    </row>
    <row r="261" spans="1:14" ht="12" customHeight="1">
      <c r="A261" s="67"/>
      <c r="B261" s="45"/>
      <c r="C261" s="124"/>
      <c r="D261" s="68"/>
      <c r="E261" s="15"/>
      <c r="F261" s="81"/>
      <c r="G261" s="25" t="s">
        <v>125</v>
      </c>
      <c r="H261" s="4"/>
      <c r="I261" s="25" t="s">
        <v>125</v>
      </c>
      <c r="J261" s="2">
        <f t="shared" si="37"/>
        <v>0</v>
      </c>
      <c r="K261" s="2"/>
      <c r="L261" s="2"/>
      <c r="M261" s="2"/>
      <c r="N261" s="2"/>
    </row>
    <row r="262" spans="1:14" ht="18.75" customHeight="1">
      <c r="A262" s="75"/>
      <c r="B262" s="45"/>
      <c r="C262" s="80"/>
      <c r="D262" s="68"/>
      <c r="E262" s="16"/>
      <c r="F262" s="78"/>
      <c r="G262" s="25" t="s">
        <v>126</v>
      </c>
      <c r="H262" s="4"/>
      <c r="I262" s="25" t="s">
        <v>126</v>
      </c>
      <c r="J262" s="2">
        <f t="shared" si="37"/>
        <v>0</v>
      </c>
      <c r="K262" s="2"/>
      <c r="L262" s="2"/>
      <c r="M262" s="2"/>
      <c r="N262" s="2"/>
    </row>
    <row r="263" spans="1:14" ht="12.75" customHeight="1">
      <c r="A263" s="68">
        <v>43</v>
      </c>
      <c r="B263" s="3"/>
      <c r="C263" s="113" t="s">
        <v>62</v>
      </c>
      <c r="D263" s="75" t="s">
        <v>105</v>
      </c>
      <c r="E263" s="75"/>
      <c r="F263" s="75"/>
      <c r="G263" s="25" t="s">
        <v>123</v>
      </c>
      <c r="H263" s="4"/>
      <c r="I263" s="25" t="s">
        <v>123</v>
      </c>
      <c r="J263" s="2">
        <f t="shared" ref="J263" si="38">K263+L263+M263+N263</f>
        <v>100</v>
      </c>
      <c r="K263" s="2"/>
      <c r="L263" s="2"/>
      <c r="M263" s="2">
        <v>100</v>
      </c>
      <c r="N263" s="2"/>
    </row>
    <row r="264" spans="1:14">
      <c r="A264" s="68"/>
      <c r="B264" s="3"/>
      <c r="C264" s="100"/>
      <c r="D264" s="68"/>
      <c r="E264" s="68"/>
      <c r="F264" s="68"/>
      <c r="G264" s="25" t="s">
        <v>124</v>
      </c>
      <c r="H264" s="4"/>
      <c r="I264" s="25" t="s">
        <v>124</v>
      </c>
      <c r="J264" s="2">
        <f t="shared" ref="J264:J266" si="39">K264+L264+M264+N264</f>
        <v>100</v>
      </c>
      <c r="K264" s="2"/>
      <c r="L264" s="2"/>
      <c r="M264" s="2">
        <v>100</v>
      </c>
      <c r="N264" s="2"/>
    </row>
    <row r="265" spans="1:14">
      <c r="A265" s="68"/>
      <c r="B265" s="3"/>
      <c r="C265" s="100"/>
      <c r="D265" s="68"/>
      <c r="E265" s="68"/>
      <c r="F265" s="68"/>
      <c r="G265" s="25" t="s">
        <v>125</v>
      </c>
      <c r="H265" s="4"/>
      <c r="I265" s="25" t="s">
        <v>125</v>
      </c>
      <c r="J265" s="2">
        <f t="shared" si="39"/>
        <v>100</v>
      </c>
      <c r="K265" s="2"/>
      <c r="L265" s="2"/>
      <c r="M265" s="2">
        <v>100</v>
      </c>
      <c r="N265" s="2"/>
    </row>
    <row r="266" spans="1:14">
      <c r="A266" s="68"/>
      <c r="B266" s="3"/>
      <c r="C266" s="100"/>
      <c r="D266" s="68"/>
      <c r="E266" s="68"/>
      <c r="F266" s="68"/>
      <c r="G266" s="25" t="s">
        <v>126</v>
      </c>
      <c r="H266" s="4"/>
      <c r="I266" s="25" t="s">
        <v>126</v>
      </c>
      <c r="J266" s="2">
        <f t="shared" si="39"/>
        <v>100</v>
      </c>
      <c r="K266" s="2"/>
      <c r="L266" s="2"/>
      <c r="M266" s="2">
        <v>100</v>
      </c>
      <c r="N266" s="2"/>
    </row>
    <row r="267" spans="1:14">
      <c r="A267" s="68">
        <v>44</v>
      </c>
      <c r="B267" s="3"/>
      <c r="C267" s="100" t="s">
        <v>55</v>
      </c>
      <c r="D267" s="68" t="s">
        <v>105</v>
      </c>
      <c r="E267" s="66"/>
      <c r="F267" s="66"/>
      <c r="G267" s="25" t="s">
        <v>123</v>
      </c>
      <c r="H267" s="4"/>
      <c r="I267" s="25" t="s">
        <v>123</v>
      </c>
      <c r="J267" s="2">
        <f t="shared" ref="J267:J270" si="40">K267+L267+M267+N267</f>
        <v>785.47</v>
      </c>
      <c r="K267" s="2"/>
      <c r="L267" s="2">
        <v>785.47</v>
      </c>
      <c r="M267" s="2"/>
      <c r="N267" s="2"/>
    </row>
    <row r="268" spans="1:14">
      <c r="A268" s="68"/>
      <c r="B268" s="3"/>
      <c r="C268" s="100"/>
      <c r="D268" s="68"/>
      <c r="E268" s="67"/>
      <c r="F268" s="67"/>
      <c r="G268" s="25" t="s">
        <v>124</v>
      </c>
      <c r="H268" s="4"/>
      <c r="I268" s="25" t="s">
        <v>124</v>
      </c>
      <c r="J268" s="2">
        <f t="shared" si="40"/>
        <v>1052.52</v>
      </c>
      <c r="K268" s="2"/>
      <c r="L268" s="2">
        <v>1052.52</v>
      </c>
      <c r="M268" s="2"/>
      <c r="N268" s="2"/>
    </row>
    <row r="269" spans="1:14">
      <c r="A269" s="68"/>
      <c r="B269" s="3"/>
      <c r="C269" s="100"/>
      <c r="D269" s="68"/>
      <c r="E269" s="67"/>
      <c r="F269" s="67"/>
      <c r="G269" s="25" t="s">
        <v>125</v>
      </c>
      <c r="H269" s="4"/>
      <c r="I269" s="25" t="s">
        <v>125</v>
      </c>
      <c r="J269" s="2">
        <f t="shared" si="40"/>
        <v>884.59</v>
      </c>
      <c r="K269" s="2"/>
      <c r="L269" s="2">
        <v>884.59</v>
      </c>
      <c r="M269" s="2"/>
      <c r="N269" s="2"/>
    </row>
    <row r="270" spans="1:14">
      <c r="A270" s="68"/>
      <c r="B270" s="3"/>
      <c r="C270" s="100"/>
      <c r="D270" s="68"/>
      <c r="E270" s="75"/>
      <c r="F270" s="75"/>
      <c r="G270" s="25" t="s">
        <v>126</v>
      </c>
      <c r="H270" s="4"/>
      <c r="I270" s="25" t="s">
        <v>126</v>
      </c>
      <c r="J270" s="2">
        <f t="shared" si="40"/>
        <v>884.59</v>
      </c>
      <c r="K270" s="2"/>
      <c r="L270" s="2">
        <v>884.59</v>
      </c>
      <c r="M270" s="2"/>
      <c r="N270" s="2"/>
    </row>
    <row r="271" spans="1:14" ht="19.5" customHeight="1">
      <c r="A271" s="72" t="s">
        <v>116</v>
      </c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4"/>
    </row>
    <row r="272" spans="1:14" ht="12.75" customHeight="1">
      <c r="A272" s="68">
        <v>45</v>
      </c>
      <c r="B272" s="12"/>
      <c r="C272" s="70" t="s">
        <v>135</v>
      </c>
      <c r="D272" s="66" t="s">
        <v>22</v>
      </c>
      <c r="E272" s="68"/>
      <c r="F272" s="66"/>
      <c r="G272" s="25" t="s">
        <v>123</v>
      </c>
      <c r="H272" s="4"/>
      <c r="I272" s="13" t="s">
        <v>48</v>
      </c>
      <c r="J272" s="2">
        <f t="shared" ref="J272:J275" si="41">K272+L272+M272+N272</f>
        <v>0</v>
      </c>
      <c r="K272" s="2"/>
      <c r="L272" s="2"/>
      <c r="M272" s="2"/>
      <c r="N272" s="2"/>
    </row>
    <row r="273" spans="1:14" ht="12.75" customHeight="1">
      <c r="A273" s="68"/>
      <c r="B273" s="12"/>
      <c r="C273" s="70"/>
      <c r="D273" s="67"/>
      <c r="E273" s="68"/>
      <c r="F273" s="67"/>
      <c r="G273" s="25" t="s">
        <v>124</v>
      </c>
      <c r="H273" s="4"/>
      <c r="I273" s="13" t="s">
        <v>49</v>
      </c>
      <c r="J273" s="2">
        <f t="shared" si="41"/>
        <v>0</v>
      </c>
      <c r="K273" s="2"/>
      <c r="L273" s="2"/>
      <c r="M273" s="2"/>
      <c r="N273" s="2"/>
    </row>
    <row r="274" spans="1:14" ht="12.75" customHeight="1">
      <c r="A274" s="68"/>
      <c r="B274" s="12"/>
      <c r="C274" s="70"/>
      <c r="D274" s="67"/>
      <c r="E274" s="68"/>
      <c r="F274" s="67"/>
      <c r="G274" s="25" t="s">
        <v>125</v>
      </c>
      <c r="H274" s="4"/>
      <c r="I274" s="13" t="s">
        <v>50</v>
      </c>
      <c r="J274" s="2">
        <f t="shared" si="41"/>
        <v>0</v>
      </c>
      <c r="K274" s="2"/>
      <c r="L274" s="2"/>
      <c r="M274" s="2"/>
      <c r="N274" s="2"/>
    </row>
    <row r="275" spans="1:14" ht="12.75" customHeight="1">
      <c r="A275" s="68"/>
      <c r="B275" s="12"/>
      <c r="C275" s="70"/>
      <c r="D275" s="67"/>
      <c r="E275" s="68"/>
      <c r="F275" s="67"/>
      <c r="G275" s="25" t="s">
        <v>126</v>
      </c>
      <c r="H275" s="4"/>
      <c r="I275" s="13" t="s">
        <v>51</v>
      </c>
      <c r="J275" s="2">
        <f t="shared" si="41"/>
        <v>0</v>
      </c>
      <c r="K275" s="2"/>
      <c r="L275" s="2"/>
      <c r="M275" s="2"/>
      <c r="N275" s="2"/>
    </row>
    <row r="276" spans="1:14" ht="17.25" hidden="1" customHeight="1">
      <c r="A276" s="15">
        <v>46</v>
      </c>
      <c r="B276" s="12"/>
      <c r="C276" s="76" t="s">
        <v>108</v>
      </c>
      <c r="D276" s="66" t="s">
        <v>22</v>
      </c>
      <c r="E276" s="79"/>
      <c r="F276" s="15"/>
      <c r="G276" s="13" t="s">
        <v>90</v>
      </c>
      <c r="H276" s="4"/>
      <c r="I276" s="13" t="s">
        <v>90</v>
      </c>
      <c r="J276" s="2">
        <f t="shared" ref="J276:J277" si="42">K276+L276+M276+N276</f>
        <v>0</v>
      </c>
      <c r="K276" s="2"/>
      <c r="L276" s="2"/>
      <c r="M276" s="2"/>
      <c r="N276" s="2"/>
    </row>
    <row r="277" spans="1:14" ht="36.75" hidden="1" customHeight="1">
      <c r="A277" s="15"/>
      <c r="B277" s="12"/>
      <c r="C277" s="77"/>
      <c r="D277" s="78"/>
      <c r="E277" s="80"/>
      <c r="F277" s="15"/>
      <c r="G277" s="13" t="s">
        <v>49</v>
      </c>
      <c r="H277" s="4"/>
      <c r="I277" s="13" t="s">
        <v>49</v>
      </c>
      <c r="J277" s="2">
        <f t="shared" si="42"/>
        <v>0</v>
      </c>
      <c r="K277" s="2"/>
      <c r="L277" s="2"/>
      <c r="M277" s="2"/>
      <c r="N277" s="2"/>
    </row>
    <row r="278" spans="1:14" ht="37.5" hidden="1" customHeight="1">
      <c r="A278" s="12">
        <v>47</v>
      </c>
      <c r="B278" s="12"/>
      <c r="C278" s="11" t="s">
        <v>100</v>
      </c>
      <c r="D278" s="15" t="s">
        <v>101</v>
      </c>
      <c r="E278" s="46"/>
      <c r="F278" s="15"/>
      <c r="G278" s="13" t="s">
        <v>102</v>
      </c>
      <c r="H278" s="4"/>
      <c r="I278" s="13" t="s">
        <v>102</v>
      </c>
      <c r="J278" s="2">
        <f>L278</f>
        <v>0</v>
      </c>
      <c r="K278" s="2"/>
      <c r="L278" s="2"/>
      <c r="M278" s="2"/>
      <c r="N278" s="2"/>
    </row>
    <row r="279" spans="1:14">
      <c r="A279" s="66">
        <v>48</v>
      </c>
      <c r="B279" s="3"/>
      <c r="C279" s="111" t="s">
        <v>103</v>
      </c>
      <c r="D279" s="68" t="s">
        <v>105</v>
      </c>
      <c r="E279" s="66"/>
      <c r="F279" s="66"/>
      <c r="G279" s="25" t="s">
        <v>123</v>
      </c>
      <c r="H279" s="4"/>
      <c r="I279" s="25" t="s">
        <v>123</v>
      </c>
      <c r="J279" s="2">
        <f t="shared" ref="J279:J282" si="43">K279+L279+M279+N279</f>
        <v>10</v>
      </c>
      <c r="K279" s="2"/>
      <c r="L279" s="2"/>
      <c r="M279" s="2">
        <v>10</v>
      </c>
      <c r="N279" s="2"/>
    </row>
    <row r="280" spans="1:14">
      <c r="A280" s="67"/>
      <c r="B280" s="3"/>
      <c r="C280" s="112"/>
      <c r="D280" s="68"/>
      <c r="E280" s="67"/>
      <c r="F280" s="67"/>
      <c r="G280" s="25" t="s">
        <v>124</v>
      </c>
      <c r="H280" s="4"/>
      <c r="I280" s="25" t="s">
        <v>124</v>
      </c>
      <c r="J280" s="2">
        <f t="shared" si="43"/>
        <v>10</v>
      </c>
      <c r="K280" s="2"/>
      <c r="L280" s="2"/>
      <c r="M280" s="2">
        <v>10</v>
      </c>
      <c r="N280" s="2"/>
    </row>
    <row r="281" spans="1:14">
      <c r="A281" s="67"/>
      <c r="B281" s="3"/>
      <c r="C281" s="112"/>
      <c r="D281" s="68"/>
      <c r="E281" s="67"/>
      <c r="F281" s="67"/>
      <c r="G281" s="25" t="s">
        <v>125</v>
      </c>
      <c r="H281" s="4"/>
      <c r="I281" s="25" t="s">
        <v>125</v>
      </c>
      <c r="J281" s="2">
        <f t="shared" si="43"/>
        <v>10</v>
      </c>
      <c r="K281" s="2"/>
      <c r="L281" s="2"/>
      <c r="M281" s="2">
        <v>10</v>
      </c>
      <c r="N281" s="2"/>
    </row>
    <row r="282" spans="1:14">
      <c r="A282" s="75"/>
      <c r="B282" s="3"/>
      <c r="C282" s="113"/>
      <c r="D282" s="68"/>
      <c r="E282" s="75"/>
      <c r="F282" s="75"/>
      <c r="G282" s="25" t="s">
        <v>126</v>
      </c>
      <c r="H282" s="4"/>
      <c r="I282" s="25" t="s">
        <v>126</v>
      </c>
      <c r="J282" s="2">
        <f t="shared" si="43"/>
        <v>10</v>
      </c>
      <c r="K282" s="2"/>
      <c r="L282" s="2"/>
      <c r="M282" s="2">
        <v>10</v>
      </c>
      <c r="N282" s="2"/>
    </row>
    <row r="283" spans="1:14">
      <c r="A283" s="66">
        <v>49</v>
      </c>
      <c r="B283" s="12"/>
      <c r="C283" s="70" t="s">
        <v>65</v>
      </c>
      <c r="D283" s="66" t="s">
        <v>22</v>
      </c>
      <c r="E283" s="66"/>
      <c r="F283" s="66"/>
      <c r="G283" s="25" t="s">
        <v>123</v>
      </c>
      <c r="H283" s="4"/>
      <c r="I283" s="25" t="s">
        <v>123</v>
      </c>
      <c r="J283" s="2">
        <f t="shared" ref="J283:J286" si="44">K283+L283+M283+N283</f>
        <v>18.600000000000001</v>
      </c>
      <c r="K283" s="2"/>
      <c r="L283" s="2"/>
      <c r="M283" s="2">
        <v>18.600000000000001</v>
      </c>
      <c r="N283" s="2"/>
    </row>
    <row r="284" spans="1:14">
      <c r="A284" s="67"/>
      <c r="B284" s="12"/>
      <c r="C284" s="70"/>
      <c r="D284" s="67"/>
      <c r="E284" s="67"/>
      <c r="F284" s="67"/>
      <c r="G284" s="25" t="s">
        <v>124</v>
      </c>
      <c r="H284" s="4"/>
      <c r="I284" s="25" t="s">
        <v>124</v>
      </c>
      <c r="J284" s="2">
        <f t="shared" si="44"/>
        <v>18.600000000000001</v>
      </c>
      <c r="K284" s="2"/>
      <c r="L284" s="2"/>
      <c r="M284" s="2">
        <v>18.600000000000001</v>
      </c>
      <c r="N284" s="2"/>
    </row>
    <row r="285" spans="1:14">
      <c r="A285" s="67"/>
      <c r="B285" s="12"/>
      <c r="C285" s="70"/>
      <c r="D285" s="67"/>
      <c r="E285" s="67"/>
      <c r="F285" s="67"/>
      <c r="G285" s="25" t="s">
        <v>125</v>
      </c>
      <c r="H285" s="4"/>
      <c r="I285" s="25" t="s">
        <v>125</v>
      </c>
      <c r="J285" s="2">
        <f t="shared" si="44"/>
        <v>18.600000000000001</v>
      </c>
      <c r="K285" s="2"/>
      <c r="L285" s="2"/>
      <c r="M285" s="2">
        <v>18.600000000000001</v>
      </c>
      <c r="N285" s="2"/>
    </row>
    <row r="286" spans="1:14">
      <c r="A286" s="67"/>
      <c r="B286" s="12"/>
      <c r="C286" s="70"/>
      <c r="D286" s="67"/>
      <c r="E286" s="67"/>
      <c r="F286" s="67"/>
      <c r="G286" s="25" t="s">
        <v>126</v>
      </c>
      <c r="H286" s="4"/>
      <c r="I286" s="25" t="s">
        <v>126</v>
      </c>
      <c r="J286" s="2">
        <f t="shared" si="44"/>
        <v>18.600000000000001</v>
      </c>
      <c r="K286" s="2"/>
      <c r="L286" s="2"/>
      <c r="M286" s="2">
        <v>18.600000000000001</v>
      </c>
      <c r="N286" s="2"/>
    </row>
    <row r="287" spans="1:14" ht="24.75" customHeight="1">
      <c r="A287" s="94" t="s">
        <v>117</v>
      </c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6"/>
    </row>
    <row r="288" spans="1:14">
      <c r="A288" s="66">
        <v>50</v>
      </c>
      <c r="B288" s="3"/>
      <c r="C288" s="70" t="s">
        <v>136</v>
      </c>
      <c r="D288" s="68" t="s">
        <v>39</v>
      </c>
      <c r="E288" s="68" t="s">
        <v>28</v>
      </c>
      <c r="F288" s="101" t="s">
        <v>11</v>
      </c>
      <c r="G288" s="25" t="s">
        <v>123</v>
      </c>
      <c r="H288" s="4"/>
      <c r="I288" s="25" t="s">
        <v>123</v>
      </c>
      <c r="J288" s="2">
        <f t="shared" ref="J288:J291" si="45">K288+L288+M288+N288</f>
        <v>0</v>
      </c>
      <c r="K288" s="2"/>
      <c r="L288" s="2"/>
      <c r="M288" s="2"/>
      <c r="N288" s="2"/>
    </row>
    <row r="289" spans="1:14">
      <c r="A289" s="67"/>
      <c r="B289" s="3"/>
      <c r="C289" s="70"/>
      <c r="D289" s="68"/>
      <c r="E289" s="68"/>
      <c r="F289" s="101"/>
      <c r="G289" s="25" t="s">
        <v>124</v>
      </c>
      <c r="H289" s="4"/>
      <c r="I289" s="25" t="s">
        <v>124</v>
      </c>
      <c r="J289" s="2">
        <f t="shared" si="45"/>
        <v>0</v>
      </c>
      <c r="K289" s="2"/>
      <c r="L289" s="2"/>
      <c r="M289" s="2"/>
      <c r="N289" s="2"/>
    </row>
    <row r="290" spans="1:14">
      <c r="A290" s="67"/>
      <c r="B290" s="3"/>
      <c r="C290" s="70"/>
      <c r="D290" s="68"/>
      <c r="E290" s="68"/>
      <c r="F290" s="101"/>
      <c r="G290" s="25" t="s">
        <v>125</v>
      </c>
      <c r="H290" s="4"/>
      <c r="I290" s="25" t="s">
        <v>125</v>
      </c>
      <c r="J290" s="2">
        <f t="shared" si="45"/>
        <v>0</v>
      </c>
      <c r="K290" s="2"/>
      <c r="L290" s="2"/>
      <c r="M290" s="2"/>
      <c r="N290" s="2"/>
    </row>
    <row r="291" spans="1:14">
      <c r="A291" s="75"/>
      <c r="B291" s="3"/>
      <c r="C291" s="70"/>
      <c r="D291" s="68"/>
      <c r="E291" s="68"/>
      <c r="F291" s="101"/>
      <c r="G291" s="25" t="s">
        <v>126</v>
      </c>
      <c r="H291" s="4"/>
      <c r="I291" s="25" t="s">
        <v>126</v>
      </c>
      <c r="J291" s="2">
        <f t="shared" si="45"/>
        <v>0</v>
      </c>
      <c r="K291" s="2"/>
      <c r="L291" s="2"/>
      <c r="M291" s="2"/>
      <c r="N291" s="2"/>
    </row>
    <row r="292" spans="1:14">
      <c r="A292" s="102" t="s">
        <v>14</v>
      </c>
      <c r="B292" s="103"/>
      <c r="C292" s="103"/>
      <c r="D292" s="104"/>
      <c r="E292" s="85">
        <f>H292+H293+H294+H296</f>
        <v>54749.54</v>
      </c>
      <c r="F292" s="71"/>
      <c r="G292" s="1" t="s">
        <v>38</v>
      </c>
      <c r="H292" s="6">
        <f>SUM(K292:K295)</f>
        <v>0</v>
      </c>
      <c r="I292" s="25" t="s">
        <v>123</v>
      </c>
      <c r="J292" s="7">
        <f>K292+L292+M292+N292</f>
        <v>13425.04</v>
      </c>
      <c r="K292" s="7">
        <f>K241+K255+K263+K267+K272+K283+K288</f>
        <v>0</v>
      </c>
      <c r="L292" s="7">
        <f>L241+L255+L263+L267+L272+L283+L288+L246</f>
        <v>9776.7800000000007</v>
      </c>
      <c r="M292" s="7">
        <f>M241+M255+M263+M267+M272+M283+M288+M276+M279+M246+M250</f>
        <v>3648.26</v>
      </c>
      <c r="N292" s="7">
        <f>N241+N255+N263+N267+N272+N283+N288</f>
        <v>0</v>
      </c>
    </row>
    <row r="293" spans="1:14">
      <c r="A293" s="105"/>
      <c r="B293" s="106"/>
      <c r="C293" s="106"/>
      <c r="D293" s="107"/>
      <c r="E293" s="85"/>
      <c r="F293" s="71"/>
      <c r="G293" s="1" t="s">
        <v>35</v>
      </c>
      <c r="H293" s="28">
        <f>SUM(L292:L295)</f>
        <v>40156.879999999997</v>
      </c>
      <c r="I293" s="25" t="s">
        <v>124</v>
      </c>
      <c r="J293" s="7">
        <f t="shared" ref="J293:J294" si="46">K293+L293+M293+N293</f>
        <v>13987.78</v>
      </c>
      <c r="K293" s="7">
        <f>K242+K256+K264+K268+K273+K284+K289</f>
        <v>0</v>
      </c>
      <c r="L293" s="7">
        <f>L242+L256+L264+L268+L273+L284+L289+L278+L247</f>
        <v>10339.52</v>
      </c>
      <c r="M293" s="7">
        <f>M242+M256+M264+M268+M273+M284+M289+M277+M280+M247+M251</f>
        <v>3648.26</v>
      </c>
      <c r="N293" s="7">
        <f>N242+N256+N264+N268+N273+N284+N289</f>
        <v>0</v>
      </c>
    </row>
    <row r="294" spans="1:14">
      <c r="A294" s="105"/>
      <c r="B294" s="106"/>
      <c r="C294" s="106"/>
      <c r="D294" s="107"/>
      <c r="E294" s="85"/>
      <c r="F294" s="71"/>
      <c r="G294" s="1" t="s">
        <v>34</v>
      </c>
      <c r="H294" s="28">
        <f>SUM(M292:M295)</f>
        <v>14592.66</v>
      </c>
      <c r="I294" s="25" t="s">
        <v>125</v>
      </c>
      <c r="J294" s="7">
        <f t="shared" si="46"/>
        <v>13668.55</v>
      </c>
      <c r="K294" s="7">
        <f>K243+K257+K265+K269+K274+K285+K290</f>
        <v>0</v>
      </c>
      <c r="L294" s="7">
        <f>L243+L257+L265+L269+L274+L285+L290+L248</f>
        <v>10020.290000000001</v>
      </c>
      <c r="M294" s="7">
        <f>M243+M257+M265+M269+M274+M285+M290+M281+M248+M252</f>
        <v>3648.26</v>
      </c>
      <c r="N294" s="7">
        <f>N243+N257+N265+N269+N274+N285+N290</f>
        <v>0</v>
      </c>
    </row>
    <row r="295" spans="1:14" ht="25.5">
      <c r="A295" s="105"/>
      <c r="B295" s="106"/>
      <c r="C295" s="106"/>
      <c r="D295" s="107"/>
      <c r="E295" s="85"/>
      <c r="F295" s="71"/>
      <c r="G295" s="1" t="s">
        <v>73</v>
      </c>
      <c r="H295" s="28">
        <f>SUM(N292:N295)</f>
        <v>0</v>
      </c>
      <c r="I295" s="25" t="s">
        <v>126</v>
      </c>
      <c r="J295" s="7">
        <f>K295+L295+M295+N295</f>
        <v>13668.17</v>
      </c>
      <c r="K295" s="7">
        <f>K244+K258+K266+K270+K275+K286+K291</f>
        <v>0</v>
      </c>
      <c r="L295" s="7">
        <f>L244+L258+L266+L270+L275+L286+L291+L249</f>
        <v>10020.290000000001</v>
      </c>
      <c r="M295" s="7">
        <f>M244+M258+M266+M270+M275+M286+M291+M282+M253+M249</f>
        <v>3647.88</v>
      </c>
      <c r="N295" s="7">
        <f>N244+N258+N266+N270+N275+N286+N291</f>
        <v>0</v>
      </c>
    </row>
    <row r="296" spans="1:14">
      <c r="A296" s="108"/>
      <c r="B296" s="109"/>
      <c r="C296" s="109"/>
      <c r="D296" s="110"/>
      <c r="E296" s="85"/>
      <c r="F296" s="71"/>
      <c r="G296" s="1" t="s">
        <v>14</v>
      </c>
      <c r="H296" s="28"/>
      <c r="I296" s="1"/>
      <c r="J296" s="30">
        <f>SUM(J292:J295)</f>
        <v>54749.54</v>
      </c>
      <c r="K296" s="30">
        <f>SUM(K292:K295)</f>
        <v>0</v>
      </c>
      <c r="L296" s="30">
        <f>SUM(L292:L295)</f>
        <v>40156.879999999997</v>
      </c>
      <c r="M296" s="30">
        <f>SUM(M292:M295)</f>
        <v>14592.66</v>
      </c>
      <c r="N296" s="30">
        <f>SUM(N292:N295)</f>
        <v>0</v>
      </c>
    </row>
    <row r="297" spans="1:14" ht="23.25" customHeight="1">
      <c r="A297" s="115" t="s">
        <v>118</v>
      </c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</row>
    <row r="298" spans="1:14" ht="15" customHeight="1">
      <c r="A298" s="88">
        <v>51</v>
      </c>
      <c r="B298" s="47"/>
      <c r="C298" s="91" t="s">
        <v>137</v>
      </c>
      <c r="D298" s="114" t="s">
        <v>74</v>
      </c>
      <c r="E298" s="88"/>
      <c r="F298" s="88"/>
      <c r="G298" s="25" t="s">
        <v>123</v>
      </c>
      <c r="H298" s="47"/>
      <c r="I298" s="25" t="s">
        <v>123</v>
      </c>
      <c r="J298" s="2">
        <f t="shared" ref="J298:J305" si="47">K298+L298+M298+N298</f>
        <v>80</v>
      </c>
      <c r="K298" s="48"/>
      <c r="L298" s="48"/>
      <c r="M298" s="48">
        <v>80</v>
      </c>
      <c r="N298" s="48"/>
    </row>
    <row r="299" spans="1:14" ht="15" customHeight="1">
      <c r="A299" s="89"/>
      <c r="B299" s="47"/>
      <c r="C299" s="92"/>
      <c r="D299" s="114"/>
      <c r="E299" s="89"/>
      <c r="F299" s="89"/>
      <c r="G299" s="25" t="s">
        <v>124</v>
      </c>
      <c r="H299" s="47"/>
      <c r="I299" s="25" t="s">
        <v>124</v>
      </c>
      <c r="J299" s="2">
        <f>K299+L299+M299+N299</f>
        <v>80</v>
      </c>
      <c r="K299" s="48"/>
      <c r="L299" s="48"/>
      <c r="M299" s="48">
        <v>80</v>
      </c>
      <c r="N299" s="48"/>
    </row>
    <row r="300" spans="1:14" ht="15" customHeight="1">
      <c r="A300" s="89"/>
      <c r="B300" s="47"/>
      <c r="C300" s="92"/>
      <c r="D300" s="114"/>
      <c r="E300" s="89"/>
      <c r="F300" s="89"/>
      <c r="G300" s="25" t="s">
        <v>125</v>
      </c>
      <c r="H300" s="47"/>
      <c r="I300" s="25" t="s">
        <v>125</v>
      </c>
      <c r="J300" s="2">
        <f t="shared" si="47"/>
        <v>80</v>
      </c>
      <c r="K300" s="48"/>
      <c r="L300" s="48"/>
      <c r="M300" s="48">
        <v>80</v>
      </c>
      <c r="N300" s="48"/>
    </row>
    <row r="301" spans="1:14" ht="15" customHeight="1">
      <c r="A301" s="90"/>
      <c r="B301" s="47"/>
      <c r="C301" s="93"/>
      <c r="D301" s="114"/>
      <c r="E301" s="90"/>
      <c r="F301" s="90"/>
      <c r="G301" s="25" t="s">
        <v>126</v>
      </c>
      <c r="H301" s="47"/>
      <c r="I301" s="25" t="s">
        <v>126</v>
      </c>
      <c r="J301" s="2">
        <f t="shared" si="47"/>
        <v>80</v>
      </c>
      <c r="K301" s="48"/>
      <c r="L301" s="48"/>
      <c r="M301" s="48">
        <v>80</v>
      </c>
      <c r="N301" s="48"/>
    </row>
    <row r="302" spans="1:14" ht="15" customHeight="1">
      <c r="A302" s="88">
        <v>52</v>
      </c>
      <c r="B302" s="47"/>
      <c r="C302" s="91" t="s">
        <v>138</v>
      </c>
      <c r="D302" s="114" t="s">
        <v>74</v>
      </c>
      <c r="E302" s="88"/>
      <c r="F302" s="88"/>
      <c r="G302" s="25" t="s">
        <v>123</v>
      </c>
      <c r="H302" s="47"/>
      <c r="I302" s="25" t="s">
        <v>123</v>
      </c>
      <c r="J302" s="2">
        <f t="shared" si="47"/>
        <v>838.44</v>
      </c>
      <c r="K302" s="48"/>
      <c r="L302" s="48"/>
      <c r="M302" s="48">
        <f>918.44-80</f>
        <v>838.44</v>
      </c>
      <c r="N302" s="48"/>
    </row>
    <row r="303" spans="1:14" ht="15" customHeight="1">
      <c r="A303" s="89"/>
      <c r="B303" s="47"/>
      <c r="C303" s="92"/>
      <c r="D303" s="114"/>
      <c r="E303" s="89"/>
      <c r="F303" s="89"/>
      <c r="G303" s="25" t="s">
        <v>124</v>
      </c>
      <c r="H303" s="47"/>
      <c r="I303" s="25" t="s">
        <v>124</v>
      </c>
      <c r="J303" s="2">
        <f t="shared" si="47"/>
        <v>838.44</v>
      </c>
      <c r="K303" s="48"/>
      <c r="L303" s="48"/>
      <c r="M303" s="48">
        <f t="shared" ref="M303:M305" si="48">918.44-80</f>
        <v>838.44</v>
      </c>
      <c r="N303" s="48"/>
    </row>
    <row r="304" spans="1:14" ht="15" customHeight="1">
      <c r="A304" s="89"/>
      <c r="B304" s="47"/>
      <c r="C304" s="92"/>
      <c r="D304" s="114"/>
      <c r="E304" s="89"/>
      <c r="F304" s="89"/>
      <c r="G304" s="25" t="s">
        <v>125</v>
      </c>
      <c r="H304" s="47"/>
      <c r="I304" s="25" t="s">
        <v>125</v>
      </c>
      <c r="J304" s="2">
        <f t="shared" si="47"/>
        <v>838.44</v>
      </c>
      <c r="K304" s="48"/>
      <c r="L304" s="48"/>
      <c r="M304" s="48">
        <f t="shared" si="48"/>
        <v>838.44</v>
      </c>
      <c r="N304" s="48"/>
    </row>
    <row r="305" spans="1:14" ht="15" customHeight="1">
      <c r="A305" s="90"/>
      <c r="B305" s="47"/>
      <c r="C305" s="93"/>
      <c r="D305" s="114"/>
      <c r="E305" s="90"/>
      <c r="F305" s="90"/>
      <c r="G305" s="25" t="s">
        <v>126</v>
      </c>
      <c r="H305" s="47"/>
      <c r="I305" s="25" t="s">
        <v>126</v>
      </c>
      <c r="J305" s="2">
        <f t="shared" si="47"/>
        <v>838.44</v>
      </c>
      <c r="K305" s="48"/>
      <c r="L305" s="48"/>
      <c r="M305" s="48">
        <f t="shared" si="48"/>
        <v>838.44</v>
      </c>
      <c r="N305" s="48"/>
    </row>
    <row r="306" spans="1:14">
      <c r="A306" s="69" t="s">
        <v>14</v>
      </c>
      <c r="B306" s="69"/>
      <c r="C306" s="69"/>
      <c r="D306" s="69"/>
      <c r="E306" s="116">
        <f>H306+H307+H308+H309</f>
        <v>3673.76</v>
      </c>
      <c r="F306" s="71"/>
      <c r="G306" s="1" t="s">
        <v>38</v>
      </c>
      <c r="H306" s="44">
        <f>K306+K307+K308+K309</f>
        <v>0</v>
      </c>
      <c r="I306" s="25" t="s">
        <v>123</v>
      </c>
      <c r="J306" s="7">
        <f>K306+L306+M306+N306</f>
        <v>918.44</v>
      </c>
      <c r="K306" s="7">
        <f>K298+K302</f>
        <v>0</v>
      </c>
      <c r="L306" s="7">
        <f t="shared" ref="L306:N306" si="49">L298+L302</f>
        <v>0</v>
      </c>
      <c r="M306" s="7">
        <f t="shared" si="49"/>
        <v>918.44</v>
      </c>
      <c r="N306" s="7">
        <f t="shared" si="49"/>
        <v>0</v>
      </c>
    </row>
    <row r="307" spans="1:14">
      <c r="A307" s="69"/>
      <c r="B307" s="69"/>
      <c r="C307" s="69"/>
      <c r="D307" s="69"/>
      <c r="E307" s="116"/>
      <c r="F307" s="71"/>
      <c r="G307" s="1" t="s">
        <v>35</v>
      </c>
      <c r="H307" s="44">
        <f>L306+L307+L308+L309</f>
        <v>0</v>
      </c>
      <c r="I307" s="25" t="s">
        <v>124</v>
      </c>
      <c r="J307" s="7">
        <f t="shared" ref="J307:J309" si="50">K307+L307+M307+N307</f>
        <v>918.44</v>
      </c>
      <c r="K307" s="7">
        <f t="shared" ref="K307:N309" si="51">K299+K303</f>
        <v>0</v>
      </c>
      <c r="L307" s="7">
        <f t="shared" si="51"/>
        <v>0</v>
      </c>
      <c r="M307" s="7">
        <f>M299+M303</f>
        <v>918.44</v>
      </c>
      <c r="N307" s="7">
        <f t="shared" si="51"/>
        <v>0</v>
      </c>
    </row>
    <row r="308" spans="1:14">
      <c r="A308" s="69"/>
      <c r="B308" s="69"/>
      <c r="C308" s="69"/>
      <c r="D308" s="69"/>
      <c r="E308" s="116"/>
      <c r="F308" s="71"/>
      <c r="G308" s="1" t="s">
        <v>34</v>
      </c>
      <c r="H308" s="44">
        <f>M306+M307+M308+M309</f>
        <v>3673.76</v>
      </c>
      <c r="I308" s="25" t="s">
        <v>125</v>
      </c>
      <c r="J308" s="7">
        <f t="shared" si="50"/>
        <v>918.44</v>
      </c>
      <c r="K308" s="7">
        <f t="shared" si="51"/>
        <v>0</v>
      </c>
      <c r="L308" s="7">
        <f t="shared" si="51"/>
        <v>0</v>
      </c>
      <c r="M308" s="7">
        <f t="shared" si="51"/>
        <v>918.44</v>
      </c>
      <c r="N308" s="7">
        <f t="shared" si="51"/>
        <v>0</v>
      </c>
    </row>
    <row r="309" spans="1:14" ht="25.5">
      <c r="A309" s="69"/>
      <c r="B309" s="69"/>
      <c r="C309" s="69"/>
      <c r="D309" s="69"/>
      <c r="E309" s="116"/>
      <c r="F309" s="71"/>
      <c r="G309" s="1" t="s">
        <v>73</v>
      </c>
      <c r="H309" s="44">
        <f>N306+N307+N308+N309</f>
        <v>0</v>
      </c>
      <c r="I309" s="25" t="s">
        <v>126</v>
      </c>
      <c r="J309" s="7">
        <f t="shared" si="50"/>
        <v>918.44</v>
      </c>
      <c r="K309" s="7">
        <f t="shared" si="51"/>
        <v>0</v>
      </c>
      <c r="L309" s="7">
        <f t="shared" si="51"/>
        <v>0</v>
      </c>
      <c r="M309" s="7">
        <f t="shared" si="51"/>
        <v>918.44</v>
      </c>
      <c r="N309" s="7">
        <f t="shared" si="51"/>
        <v>0</v>
      </c>
    </row>
    <row r="310" spans="1:14">
      <c r="A310" s="69"/>
      <c r="B310" s="69"/>
      <c r="C310" s="69"/>
      <c r="D310" s="69"/>
      <c r="E310" s="116"/>
      <c r="F310" s="71"/>
      <c r="G310" s="1" t="s">
        <v>14</v>
      </c>
      <c r="H310" s="49"/>
      <c r="I310" s="1"/>
      <c r="J310" s="30">
        <f>SUM(J306:J309)</f>
        <v>3673.76</v>
      </c>
      <c r="K310" s="30">
        <f>SUM(K306:K309)</f>
        <v>0</v>
      </c>
      <c r="L310" s="30">
        <f>SUM(L306:L309)</f>
        <v>0</v>
      </c>
      <c r="M310" s="30">
        <f>SUM(M306:M309)</f>
        <v>3673.76</v>
      </c>
      <c r="N310" s="30">
        <f>SUM(N306:N309)</f>
        <v>0</v>
      </c>
    </row>
    <row r="311" spans="1:14" s="53" customFormat="1" ht="12.75" customHeight="1">
      <c r="A311" s="102" t="s">
        <v>76</v>
      </c>
      <c r="B311" s="103"/>
      <c r="C311" s="103"/>
      <c r="D311" s="104"/>
      <c r="E311" s="116">
        <f>H311+H312+H313+H314</f>
        <v>58423.3</v>
      </c>
      <c r="F311" s="50"/>
      <c r="G311" s="1" t="s">
        <v>38</v>
      </c>
      <c r="H311" s="51">
        <f>SUM(K311:K314)</f>
        <v>0</v>
      </c>
      <c r="I311" s="25" t="s">
        <v>123</v>
      </c>
      <c r="J311" s="52">
        <f>K311+L311+M311+N311</f>
        <v>14343.48</v>
      </c>
      <c r="K311" s="52">
        <f>K292+K306</f>
        <v>0</v>
      </c>
      <c r="L311" s="52">
        <f>L292+L306</f>
        <v>9776.7800000000007</v>
      </c>
      <c r="M311" s="52">
        <f>M292+M306</f>
        <v>4566.7</v>
      </c>
      <c r="N311" s="52">
        <f t="shared" ref="K311:N314" si="52">N292+N306</f>
        <v>0</v>
      </c>
    </row>
    <row r="312" spans="1:14" s="53" customFormat="1" ht="12.75" customHeight="1">
      <c r="A312" s="105"/>
      <c r="B312" s="106"/>
      <c r="C312" s="106"/>
      <c r="D312" s="107"/>
      <c r="E312" s="116"/>
      <c r="F312" s="50"/>
      <c r="G312" s="1" t="s">
        <v>35</v>
      </c>
      <c r="H312" s="28">
        <f>SUM(L311:L314)</f>
        <v>40156.879999999997</v>
      </c>
      <c r="I312" s="25" t="s">
        <v>124</v>
      </c>
      <c r="J312" s="52">
        <f t="shared" ref="J312:J313" si="53">K312+L312+M312+N312</f>
        <v>14906.22</v>
      </c>
      <c r="K312" s="52">
        <f t="shared" si="52"/>
        <v>0</v>
      </c>
      <c r="L312" s="52">
        <f t="shared" si="52"/>
        <v>10339.52</v>
      </c>
      <c r="M312" s="52">
        <f>M293+M307</f>
        <v>4566.7</v>
      </c>
      <c r="N312" s="52">
        <f t="shared" si="52"/>
        <v>0</v>
      </c>
    </row>
    <row r="313" spans="1:14" s="53" customFormat="1" ht="12.75" customHeight="1">
      <c r="A313" s="105"/>
      <c r="B313" s="106"/>
      <c r="C313" s="106"/>
      <c r="D313" s="107"/>
      <c r="E313" s="116"/>
      <c r="F313" s="50"/>
      <c r="G313" s="1" t="s">
        <v>34</v>
      </c>
      <c r="H313" s="28">
        <f>SUM(M311:M314)</f>
        <v>18266.419999999998</v>
      </c>
      <c r="I313" s="25" t="s">
        <v>125</v>
      </c>
      <c r="J313" s="52">
        <f t="shared" si="53"/>
        <v>14586.99</v>
      </c>
      <c r="K313" s="52">
        <f t="shared" si="52"/>
        <v>0</v>
      </c>
      <c r="L313" s="52">
        <f t="shared" ref="L313" si="54">L294+L308</f>
        <v>10020.290000000001</v>
      </c>
      <c r="M313" s="52">
        <f t="shared" si="52"/>
        <v>4566.7</v>
      </c>
      <c r="N313" s="52">
        <f t="shared" si="52"/>
        <v>0</v>
      </c>
    </row>
    <row r="314" spans="1:14" s="53" customFormat="1" ht="28.5" customHeight="1">
      <c r="A314" s="108"/>
      <c r="B314" s="109"/>
      <c r="C314" s="109"/>
      <c r="D314" s="110"/>
      <c r="E314" s="116"/>
      <c r="F314" s="50"/>
      <c r="G314" s="1" t="s">
        <v>73</v>
      </c>
      <c r="H314" s="28">
        <f>SUM(N311:N314)</f>
        <v>0</v>
      </c>
      <c r="I314" s="25" t="s">
        <v>126</v>
      </c>
      <c r="J314" s="52">
        <f>K314+L314+M314+N314</f>
        <v>14586.61</v>
      </c>
      <c r="K314" s="52">
        <f t="shared" si="52"/>
        <v>0</v>
      </c>
      <c r="L314" s="52">
        <f>L295+L309</f>
        <v>10020.290000000001</v>
      </c>
      <c r="M314" s="52">
        <f>M295+M309</f>
        <v>4566.32</v>
      </c>
      <c r="N314" s="52">
        <f t="shared" si="52"/>
        <v>0</v>
      </c>
    </row>
    <row r="315" spans="1:14" ht="20.25" customHeight="1">
      <c r="A315" s="117" t="s">
        <v>127</v>
      </c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</row>
    <row r="316" spans="1:14" ht="13.5" customHeight="1">
      <c r="A316" s="87">
        <v>53</v>
      </c>
      <c r="B316" s="3" t="s">
        <v>25</v>
      </c>
      <c r="C316" s="87" t="s">
        <v>43</v>
      </c>
      <c r="D316" s="87"/>
      <c r="E316" s="87"/>
      <c r="F316" s="118"/>
      <c r="G316" s="25" t="s">
        <v>123</v>
      </c>
      <c r="H316" s="4"/>
      <c r="I316" s="25" t="s">
        <v>123</v>
      </c>
      <c r="J316" s="54">
        <f>K316+L316+M316+N316</f>
        <v>67.28</v>
      </c>
      <c r="K316" s="54"/>
      <c r="L316" s="54">
        <v>67.28</v>
      </c>
      <c r="M316" s="54"/>
      <c r="N316" s="54"/>
    </row>
    <row r="317" spans="1:14">
      <c r="A317" s="87"/>
      <c r="B317" s="3"/>
      <c r="C317" s="87"/>
      <c r="D317" s="87"/>
      <c r="E317" s="87"/>
      <c r="F317" s="118"/>
      <c r="G317" s="25" t="s">
        <v>124</v>
      </c>
      <c r="H317" s="4"/>
      <c r="I317" s="25" t="s">
        <v>124</v>
      </c>
      <c r="J317" s="54">
        <f t="shared" ref="J317:J326" si="55">K317+L317+M317+N317</f>
        <v>70</v>
      </c>
      <c r="K317" s="54"/>
      <c r="L317" s="54">
        <v>70</v>
      </c>
      <c r="M317" s="54">
        <v>0</v>
      </c>
      <c r="N317" s="54"/>
    </row>
    <row r="318" spans="1:14">
      <c r="A318" s="87"/>
      <c r="B318" s="3"/>
      <c r="C318" s="87"/>
      <c r="D318" s="87"/>
      <c r="E318" s="87"/>
      <c r="F318" s="118"/>
      <c r="G318" s="25" t="s">
        <v>125</v>
      </c>
      <c r="H318" s="4"/>
      <c r="I318" s="25" t="s">
        <v>125</v>
      </c>
      <c r="J318" s="54">
        <f t="shared" si="55"/>
        <v>70</v>
      </c>
      <c r="K318" s="54"/>
      <c r="L318" s="54">
        <v>70</v>
      </c>
      <c r="M318" s="54"/>
      <c r="N318" s="54"/>
    </row>
    <row r="319" spans="1:14">
      <c r="A319" s="87"/>
      <c r="B319" s="3"/>
      <c r="C319" s="87"/>
      <c r="D319" s="87"/>
      <c r="E319" s="87"/>
      <c r="F319" s="118"/>
      <c r="G319" s="25" t="s">
        <v>126</v>
      </c>
      <c r="H319" s="4"/>
      <c r="I319" s="25" t="s">
        <v>126</v>
      </c>
      <c r="J319" s="54">
        <f t="shared" si="55"/>
        <v>70</v>
      </c>
      <c r="K319" s="54"/>
      <c r="L319" s="54">
        <v>70</v>
      </c>
      <c r="M319" s="54"/>
      <c r="N319" s="54"/>
    </row>
    <row r="320" spans="1:14" ht="13.5" customHeight="1">
      <c r="A320" s="87">
        <v>54</v>
      </c>
      <c r="B320" s="3" t="s">
        <v>26</v>
      </c>
      <c r="C320" s="87" t="s">
        <v>44</v>
      </c>
      <c r="D320" s="87"/>
      <c r="E320" s="87"/>
      <c r="F320" s="118"/>
      <c r="G320" s="25" t="s">
        <v>123</v>
      </c>
      <c r="H320" s="4"/>
      <c r="I320" s="25" t="s">
        <v>123</v>
      </c>
      <c r="J320" s="54">
        <f t="shared" si="55"/>
        <v>3253.24</v>
      </c>
      <c r="K320" s="54"/>
      <c r="L320" s="54">
        <v>3253.24</v>
      </c>
      <c r="M320" s="54"/>
      <c r="N320" s="54"/>
    </row>
    <row r="321" spans="1:14">
      <c r="A321" s="87"/>
      <c r="B321" s="3"/>
      <c r="C321" s="87"/>
      <c r="D321" s="87"/>
      <c r="E321" s="87"/>
      <c r="F321" s="118"/>
      <c r="G321" s="25" t="s">
        <v>124</v>
      </c>
      <c r="H321" s="4"/>
      <c r="I321" s="25" t="s">
        <v>124</v>
      </c>
      <c r="J321" s="54">
        <f t="shared" si="55"/>
        <v>3370.8</v>
      </c>
      <c r="K321" s="54"/>
      <c r="L321" s="54">
        <v>3370.8</v>
      </c>
      <c r="M321" s="54"/>
      <c r="N321" s="54"/>
    </row>
    <row r="322" spans="1:14">
      <c r="A322" s="87"/>
      <c r="B322" s="3"/>
      <c r="C322" s="87"/>
      <c r="D322" s="87"/>
      <c r="E322" s="87"/>
      <c r="F322" s="118"/>
      <c r="G322" s="25" t="s">
        <v>125</v>
      </c>
      <c r="H322" s="4"/>
      <c r="I322" s="25" t="s">
        <v>125</v>
      </c>
      <c r="J322" s="54">
        <f t="shared" si="55"/>
        <v>3493</v>
      </c>
      <c r="K322" s="54"/>
      <c r="L322" s="54">
        <v>3493</v>
      </c>
      <c r="M322" s="54"/>
      <c r="N322" s="54"/>
    </row>
    <row r="323" spans="1:14">
      <c r="A323" s="87"/>
      <c r="B323" s="3"/>
      <c r="C323" s="87"/>
      <c r="D323" s="87"/>
      <c r="E323" s="87"/>
      <c r="F323" s="118"/>
      <c r="G323" s="25" t="s">
        <v>126</v>
      </c>
      <c r="H323" s="4"/>
      <c r="I323" s="25" t="s">
        <v>126</v>
      </c>
      <c r="J323" s="54">
        <f t="shared" si="55"/>
        <v>3493</v>
      </c>
      <c r="K323" s="54"/>
      <c r="L323" s="54">
        <v>3493</v>
      </c>
      <c r="M323" s="54"/>
      <c r="N323" s="54"/>
    </row>
    <row r="324" spans="1:14" ht="15" customHeight="1">
      <c r="A324" s="87">
        <v>55</v>
      </c>
      <c r="B324" s="3" t="s">
        <v>27</v>
      </c>
      <c r="C324" s="87" t="s">
        <v>45</v>
      </c>
      <c r="D324" s="87"/>
      <c r="E324" s="87"/>
      <c r="F324" s="118"/>
      <c r="G324" s="25" t="s">
        <v>123</v>
      </c>
      <c r="H324" s="4"/>
      <c r="I324" s="25" t="s">
        <v>123</v>
      </c>
      <c r="J324" s="54">
        <f t="shared" si="55"/>
        <v>0</v>
      </c>
      <c r="K324" s="54"/>
      <c r="L324" s="54"/>
      <c r="M324" s="54"/>
      <c r="N324" s="54"/>
    </row>
    <row r="325" spans="1:14">
      <c r="A325" s="87"/>
      <c r="B325" s="3"/>
      <c r="C325" s="87"/>
      <c r="D325" s="87"/>
      <c r="E325" s="87"/>
      <c r="F325" s="118"/>
      <c r="G325" s="25" t="s">
        <v>124</v>
      </c>
      <c r="H325" s="4"/>
      <c r="I325" s="25" t="s">
        <v>124</v>
      </c>
      <c r="J325" s="54">
        <f t="shared" si="55"/>
        <v>0</v>
      </c>
      <c r="K325" s="54"/>
      <c r="L325" s="54"/>
      <c r="M325" s="54"/>
      <c r="N325" s="54"/>
    </row>
    <row r="326" spans="1:14">
      <c r="A326" s="87"/>
      <c r="B326" s="3"/>
      <c r="C326" s="87"/>
      <c r="D326" s="87"/>
      <c r="E326" s="87"/>
      <c r="F326" s="118"/>
      <c r="G326" s="25" t="s">
        <v>125</v>
      </c>
      <c r="H326" s="4"/>
      <c r="I326" s="25" t="s">
        <v>125</v>
      </c>
      <c r="J326" s="54">
        <f t="shared" si="55"/>
        <v>0</v>
      </c>
      <c r="K326" s="54"/>
      <c r="L326" s="54"/>
      <c r="M326" s="54"/>
      <c r="N326" s="54"/>
    </row>
    <row r="327" spans="1:14">
      <c r="A327" s="87"/>
      <c r="B327" s="3"/>
      <c r="C327" s="87"/>
      <c r="D327" s="87"/>
      <c r="E327" s="87"/>
      <c r="F327" s="118"/>
      <c r="G327" s="25" t="s">
        <v>126</v>
      </c>
      <c r="H327" s="4"/>
      <c r="I327" s="25" t="s">
        <v>126</v>
      </c>
      <c r="J327" s="54">
        <f>K327+L327+M327+N327</f>
        <v>0</v>
      </c>
      <c r="K327" s="54">
        <v>0</v>
      </c>
      <c r="L327" s="54">
        <v>0</v>
      </c>
      <c r="M327" s="54"/>
      <c r="N327" s="54"/>
    </row>
    <row r="328" spans="1:14" s="43" customFormat="1" ht="12.75" customHeight="1">
      <c r="A328" s="69" t="s">
        <v>77</v>
      </c>
      <c r="B328" s="69"/>
      <c r="C328" s="69"/>
      <c r="D328" s="69"/>
      <c r="E328" s="140">
        <f>H328+H329+H330+H331</f>
        <v>13887.32</v>
      </c>
      <c r="F328" s="50"/>
      <c r="G328" s="1" t="s">
        <v>38</v>
      </c>
      <c r="H328" s="51">
        <f>SUM(K328:K331)</f>
        <v>0</v>
      </c>
      <c r="I328" s="25" t="s">
        <v>123</v>
      </c>
      <c r="J328" s="52">
        <f>K328+L328+M328+N328</f>
        <v>3320.52</v>
      </c>
      <c r="K328" s="52">
        <f>K316+K320+K324</f>
        <v>0</v>
      </c>
      <c r="L328" s="52">
        <f t="shared" ref="L328:N328" si="56">L316+L320+L324</f>
        <v>3320.52</v>
      </c>
      <c r="M328" s="52">
        <f t="shared" si="56"/>
        <v>0</v>
      </c>
      <c r="N328" s="52">
        <f t="shared" si="56"/>
        <v>0</v>
      </c>
    </row>
    <row r="329" spans="1:14" s="43" customFormat="1" ht="12.75" customHeight="1">
      <c r="A329" s="69"/>
      <c r="B329" s="69"/>
      <c r="C329" s="69"/>
      <c r="D329" s="69"/>
      <c r="E329" s="141"/>
      <c r="F329" s="50"/>
      <c r="G329" s="1" t="s">
        <v>35</v>
      </c>
      <c r="H329" s="28">
        <f>SUM(L328:L331)</f>
        <v>13887.32</v>
      </c>
      <c r="I329" s="25" t="s">
        <v>124</v>
      </c>
      <c r="J329" s="52">
        <f t="shared" ref="J329:J331" si="57">K329+L329+M329+N329</f>
        <v>3440.8</v>
      </c>
      <c r="K329" s="52">
        <f t="shared" ref="K329:K331" si="58">K317+K321+K325</f>
        <v>0</v>
      </c>
      <c r="L329" s="52">
        <f t="shared" ref="L329:N331" si="59">L317+L321+L325</f>
        <v>3440.8</v>
      </c>
      <c r="M329" s="52">
        <f t="shared" si="59"/>
        <v>0</v>
      </c>
      <c r="N329" s="52">
        <f t="shared" si="59"/>
        <v>0</v>
      </c>
    </row>
    <row r="330" spans="1:14" s="43" customFormat="1" ht="12.75" customHeight="1">
      <c r="A330" s="69"/>
      <c r="B330" s="69"/>
      <c r="C330" s="69"/>
      <c r="D330" s="69"/>
      <c r="E330" s="141"/>
      <c r="F330" s="50"/>
      <c r="G330" s="1" t="s">
        <v>34</v>
      </c>
      <c r="H330" s="28">
        <f>SUM(M328:M331)</f>
        <v>0</v>
      </c>
      <c r="I330" s="25" t="s">
        <v>125</v>
      </c>
      <c r="J330" s="52">
        <f t="shared" si="57"/>
        <v>3563</v>
      </c>
      <c r="K330" s="52">
        <f t="shared" si="58"/>
        <v>0</v>
      </c>
      <c r="L330" s="52">
        <f t="shared" si="59"/>
        <v>3563</v>
      </c>
      <c r="M330" s="52">
        <f t="shared" si="59"/>
        <v>0</v>
      </c>
      <c r="N330" s="52">
        <f t="shared" si="59"/>
        <v>0</v>
      </c>
    </row>
    <row r="331" spans="1:14" s="43" customFormat="1" ht="12.75" customHeight="1">
      <c r="A331" s="69"/>
      <c r="B331" s="69"/>
      <c r="C331" s="69"/>
      <c r="D331" s="69"/>
      <c r="E331" s="142"/>
      <c r="F331" s="50"/>
      <c r="G331" s="1" t="s">
        <v>73</v>
      </c>
      <c r="H331" s="28">
        <f>SUM(N328:N331)</f>
        <v>0</v>
      </c>
      <c r="I331" s="25" t="s">
        <v>126</v>
      </c>
      <c r="J331" s="52">
        <f t="shared" si="57"/>
        <v>3563</v>
      </c>
      <c r="K331" s="52">
        <f t="shared" si="58"/>
        <v>0</v>
      </c>
      <c r="L331" s="52">
        <f t="shared" si="59"/>
        <v>3563</v>
      </c>
      <c r="M331" s="52">
        <f t="shared" si="59"/>
        <v>0</v>
      </c>
      <c r="N331" s="52">
        <f t="shared" si="59"/>
        <v>0</v>
      </c>
    </row>
    <row r="332" spans="1:14" s="58" customFormat="1" ht="12.75" customHeight="1">
      <c r="A332" s="138" t="s">
        <v>46</v>
      </c>
      <c r="B332" s="138"/>
      <c r="C332" s="138"/>
      <c r="D332" s="138"/>
      <c r="E332" s="139">
        <f>H332+H333+H334+H335</f>
        <v>1208265.72</v>
      </c>
      <c r="F332" s="55"/>
      <c r="G332" s="1" t="s">
        <v>38</v>
      </c>
      <c r="H332" s="56">
        <f>K332+K333+K334+K335</f>
        <v>38858.42</v>
      </c>
      <c r="I332" s="25" t="s">
        <v>123</v>
      </c>
      <c r="J332" s="7">
        <f>K332+L332+M332+N332</f>
        <v>297817.62</v>
      </c>
      <c r="K332" s="7">
        <f t="shared" ref="K332:N335" si="60">K95+K234+K311+K328</f>
        <v>9633</v>
      </c>
      <c r="L332" s="7">
        <f t="shared" si="60"/>
        <v>186646.34</v>
      </c>
      <c r="M332" s="7">
        <f t="shared" si="60"/>
        <v>101538.28</v>
      </c>
      <c r="N332" s="57">
        <f t="shared" si="60"/>
        <v>0</v>
      </c>
    </row>
    <row r="333" spans="1:14" s="58" customFormat="1" ht="12.75" customHeight="1">
      <c r="A333" s="138"/>
      <c r="B333" s="138"/>
      <c r="C333" s="138"/>
      <c r="D333" s="138"/>
      <c r="E333" s="139"/>
      <c r="F333" s="55"/>
      <c r="G333" s="1" t="s">
        <v>35</v>
      </c>
      <c r="H333" s="59">
        <f>L332+L333+L334+L335</f>
        <v>763270.97</v>
      </c>
      <c r="I333" s="25" t="s">
        <v>124</v>
      </c>
      <c r="J333" s="7">
        <f>K333+L333+M333+N333</f>
        <v>306731.59999999998</v>
      </c>
      <c r="K333" s="57">
        <f t="shared" si="60"/>
        <v>9633</v>
      </c>
      <c r="L333" s="57">
        <f t="shared" si="60"/>
        <v>195565.63</v>
      </c>
      <c r="M333" s="57">
        <f t="shared" si="60"/>
        <v>101532.97</v>
      </c>
      <c r="N333" s="57">
        <f t="shared" si="60"/>
        <v>0</v>
      </c>
    </row>
    <row r="334" spans="1:14" s="58" customFormat="1" ht="12.75" customHeight="1">
      <c r="A334" s="138"/>
      <c r="B334" s="138"/>
      <c r="C334" s="138"/>
      <c r="D334" s="138"/>
      <c r="E334" s="139"/>
      <c r="F334" s="55"/>
      <c r="G334" s="1" t="s">
        <v>34</v>
      </c>
      <c r="H334" s="60">
        <f>M332+M333+M334+M335</f>
        <v>406136.33</v>
      </c>
      <c r="I334" s="25" t="s">
        <v>125</v>
      </c>
      <c r="J334" s="7">
        <f>K334+L334+M334+N334</f>
        <v>301858.44</v>
      </c>
      <c r="K334" s="7">
        <f t="shared" si="60"/>
        <v>9796.2099999999991</v>
      </c>
      <c r="L334" s="7">
        <f t="shared" si="60"/>
        <v>190529.5</v>
      </c>
      <c r="M334" s="7">
        <f t="shared" si="60"/>
        <v>101532.73</v>
      </c>
      <c r="N334" s="57">
        <f t="shared" si="60"/>
        <v>0</v>
      </c>
    </row>
    <row r="335" spans="1:14" s="58" customFormat="1" ht="12.75" customHeight="1">
      <c r="A335" s="138"/>
      <c r="B335" s="138"/>
      <c r="C335" s="138"/>
      <c r="D335" s="138"/>
      <c r="E335" s="139"/>
      <c r="F335" s="55"/>
      <c r="G335" s="1" t="s">
        <v>73</v>
      </c>
      <c r="H335" s="59">
        <f>N332+N333+N334+N335</f>
        <v>0</v>
      </c>
      <c r="I335" s="25" t="s">
        <v>126</v>
      </c>
      <c r="J335" s="7">
        <f>K335+L335+M335+N335</f>
        <v>301858.06</v>
      </c>
      <c r="K335" s="7">
        <f t="shared" si="60"/>
        <v>9796.2099999999991</v>
      </c>
      <c r="L335" s="7">
        <f t="shared" si="60"/>
        <v>190529.5</v>
      </c>
      <c r="M335" s="7">
        <f t="shared" si="60"/>
        <v>101532.35</v>
      </c>
      <c r="N335" s="57">
        <f t="shared" si="60"/>
        <v>0</v>
      </c>
    </row>
    <row r="336" spans="1:14" s="58" customFormat="1" ht="12.75" customHeight="1">
      <c r="A336" s="138"/>
      <c r="B336" s="138"/>
      <c r="C336" s="138"/>
      <c r="D336" s="138"/>
      <c r="E336" s="139"/>
      <c r="F336" s="55"/>
      <c r="G336" s="61"/>
      <c r="H336" s="59"/>
      <c r="I336" s="13"/>
      <c r="J336" s="7">
        <f>SUM(J332:J335)</f>
        <v>1208265.72</v>
      </c>
      <c r="K336" s="7">
        <f>SUM(K332:K335)</f>
        <v>38858.42</v>
      </c>
      <c r="L336" s="7">
        <f>SUM(L332:L335)</f>
        <v>763270.97</v>
      </c>
      <c r="M336" s="7">
        <f>SUM(M332:M335)</f>
        <v>406136.33</v>
      </c>
      <c r="N336" s="57">
        <f>SUM(N332:N335)</f>
        <v>0</v>
      </c>
    </row>
  </sheetData>
  <mergeCells count="357">
    <mergeCell ref="D51:D54"/>
    <mergeCell ref="F110:F113"/>
    <mergeCell ref="A148:N148"/>
    <mergeCell ref="F86:F89"/>
    <mergeCell ref="F126:F129"/>
    <mergeCell ref="F179:F182"/>
    <mergeCell ref="F153:F156"/>
    <mergeCell ref="E153:E156"/>
    <mergeCell ref="D153:D156"/>
    <mergeCell ref="E86:E89"/>
    <mergeCell ref="E118:E121"/>
    <mergeCell ref="F118:F121"/>
    <mergeCell ref="F149:F152"/>
    <mergeCell ref="E149:E152"/>
    <mergeCell ref="D149:D152"/>
    <mergeCell ref="E134:E137"/>
    <mergeCell ref="D134:D137"/>
    <mergeCell ref="A90:D93"/>
    <mergeCell ref="F95:F99"/>
    <mergeCell ref="F90:F93"/>
    <mergeCell ref="F134:F137"/>
    <mergeCell ref="A138:A142"/>
    <mergeCell ref="C138:C142"/>
    <mergeCell ref="E73:E76"/>
    <mergeCell ref="C24:C28"/>
    <mergeCell ref="D24:D28"/>
    <mergeCell ref="E24:E28"/>
    <mergeCell ref="A24:A28"/>
    <mergeCell ref="F8:F28"/>
    <mergeCell ref="F63:F66"/>
    <mergeCell ref="E63:E66"/>
    <mergeCell ref="D63:D66"/>
    <mergeCell ref="C63:C66"/>
    <mergeCell ref="C35:C38"/>
    <mergeCell ref="E35:E38"/>
    <mergeCell ref="A55:A58"/>
    <mergeCell ref="C55:C58"/>
    <mergeCell ref="D55:D58"/>
    <mergeCell ref="A16:A19"/>
    <mergeCell ref="D20:D23"/>
    <mergeCell ref="F43:F46"/>
    <mergeCell ref="F35:F42"/>
    <mergeCell ref="E47:E50"/>
    <mergeCell ref="F59:F62"/>
    <mergeCell ref="E16:E19"/>
    <mergeCell ref="D12:D15"/>
    <mergeCell ref="C47:C50"/>
    <mergeCell ref="E106:E109"/>
    <mergeCell ref="E95:E99"/>
    <mergeCell ref="A130:A133"/>
    <mergeCell ref="C130:C133"/>
    <mergeCell ref="D130:D133"/>
    <mergeCell ref="E130:E133"/>
    <mergeCell ref="F130:F133"/>
    <mergeCell ref="A39:A42"/>
    <mergeCell ref="C39:C42"/>
    <mergeCell ref="D77:D80"/>
    <mergeCell ref="A43:A46"/>
    <mergeCell ref="A106:A109"/>
    <mergeCell ref="C106:C109"/>
    <mergeCell ref="D106:D109"/>
    <mergeCell ref="F47:F50"/>
    <mergeCell ref="C77:C80"/>
    <mergeCell ref="E43:E46"/>
    <mergeCell ref="D43:D46"/>
    <mergeCell ref="D35:D42"/>
    <mergeCell ref="A95:D99"/>
    <mergeCell ref="C86:C89"/>
    <mergeCell ref="E51:E54"/>
    <mergeCell ref="A51:A54"/>
    <mergeCell ref="F114:F117"/>
    <mergeCell ref="E114:E117"/>
    <mergeCell ref="D114:D117"/>
    <mergeCell ref="C114:C117"/>
    <mergeCell ref="A143:D147"/>
    <mergeCell ref="C134:C137"/>
    <mergeCell ref="F122:F125"/>
    <mergeCell ref="E110:E113"/>
    <mergeCell ref="E8:E11"/>
    <mergeCell ref="A34:N34"/>
    <mergeCell ref="F51:F54"/>
    <mergeCell ref="D118:D121"/>
    <mergeCell ref="A101:N101"/>
    <mergeCell ref="C122:C125"/>
    <mergeCell ref="A102:A105"/>
    <mergeCell ref="C102:C105"/>
    <mergeCell ref="D102:D105"/>
    <mergeCell ref="A134:A137"/>
    <mergeCell ref="A114:A117"/>
    <mergeCell ref="A118:A121"/>
    <mergeCell ref="C118:C121"/>
    <mergeCell ref="D110:D113"/>
    <mergeCell ref="C110:C113"/>
    <mergeCell ref="A110:A113"/>
    <mergeCell ref="E12:E15"/>
    <mergeCell ref="A328:D331"/>
    <mergeCell ref="A332:D336"/>
    <mergeCell ref="A306:D310"/>
    <mergeCell ref="A234:D238"/>
    <mergeCell ref="A67:D71"/>
    <mergeCell ref="E332:E336"/>
    <mergeCell ref="E328:E331"/>
    <mergeCell ref="E20:E23"/>
    <mergeCell ref="E143:E147"/>
    <mergeCell ref="A122:A125"/>
    <mergeCell ref="C51:C54"/>
    <mergeCell ref="E90:E93"/>
    <mergeCell ref="A82:A85"/>
    <mergeCell ref="C82:C85"/>
    <mergeCell ref="A73:A76"/>
    <mergeCell ref="D73:D76"/>
    <mergeCell ref="E67:E71"/>
    <mergeCell ref="C73:C76"/>
    <mergeCell ref="D82:D85"/>
    <mergeCell ref="E82:E85"/>
    <mergeCell ref="A35:A38"/>
    <mergeCell ref="A86:A89"/>
    <mergeCell ref="A211:A214"/>
    <mergeCell ref="C211:C214"/>
    <mergeCell ref="F77:F80"/>
    <mergeCell ref="F82:F85"/>
    <mergeCell ref="A59:A62"/>
    <mergeCell ref="C59:C62"/>
    <mergeCell ref="D59:D62"/>
    <mergeCell ref="E59:E62"/>
    <mergeCell ref="A2:N2"/>
    <mergeCell ref="C3:C4"/>
    <mergeCell ref="D3:D4"/>
    <mergeCell ref="A3:A4"/>
    <mergeCell ref="D8:D11"/>
    <mergeCell ref="D16:D19"/>
    <mergeCell ref="I4:J4"/>
    <mergeCell ref="G4:H4"/>
    <mergeCell ref="A6:N6"/>
    <mergeCell ref="A8:A11"/>
    <mergeCell ref="A12:A15"/>
    <mergeCell ref="E3:H3"/>
    <mergeCell ref="I3:N3"/>
    <mergeCell ref="C8:C11"/>
    <mergeCell ref="C12:C15"/>
    <mergeCell ref="C16:C19"/>
    <mergeCell ref="A7:N7"/>
    <mergeCell ref="D47:D50"/>
    <mergeCell ref="D211:D214"/>
    <mergeCell ref="E211:E214"/>
    <mergeCell ref="F221:F224"/>
    <mergeCell ref="C221:C224"/>
    <mergeCell ref="A221:A224"/>
    <mergeCell ref="C20:C23"/>
    <mergeCell ref="A20:A23"/>
    <mergeCell ref="E29:E33"/>
    <mergeCell ref="E39:E42"/>
    <mergeCell ref="A72:N72"/>
    <mergeCell ref="F67:F71"/>
    <mergeCell ref="A63:A66"/>
    <mergeCell ref="A77:A80"/>
    <mergeCell ref="E102:E105"/>
    <mergeCell ref="F102:F105"/>
    <mergeCell ref="E77:E80"/>
    <mergeCell ref="F29:F33"/>
    <mergeCell ref="A29:D33"/>
    <mergeCell ref="A100:N100"/>
    <mergeCell ref="C43:C46"/>
    <mergeCell ref="D86:D89"/>
    <mergeCell ref="F73:F76"/>
    <mergeCell ref="A199:A202"/>
    <mergeCell ref="C199:C202"/>
    <mergeCell ref="D199:D202"/>
    <mergeCell ref="E199:E202"/>
    <mergeCell ref="F199:F202"/>
    <mergeCell ref="A203:A206"/>
    <mergeCell ref="C203:C206"/>
    <mergeCell ref="D203:D206"/>
    <mergeCell ref="A207:A210"/>
    <mergeCell ref="C207:C210"/>
    <mergeCell ref="D207:D210"/>
    <mergeCell ref="E207:E210"/>
    <mergeCell ref="F207:F210"/>
    <mergeCell ref="E203:E206"/>
    <mergeCell ref="F203:F206"/>
    <mergeCell ref="C225:C228"/>
    <mergeCell ref="D225:D228"/>
    <mergeCell ref="E225:E228"/>
    <mergeCell ref="C263:C266"/>
    <mergeCell ref="A191:A194"/>
    <mergeCell ref="C191:C194"/>
    <mergeCell ref="D191:D194"/>
    <mergeCell ref="D259:D262"/>
    <mergeCell ref="C259:C262"/>
    <mergeCell ref="D263:D266"/>
    <mergeCell ref="E263:E266"/>
    <mergeCell ref="A255:A258"/>
    <mergeCell ref="C255:C258"/>
    <mergeCell ref="E221:E224"/>
    <mergeCell ref="D221:D224"/>
    <mergeCell ref="A220:N220"/>
    <mergeCell ref="A215:D219"/>
    <mergeCell ref="E215:E219"/>
    <mergeCell ref="F215:F219"/>
    <mergeCell ref="A195:A198"/>
    <mergeCell ref="C195:C198"/>
    <mergeCell ref="D195:D198"/>
    <mergeCell ref="E195:E198"/>
    <mergeCell ref="F225:F228"/>
    <mergeCell ref="A263:A266"/>
    <mergeCell ref="A245:N245"/>
    <mergeCell ref="A246:A249"/>
    <mergeCell ref="C246:C249"/>
    <mergeCell ref="D246:D249"/>
    <mergeCell ref="E246:E249"/>
    <mergeCell ref="F246:F249"/>
    <mergeCell ref="A250:A253"/>
    <mergeCell ref="C250:C253"/>
    <mergeCell ref="D250:D253"/>
    <mergeCell ref="E250:E253"/>
    <mergeCell ref="A254:N254"/>
    <mergeCell ref="A259:A262"/>
    <mergeCell ref="F259:F262"/>
    <mergeCell ref="E255:E258"/>
    <mergeCell ref="F255:F258"/>
    <mergeCell ref="A316:A319"/>
    <mergeCell ref="C316:C319"/>
    <mergeCell ref="D316:D319"/>
    <mergeCell ref="E316:E319"/>
    <mergeCell ref="D302:D305"/>
    <mergeCell ref="E302:E305"/>
    <mergeCell ref="A297:N297"/>
    <mergeCell ref="A311:D314"/>
    <mergeCell ref="E311:E314"/>
    <mergeCell ref="F302:F305"/>
    <mergeCell ref="E306:E310"/>
    <mergeCell ref="F306:F310"/>
    <mergeCell ref="A315:N315"/>
    <mergeCell ref="C298:C301"/>
    <mergeCell ref="A298:A301"/>
    <mergeCell ref="F316:F327"/>
    <mergeCell ref="A320:A323"/>
    <mergeCell ref="C320:C323"/>
    <mergeCell ref="D320:D323"/>
    <mergeCell ref="E320:E323"/>
    <mergeCell ref="A324:A327"/>
    <mergeCell ref="C324:C327"/>
    <mergeCell ref="D324:D327"/>
    <mergeCell ref="E324:E327"/>
    <mergeCell ref="F234:F238"/>
    <mergeCell ref="A302:A305"/>
    <mergeCell ref="C302:C305"/>
    <mergeCell ref="A287:N287"/>
    <mergeCell ref="A239:N239"/>
    <mergeCell ref="A288:A291"/>
    <mergeCell ref="F263:F266"/>
    <mergeCell ref="C267:C270"/>
    <mergeCell ref="D267:D270"/>
    <mergeCell ref="E234:E238"/>
    <mergeCell ref="F292:F296"/>
    <mergeCell ref="E292:E296"/>
    <mergeCell ref="F298:F301"/>
    <mergeCell ref="E272:E275"/>
    <mergeCell ref="F272:F275"/>
    <mergeCell ref="D255:D258"/>
    <mergeCell ref="F288:F291"/>
    <mergeCell ref="A292:D296"/>
    <mergeCell ref="E298:E301"/>
    <mergeCell ref="A279:A282"/>
    <mergeCell ref="C279:C282"/>
    <mergeCell ref="D298:D301"/>
    <mergeCell ref="C288:C291"/>
    <mergeCell ref="A272:A275"/>
    <mergeCell ref="J1:N1"/>
    <mergeCell ref="A240:N240"/>
    <mergeCell ref="A241:A244"/>
    <mergeCell ref="C241:C244"/>
    <mergeCell ref="D241:D244"/>
    <mergeCell ref="E241:E244"/>
    <mergeCell ref="F241:F244"/>
    <mergeCell ref="E55:E58"/>
    <mergeCell ref="F55:F58"/>
    <mergeCell ref="A161:A164"/>
    <mergeCell ref="F157:F160"/>
    <mergeCell ref="E157:E160"/>
    <mergeCell ref="A47:A50"/>
    <mergeCell ref="F143:F147"/>
    <mergeCell ref="E126:E129"/>
    <mergeCell ref="D126:D129"/>
    <mergeCell ref="C126:C129"/>
    <mergeCell ref="A126:A129"/>
    <mergeCell ref="A225:A228"/>
    <mergeCell ref="F211:F214"/>
    <mergeCell ref="E191:E194"/>
    <mergeCell ref="A229:D233"/>
    <mergeCell ref="F229:F233"/>
    <mergeCell ref="E229:E233"/>
    <mergeCell ref="F191:F194"/>
    <mergeCell ref="A187:A190"/>
    <mergeCell ref="F195:F198"/>
    <mergeCell ref="F106:F109"/>
    <mergeCell ref="E161:E164"/>
    <mergeCell ref="D161:D164"/>
    <mergeCell ref="C161:C164"/>
    <mergeCell ref="A179:A182"/>
    <mergeCell ref="C179:C182"/>
    <mergeCell ref="D179:D182"/>
    <mergeCell ref="E179:E182"/>
    <mergeCell ref="F187:F190"/>
    <mergeCell ref="D138:D142"/>
    <mergeCell ref="E138:E142"/>
    <mergeCell ref="E122:E125"/>
    <mergeCell ref="D122:D125"/>
    <mergeCell ref="D157:D160"/>
    <mergeCell ref="A149:A152"/>
    <mergeCell ref="A153:A156"/>
    <mergeCell ref="E165:E169"/>
    <mergeCell ref="C157:C160"/>
    <mergeCell ref="A175:A178"/>
    <mergeCell ref="C175:C178"/>
    <mergeCell ref="D187:D190"/>
    <mergeCell ref="C272:C275"/>
    <mergeCell ref="D272:D275"/>
    <mergeCell ref="F267:F270"/>
    <mergeCell ref="C276:C277"/>
    <mergeCell ref="D276:D277"/>
    <mergeCell ref="E276:E277"/>
    <mergeCell ref="A271:N271"/>
    <mergeCell ref="E288:E291"/>
    <mergeCell ref="D288:D291"/>
    <mergeCell ref="A283:A286"/>
    <mergeCell ref="C283:C286"/>
    <mergeCell ref="D283:D286"/>
    <mergeCell ref="E283:E286"/>
    <mergeCell ref="D279:D282"/>
    <mergeCell ref="E279:E282"/>
    <mergeCell ref="A267:A270"/>
    <mergeCell ref="E267:E270"/>
    <mergeCell ref="F279:F282"/>
    <mergeCell ref="F283:F286"/>
    <mergeCell ref="E187:E190"/>
    <mergeCell ref="D171:D174"/>
    <mergeCell ref="E171:E174"/>
    <mergeCell ref="A165:D169"/>
    <mergeCell ref="C187:C190"/>
    <mergeCell ref="F165:F169"/>
    <mergeCell ref="C153:C156"/>
    <mergeCell ref="C149:C152"/>
    <mergeCell ref="A157:A160"/>
    <mergeCell ref="D175:D178"/>
    <mergeCell ref="E175:E178"/>
    <mergeCell ref="F175:F178"/>
    <mergeCell ref="F161:F164"/>
    <mergeCell ref="A170:N170"/>
    <mergeCell ref="C183:C186"/>
    <mergeCell ref="D183:D186"/>
    <mergeCell ref="E183:E186"/>
    <mergeCell ref="F183:F186"/>
    <mergeCell ref="A183:A186"/>
    <mergeCell ref="A171:A174"/>
    <mergeCell ref="C171:C174"/>
    <mergeCell ref="F171:F174"/>
  </mergeCells>
  <phoneticPr fontId="0" type="noConversion"/>
  <pageMargins left="0.35433070866141736" right="0.35433070866141736" top="0.55118110236220474" bottom="0.19685039370078741" header="0.51181102362204722" footer="0.15748031496062992"/>
  <pageSetup paperSize="9" scale="50" fitToHeight="3" orientation="portrait" r:id="rId1"/>
  <headerFooter alignWithMargins="0"/>
  <rowBreaks count="5" manualBreakCount="5">
    <brk id="50" max="16383" man="1"/>
    <brk id="99" max="16383" man="1"/>
    <brk id="164" max="13" man="1"/>
    <brk id="238" max="16383" man="1"/>
    <brk id="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№2</vt:lpstr>
      <vt:lpstr>'Прил. №2'!Область_печати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Белькова</cp:lastModifiedBy>
  <cp:lastPrinted>2021-09-16T11:01:26Z</cp:lastPrinted>
  <dcterms:created xsi:type="dcterms:W3CDTF">1996-10-08T23:32:33Z</dcterms:created>
  <dcterms:modified xsi:type="dcterms:W3CDTF">2021-12-27T06:33:29Z</dcterms:modified>
</cp:coreProperties>
</file>