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8" windowWidth="15300" windowHeight="7968" activeTab="2"/>
  </bookViews>
  <sheets>
    <sheet name="стр.1" sheetId="6" r:id="rId1"/>
    <sheet name="Лист1" sheetId="1" r:id="rId2"/>
    <sheet name="Лист2" sheetId="2" r:id="rId3"/>
    <sheet name="Лист3" sheetId="3" r:id="rId4"/>
    <sheet name="Лист4" sheetId="4" r:id="rId5"/>
    <sheet name="Лист5" sheetId="5" r:id="rId6"/>
  </sheets>
  <definedNames>
    <definedName name="_xlnm.Print_Area" localSheetId="0">стр.1!$A$1:$DD$42</definedName>
  </definedNames>
  <calcPr calcId="145621"/>
</workbook>
</file>

<file path=xl/calcChain.xml><?xml version="1.0" encoding="utf-8"?>
<calcChain xmlns="http://schemas.openxmlformats.org/spreadsheetml/2006/main">
  <c r="F148" i="2" l="1"/>
  <c r="F147" i="2"/>
  <c r="F88" i="2"/>
  <c r="F87" i="2"/>
  <c r="E156" i="2" l="1"/>
  <c r="E155" i="2"/>
  <c r="F154" i="2"/>
  <c r="E154" i="2"/>
  <c r="F153" i="2"/>
  <c r="E153" i="2"/>
  <c r="E150" i="2"/>
  <c r="F149" i="2"/>
  <c r="E149" i="2" s="1"/>
  <c r="E148" i="2"/>
  <c r="E147" i="2"/>
  <c r="J69" i="3" l="1"/>
  <c r="J72" i="3"/>
  <c r="J75" i="3"/>
  <c r="J76" i="3"/>
  <c r="J77" i="3"/>
  <c r="J78" i="3"/>
  <c r="J74" i="3"/>
  <c r="J70" i="3"/>
  <c r="J71" i="3"/>
  <c r="I45" i="3"/>
  <c r="I48" i="3"/>
  <c r="I51" i="3"/>
  <c r="I52" i="3"/>
  <c r="I53" i="3"/>
  <c r="I54" i="3"/>
  <c r="I50" i="3"/>
  <c r="I47" i="3"/>
  <c r="I46" i="3"/>
  <c r="H16" i="3" l="1"/>
  <c r="H19" i="3"/>
  <c r="H23" i="3"/>
  <c r="H24" i="3"/>
  <c r="H25" i="3"/>
  <c r="H26" i="3"/>
  <c r="E26" i="3" s="1"/>
  <c r="F26" i="3" s="1"/>
  <c r="H22" i="3"/>
  <c r="H17" i="3"/>
  <c r="H21" i="3"/>
  <c r="H18" i="3"/>
  <c r="E78" i="3"/>
  <c r="F78" i="3" s="1"/>
  <c r="I78" i="3"/>
  <c r="G78" i="3"/>
  <c r="E54" i="3"/>
  <c r="F54" i="3" s="1"/>
  <c r="G54" i="3"/>
  <c r="G26" i="3"/>
  <c r="E169" i="2"/>
  <c r="E168" i="2"/>
  <c r="E167" i="2"/>
  <c r="E166" i="2"/>
  <c r="E165" i="2"/>
  <c r="E164" i="2"/>
  <c r="E163" i="2"/>
  <c r="E162" i="2"/>
  <c r="F161" i="2"/>
  <c r="E161" i="2"/>
  <c r="F145" i="2"/>
  <c r="E145" i="2" s="1"/>
  <c r="E109" i="2"/>
  <c r="E108" i="2"/>
  <c r="E107" i="2"/>
  <c r="E106" i="2"/>
  <c r="E105" i="2"/>
  <c r="E104" i="2"/>
  <c r="E103" i="2"/>
  <c r="E102" i="2"/>
  <c r="F101" i="2"/>
  <c r="E101" i="2" s="1"/>
  <c r="E96" i="2"/>
  <c r="E95" i="2"/>
  <c r="F94" i="2"/>
  <c r="E94" i="2" s="1"/>
  <c r="E90" i="2"/>
  <c r="F89" i="2"/>
  <c r="E89" i="2" s="1"/>
  <c r="E88" i="2"/>
  <c r="E87" i="2"/>
  <c r="F85" i="2"/>
  <c r="E85" i="2" s="1"/>
  <c r="F40" i="2"/>
  <c r="E48" i="2"/>
  <c r="F144" i="2" l="1"/>
  <c r="E144" i="2" s="1"/>
  <c r="F93" i="2"/>
  <c r="F32" i="2"/>
  <c r="F33" i="2"/>
  <c r="E93" i="2" l="1"/>
  <c r="F84" i="2"/>
  <c r="E84" i="2" s="1"/>
  <c r="F24" i="2"/>
  <c r="F28" i="2"/>
  <c r="E29" i="2"/>
  <c r="D7" i="1" l="1"/>
  <c r="E35" i="2" l="1"/>
  <c r="F21" i="3" l="1"/>
  <c r="G21" i="3"/>
  <c r="E34" i="2" l="1"/>
  <c r="I77" i="3" l="1"/>
  <c r="E77" i="3"/>
  <c r="F77" i="3" s="1"/>
  <c r="E76" i="3"/>
  <c r="F76" i="3" s="1"/>
  <c r="E75" i="3"/>
  <c r="F75" i="3" s="1"/>
  <c r="H74" i="3"/>
  <c r="E74" i="3" s="1"/>
  <c r="F74" i="3" s="1"/>
  <c r="F71" i="3"/>
  <c r="E71" i="3"/>
  <c r="F70" i="3"/>
  <c r="E70" i="3"/>
  <c r="E69" i="3" s="1"/>
  <c r="M69" i="3"/>
  <c r="L69" i="3"/>
  <c r="K69" i="3"/>
  <c r="K67" i="3" s="1"/>
  <c r="I69" i="3"/>
  <c r="H69" i="3"/>
  <c r="G53" i="3"/>
  <c r="E53" i="3"/>
  <c r="F53" i="3" s="1"/>
  <c r="H52" i="3"/>
  <c r="E52" i="3" s="1"/>
  <c r="F52" i="3" s="1"/>
  <c r="G52" i="3"/>
  <c r="H51" i="3"/>
  <c r="E51" i="3" s="1"/>
  <c r="F51" i="3" s="1"/>
  <c r="G51" i="3"/>
  <c r="H50" i="3"/>
  <c r="E50" i="3" s="1"/>
  <c r="F50" i="3" s="1"/>
  <c r="G50" i="3"/>
  <c r="H49" i="3"/>
  <c r="E49" i="3" s="1"/>
  <c r="G49" i="3"/>
  <c r="J48" i="3"/>
  <c r="G48" i="3" s="1"/>
  <c r="F47" i="3"/>
  <c r="E47" i="3"/>
  <c r="E46" i="3"/>
  <c r="E45" i="3" s="1"/>
  <c r="G46" i="3"/>
  <c r="M45" i="3"/>
  <c r="G45" i="3" s="1"/>
  <c r="L45" i="3"/>
  <c r="K45" i="3"/>
  <c r="K43" i="3" s="1"/>
  <c r="J45" i="3"/>
  <c r="H45" i="3"/>
  <c r="G77" i="3"/>
  <c r="G76" i="3"/>
  <c r="G75" i="3"/>
  <c r="G74" i="3"/>
  <c r="G70" i="3"/>
  <c r="J158" i="2"/>
  <c r="J145" i="2"/>
  <c r="J144" i="2" s="1"/>
  <c r="F46" i="3"/>
  <c r="E33" i="2"/>
  <c r="E26" i="2"/>
  <c r="E27" i="2"/>
  <c r="J24" i="2"/>
  <c r="J43" i="3" l="1"/>
  <c r="G43" i="3"/>
  <c r="E24" i="2"/>
  <c r="F136" i="2"/>
  <c r="H48" i="3"/>
  <c r="E48" i="3" s="1"/>
  <c r="E43" i="3" s="1"/>
  <c r="H72" i="3"/>
  <c r="H67" i="3" s="1"/>
  <c r="G72" i="3"/>
  <c r="G69" i="3"/>
  <c r="I72" i="3"/>
  <c r="F72" i="3" s="1"/>
  <c r="F69" i="3"/>
  <c r="F48" i="3"/>
  <c r="F45" i="3"/>
  <c r="F49" i="3"/>
  <c r="J132" i="2"/>
  <c r="J136" i="2"/>
  <c r="E32" i="2"/>
  <c r="F76" i="2"/>
  <c r="J98" i="2"/>
  <c r="F132" i="2" l="1"/>
  <c r="E132" i="2" s="1"/>
  <c r="H43" i="3"/>
  <c r="E72" i="3"/>
  <c r="E67" i="3" s="1"/>
  <c r="G67" i="3"/>
  <c r="J67" i="3"/>
  <c r="I67" i="3"/>
  <c r="F67" i="3"/>
  <c r="F43" i="3"/>
  <c r="I43" i="3"/>
  <c r="E136" i="2"/>
  <c r="F72" i="2"/>
  <c r="J84" i="2"/>
  <c r="J72" i="2" l="1"/>
  <c r="E72" i="2" s="1"/>
  <c r="J76" i="2"/>
  <c r="E76" i="2" s="1"/>
  <c r="D11" i="4"/>
  <c r="G24" i="3"/>
  <c r="G22" i="3"/>
  <c r="F20" i="3"/>
  <c r="F18" i="3"/>
  <c r="E18" i="3"/>
  <c r="M16" i="3"/>
  <c r="L16" i="3"/>
  <c r="K16" i="3"/>
  <c r="E46" i="2"/>
  <c r="E24" i="3" s="1"/>
  <c r="F23" i="2"/>
  <c r="E42" i="2"/>
  <c r="E21" i="3" s="1"/>
  <c r="E47" i="2"/>
  <c r="E45" i="2"/>
  <c r="E44" i="2"/>
  <c r="E43" i="2"/>
  <c r="E41" i="2"/>
  <c r="E28" i="2"/>
  <c r="J19" i="3" l="1"/>
  <c r="E22" i="3"/>
  <c r="F24" i="3"/>
  <c r="E23" i="3"/>
  <c r="E20" i="3"/>
  <c r="E25" i="3"/>
  <c r="G17" i="3"/>
  <c r="J16" i="3"/>
  <c r="J40" i="2"/>
  <c r="E17" i="3"/>
  <c r="I19" i="3"/>
  <c r="G20" i="3"/>
  <c r="G25" i="3"/>
  <c r="K14" i="3"/>
  <c r="G23" i="3"/>
  <c r="F11" i="2"/>
  <c r="E19" i="3" l="1"/>
  <c r="G19" i="3"/>
  <c r="E40" i="2"/>
  <c r="J23" i="2"/>
  <c r="E23" i="2" s="1"/>
  <c r="F19" i="3"/>
  <c r="F25" i="3"/>
  <c r="F23" i="3"/>
  <c r="E16" i="3"/>
  <c r="I16" i="3"/>
  <c r="F17" i="3"/>
  <c r="H14" i="3"/>
  <c r="F22" i="3"/>
  <c r="F15" i="2"/>
  <c r="G16" i="3"/>
  <c r="J14" i="3"/>
  <c r="J15" i="2" l="1"/>
  <c r="E15" i="2" s="1"/>
  <c r="J11" i="2"/>
  <c r="E11" i="2" s="1"/>
  <c r="E14" i="3"/>
  <c r="F16" i="3"/>
  <c r="I14" i="3"/>
  <c r="G14" i="3"/>
  <c r="F14" i="3" l="1"/>
</calcChain>
</file>

<file path=xl/comments1.xml><?xml version="1.0" encoding="utf-8"?>
<comments xmlns="http://schemas.openxmlformats.org/spreadsheetml/2006/main">
  <authors>
    <author>Голубчикова Яна Викторовна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04"/>
          </rPr>
          <t>КУЗБАССЭНЕРГО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1215,0 КТС+13,5ВОДОС</t>
        </r>
      </text>
    </comment>
  </commentList>
</comments>
</file>

<file path=xl/sharedStrings.xml><?xml version="1.0" encoding="utf-8"?>
<sst xmlns="http://schemas.openxmlformats.org/spreadsheetml/2006/main" count="565" uniqueCount="175">
  <si>
    <t>Нефинансовые активы (всего):</t>
  </si>
  <si>
    <t>из них:</t>
  </si>
  <si>
    <t>недвижимое имущество, всего:</t>
  </si>
  <si>
    <t>в том числе:</t>
  </si>
  <si>
    <t>остаточная стоимость</t>
  </si>
  <si>
    <t>особо ценное движимое имущество, всего:</t>
  </si>
  <si>
    <t>Финансовые активы (всего)</t>
  </si>
  <si>
    <t>денежные средства учреждения, всего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</si>
  <si>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</si>
  <si>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</si>
  <si>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</si>
  <si>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</si>
  <si>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</si>
  <si>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 (всего):</t>
  </si>
  <si>
    <t>долговые обязательства</t>
  </si>
  <si>
    <t>кредиторская задолженность:</t>
  </si>
  <si>
    <t>просроченная кредиторская задолженность</t>
  </si>
  <si>
    <t>Наименование показателя</t>
  </si>
  <si>
    <t>Сумма, тыс. рублей</t>
  </si>
  <si>
    <t>№ п/п</t>
  </si>
  <si>
    <t>1.</t>
  </si>
  <si>
    <t>2.</t>
  </si>
  <si>
    <t>3.</t>
  </si>
  <si>
    <t>Код строки</t>
  </si>
  <si>
    <t>КБК РФ</t>
  </si>
  <si>
    <t>Объем финансового обеспечения, руб. (с точностью до двух знаков после запятой – 0,00)</t>
  </si>
  <si>
    <t>всего</t>
  </si>
  <si>
    <t>субсидия на финансовое обеспечение выполнения муниципального задания</t>
  </si>
  <si>
    <t>субсидии, предоставляемые в соответствии со 2-м абзацем пункта 1 статьи 78.1 БК РФ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</si>
  <si>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</si>
  <si>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</si>
  <si>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деятельности)</t>
  </si>
  <si>
    <t>из них гранты</t>
  </si>
  <si>
    <t>Поступления от доходов, всего:</t>
  </si>
  <si>
    <t>Х</t>
  </si>
  <si>
    <t>в том числе</t>
  </si>
  <si>
    <t>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</si>
  <si>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</si>
  <si>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</si>
  <si>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</si>
  <si>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</si>
  <si>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</si>
  <si>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</si>
  <si>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</si>
  <si>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</t>
  </si>
  <si>
    <t>выплаты персоналу всего</t>
  </si>
  <si>
    <t>социальные и иные выплаты населению, всего</t>
  </si>
  <si>
    <t>уплату налогов, сборов и иных платежей, всего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</si>
  <si>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</si>
  <si>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</si>
  <si>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</si>
  <si>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</si>
  <si>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</si>
  <si>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</si>
  <si>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</si>
  <si>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</si>
  <si>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</si>
  <si>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</si>
  <si>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</si>
  <si>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Код строк</t>
  </si>
  <si>
    <t>Год начала закупки</t>
  </si>
  <si>
    <t>Всего на закупки</t>
  </si>
  <si>
    <t>В том числе:</t>
  </si>
  <si>
    <t>на закупку товаров, работ, услуг по году начала закупки:</t>
  </si>
  <si>
    <t>Наименование показателей</t>
  </si>
  <si>
    <t>Остаток средств на конец</t>
  </si>
  <si>
    <t>Поступление</t>
  </si>
  <si>
    <t>Выбытие</t>
  </si>
  <si>
    <t>Увеличение стоимости материальных запасов</t>
  </si>
  <si>
    <t xml:space="preserve">Услуги связи          </t>
  </si>
  <si>
    <t xml:space="preserve">Коммунальные услуги   </t>
  </si>
  <si>
    <t>Услуги по содержанию имущества</t>
  </si>
  <si>
    <t xml:space="preserve">Прочие работы, услуги         </t>
  </si>
  <si>
    <t>Увеличение стоимости  основных средств</t>
  </si>
  <si>
    <t>СПРАВОЧНАЯ ИНФОРМАЦИЯ</t>
  </si>
  <si>
    <t>Сумма, тыс. руб.</t>
  </si>
  <si>
    <t>Объем публичных обязательств, всего:</t>
  </si>
  <si>
    <t>Объем бюджетных инвестиций (в части переданных полномочий муниципального заказчика в соответствии с Бюджетным кодексом РФ), всего:</t>
  </si>
  <si>
    <t>Объем средств, поступивших во временное распоряжение, всего:</t>
  </si>
  <si>
    <t>Главный бухгалтер</t>
  </si>
  <si>
    <t>О.Н.Сурнина</t>
  </si>
  <si>
    <t>СОГЛАСОВАНО</t>
  </si>
  <si>
    <t>УТВЕРЖДЕНО</t>
  </si>
  <si>
    <t>Г.А.Эйрих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</si>
  <si>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</si>
  <si>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</si>
  <si>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</si>
  <si>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</si>
  <si>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</si>
  <si>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КОДЫ</t>
  </si>
  <si>
    <t>Форма по КФД</t>
  </si>
  <si>
    <t>Дата</t>
  </si>
  <si>
    <t>Наименование муниципального</t>
  </si>
  <si>
    <t>по ОКПО</t>
  </si>
  <si>
    <t>бюджетного учреждения</t>
  </si>
  <si>
    <t>(подразделения)</t>
  </si>
  <si>
    <t>ИНН/КПП</t>
  </si>
  <si>
    <t>4238007514/423801001</t>
  </si>
  <si>
    <t>Единица измерения: руб.</t>
  </si>
  <si>
    <t>по ОКЕИ</t>
  </si>
  <si>
    <t>383</t>
  </si>
  <si>
    <t>Наименование органа, осуществляющего</t>
  </si>
  <si>
    <t>Администрация Новокузнецкого муниципального района</t>
  </si>
  <si>
    <t>функции и полномочия учредителя</t>
  </si>
  <si>
    <t>Адрес фактического местонахождения</t>
  </si>
  <si>
    <t>Новокузнецкий район,  п.Чистогорский, 58А</t>
  </si>
  <si>
    <t>муниципального бюджетного</t>
  </si>
  <si>
    <t>учреждения (подразделения)</t>
  </si>
  <si>
    <t>I. Сведения о деятельности муниципального бюджетного учреждения</t>
  </si>
  <si>
    <t>1.1. Цели деятельности муниципального бюджетного учреждения (подразделения):</t>
  </si>
  <si>
    <t>Развитие мотивации личности к познанию и творчеству, реализация дополнительных образовательных программ и услуг в интересах личности, общества, государства</t>
  </si>
  <si>
    <t>1.2. Виды деятельности муниципального бюджетного учреждения (подразделения):</t>
  </si>
  <si>
    <t>1.2.1 реализация в полном объеме на основании лицензии образовательных программ дополнительного образования детей художественно-эстетической направленности по образовательным областям в рамках уставной деятельности</t>
  </si>
  <si>
    <t>1.2.2 осуществление дополнительных видов деятельности, связанных с учебно-воспитательным процессом</t>
  </si>
  <si>
    <t>1.3. Перечень услуг (работ), осуществляемых на платной основе:</t>
  </si>
  <si>
    <t>1.3.1 изучение отдельных дисциплин сверх часов учебного плана и сверх программ по данной дисциплине</t>
  </si>
  <si>
    <t>1.3.2 организация различного рода факультативных и специальных курсов по дисциплинам, не заложенным в учебном плане, репетиторство</t>
  </si>
  <si>
    <t>1.3.3 иные услуги в рамках уставной, приносящей доход деятельности</t>
  </si>
  <si>
    <t>Руководитель муниципального бюджетного учреждения</t>
  </si>
  <si>
    <t>Исполнитель:</t>
  </si>
  <si>
    <t>Е.С.Колыхалова</t>
  </si>
  <si>
    <t>Сумма выплат по расходам на закупку товаров, работ и услуг, руб. (с точностью до двух знаков после запятой - 0,00)</t>
  </si>
  <si>
    <t>В соответствии с ФЗ от 05.04.2013 №44-ФЗ</t>
  </si>
  <si>
    <t>В соответствии с ФЗ от 05.07.2011 №223-ФЗ</t>
  </si>
  <si>
    <t>Выплаты по расходам на закупку товаров, работ, услуг, всего:</t>
  </si>
  <si>
    <t>0001</t>
  </si>
  <si>
    <t>На оплату контрактов, заключенных до начала очередного года</t>
  </si>
  <si>
    <t>1001</t>
  </si>
  <si>
    <t>2001</t>
  </si>
  <si>
    <t xml:space="preserve">Директор МБУ ДО "ШИ №35" </t>
  </si>
  <si>
    <t xml:space="preserve">Муниципальное бюджетное  учреждение дополнительного образования  "Школа искусств №35" </t>
  </si>
  <si>
    <t>244</t>
  </si>
  <si>
    <t>Ареннда здания</t>
  </si>
  <si>
    <t>из них: налог на имущество</t>
  </si>
  <si>
    <t>услуги связи</t>
  </si>
  <si>
    <t>коммунальные услуги</t>
  </si>
  <si>
    <t>услуги по содержанию имущества</t>
  </si>
  <si>
    <t xml:space="preserve">прочие работы, услуги         </t>
  </si>
  <si>
    <t>увеличение стоимости  основных средств</t>
  </si>
  <si>
    <t>начисления на оплату труда</t>
  </si>
  <si>
    <t>таб.2</t>
  </si>
  <si>
    <t>налог за негативное воздействие на окружающую среду</t>
  </si>
  <si>
    <t>Председатель комитета по культуре</t>
  </si>
  <si>
    <t>О.А.Волкова</t>
  </si>
  <si>
    <t>18</t>
  </si>
  <si>
    <t>на 2019 г. и плановый период 2020, 2021 гг.</t>
  </si>
  <si>
    <t>ПОКАЗАТЕЛИ ФИНАНСОВОГО СОСТОЯНИЯ УЧРЕЖДЕНИЯ НА 01.01.2019 г.</t>
  </si>
  <si>
    <t>ПОКАЗАТЕЛИ ПО ПОСТУПЛЕНИЯМ И ВЫПЛАТАМ УЧРЕЖДЕНИЯ НА  1 ЯНВАРЯ  2019 г.</t>
  </si>
  <si>
    <t>ПОКАЗАТЕЛИ ПО ПОСТУПЛЕНИЯМ И ВЫПЛАТАМ УЧРЕЖДЕНИЯ НА  1 ЯНВАРЯ 2020 г.</t>
  </si>
  <si>
    <t>ПОКАЗАТЕЛИ ПО ПОСТУПЛЕНИЯМ И ВЫПЛАТАМ УЧРЕЖДЕНИЯ НА  1 ЯНВАРЯ  2021 г.</t>
  </si>
  <si>
    <t>213</t>
  </si>
  <si>
    <t>266</t>
  </si>
  <si>
    <t>из них: оплата труда</t>
  </si>
  <si>
    <t>211</t>
  </si>
  <si>
    <t>социальные пособия и компенсации персоналу в денежной форме</t>
  </si>
  <si>
    <t>ежемесячные компенсационные выплаты в размере 50 рублей сотрудникам (работникам), находящимся в отпуске по уходу за ребенком до достижения им возраста 3 лет, назначаемые и выплачиваемые в соответствии с постановлением Правительства Российской Федерации от 3 ноября 1994 года N 1206 "Об утверждении порядка назначения и выплаты ежемесячных компенсационных выплат отдельным категориям граждан"</t>
  </si>
  <si>
    <t>иные выплаты текущего характера физическим лицам</t>
  </si>
  <si>
    <t>221</t>
  </si>
  <si>
    <t>223</t>
  </si>
  <si>
    <t>225</t>
  </si>
  <si>
    <t>226</t>
  </si>
  <si>
    <t>310</t>
  </si>
  <si>
    <t>345</t>
  </si>
  <si>
    <t>346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</si>
  <si>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</si>
  <si>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</si>
  <si>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мягкого инвентаря</t>
  </si>
  <si>
    <t>ПОКАЗАТЕЛИ ВЫПЛАТ ПО РАСХОДАМ НА ЗАКУПКУ ТОВАРОВ, РАБОТ УСЛУГ УЧРЕЖДЕНИЯ НА   1 ЯНВАРЯ  2019 г.</t>
  </si>
  <si>
    <t>ПОКАЗАТЕЛИ ВЫПЛАТ ПО РАСХОДАМ НА ЗАКУПКУ ТОВАРОВ, РАБОТ УСЛУГ УЧРЕЖДЕНИЯ НА   1 ЯНВАРЯ  2020 г.</t>
  </si>
  <si>
    <t>ПОКАЗАТЕЛИ ВЫПЛАТ ПО РАСХОДАМ НА ЗАКУПКУ ТОВАРОВ, РАБОТ УСЛУГ УЧРЕЖДЕНИЯ НА  1 ЯНВАРЯ  2021 г.</t>
  </si>
  <si>
    <t>на 2019 г. очередной финансовый год</t>
  </si>
  <si>
    <t>на 2020 г. 1-ый год планового периода</t>
  </si>
  <si>
    <t>на 2021 г. 2-ой год планового периода</t>
  </si>
  <si>
    <t>СВЕДЕНИЯ О СРЕДСТВАХ, ПОСТУПАЮЩИХ ВО ВРЕМЕННОЕ РАСПОРЯЖЕНИЕ УЧРЕЖДЕНИЯ НА 01.01.2019 Г.</t>
  </si>
  <si>
    <t>Сумма (руб., с точностью до двух знаков после запятой – 0,00) на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</si>
</sst>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3" fillId="0" borderId="0"/>
    <xf numFmtId="0" fontId="3" fillId="0" borderId="0"/>
  </cellStyleXfs>
  <cellXfs count="22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12" fillId="0" borderId="0" xfId="1" applyFont="1"/>
    <xf numFmtId="0" fontId="14" fillId="0" borderId="0" xfId="1" applyFont="1" applyBorder="1" applyAlignment="1">
      <alignment horizontal="center" vertical="top"/>
    </xf>
    <xf numFmtId="0" fontId="14" fillId="0" borderId="0" xfId="1" applyFont="1"/>
    <xf numFmtId="0" fontId="12" fillId="0" borderId="0" xfId="1" applyFont="1" applyAlignment="1"/>
    <xf numFmtId="0" fontId="12" fillId="0" borderId="0" xfId="1" applyFont="1" applyAlignment="1">
      <alignment horizontal="right"/>
    </xf>
    <xf numFmtId="49" fontId="12" fillId="0" borderId="0" xfId="1" applyNumberFormat="1" applyFont="1" applyFill="1" applyBorder="1" applyAlignment="1">
      <alignment horizontal="left"/>
    </xf>
    <xf numFmtId="0" fontId="12" fillId="0" borderId="0" xfId="1" applyFont="1" applyBorder="1"/>
    <xf numFmtId="49" fontId="12" fillId="0" borderId="0" xfId="1" applyNumberFormat="1" applyFont="1" applyBorder="1" applyAlignment="1">
      <alignment horizontal="left"/>
    </xf>
    <xf numFmtId="0" fontId="16" fillId="0" borderId="0" xfId="1" applyFont="1"/>
    <xf numFmtId="0" fontId="17" fillId="0" borderId="0" xfId="1" applyFont="1"/>
    <xf numFmtId="0" fontId="17" fillId="0" borderId="0" xfId="1" applyFont="1" applyAlignment="1">
      <alignment horizontal="right"/>
    </xf>
    <xf numFmtId="0" fontId="12" fillId="0" borderId="0" xfId="1" applyFont="1" applyAlignment="1">
      <alignment vertical="top"/>
    </xf>
    <xf numFmtId="0" fontId="12" fillId="0" borderId="0" xfId="1" applyFont="1" applyAlignment="1">
      <alignment horizontal="left"/>
    </xf>
    <xf numFmtId="0" fontId="17" fillId="0" borderId="0" xfId="1" applyFont="1" applyBorder="1" applyAlignment="1">
      <alignment horizontal="right"/>
    </xf>
    <xf numFmtId="49" fontId="17" fillId="0" borderId="0" xfId="1" applyNumberFormat="1" applyFont="1" applyBorder="1" applyAlignment="1">
      <alignment horizontal="center"/>
    </xf>
    <xf numFmtId="0" fontId="17" fillId="0" borderId="0" xfId="1" applyFont="1" applyBorder="1"/>
    <xf numFmtId="0" fontId="12" fillId="0" borderId="0" xfId="1" applyFont="1" applyAlignment="1">
      <alignment horizontal="right" wrapText="1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49" fontId="12" fillId="0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wrapText="1"/>
    </xf>
    <xf numFmtId="0" fontId="12" fillId="0" borderId="0" xfId="1" applyFont="1" applyBorder="1" applyAlignment="1">
      <alignment horizontal="left" wrapText="1"/>
    </xf>
    <xf numFmtId="0" fontId="12" fillId="0" borderId="0" xfId="1" applyFont="1" applyBorder="1" applyAlignment="1">
      <alignment wrapText="1"/>
    </xf>
    <xf numFmtId="49" fontId="12" fillId="0" borderId="0" xfId="1" applyNumberFormat="1" applyFont="1" applyFill="1" applyBorder="1" applyAlignment="1">
      <alignment horizontal="center" vertical="top"/>
    </xf>
    <xf numFmtId="0" fontId="17" fillId="0" borderId="0" xfId="1" applyFont="1" applyAlignment="1">
      <alignment horizontal="center"/>
    </xf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0" applyFont="1"/>
    <xf numFmtId="3" fontId="0" fillId="0" borderId="0" xfId="0" applyNumberFormat="1"/>
    <xf numFmtId="0" fontId="2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164" fontId="23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18" xfId="0" applyFont="1" applyFill="1" applyBorder="1" applyAlignment="1">
      <alignment horizontal="center" wrapText="1"/>
    </xf>
    <xf numFmtId="49" fontId="25" fillId="0" borderId="18" xfId="0" applyNumberFormat="1" applyFont="1" applyBorder="1" applyAlignment="1">
      <alignment horizont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10" fillId="0" borderId="18" xfId="0" applyNumberFormat="1" applyFont="1" applyFill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/>
    </xf>
    <xf numFmtId="164" fontId="25" fillId="0" borderId="18" xfId="0" applyNumberFormat="1" applyFont="1" applyFill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wrapText="1"/>
    </xf>
    <xf numFmtId="164" fontId="25" fillId="0" borderId="18" xfId="0" applyNumberFormat="1" applyFont="1" applyFill="1" applyBorder="1" applyAlignment="1">
      <alignment horizontal="center" wrapText="1"/>
    </xf>
    <xf numFmtId="164" fontId="25" fillId="0" borderId="18" xfId="0" applyNumberFormat="1" applyFont="1" applyBorder="1" applyAlignment="1">
      <alignment horizontal="center" wrapText="1"/>
    </xf>
    <xf numFmtId="49" fontId="25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wrapText="1"/>
    </xf>
    <xf numFmtId="0" fontId="0" fillId="0" borderId="0" xfId="0" applyAlignment="1"/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0" fillId="0" borderId="9" xfId="0" applyBorder="1" applyAlignment="1"/>
    <xf numFmtId="4" fontId="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wrapText="1"/>
    </xf>
    <xf numFmtId="164" fontId="25" fillId="0" borderId="1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164" fontId="25" fillId="0" borderId="13" xfId="0" applyNumberFormat="1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4" fontId="4" fillId="2" borderId="7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" fontId="5" fillId="2" borderId="1" xfId="3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12" fillId="0" borderId="0" xfId="1" applyFont="1" applyAlignment="1"/>
    <xf numFmtId="0" fontId="11" fillId="0" borderId="0" xfId="1" applyAlignment="1"/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0" fillId="0" borderId="0" xfId="0" applyAlignment="1"/>
    <xf numFmtId="0" fontId="12" fillId="0" borderId="11" xfId="1" applyFont="1" applyFill="1" applyBorder="1" applyAlignment="1">
      <alignment horizontal="center"/>
    </xf>
    <xf numFmtId="0" fontId="14" fillId="0" borderId="12" xfId="1" applyFont="1" applyBorder="1" applyAlignment="1">
      <alignment horizontal="center" vertical="top"/>
    </xf>
    <xf numFmtId="0" fontId="11" fillId="0" borderId="12" xfId="1" applyBorder="1" applyAlignment="1">
      <alignment horizontal="center" vertical="top"/>
    </xf>
    <xf numFmtId="0" fontId="14" fillId="0" borderId="0" xfId="1" applyFont="1" applyBorder="1" applyAlignment="1">
      <alignment horizontal="center" vertical="top"/>
    </xf>
    <xf numFmtId="49" fontId="12" fillId="0" borderId="11" xfId="1" applyNumberFormat="1" applyFont="1" applyFill="1" applyBorder="1" applyAlignment="1">
      <alignment horizontal="center"/>
    </xf>
    <xf numFmtId="0" fontId="12" fillId="0" borderId="0" xfId="1" applyFont="1" applyBorder="1" applyAlignment="1">
      <alignment horizontal="right"/>
    </xf>
    <xf numFmtId="49" fontId="12" fillId="0" borderId="11" xfId="1" applyNumberFormat="1" applyFont="1" applyFill="1" applyBorder="1" applyAlignment="1">
      <alignment horizontal="left"/>
    </xf>
    <xf numFmtId="49" fontId="12" fillId="0" borderId="0" xfId="1" applyNumberFormat="1" applyFont="1" applyFill="1" applyBorder="1" applyAlignment="1">
      <alignment horizontal="center"/>
    </xf>
    <xf numFmtId="49" fontId="12" fillId="0" borderId="0" xfId="1" applyNumberFormat="1" applyFont="1" applyFill="1" applyBorder="1" applyAlignment="1">
      <alignment horizontal="left"/>
    </xf>
    <xf numFmtId="49" fontId="17" fillId="0" borderId="11" xfId="1" applyNumberFormat="1" applyFont="1" applyFill="1" applyBorder="1" applyAlignment="1">
      <alignment horizontal="center"/>
    </xf>
    <xf numFmtId="0" fontId="17" fillId="0" borderId="0" xfId="1" applyFont="1" applyBorder="1" applyAlignment="1">
      <alignment horizontal="right"/>
    </xf>
    <xf numFmtId="49" fontId="17" fillId="0" borderId="11" xfId="1" applyNumberFormat="1" applyFont="1" applyFill="1" applyBorder="1" applyAlignment="1">
      <alignment horizontal="left"/>
    </xf>
    <xf numFmtId="49" fontId="12" fillId="0" borderId="13" xfId="1" applyNumberFormat="1" applyFont="1" applyFill="1" applyBorder="1" applyAlignment="1">
      <alignment horizontal="center"/>
    </xf>
    <xf numFmtId="49" fontId="12" fillId="0" borderId="14" xfId="1" applyNumberFormat="1" applyFont="1" applyFill="1" applyBorder="1" applyAlignment="1">
      <alignment horizontal="center"/>
    </xf>
    <xf numFmtId="49" fontId="12" fillId="0" borderId="15" xfId="1" applyNumberFormat="1" applyFont="1" applyFill="1" applyBorder="1" applyAlignment="1">
      <alignment horizontal="center"/>
    </xf>
    <xf numFmtId="0" fontId="14" fillId="0" borderId="0" xfId="1" applyFont="1" applyBorder="1" applyAlignment="1"/>
    <xf numFmtId="0" fontId="15" fillId="0" borderId="0" xfId="1" applyFont="1" applyBorder="1" applyAlignment="1"/>
    <xf numFmtId="0" fontId="16" fillId="0" borderId="0" xfId="1" applyFont="1" applyAlignment="1">
      <alignment horizontal="center"/>
    </xf>
    <xf numFmtId="0" fontId="12" fillId="0" borderId="11" xfId="1" applyFont="1" applyBorder="1" applyAlignment="1">
      <alignment horizontal="center" vertical="top"/>
    </xf>
    <xf numFmtId="0" fontId="16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Fill="1" applyAlignment="1">
      <alignment horizontal="left" wrapText="1"/>
    </xf>
    <xf numFmtId="49" fontId="12" fillId="0" borderId="16" xfId="1" applyNumberFormat="1" applyFont="1" applyFill="1" applyBorder="1" applyAlignment="1">
      <alignment horizontal="center" vertical="center"/>
    </xf>
    <xf numFmtId="49" fontId="12" fillId="0" borderId="11" xfId="1" applyNumberFormat="1" applyFont="1" applyFill="1" applyBorder="1" applyAlignment="1">
      <alignment horizontal="center" vertical="center"/>
    </xf>
    <xf numFmtId="49" fontId="12" fillId="0" borderId="17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Alignment="1">
      <alignment horizontal="center" vertical="center"/>
    </xf>
    <xf numFmtId="49" fontId="12" fillId="0" borderId="13" xfId="1" applyNumberFormat="1" applyFont="1" applyFill="1" applyBorder="1" applyAlignment="1">
      <alignment horizontal="center" vertical="center"/>
    </xf>
    <xf numFmtId="49" fontId="12" fillId="0" borderId="14" xfId="1" applyNumberFormat="1" applyFont="1" applyFill="1" applyBorder="1" applyAlignment="1">
      <alignment horizontal="center" vertical="center"/>
    </xf>
    <xf numFmtId="49" fontId="12" fillId="0" borderId="15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Fill="1" applyAlignment="1">
      <alignment horizontal="left" vertical="top" wrapText="1"/>
    </xf>
    <xf numFmtId="0" fontId="17" fillId="0" borderId="0" xfId="1" applyFont="1" applyAlignment="1">
      <alignment horizontal="center"/>
    </xf>
    <xf numFmtId="0" fontId="5" fillId="0" borderId="7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8" fillId="0" borderId="0" xfId="0" applyFont="1" applyAlignment="1">
      <alignment horizontal="center" wrapText="1"/>
    </xf>
    <xf numFmtId="0" fontId="0" fillId="0" borderId="9" xfId="0" applyBorder="1" applyAlignment="1"/>
    <xf numFmtId="4" fontId="8" fillId="0" borderId="7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left" wrapText="1"/>
    </xf>
    <xf numFmtId="0" fontId="25" fillId="0" borderId="13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25" fillId="0" borderId="13" xfId="0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10" fillId="0" borderId="18" xfId="0" applyFont="1" applyBorder="1" applyAlignment="1">
      <alignment horizontal="left" wrapText="1"/>
    </xf>
    <xf numFmtId="164" fontId="23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4">
    <cellStyle name="Обычный" xfId="0" builtinId="0"/>
    <cellStyle name="Обычный 2" xfId="1"/>
    <cellStyle name="Обычный_9 шк" xfId="2"/>
    <cellStyle name="Обычный_Лист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42"/>
  <sheetViews>
    <sheetView view="pageBreakPreview" topLeftCell="A22" zoomScaleNormal="100" workbookViewId="0">
      <selection activeCell="AR15" sqref="AR15"/>
    </sheetView>
  </sheetViews>
  <sheetFormatPr defaultColWidth="0.88671875" defaultRowHeight="13.8" x14ac:dyDescent="0.25"/>
  <cols>
    <col min="1" max="12" width="0.88671875" style="27"/>
    <col min="13" max="13" width="2.109375" style="27" customWidth="1"/>
    <col min="14" max="21" width="0.88671875" style="27"/>
    <col min="22" max="22" width="5.88671875" style="27" customWidth="1"/>
    <col min="23" max="27" width="0.88671875" style="27"/>
    <col min="28" max="28" width="2.44140625" style="27" customWidth="1"/>
    <col min="29" max="31" width="0.88671875" style="27"/>
    <col min="32" max="32" width="2.5546875" style="27" customWidth="1"/>
    <col min="33" max="43" width="0.88671875" style="27"/>
    <col min="44" max="44" width="5.88671875" style="27" bestFit="1" customWidth="1"/>
    <col min="45" max="268" width="0.88671875" style="27"/>
    <col min="269" max="269" width="2.109375" style="27" customWidth="1"/>
    <col min="270" max="277" width="0.88671875" style="27"/>
    <col min="278" max="278" width="5.88671875" style="27" customWidth="1"/>
    <col min="279" max="287" width="0.88671875" style="27"/>
    <col min="288" max="288" width="2.5546875" style="27" customWidth="1"/>
    <col min="289" max="524" width="0.88671875" style="27"/>
    <col min="525" max="525" width="2.109375" style="27" customWidth="1"/>
    <col min="526" max="533" width="0.88671875" style="27"/>
    <col min="534" max="534" width="5.88671875" style="27" customWidth="1"/>
    <col min="535" max="543" width="0.88671875" style="27"/>
    <col min="544" max="544" width="2.5546875" style="27" customWidth="1"/>
    <col min="545" max="780" width="0.88671875" style="27"/>
    <col min="781" max="781" width="2.109375" style="27" customWidth="1"/>
    <col min="782" max="789" width="0.88671875" style="27"/>
    <col min="790" max="790" width="5.88671875" style="27" customWidth="1"/>
    <col min="791" max="799" width="0.88671875" style="27"/>
    <col min="800" max="800" width="2.5546875" style="27" customWidth="1"/>
    <col min="801" max="1036" width="0.88671875" style="27"/>
    <col min="1037" max="1037" width="2.109375" style="27" customWidth="1"/>
    <col min="1038" max="1045" width="0.88671875" style="27"/>
    <col min="1046" max="1046" width="5.88671875" style="27" customWidth="1"/>
    <col min="1047" max="1055" width="0.88671875" style="27"/>
    <col min="1056" max="1056" width="2.5546875" style="27" customWidth="1"/>
    <col min="1057" max="1292" width="0.88671875" style="27"/>
    <col min="1293" max="1293" width="2.109375" style="27" customWidth="1"/>
    <col min="1294" max="1301" width="0.88671875" style="27"/>
    <col min="1302" max="1302" width="5.88671875" style="27" customWidth="1"/>
    <col min="1303" max="1311" width="0.88671875" style="27"/>
    <col min="1312" max="1312" width="2.5546875" style="27" customWidth="1"/>
    <col min="1313" max="1548" width="0.88671875" style="27"/>
    <col min="1549" max="1549" width="2.109375" style="27" customWidth="1"/>
    <col min="1550" max="1557" width="0.88671875" style="27"/>
    <col min="1558" max="1558" width="5.88671875" style="27" customWidth="1"/>
    <col min="1559" max="1567" width="0.88671875" style="27"/>
    <col min="1568" max="1568" width="2.5546875" style="27" customWidth="1"/>
    <col min="1569" max="1804" width="0.88671875" style="27"/>
    <col min="1805" max="1805" width="2.109375" style="27" customWidth="1"/>
    <col min="1806" max="1813" width="0.88671875" style="27"/>
    <col min="1814" max="1814" width="5.88671875" style="27" customWidth="1"/>
    <col min="1815" max="1823" width="0.88671875" style="27"/>
    <col min="1824" max="1824" width="2.5546875" style="27" customWidth="1"/>
    <col min="1825" max="2060" width="0.88671875" style="27"/>
    <col min="2061" max="2061" width="2.109375" style="27" customWidth="1"/>
    <col min="2062" max="2069" width="0.88671875" style="27"/>
    <col min="2070" max="2070" width="5.88671875" style="27" customWidth="1"/>
    <col min="2071" max="2079" width="0.88671875" style="27"/>
    <col min="2080" max="2080" width="2.5546875" style="27" customWidth="1"/>
    <col min="2081" max="2316" width="0.88671875" style="27"/>
    <col min="2317" max="2317" width="2.109375" style="27" customWidth="1"/>
    <col min="2318" max="2325" width="0.88671875" style="27"/>
    <col min="2326" max="2326" width="5.88671875" style="27" customWidth="1"/>
    <col min="2327" max="2335" width="0.88671875" style="27"/>
    <col min="2336" max="2336" width="2.5546875" style="27" customWidth="1"/>
    <col min="2337" max="2572" width="0.88671875" style="27"/>
    <col min="2573" max="2573" width="2.109375" style="27" customWidth="1"/>
    <col min="2574" max="2581" width="0.88671875" style="27"/>
    <col min="2582" max="2582" width="5.88671875" style="27" customWidth="1"/>
    <col min="2583" max="2591" width="0.88671875" style="27"/>
    <col min="2592" max="2592" width="2.5546875" style="27" customWidth="1"/>
    <col min="2593" max="2828" width="0.88671875" style="27"/>
    <col min="2829" max="2829" width="2.109375" style="27" customWidth="1"/>
    <col min="2830" max="2837" width="0.88671875" style="27"/>
    <col min="2838" max="2838" width="5.88671875" style="27" customWidth="1"/>
    <col min="2839" max="2847" width="0.88671875" style="27"/>
    <col min="2848" max="2848" width="2.5546875" style="27" customWidth="1"/>
    <col min="2849" max="3084" width="0.88671875" style="27"/>
    <col min="3085" max="3085" width="2.109375" style="27" customWidth="1"/>
    <col min="3086" max="3093" width="0.88671875" style="27"/>
    <col min="3094" max="3094" width="5.88671875" style="27" customWidth="1"/>
    <col min="3095" max="3103" width="0.88671875" style="27"/>
    <col min="3104" max="3104" width="2.5546875" style="27" customWidth="1"/>
    <col min="3105" max="3340" width="0.88671875" style="27"/>
    <col min="3341" max="3341" width="2.109375" style="27" customWidth="1"/>
    <col min="3342" max="3349" width="0.88671875" style="27"/>
    <col min="3350" max="3350" width="5.88671875" style="27" customWidth="1"/>
    <col min="3351" max="3359" width="0.88671875" style="27"/>
    <col min="3360" max="3360" width="2.5546875" style="27" customWidth="1"/>
    <col min="3361" max="3596" width="0.88671875" style="27"/>
    <col min="3597" max="3597" width="2.109375" style="27" customWidth="1"/>
    <col min="3598" max="3605" width="0.88671875" style="27"/>
    <col min="3606" max="3606" width="5.88671875" style="27" customWidth="1"/>
    <col min="3607" max="3615" width="0.88671875" style="27"/>
    <col min="3616" max="3616" width="2.5546875" style="27" customWidth="1"/>
    <col min="3617" max="3852" width="0.88671875" style="27"/>
    <col min="3853" max="3853" width="2.109375" style="27" customWidth="1"/>
    <col min="3854" max="3861" width="0.88671875" style="27"/>
    <col min="3862" max="3862" width="5.88671875" style="27" customWidth="1"/>
    <col min="3863" max="3871" width="0.88671875" style="27"/>
    <col min="3872" max="3872" width="2.5546875" style="27" customWidth="1"/>
    <col min="3873" max="4108" width="0.88671875" style="27"/>
    <col min="4109" max="4109" width="2.109375" style="27" customWidth="1"/>
    <col min="4110" max="4117" width="0.88671875" style="27"/>
    <col min="4118" max="4118" width="5.88671875" style="27" customWidth="1"/>
    <col min="4119" max="4127" width="0.88671875" style="27"/>
    <col min="4128" max="4128" width="2.5546875" style="27" customWidth="1"/>
    <col min="4129" max="4364" width="0.88671875" style="27"/>
    <col min="4365" max="4365" width="2.109375" style="27" customWidth="1"/>
    <col min="4366" max="4373" width="0.88671875" style="27"/>
    <col min="4374" max="4374" width="5.88671875" style="27" customWidth="1"/>
    <col min="4375" max="4383" width="0.88671875" style="27"/>
    <col min="4384" max="4384" width="2.5546875" style="27" customWidth="1"/>
    <col min="4385" max="4620" width="0.88671875" style="27"/>
    <col min="4621" max="4621" width="2.109375" style="27" customWidth="1"/>
    <col min="4622" max="4629" width="0.88671875" style="27"/>
    <col min="4630" max="4630" width="5.88671875" style="27" customWidth="1"/>
    <col min="4631" max="4639" width="0.88671875" style="27"/>
    <col min="4640" max="4640" width="2.5546875" style="27" customWidth="1"/>
    <col min="4641" max="4876" width="0.88671875" style="27"/>
    <col min="4877" max="4877" width="2.109375" style="27" customWidth="1"/>
    <col min="4878" max="4885" width="0.88671875" style="27"/>
    <col min="4886" max="4886" width="5.88671875" style="27" customWidth="1"/>
    <col min="4887" max="4895" width="0.88671875" style="27"/>
    <col min="4896" max="4896" width="2.5546875" style="27" customWidth="1"/>
    <col min="4897" max="5132" width="0.88671875" style="27"/>
    <col min="5133" max="5133" width="2.109375" style="27" customWidth="1"/>
    <col min="5134" max="5141" width="0.88671875" style="27"/>
    <col min="5142" max="5142" width="5.88671875" style="27" customWidth="1"/>
    <col min="5143" max="5151" width="0.88671875" style="27"/>
    <col min="5152" max="5152" width="2.5546875" style="27" customWidth="1"/>
    <col min="5153" max="5388" width="0.88671875" style="27"/>
    <col min="5389" max="5389" width="2.109375" style="27" customWidth="1"/>
    <col min="5390" max="5397" width="0.88671875" style="27"/>
    <col min="5398" max="5398" width="5.88671875" style="27" customWidth="1"/>
    <col min="5399" max="5407" width="0.88671875" style="27"/>
    <col min="5408" max="5408" width="2.5546875" style="27" customWidth="1"/>
    <col min="5409" max="5644" width="0.88671875" style="27"/>
    <col min="5645" max="5645" width="2.109375" style="27" customWidth="1"/>
    <col min="5646" max="5653" width="0.88671875" style="27"/>
    <col min="5654" max="5654" width="5.88671875" style="27" customWidth="1"/>
    <col min="5655" max="5663" width="0.88671875" style="27"/>
    <col min="5664" max="5664" width="2.5546875" style="27" customWidth="1"/>
    <col min="5665" max="5900" width="0.88671875" style="27"/>
    <col min="5901" max="5901" width="2.109375" style="27" customWidth="1"/>
    <col min="5902" max="5909" width="0.88671875" style="27"/>
    <col min="5910" max="5910" width="5.88671875" style="27" customWidth="1"/>
    <col min="5911" max="5919" width="0.88671875" style="27"/>
    <col min="5920" max="5920" width="2.5546875" style="27" customWidth="1"/>
    <col min="5921" max="6156" width="0.88671875" style="27"/>
    <col min="6157" max="6157" width="2.109375" style="27" customWidth="1"/>
    <col min="6158" max="6165" width="0.88671875" style="27"/>
    <col min="6166" max="6166" width="5.88671875" style="27" customWidth="1"/>
    <col min="6167" max="6175" width="0.88671875" style="27"/>
    <col min="6176" max="6176" width="2.5546875" style="27" customWidth="1"/>
    <col min="6177" max="6412" width="0.88671875" style="27"/>
    <col min="6413" max="6413" width="2.109375" style="27" customWidth="1"/>
    <col min="6414" max="6421" width="0.88671875" style="27"/>
    <col min="6422" max="6422" width="5.88671875" style="27" customWidth="1"/>
    <col min="6423" max="6431" width="0.88671875" style="27"/>
    <col min="6432" max="6432" width="2.5546875" style="27" customWidth="1"/>
    <col min="6433" max="6668" width="0.88671875" style="27"/>
    <col min="6669" max="6669" width="2.109375" style="27" customWidth="1"/>
    <col min="6670" max="6677" width="0.88671875" style="27"/>
    <col min="6678" max="6678" width="5.88671875" style="27" customWidth="1"/>
    <col min="6679" max="6687" width="0.88671875" style="27"/>
    <col min="6688" max="6688" width="2.5546875" style="27" customWidth="1"/>
    <col min="6689" max="6924" width="0.88671875" style="27"/>
    <col min="6925" max="6925" width="2.109375" style="27" customWidth="1"/>
    <col min="6926" max="6933" width="0.88671875" style="27"/>
    <col min="6934" max="6934" width="5.88671875" style="27" customWidth="1"/>
    <col min="6935" max="6943" width="0.88671875" style="27"/>
    <col min="6944" max="6944" width="2.5546875" style="27" customWidth="1"/>
    <col min="6945" max="7180" width="0.88671875" style="27"/>
    <col min="7181" max="7181" width="2.109375" style="27" customWidth="1"/>
    <col min="7182" max="7189" width="0.88671875" style="27"/>
    <col min="7190" max="7190" width="5.88671875" style="27" customWidth="1"/>
    <col min="7191" max="7199" width="0.88671875" style="27"/>
    <col min="7200" max="7200" width="2.5546875" style="27" customWidth="1"/>
    <col min="7201" max="7436" width="0.88671875" style="27"/>
    <col min="7437" max="7437" width="2.109375" style="27" customWidth="1"/>
    <col min="7438" max="7445" width="0.88671875" style="27"/>
    <col min="7446" max="7446" width="5.88671875" style="27" customWidth="1"/>
    <col min="7447" max="7455" width="0.88671875" style="27"/>
    <col min="7456" max="7456" width="2.5546875" style="27" customWidth="1"/>
    <col min="7457" max="7692" width="0.88671875" style="27"/>
    <col min="7693" max="7693" width="2.109375" style="27" customWidth="1"/>
    <col min="7694" max="7701" width="0.88671875" style="27"/>
    <col min="7702" max="7702" width="5.88671875" style="27" customWidth="1"/>
    <col min="7703" max="7711" width="0.88671875" style="27"/>
    <col min="7712" max="7712" width="2.5546875" style="27" customWidth="1"/>
    <col min="7713" max="7948" width="0.88671875" style="27"/>
    <col min="7949" max="7949" width="2.109375" style="27" customWidth="1"/>
    <col min="7950" max="7957" width="0.88671875" style="27"/>
    <col min="7958" max="7958" width="5.88671875" style="27" customWidth="1"/>
    <col min="7959" max="7967" width="0.88671875" style="27"/>
    <col min="7968" max="7968" width="2.5546875" style="27" customWidth="1"/>
    <col min="7969" max="8204" width="0.88671875" style="27"/>
    <col min="8205" max="8205" width="2.109375" style="27" customWidth="1"/>
    <col min="8206" max="8213" width="0.88671875" style="27"/>
    <col min="8214" max="8214" width="5.88671875" style="27" customWidth="1"/>
    <col min="8215" max="8223" width="0.88671875" style="27"/>
    <col min="8224" max="8224" width="2.5546875" style="27" customWidth="1"/>
    <col min="8225" max="8460" width="0.88671875" style="27"/>
    <col min="8461" max="8461" width="2.109375" style="27" customWidth="1"/>
    <col min="8462" max="8469" width="0.88671875" style="27"/>
    <col min="8470" max="8470" width="5.88671875" style="27" customWidth="1"/>
    <col min="8471" max="8479" width="0.88671875" style="27"/>
    <col min="8480" max="8480" width="2.5546875" style="27" customWidth="1"/>
    <col min="8481" max="8716" width="0.88671875" style="27"/>
    <col min="8717" max="8717" width="2.109375" style="27" customWidth="1"/>
    <col min="8718" max="8725" width="0.88671875" style="27"/>
    <col min="8726" max="8726" width="5.88671875" style="27" customWidth="1"/>
    <col min="8727" max="8735" width="0.88671875" style="27"/>
    <col min="8736" max="8736" width="2.5546875" style="27" customWidth="1"/>
    <col min="8737" max="8972" width="0.88671875" style="27"/>
    <col min="8973" max="8973" width="2.109375" style="27" customWidth="1"/>
    <col min="8974" max="8981" width="0.88671875" style="27"/>
    <col min="8982" max="8982" width="5.88671875" style="27" customWidth="1"/>
    <col min="8983" max="8991" width="0.88671875" style="27"/>
    <col min="8992" max="8992" width="2.5546875" style="27" customWidth="1"/>
    <col min="8993" max="9228" width="0.88671875" style="27"/>
    <col min="9229" max="9229" width="2.109375" style="27" customWidth="1"/>
    <col min="9230" max="9237" width="0.88671875" style="27"/>
    <col min="9238" max="9238" width="5.88671875" style="27" customWidth="1"/>
    <col min="9239" max="9247" width="0.88671875" style="27"/>
    <col min="9248" max="9248" width="2.5546875" style="27" customWidth="1"/>
    <col min="9249" max="9484" width="0.88671875" style="27"/>
    <col min="9485" max="9485" width="2.109375" style="27" customWidth="1"/>
    <col min="9486" max="9493" width="0.88671875" style="27"/>
    <col min="9494" max="9494" width="5.88671875" style="27" customWidth="1"/>
    <col min="9495" max="9503" width="0.88671875" style="27"/>
    <col min="9504" max="9504" width="2.5546875" style="27" customWidth="1"/>
    <col min="9505" max="9740" width="0.88671875" style="27"/>
    <col min="9741" max="9741" width="2.109375" style="27" customWidth="1"/>
    <col min="9742" max="9749" width="0.88671875" style="27"/>
    <col min="9750" max="9750" width="5.88671875" style="27" customWidth="1"/>
    <col min="9751" max="9759" width="0.88671875" style="27"/>
    <col min="9760" max="9760" width="2.5546875" style="27" customWidth="1"/>
    <col min="9761" max="9996" width="0.88671875" style="27"/>
    <col min="9997" max="9997" width="2.109375" style="27" customWidth="1"/>
    <col min="9998" max="10005" width="0.88671875" style="27"/>
    <col min="10006" max="10006" width="5.88671875" style="27" customWidth="1"/>
    <col min="10007" max="10015" width="0.88671875" style="27"/>
    <col min="10016" max="10016" width="2.5546875" style="27" customWidth="1"/>
    <col min="10017" max="10252" width="0.88671875" style="27"/>
    <col min="10253" max="10253" width="2.109375" style="27" customWidth="1"/>
    <col min="10254" max="10261" width="0.88671875" style="27"/>
    <col min="10262" max="10262" width="5.88671875" style="27" customWidth="1"/>
    <col min="10263" max="10271" width="0.88671875" style="27"/>
    <col min="10272" max="10272" width="2.5546875" style="27" customWidth="1"/>
    <col min="10273" max="10508" width="0.88671875" style="27"/>
    <col min="10509" max="10509" width="2.109375" style="27" customWidth="1"/>
    <col min="10510" max="10517" width="0.88671875" style="27"/>
    <col min="10518" max="10518" width="5.88671875" style="27" customWidth="1"/>
    <col min="10519" max="10527" width="0.88671875" style="27"/>
    <col min="10528" max="10528" width="2.5546875" style="27" customWidth="1"/>
    <col min="10529" max="10764" width="0.88671875" style="27"/>
    <col min="10765" max="10765" width="2.109375" style="27" customWidth="1"/>
    <col min="10766" max="10773" width="0.88671875" style="27"/>
    <col min="10774" max="10774" width="5.88671875" style="27" customWidth="1"/>
    <col min="10775" max="10783" width="0.88671875" style="27"/>
    <col min="10784" max="10784" width="2.5546875" style="27" customWidth="1"/>
    <col min="10785" max="11020" width="0.88671875" style="27"/>
    <col min="11021" max="11021" width="2.109375" style="27" customWidth="1"/>
    <col min="11022" max="11029" width="0.88671875" style="27"/>
    <col min="11030" max="11030" width="5.88671875" style="27" customWidth="1"/>
    <col min="11031" max="11039" width="0.88671875" style="27"/>
    <col min="11040" max="11040" width="2.5546875" style="27" customWidth="1"/>
    <col min="11041" max="11276" width="0.88671875" style="27"/>
    <col min="11277" max="11277" width="2.109375" style="27" customWidth="1"/>
    <col min="11278" max="11285" width="0.88671875" style="27"/>
    <col min="11286" max="11286" width="5.88671875" style="27" customWidth="1"/>
    <col min="11287" max="11295" width="0.88671875" style="27"/>
    <col min="11296" max="11296" width="2.5546875" style="27" customWidth="1"/>
    <col min="11297" max="11532" width="0.88671875" style="27"/>
    <col min="11533" max="11533" width="2.109375" style="27" customWidth="1"/>
    <col min="11534" max="11541" width="0.88671875" style="27"/>
    <col min="11542" max="11542" width="5.88671875" style="27" customWidth="1"/>
    <col min="11543" max="11551" width="0.88671875" style="27"/>
    <col min="11552" max="11552" width="2.5546875" style="27" customWidth="1"/>
    <col min="11553" max="11788" width="0.88671875" style="27"/>
    <col min="11789" max="11789" width="2.109375" style="27" customWidth="1"/>
    <col min="11790" max="11797" width="0.88671875" style="27"/>
    <col min="11798" max="11798" width="5.88671875" style="27" customWidth="1"/>
    <col min="11799" max="11807" width="0.88671875" style="27"/>
    <col min="11808" max="11808" width="2.5546875" style="27" customWidth="1"/>
    <col min="11809" max="12044" width="0.88671875" style="27"/>
    <col min="12045" max="12045" width="2.109375" style="27" customWidth="1"/>
    <col min="12046" max="12053" width="0.88671875" style="27"/>
    <col min="12054" max="12054" width="5.88671875" style="27" customWidth="1"/>
    <col min="12055" max="12063" width="0.88671875" style="27"/>
    <col min="12064" max="12064" width="2.5546875" style="27" customWidth="1"/>
    <col min="12065" max="12300" width="0.88671875" style="27"/>
    <col min="12301" max="12301" width="2.109375" style="27" customWidth="1"/>
    <col min="12302" max="12309" width="0.88671875" style="27"/>
    <col min="12310" max="12310" width="5.88671875" style="27" customWidth="1"/>
    <col min="12311" max="12319" width="0.88671875" style="27"/>
    <col min="12320" max="12320" width="2.5546875" style="27" customWidth="1"/>
    <col min="12321" max="12556" width="0.88671875" style="27"/>
    <col min="12557" max="12557" width="2.109375" style="27" customWidth="1"/>
    <col min="12558" max="12565" width="0.88671875" style="27"/>
    <col min="12566" max="12566" width="5.88671875" style="27" customWidth="1"/>
    <col min="12567" max="12575" width="0.88671875" style="27"/>
    <col min="12576" max="12576" width="2.5546875" style="27" customWidth="1"/>
    <col min="12577" max="12812" width="0.88671875" style="27"/>
    <col min="12813" max="12813" width="2.109375" style="27" customWidth="1"/>
    <col min="12814" max="12821" width="0.88671875" style="27"/>
    <col min="12822" max="12822" width="5.88671875" style="27" customWidth="1"/>
    <col min="12823" max="12831" width="0.88671875" style="27"/>
    <col min="12832" max="12832" width="2.5546875" style="27" customWidth="1"/>
    <col min="12833" max="13068" width="0.88671875" style="27"/>
    <col min="13069" max="13069" width="2.109375" style="27" customWidth="1"/>
    <col min="13070" max="13077" width="0.88671875" style="27"/>
    <col min="13078" max="13078" width="5.88671875" style="27" customWidth="1"/>
    <col min="13079" max="13087" width="0.88671875" style="27"/>
    <col min="13088" max="13088" width="2.5546875" style="27" customWidth="1"/>
    <col min="13089" max="13324" width="0.88671875" style="27"/>
    <col min="13325" max="13325" width="2.109375" style="27" customWidth="1"/>
    <col min="13326" max="13333" width="0.88671875" style="27"/>
    <col min="13334" max="13334" width="5.88671875" style="27" customWidth="1"/>
    <col min="13335" max="13343" width="0.88671875" style="27"/>
    <col min="13344" max="13344" width="2.5546875" style="27" customWidth="1"/>
    <col min="13345" max="13580" width="0.88671875" style="27"/>
    <col min="13581" max="13581" width="2.109375" style="27" customWidth="1"/>
    <col min="13582" max="13589" width="0.88671875" style="27"/>
    <col min="13590" max="13590" width="5.88671875" style="27" customWidth="1"/>
    <col min="13591" max="13599" width="0.88671875" style="27"/>
    <col min="13600" max="13600" width="2.5546875" style="27" customWidth="1"/>
    <col min="13601" max="13836" width="0.88671875" style="27"/>
    <col min="13837" max="13837" width="2.109375" style="27" customWidth="1"/>
    <col min="13838" max="13845" width="0.88671875" style="27"/>
    <col min="13846" max="13846" width="5.88671875" style="27" customWidth="1"/>
    <col min="13847" max="13855" width="0.88671875" style="27"/>
    <col min="13856" max="13856" width="2.5546875" style="27" customWidth="1"/>
    <col min="13857" max="14092" width="0.88671875" style="27"/>
    <col min="14093" max="14093" width="2.109375" style="27" customWidth="1"/>
    <col min="14094" max="14101" width="0.88671875" style="27"/>
    <col min="14102" max="14102" width="5.88671875" style="27" customWidth="1"/>
    <col min="14103" max="14111" width="0.88671875" style="27"/>
    <col min="14112" max="14112" width="2.5546875" style="27" customWidth="1"/>
    <col min="14113" max="14348" width="0.88671875" style="27"/>
    <col min="14349" max="14349" width="2.109375" style="27" customWidth="1"/>
    <col min="14350" max="14357" width="0.88671875" style="27"/>
    <col min="14358" max="14358" width="5.88671875" style="27" customWidth="1"/>
    <col min="14359" max="14367" width="0.88671875" style="27"/>
    <col min="14368" max="14368" width="2.5546875" style="27" customWidth="1"/>
    <col min="14369" max="14604" width="0.88671875" style="27"/>
    <col min="14605" max="14605" width="2.109375" style="27" customWidth="1"/>
    <col min="14606" max="14613" width="0.88671875" style="27"/>
    <col min="14614" max="14614" width="5.88671875" style="27" customWidth="1"/>
    <col min="14615" max="14623" width="0.88671875" style="27"/>
    <col min="14624" max="14624" width="2.5546875" style="27" customWidth="1"/>
    <col min="14625" max="14860" width="0.88671875" style="27"/>
    <col min="14861" max="14861" width="2.109375" style="27" customWidth="1"/>
    <col min="14862" max="14869" width="0.88671875" style="27"/>
    <col min="14870" max="14870" width="5.88671875" style="27" customWidth="1"/>
    <col min="14871" max="14879" width="0.88671875" style="27"/>
    <col min="14880" max="14880" width="2.5546875" style="27" customWidth="1"/>
    <col min="14881" max="15116" width="0.88671875" style="27"/>
    <col min="15117" max="15117" width="2.109375" style="27" customWidth="1"/>
    <col min="15118" max="15125" width="0.88671875" style="27"/>
    <col min="15126" max="15126" width="5.88671875" style="27" customWidth="1"/>
    <col min="15127" max="15135" width="0.88671875" style="27"/>
    <col min="15136" max="15136" width="2.5546875" style="27" customWidth="1"/>
    <col min="15137" max="15372" width="0.88671875" style="27"/>
    <col min="15373" max="15373" width="2.109375" style="27" customWidth="1"/>
    <col min="15374" max="15381" width="0.88671875" style="27"/>
    <col min="15382" max="15382" width="5.88671875" style="27" customWidth="1"/>
    <col min="15383" max="15391" width="0.88671875" style="27"/>
    <col min="15392" max="15392" width="2.5546875" style="27" customWidth="1"/>
    <col min="15393" max="15628" width="0.88671875" style="27"/>
    <col min="15629" max="15629" width="2.109375" style="27" customWidth="1"/>
    <col min="15630" max="15637" width="0.88671875" style="27"/>
    <col min="15638" max="15638" width="5.88671875" style="27" customWidth="1"/>
    <col min="15639" max="15647" width="0.88671875" style="27"/>
    <col min="15648" max="15648" width="2.5546875" style="27" customWidth="1"/>
    <col min="15649" max="15884" width="0.88671875" style="27"/>
    <col min="15885" max="15885" width="2.109375" style="27" customWidth="1"/>
    <col min="15886" max="15893" width="0.88671875" style="27"/>
    <col min="15894" max="15894" width="5.88671875" style="27" customWidth="1"/>
    <col min="15895" max="15903" width="0.88671875" style="27"/>
    <col min="15904" max="15904" width="2.5546875" style="27" customWidth="1"/>
    <col min="15905" max="16140" width="0.88671875" style="27"/>
    <col min="16141" max="16141" width="2.109375" style="27" customWidth="1"/>
    <col min="16142" max="16149" width="0.88671875" style="27"/>
    <col min="16150" max="16150" width="5.88671875" style="27" customWidth="1"/>
    <col min="16151" max="16159" width="0.88671875" style="27"/>
    <col min="16160" max="16160" width="2.5546875" style="27" customWidth="1"/>
    <col min="16161" max="16384" width="0.88671875" style="27"/>
  </cols>
  <sheetData>
    <row r="1" spans="1:108" x14ac:dyDescent="0.25"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</row>
    <row r="2" spans="1:108" x14ac:dyDescent="0.25">
      <c r="A2" s="144" t="s">
        <v>81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BE2" s="147" t="s">
        <v>82</v>
      </c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</row>
    <row r="3" spans="1:108" ht="17.399999999999999" customHeight="1" x14ac:dyDescent="0.3">
      <c r="A3" s="144" t="s">
        <v>142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9"/>
      <c r="X3" s="149"/>
      <c r="Y3" s="149"/>
      <c r="Z3" s="149"/>
      <c r="AA3" s="149"/>
      <c r="AB3" s="149"/>
      <c r="BC3" s="148" t="s">
        <v>129</v>
      </c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</row>
    <row r="4" spans="1:108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08" x14ac:dyDescent="0.25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W5" s="150" t="s">
        <v>143</v>
      </c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CA5" s="150" t="s">
        <v>83</v>
      </c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</row>
    <row r="6" spans="1:108" ht="25.5" customHeight="1" x14ac:dyDescent="0.25">
      <c r="A6" s="151" t="s">
        <v>84</v>
      </c>
      <c r="B6" s="152"/>
      <c r="C6" s="152"/>
      <c r="D6" s="152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29"/>
      <c r="W6" s="28" t="s">
        <v>85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E6" s="153" t="s">
        <v>84</v>
      </c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29"/>
      <c r="BZ6" s="29"/>
      <c r="CA6" s="153" t="s">
        <v>85</v>
      </c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</row>
    <row r="7" spans="1:108" s="29" customFormat="1" x14ac:dyDescent="0.25">
      <c r="A7" s="30"/>
      <c r="B7" s="27"/>
      <c r="C7" s="27"/>
      <c r="D7" s="31" t="s">
        <v>86</v>
      </c>
      <c r="E7" s="154"/>
      <c r="F7" s="154"/>
      <c r="G7" s="154"/>
      <c r="H7" s="154"/>
      <c r="I7" s="27" t="s">
        <v>86</v>
      </c>
      <c r="J7" s="27"/>
      <c r="K7" s="27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5">
        <v>20</v>
      </c>
      <c r="AE7" s="155"/>
      <c r="AF7" s="155"/>
      <c r="AG7" s="155"/>
      <c r="AH7" s="156"/>
      <c r="AI7" s="156"/>
      <c r="AJ7" s="156"/>
      <c r="AK7" s="156"/>
      <c r="AL7" s="27" t="s">
        <v>87</v>
      </c>
      <c r="AM7" s="27"/>
      <c r="AN7" s="27"/>
      <c r="AO7" s="32"/>
      <c r="AP7" s="32"/>
      <c r="AQ7" s="27"/>
      <c r="AR7" s="27"/>
      <c r="AS7" s="27"/>
      <c r="AT7" s="27"/>
      <c r="AU7" s="27"/>
      <c r="AV7" s="27"/>
      <c r="AW7" s="27"/>
      <c r="AX7" s="27"/>
      <c r="AY7" s="27"/>
      <c r="AZ7" s="27"/>
      <c r="BJ7" s="27"/>
      <c r="BK7" s="27"/>
      <c r="BL7" s="31" t="s">
        <v>86</v>
      </c>
      <c r="BM7" s="154"/>
      <c r="BN7" s="154"/>
      <c r="BO7" s="154"/>
      <c r="BP7" s="154"/>
      <c r="BQ7" s="27" t="s">
        <v>86</v>
      </c>
      <c r="BR7" s="27"/>
      <c r="BS7" s="27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5">
        <v>20</v>
      </c>
      <c r="CM7" s="155"/>
      <c r="CN7" s="155"/>
      <c r="CO7" s="155"/>
      <c r="CP7" s="156"/>
      <c r="CQ7" s="156"/>
      <c r="CR7" s="156"/>
      <c r="CS7" s="156"/>
      <c r="CT7" s="27" t="s">
        <v>87</v>
      </c>
      <c r="CU7" s="27"/>
      <c r="CV7" s="27"/>
      <c r="CW7" s="27"/>
    </row>
    <row r="8" spans="1:108" x14ac:dyDescent="0.25">
      <c r="I8" s="31"/>
      <c r="J8" s="157"/>
      <c r="K8" s="157"/>
      <c r="L8" s="157"/>
      <c r="M8" s="157"/>
      <c r="N8" s="33"/>
      <c r="O8" s="33"/>
      <c r="P8" s="33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5"/>
      <c r="AJ8" s="155"/>
      <c r="AK8" s="155"/>
      <c r="AL8" s="155"/>
      <c r="AM8" s="158"/>
      <c r="AN8" s="158"/>
      <c r="AO8" s="158"/>
      <c r="AP8" s="158"/>
    </row>
    <row r="9" spans="1:108" x14ac:dyDescent="0.25">
      <c r="J9" s="33"/>
      <c r="K9" s="33"/>
      <c r="L9" s="33"/>
      <c r="M9" s="33"/>
      <c r="N9" s="33"/>
      <c r="O9" s="33"/>
      <c r="P9" s="33"/>
      <c r="Q9" s="165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33"/>
      <c r="AJ9" s="33"/>
      <c r="AK9" s="33"/>
      <c r="AL9" s="33"/>
      <c r="AM9" s="33"/>
      <c r="AN9" s="33"/>
      <c r="AO9" s="33"/>
      <c r="AP9" s="33"/>
      <c r="CY9" s="34"/>
    </row>
    <row r="10" spans="1:108" ht="16.8" x14ac:dyDescent="0.3">
      <c r="A10" s="167" t="s">
        <v>88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</row>
    <row r="11" spans="1:108" s="35" customFormat="1" ht="16.8" x14ac:dyDescent="0.3">
      <c r="L11" s="169" t="s">
        <v>145</v>
      </c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</row>
    <row r="12" spans="1:108" ht="4.5" customHeight="1" x14ac:dyDescent="0.25"/>
    <row r="13" spans="1:108" ht="17.25" customHeight="1" x14ac:dyDescent="0.25">
      <c r="CO13" s="168" t="s">
        <v>89</v>
      </c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</row>
    <row r="14" spans="1:108" ht="15" customHeight="1" x14ac:dyDescent="0.25">
      <c r="CM14" s="31" t="s">
        <v>90</v>
      </c>
      <c r="CO14" s="162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4"/>
    </row>
    <row r="15" spans="1:108" ht="15" customHeight="1" x14ac:dyDescent="0.25">
      <c r="AJ15" s="36"/>
      <c r="AK15" s="37" t="s">
        <v>86</v>
      </c>
      <c r="AL15" s="159"/>
      <c r="AM15" s="159"/>
      <c r="AN15" s="159"/>
      <c r="AO15" s="159"/>
      <c r="AP15" s="36" t="s">
        <v>86</v>
      </c>
      <c r="AQ15" s="36"/>
      <c r="AR15" s="36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60">
        <v>20</v>
      </c>
      <c r="BL15" s="160"/>
      <c r="BM15" s="160"/>
      <c r="BN15" s="160"/>
      <c r="BO15" s="161" t="s">
        <v>144</v>
      </c>
      <c r="BP15" s="161"/>
      <c r="BQ15" s="161"/>
      <c r="BR15" s="161"/>
      <c r="BS15" s="36" t="s">
        <v>87</v>
      </c>
      <c r="BT15" s="36"/>
      <c r="BU15" s="36"/>
      <c r="BY15" s="38"/>
      <c r="CM15" s="31" t="s">
        <v>91</v>
      </c>
      <c r="CO15" s="162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4"/>
    </row>
    <row r="16" spans="1:108" ht="15" customHeight="1" x14ac:dyDescent="0.25">
      <c r="BY16" s="38"/>
      <c r="BZ16" s="38"/>
      <c r="CM16" s="31"/>
      <c r="CO16" s="162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4"/>
    </row>
    <row r="17" spans="1:108" ht="15" customHeight="1" x14ac:dyDescent="0.25">
      <c r="BY17" s="38"/>
      <c r="BZ17" s="38"/>
      <c r="CM17" s="31"/>
      <c r="CO17" s="162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4"/>
    </row>
    <row r="18" spans="1:108" ht="28.5" customHeight="1" x14ac:dyDescent="0.25">
      <c r="A18" s="39" t="s">
        <v>92</v>
      </c>
      <c r="AI18" s="171" t="s">
        <v>130</v>
      </c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Y18" s="38"/>
      <c r="CM18" s="31" t="s">
        <v>93</v>
      </c>
      <c r="CO18" s="162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4"/>
    </row>
    <row r="19" spans="1:108" ht="24" customHeight="1" x14ac:dyDescent="0.25">
      <c r="A19" s="39" t="s">
        <v>94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40"/>
      <c r="V19" s="41"/>
      <c r="W19" s="41"/>
      <c r="X19" s="41"/>
      <c r="Y19" s="41"/>
      <c r="Z19" s="42"/>
      <c r="AA19" s="42"/>
      <c r="AB19" s="42"/>
      <c r="AC19" s="33"/>
      <c r="AD19" s="33"/>
      <c r="AE19" s="33"/>
      <c r="AF19" s="33"/>
      <c r="AG19" s="33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Y19" s="38"/>
      <c r="BZ19" s="38"/>
      <c r="CM19" s="43"/>
      <c r="CO19" s="162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4"/>
    </row>
    <row r="20" spans="1:108" ht="24" customHeight="1" x14ac:dyDescent="0.25">
      <c r="A20" s="39" t="s">
        <v>95</v>
      </c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Y20" s="38"/>
      <c r="BZ20" s="38"/>
      <c r="CM20" s="43"/>
      <c r="CO20" s="162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4"/>
    </row>
    <row r="21" spans="1:108" ht="18.899999999999999" customHeight="1" x14ac:dyDescent="0.25"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Y21" s="38"/>
      <c r="BZ21" s="38"/>
      <c r="CM21" s="31"/>
      <c r="CO21" s="172"/>
      <c r="CP21" s="173"/>
      <c r="CQ21" s="173"/>
      <c r="CR21" s="173"/>
      <c r="CS21" s="173"/>
      <c r="CT21" s="173"/>
      <c r="CU21" s="173"/>
      <c r="CV21" s="173"/>
      <c r="CW21" s="173"/>
      <c r="CX21" s="173"/>
      <c r="CY21" s="173"/>
      <c r="CZ21" s="173"/>
      <c r="DA21" s="173"/>
      <c r="DB21" s="173"/>
      <c r="DC21" s="173"/>
      <c r="DD21" s="174"/>
    </row>
    <row r="22" spans="1:108" s="45" customFormat="1" ht="18.899999999999999" customHeight="1" x14ac:dyDescent="0.3">
      <c r="A22" s="45" t="s">
        <v>96</v>
      </c>
      <c r="AI22" s="175" t="s">
        <v>97</v>
      </c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CM22" s="46"/>
      <c r="CO22" s="176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8"/>
    </row>
    <row r="23" spans="1:108" s="45" customFormat="1" ht="18.899999999999999" customHeight="1" x14ac:dyDescent="0.3">
      <c r="A23" s="47" t="s">
        <v>98</v>
      </c>
      <c r="CM23" s="48" t="s">
        <v>99</v>
      </c>
      <c r="CO23" s="176" t="s">
        <v>100</v>
      </c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8"/>
    </row>
    <row r="24" spans="1:108" s="45" customFormat="1" ht="3" customHeight="1" x14ac:dyDescent="0.3">
      <c r="A24" s="47"/>
      <c r="BX24" s="47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</row>
    <row r="25" spans="1:108" x14ac:dyDescent="0.25">
      <c r="A25" s="39" t="s">
        <v>101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179" t="s">
        <v>102</v>
      </c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  <c r="BZ25" s="179"/>
      <c r="CA25" s="179"/>
      <c r="CB25" s="179"/>
      <c r="CC25" s="179"/>
      <c r="CD25" s="179"/>
      <c r="CE25" s="179"/>
      <c r="CF25" s="179"/>
      <c r="CG25" s="179"/>
      <c r="CH25" s="179"/>
      <c r="CI25" s="179"/>
      <c r="CJ25" s="179"/>
      <c r="CK25" s="179"/>
      <c r="CL25" s="179"/>
      <c r="CM25" s="179"/>
      <c r="CN25" s="179"/>
      <c r="CO25" s="179"/>
      <c r="CP25" s="179"/>
      <c r="CQ25" s="179"/>
      <c r="CR25" s="179"/>
      <c r="CS25" s="179"/>
      <c r="CT25" s="179"/>
      <c r="CU25" s="179"/>
      <c r="CV25" s="179"/>
      <c r="CW25" s="179"/>
      <c r="CX25" s="179"/>
      <c r="CY25" s="179"/>
      <c r="CZ25" s="179"/>
      <c r="DA25" s="179"/>
      <c r="DB25" s="179"/>
      <c r="DC25" s="179"/>
      <c r="DD25" s="179"/>
    </row>
    <row r="26" spans="1:108" x14ac:dyDescent="0.25">
      <c r="A26" s="39" t="s">
        <v>103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79"/>
      <c r="BX26" s="179"/>
      <c r="BY26" s="179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179"/>
      <c r="CU26" s="179"/>
      <c r="CV26" s="179"/>
      <c r="CW26" s="179"/>
      <c r="CX26" s="179"/>
      <c r="CY26" s="179"/>
      <c r="CZ26" s="179"/>
      <c r="DA26" s="179"/>
      <c r="DB26" s="179"/>
      <c r="DC26" s="179"/>
      <c r="DD26" s="179"/>
    </row>
    <row r="27" spans="1:108" x14ac:dyDescent="0.25">
      <c r="A27" s="3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2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3"/>
      <c r="CP27" s="53"/>
      <c r="CQ27" s="53"/>
      <c r="CR27" s="53"/>
      <c r="CS27" s="53"/>
      <c r="CT27" s="53"/>
      <c r="CU27" s="53"/>
      <c r="CV27" s="53"/>
    </row>
    <row r="28" spans="1:108" x14ac:dyDescent="0.25">
      <c r="A28" s="39" t="s">
        <v>104</v>
      </c>
      <c r="AS28" s="171" t="s">
        <v>105</v>
      </c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</row>
    <row r="29" spans="1:108" x14ac:dyDescent="0.25">
      <c r="A29" s="39" t="s">
        <v>106</v>
      </c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</row>
    <row r="30" spans="1:108" x14ac:dyDescent="0.25">
      <c r="A30" s="39" t="s">
        <v>107</v>
      </c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</row>
    <row r="31" spans="1:108" ht="15" customHeight="1" x14ac:dyDescent="0.25"/>
    <row r="32" spans="1:108" s="36" customFormat="1" x14ac:dyDescent="0.25">
      <c r="A32" s="181" t="s">
        <v>108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81"/>
      <c r="CT32" s="181"/>
      <c r="CU32" s="181"/>
      <c r="CV32" s="181"/>
      <c r="CW32" s="181"/>
      <c r="CX32" s="181"/>
      <c r="CY32" s="181"/>
      <c r="CZ32" s="181"/>
      <c r="DA32" s="181"/>
      <c r="DB32" s="181"/>
      <c r="DC32" s="181"/>
      <c r="DD32" s="181"/>
    </row>
    <row r="33" spans="1:108" s="36" customFormat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</row>
    <row r="34" spans="1:108" ht="15" customHeight="1" x14ac:dyDescent="0.25">
      <c r="A34" s="55" t="s">
        <v>109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</row>
    <row r="35" spans="1:108" ht="30" customHeight="1" x14ac:dyDescent="0.25">
      <c r="A35" s="180" t="s">
        <v>110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0"/>
      <c r="CK35" s="180"/>
      <c r="CL35" s="180"/>
      <c r="CM35" s="180"/>
      <c r="CN35" s="180"/>
      <c r="CO35" s="180"/>
      <c r="CP35" s="180"/>
      <c r="CQ35" s="180"/>
      <c r="CR35" s="180"/>
      <c r="CS35" s="180"/>
      <c r="CT35" s="180"/>
      <c r="CU35" s="180"/>
      <c r="CV35" s="180"/>
      <c r="CW35" s="180"/>
      <c r="CX35" s="180"/>
      <c r="CY35" s="180"/>
      <c r="CZ35" s="180"/>
      <c r="DA35" s="180"/>
      <c r="DB35" s="180"/>
      <c r="DC35" s="180"/>
      <c r="DD35" s="180"/>
    </row>
    <row r="36" spans="1:108" ht="15" customHeight="1" x14ac:dyDescent="0.25">
      <c r="A36" s="55" t="s">
        <v>111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</row>
    <row r="37" spans="1:108" ht="30" customHeight="1" x14ac:dyDescent="0.25">
      <c r="A37" s="180" t="s">
        <v>112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</row>
    <row r="38" spans="1:108" ht="30" customHeight="1" x14ac:dyDescent="0.25">
      <c r="A38" s="180" t="s">
        <v>113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</row>
    <row r="39" spans="1:108" x14ac:dyDescent="0.25">
      <c r="A39" s="55" t="s">
        <v>114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</row>
    <row r="40" spans="1:108" ht="30" customHeight="1" x14ac:dyDescent="0.25">
      <c r="A40" s="180" t="s">
        <v>115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  <c r="BR40" s="180"/>
      <c r="BS40" s="180"/>
      <c r="BT40" s="180"/>
      <c r="BU40" s="180"/>
      <c r="BV40" s="180"/>
      <c r="BW40" s="180"/>
      <c r="BX40" s="180"/>
      <c r="BY40" s="180"/>
      <c r="BZ40" s="180"/>
      <c r="CA40" s="180"/>
      <c r="CB40" s="180"/>
      <c r="CC40" s="180"/>
      <c r="CD40" s="180"/>
      <c r="CE40" s="180"/>
      <c r="CF40" s="180"/>
      <c r="CG40" s="180"/>
      <c r="CH40" s="180"/>
      <c r="CI40" s="180"/>
      <c r="CJ40" s="180"/>
      <c r="CK40" s="180"/>
      <c r="CL40" s="180"/>
      <c r="CM40" s="180"/>
      <c r="CN40" s="180"/>
      <c r="CO40" s="180"/>
      <c r="CP40" s="180"/>
      <c r="CQ40" s="180"/>
      <c r="CR40" s="180"/>
      <c r="CS40" s="180"/>
      <c r="CT40" s="180"/>
      <c r="CU40" s="180"/>
      <c r="CV40" s="180"/>
      <c r="CW40" s="180"/>
      <c r="CX40" s="180"/>
      <c r="CY40" s="180"/>
      <c r="CZ40" s="180"/>
      <c r="DA40" s="180"/>
      <c r="DB40" s="180"/>
      <c r="DC40" s="180"/>
      <c r="DD40" s="180"/>
    </row>
    <row r="41" spans="1:108" ht="30" customHeight="1" x14ac:dyDescent="0.25">
      <c r="A41" s="180" t="s">
        <v>116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80"/>
      <c r="BZ41" s="180"/>
      <c r="CA41" s="180"/>
      <c r="CB41" s="180"/>
      <c r="CC41" s="180"/>
      <c r="CD41" s="180"/>
      <c r="CE41" s="180"/>
      <c r="CF41" s="180"/>
      <c r="CG41" s="180"/>
      <c r="CH41" s="180"/>
      <c r="CI41" s="180"/>
      <c r="CJ41" s="180"/>
      <c r="CK41" s="180"/>
      <c r="CL41" s="180"/>
      <c r="CM41" s="180"/>
      <c r="CN41" s="180"/>
      <c r="CO41" s="180"/>
      <c r="CP41" s="180"/>
      <c r="CQ41" s="180"/>
      <c r="CR41" s="180"/>
      <c r="CS41" s="180"/>
      <c r="CT41" s="180"/>
      <c r="CU41" s="180"/>
      <c r="CV41" s="180"/>
      <c r="CW41" s="180"/>
      <c r="CX41" s="180"/>
      <c r="CY41" s="180"/>
      <c r="CZ41" s="180"/>
      <c r="DA41" s="180"/>
      <c r="DB41" s="180"/>
      <c r="DC41" s="180"/>
      <c r="DD41" s="180"/>
    </row>
    <row r="42" spans="1:108" ht="20.25" customHeight="1" x14ac:dyDescent="0.25">
      <c r="A42" s="180" t="s">
        <v>117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0"/>
      <c r="CT42" s="180"/>
      <c r="CU42" s="180"/>
      <c r="CV42" s="180"/>
      <c r="CW42" s="180"/>
      <c r="CX42" s="180"/>
      <c r="CY42" s="180"/>
      <c r="CZ42" s="180"/>
      <c r="DA42" s="180"/>
      <c r="DB42" s="180"/>
      <c r="DC42" s="180"/>
      <c r="DD42" s="180"/>
    </row>
  </sheetData>
  <mergeCells count="54">
    <mergeCell ref="A42:DD42"/>
    <mergeCell ref="A32:DD32"/>
    <mergeCell ref="A35:DD35"/>
    <mergeCell ref="A37:DD37"/>
    <mergeCell ref="A38:DD38"/>
    <mergeCell ref="A40:DD40"/>
    <mergeCell ref="A41:DD41"/>
    <mergeCell ref="AS28:DD30"/>
    <mergeCell ref="CO16:DD16"/>
    <mergeCell ref="CO17:DD17"/>
    <mergeCell ref="AI18:BW20"/>
    <mergeCell ref="CO18:DD18"/>
    <mergeCell ref="CO19:DD19"/>
    <mergeCell ref="CO20:DD20"/>
    <mergeCell ref="CO21:DD21"/>
    <mergeCell ref="AI22:BW22"/>
    <mergeCell ref="CO22:DD22"/>
    <mergeCell ref="CO23:DD23"/>
    <mergeCell ref="AS25:DD26"/>
    <mergeCell ref="Q9:AH9"/>
    <mergeCell ref="A10:DD10"/>
    <mergeCell ref="CO13:DD13"/>
    <mergeCell ref="CO14:DD14"/>
    <mergeCell ref="L11:CO11"/>
    <mergeCell ref="AL15:AO15"/>
    <mergeCell ref="AS15:BJ15"/>
    <mergeCell ref="BK15:BN15"/>
    <mergeCell ref="BO15:BR15"/>
    <mergeCell ref="CO15:DD15"/>
    <mergeCell ref="CL7:CO7"/>
    <mergeCell ref="CP7:CS7"/>
    <mergeCell ref="J8:M8"/>
    <mergeCell ref="Q8:AH8"/>
    <mergeCell ref="AI8:AL8"/>
    <mergeCell ref="AM8:AP8"/>
    <mergeCell ref="BT7:CK7"/>
    <mergeCell ref="E7:H7"/>
    <mergeCell ref="L7:AC7"/>
    <mergeCell ref="AD7:AG7"/>
    <mergeCell ref="AH7:AK7"/>
    <mergeCell ref="BM7:BP7"/>
    <mergeCell ref="A5:T5"/>
    <mergeCell ref="W5:AZ5"/>
    <mergeCell ref="BE5:BX5"/>
    <mergeCell ref="CA5:DD5"/>
    <mergeCell ref="A6:D6"/>
    <mergeCell ref="BE6:BX6"/>
    <mergeCell ref="CA6:DD6"/>
    <mergeCell ref="A4:M4"/>
    <mergeCell ref="BE1:DD1"/>
    <mergeCell ref="A2:V2"/>
    <mergeCell ref="BE2:DD2"/>
    <mergeCell ref="BC3:DD3"/>
    <mergeCell ref="A3:AB3"/>
  </mergeCells>
  <pageMargins left="0.78740157480314965" right="0.31496062992125984" top="0.59055118110236227" bottom="0.39370078740157483" header="0.19685039370078741" footer="0.19685039370078741"/>
  <pageSetup paperSize="9" scale="8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"/>
  <sheetViews>
    <sheetView zoomScale="80" zoomScaleNormal="80" workbookViewId="0">
      <selection activeCell="E9" sqref="E9"/>
    </sheetView>
  </sheetViews>
  <sheetFormatPr defaultRowHeight="14.4" x14ac:dyDescent="0.3"/>
  <cols>
    <col min="3" max="3" width="50.21875" customWidth="1"/>
    <col min="4" max="4" width="26.109375" customWidth="1"/>
    <col min="5" max="5" width="14.33203125" customWidth="1"/>
    <col min="6" max="6" width="13.77734375" customWidth="1"/>
  </cols>
  <sheetData>
    <row r="1" spans="2:8" ht="14.4" customHeight="1" x14ac:dyDescent="0.3">
      <c r="B1" s="190" t="s">
        <v>146</v>
      </c>
      <c r="C1" s="149"/>
      <c r="D1" s="149"/>
      <c r="E1" s="79"/>
      <c r="F1" s="79"/>
      <c r="G1" s="1"/>
      <c r="H1" s="1"/>
    </row>
    <row r="2" spans="2:8" ht="14.4" customHeight="1" x14ac:dyDescent="0.3">
      <c r="B2" s="149"/>
      <c r="C2" s="149"/>
      <c r="D2" s="149"/>
      <c r="E2" s="79"/>
      <c r="F2" s="79"/>
      <c r="G2" s="1"/>
      <c r="H2" s="1"/>
    </row>
    <row r="3" spans="2:8" ht="36.6" customHeight="1" thickBot="1" x14ac:dyDescent="0.35">
      <c r="B3" s="191"/>
      <c r="C3" s="191"/>
      <c r="D3" s="191"/>
      <c r="E3" s="79"/>
      <c r="F3" s="79"/>
      <c r="G3" s="1"/>
      <c r="H3" s="1"/>
    </row>
    <row r="4" spans="2:8" ht="36.6" customHeight="1" thickBot="1" x14ac:dyDescent="0.35">
      <c r="B4" s="122"/>
      <c r="C4" s="122"/>
      <c r="D4" s="122"/>
      <c r="E4" s="117"/>
      <c r="F4" s="117"/>
      <c r="G4" s="1"/>
      <c r="H4" s="1"/>
    </row>
    <row r="5" spans="2:8" ht="36.6" customHeight="1" thickBot="1" x14ac:dyDescent="0.35">
      <c r="B5" s="3" t="s">
        <v>19</v>
      </c>
      <c r="C5" s="125" t="s">
        <v>17</v>
      </c>
      <c r="D5" s="125" t="s">
        <v>18</v>
      </c>
      <c r="E5" s="79"/>
      <c r="F5" s="1"/>
    </row>
    <row r="6" spans="2:8" s="2" customFormat="1" ht="16.2" thickBot="1" x14ac:dyDescent="0.35">
      <c r="B6" s="124">
        <v>1</v>
      </c>
      <c r="C6" s="6">
        <v>2</v>
      </c>
      <c r="D6" s="6">
        <v>3</v>
      </c>
    </row>
    <row r="7" spans="2:8" ht="16.2" thickBot="1" x14ac:dyDescent="0.35">
      <c r="B7" s="119" t="s">
        <v>20</v>
      </c>
      <c r="C7" s="74" t="s">
        <v>0</v>
      </c>
      <c r="D7" s="136">
        <f>SUM(D9+D12)</f>
        <v>11065746.129999999</v>
      </c>
    </row>
    <row r="8" spans="2:8" ht="16.2" thickBot="1" x14ac:dyDescent="0.35">
      <c r="B8" s="186"/>
      <c r="C8" s="137" t="s">
        <v>1</v>
      </c>
      <c r="D8" s="138"/>
    </row>
    <row r="9" spans="2:8" ht="16.2" thickBot="1" x14ac:dyDescent="0.35">
      <c r="B9" s="187"/>
      <c r="C9" s="139" t="s">
        <v>2</v>
      </c>
      <c r="D9" s="140">
        <v>8454383.1999999993</v>
      </c>
    </row>
    <row r="10" spans="2:8" ht="15.6" x14ac:dyDescent="0.3">
      <c r="B10" s="186"/>
      <c r="C10" s="75" t="s">
        <v>3</v>
      </c>
      <c r="D10" s="108"/>
    </row>
    <row r="11" spans="2:8" ht="16.2" thickBot="1" x14ac:dyDescent="0.35">
      <c r="B11" s="187"/>
      <c r="C11" s="7" t="s">
        <v>4</v>
      </c>
      <c r="D11" s="109"/>
    </row>
    <row r="12" spans="2:8" ht="16.2" thickBot="1" x14ac:dyDescent="0.35">
      <c r="B12" s="124"/>
      <c r="C12" s="6" t="s">
        <v>5</v>
      </c>
      <c r="D12" s="76">
        <v>2611362.9300000002</v>
      </c>
    </row>
    <row r="13" spans="2:8" ht="16.2" thickBot="1" x14ac:dyDescent="0.35">
      <c r="B13" s="186"/>
      <c r="C13" s="75" t="s">
        <v>3</v>
      </c>
      <c r="D13" s="138"/>
    </row>
    <row r="14" spans="2:8" s="2" customFormat="1" ht="16.2" thickBot="1" x14ac:dyDescent="0.35">
      <c r="B14" s="187"/>
      <c r="C14" s="7" t="s">
        <v>4</v>
      </c>
      <c r="D14" s="140">
        <v>579162.98</v>
      </c>
    </row>
    <row r="15" spans="2:8" ht="16.2" thickBot="1" x14ac:dyDescent="0.35">
      <c r="B15" s="119" t="s">
        <v>21</v>
      </c>
      <c r="C15" s="74" t="s">
        <v>6</v>
      </c>
      <c r="D15" s="76"/>
    </row>
    <row r="16" spans="2:8" ht="15.6" x14ac:dyDescent="0.3">
      <c r="B16" s="188"/>
      <c r="C16" s="75" t="s">
        <v>1</v>
      </c>
      <c r="D16" s="184"/>
    </row>
    <row r="17" spans="2:4" ht="16.2" thickBot="1" x14ac:dyDescent="0.35">
      <c r="B17" s="189"/>
      <c r="C17" s="7" t="s">
        <v>7</v>
      </c>
      <c r="D17" s="185"/>
    </row>
    <row r="18" spans="2:4" ht="15.6" x14ac:dyDescent="0.3">
      <c r="B18" s="188"/>
      <c r="C18" s="75" t="s">
        <v>3</v>
      </c>
      <c r="D18" s="184"/>
    </row>
    <row r="19" spans="2:4" ht="16.2" thickBot="1" x14ac:dyDescent="0.35">
      <c r="B19" s="189"/>
      <c r="C19" s="7" t="s">
        <v>8</v>
      </c>
      <c r="D19" s="185"/>
    </row>
    <row r="20" spans="2:4" ht="16.2" thickBot="1" x14ac:dyDescent="0.35">
      <c r="B20" s="121"/>
      <c r="C20" s="7"/>
      <c r="D20" s="76"/>
    </row>
    <row r="21" spans="2:4" ht="31.8" thickBot="1" x14ac:dyDescent="0.35">
      <c r="B21" s="121"/>
      <c r="C21" s="7" t="s">
        <v>9</v>
      </c>
      <c r="D21" s="76"/>
    </row>
    <row r="22" spans="2:4" ht="16.2" thickBot="1" x14ac:dyDescent="0.35">
      <c r="B22" s="121"/>
      <c r="C22" s="7" t="s">
        <v>10</v>
      </c>
      <c r="D22" s="76"/>
    </row>
    <row r="23" spans="2:4" s="2" customFormat="1" ht="16.2" thickBot="1" x14ac:dyDescent="0.35">
      <c r="B23" s="126"/>
      <c r="C23" s="7" t="s">
        <v>11</v>
      </c>
      <c r="D23" s="76"/>
    </row>
    <row r="24" spans="2:4" ht="16.2" thickBot="1" x14ac:dyDescent="0.35">
      <c r="B24" s="120"/>
      <c r="C24" s="7" t="s">
        <v>12</v>
      </c>
      <c r="D24" s="76"/>
    </row>
    <row r="25" spans="2:4" ht="16.2" thickBot="1" x14ac:dyDescent="0.35">
      <c r="B25" s="119" t="s">
        <v>22</v>
      </c>
      <c r="C25" s="74" t="s">
        <v>13</v>
      </c>
      <c r="D25" s="76"/>
    </row>
    <row r="26" spans="2:4" ht="15.6" x14ac:dyDescent="0.3">
      <c r="B26" s="182"/>
      <c r="C26" s="75" t="s">
        <v>1</v>
      </c>
      <c r="D26" s="184"/>
    </row>
    <row r="27" spans="2:4" ht="16.2" thickBot="1" x14ac:dyDescent="0.35">
      <c r="B27" s="183"/>
      <c r="C27" s="7" t="s">
        <v>14</v>
      </c>
      <c r="D27" s="185"/>
    </row>
    <row r="28" spans="2:4" ht="16.2" thickBot="1" x14ac:dyDescent="0.35">
      <c r="B28" s="118"/>
      <c r="C28" s="7" t="s">
        <v>15</v>
      </c>
      <c r="D28" s="76"/>
    </row>
    <row r="29" spans="2:4" ht="15.6" x14ac:dyDescent="0.3">
      <c r="B29" s="182"/>
      <c r="C29" s="75" t="s">
        <v>3</v>
      </c>
      <c r="D29" s="184"/>
    </row>
    <row r="30" spans="2:4" ht="16.2" thickBot="1" x14ac:dyDescent="0.35">
      <c r="B30" s="183"/>
      <c r="C30" s="7" t="s">
        <v>16</v>
      </c>
      <c r="D30" s="185"/>
    </row>
    <row r="44" spans="4:4" ht="21" x14ac:dyDescent="0.4">
      <c r="D44" s="58"/>
    </row>
  </sheetData>
  <mergeCells count="12">
    <mergeCell ref="B8:B9"/>
    <mergeCell ref="B10:B11"/>
    <mergeCell ref="B26:B27"/>
    <mergeCell ref="D26:D27"/>
    <mergeCell ref="B1:D3"/>
    <mergeCell ref="B29:B30"/>
    <mergeCell ref="D29:D30"/>
    <mergeCell ref="B13:B14"/>
    <mergeCell ref="B16:B17"/>
    <mergeCell ref="D16:D17"/>
    <mergeCell ref="B18:B19"/>
    <mergeCell ref="D18:D19"/>
  </mergeCells>
  <pageMargins left="0.7" right="0.7" top="0.75" bottom="0.75" header="0.3" footer="0.3"/>
  <pageSetup paperSize="9" scale="9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180"/>
  <sheetViews>
    <sheetView tabSelected="1" topLeftCell="A101" zoomScale="70" zoomScaleNormal="70" workbookViewId="0">
      <selection activeCell="F149" sqref="F149"/>
    </sheetView>
  </sheetViews>
  <sheetFormatPr defaultRowHeight="14.4" x14ac:dyDescent="0.3"/>
  <cols>
    <col min="2" max="2" width="36.109375" customWidth="1"/>
    <col min="4" max="4" width="13.5546875" customWidth="1"/>
    <col min="5" max="5" width="15" customWidth="1"/>
    <col min="6" max="6" width="15.21875" customWidth="1"/>
    <col min="10" max="10" width="15.44140625" customWidth="1"/>
    <col min="11" max="11" width="15" customWidth="1"/>
    <col min="12" max="12" width="11.5546875" customWidth="1"/>
    <col min="13" max="13" width="13.6640625" customWidth="1"/>
    <col min="14" max="14" width="16.21875" customWidth="1"/>
    <col min="15" max="15" width="11.77734375" customWidth="1"/>
    <col min="16" max="16" width="12.33203125" customWidth="1"/>
  </cols>
  <sheetData>
    <row r="3" spans="2:14" x14ac:dyDescent="0.3">
      <c r="B3" s="196" t="s">
        <v>147</v>
      </c>
      <c r="C3" s="196"/>
      <c r="D3" s="196"/>
      <c r="E3" s="196"/>
      <c r="F3" s="196"/>
      <c r="G3" s="196"/>
      <c r="H3" s="196"/>
      <c r="I3" s="196"/>
      <c r="J3" s="196"/>
      <c r="K3" s="196"/>
    </row>
    <row r="4" spans="2:14" x14ac:dyDescent="0.3">
      <c r="B4" s="196"/>
      <c r="C4" s="196"/>
      <c r="D4" s="196"/>
      <c r="E4" s="196"/>
      <c r="F4" s="196"/>
      <c r="G4" s="196"/>
      <c r="H4" s="196"/>
      <c r="I4" s="196"/>
      <c r="J4" s="196"/>
      <c r="K4" s="196"/>
    </row>
    <row r="5" spans="2:14" ht="15" thickBot="1" x14ac:dyDescent="0.35">
      <c r="K5" t="s">
        <v>140</v>
      </c>
    </row>
    <row r="6" spans="2:14" ht="30.6" customHeight="1" thickBot="1" x14ac:dyDescent="0.35">
      <c r="B6" s="194" t="s">
        <v>17</v>
      </c>
      <c r="C6" s="194" t="s">
        <v>23</v>
      </c>
      <c r="D6" s="194" t="s">
        <v>24</v>
      </c>
      <c r="E6" s="198" t="s">
        <v>25</v>
      </c>
      <c r="F6" s="199"/>
      <c r="G6" s="199"/>
      <c r="H6" s="199"/>
      <c r="I6" s="199"/>
      <c r="J6" s="199"/>
      <c r="K6" s="200"/>
    </row>
    <row r="7" spans="2:14" ht="16.8" customHeight="1" thickBot="1" x14ac:dyDescent="0.35">
      <c r="B7" s="197"/>
      <c r="C7" s="197"/>
      <c r="D7" s="197"/>
      <c r="E7" s="194" t="s">
        <v>26</v>
      </c>
      <c r="F7" s="198" t="s">
        <v>3</v>
      </c>
      <c r="G7" s="199"/>
      <c r="H7" s="199"/>
      <c r="I7" s="199"/>
      <c r="J7" s="199"/>
      <c r="K7" s="200"/>
    </row>
    <row r="8" spans="2:14" ht="81" customHeight="1" thickBot="1" x14ac:dyDescent="0.35">
      <c r="B8" s="197"/>
      <c r="C8" s="197"/>
      <c r="D8" s="197"/>
      <c r="E8" s="197"/>
      <c r="F8" s="194" t="s">
        <v>27</v>
      </c>
      <c r="G8" s="194" t="s">
        <v>28</v>
      </c>
      <c r="H8" s="194" t="s">
        <v>29</v>
      </c>
      <c r="I8" s="194" t="s">
        <v>30</v>
      </c>
      <c r="J8" s="198" t="s">
        <v>31</v>
      </c>
      <c r="K8" s="200"/>
    </row>
    <row r="9" spans="2:14" ht="139.19999999999999" customHeight="1" thickBot="1" x14ac:dyDescent="0.35">
      <c r="B9" s="195"/>
      <c r="C9" s="195"/>
      <c r="D9" s="195"/>
      <c r="E9" s="195"/>
      <c r="F9" s="195"/>
      <c r="G9" s="195"/>
      <c r="H9" s="195"/>
      <c r="I9" s="195"/>
      <c r="J9" s="6" t="s">
        <v>26</v>
      </c>
      <c r="K9" s="6" t="s">
        <v>32</v>
      </c>
    </row>
    <row r="10" spans="2:14" ht="16.2" thickBot="1" x14ac:dyDescent="0.35">
      <c r="B10" s="16">
        <v>1</v>
      </c>
      <c r="C10" s="6">
        <v>2</v>
      </c>
      <c r="D10" s="6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  <c r="K10" s="6">
        <v>10</v>
      </c>
    </row>
    <row r="11" spans="2:14" ht="18.600000000000001" thickBot="1" x14ac:dyDescent="0.35">
      <c r="B11" s="16" t="s">
        <v>33</v>
      </c>
      <c r="C11" s="6">
        <v>100</v>
      </c>
      <c r="D11" s="6" t="s">
        <v>34</v>
      </c>
      <c r="E11" s="21">
        <f>F11+J11</f>
        <v>8278454.1457599998</v>
      </c>
      <c r="F11" s="22">
        <f>F23</f>
        <v>8278454.1457599998</v>
      </c>
      <c r="G11" s="22"/>
      <c r="H11" s="22"/>
      <c r="I11" s="22"/>
      <c r="J11" s="22">
        <f>J23</f>
        <v>0</v>
      </c>
      <c r="K11" s="6"/>
    </row>
    <row r="12" spans="2:14" ht="15.6" x14ac:dyDescent="0.3">
      <c r="B12" s="15" t="s">
        <v>35</v>
      </c>
      <c r="C12" s="194">
        <v>110</v>
      </c>
      <c r="D12" s="194"/>
      <c r="E12" s="192"/>
      <c r="F12" s="192" t="s">
        <v>34</v>
      </c>
      <c r="G12" s="192" t="s">
        <v>34</v>
      </c>
      <c r="H12" s="192" t="s">
        <v>34</v>
      </c>
      <c r="I12" s="192" t="s">
        <v>34</v>
      </c>
      <c r="J12" s="192"/>
      <c r="K12" s="194" t="s">
        <v>34</v>
      </c>
    </row>
    <row r="13" spans="2:14" ht="15.6" customHeight="1" thickBot="1" x14ac:dyDescent="0.35">
      <c r="B13" s="20" t="s">
        <v>36</v>
      </c>
      <c r="C13" s="195"/>
      <c r="D13" s="195"/>
      <c r="E13" s="193"/>
      <c r="F13" s="193"/>
      <c r="G13" s="193"/>
      <c r="H13" s="193"/>
      <c r="I13" s="193"/>
      <c r="J13" s="193"/>
      <c r="K13" s="195"/>
      <c r="N13" s="13"/>
    </row>
    <row r="14" spans="2:14" ht="18.600000000000001" thickBot="1" x14ac:dyDescent="0.35">
      <c r="B14" s="16"/>
      <c r="C14" s="6"/>
      <c r="D14" s="6"/>
      <c r="E14" s="22"/>
      <c r="F14" s="22"/>
      <c r="G14" s="22"/>
      <c r="H14" s="22"/>
      <c r="I14" s="22"/>
      <c r="J14" s="22"/>
      <c r="K14" s="6"/>
    </row>
    <row r="15" spans="2:14" ht="22.2" customHeight="1" thickBot="1" x14ac:dyDescent="0.35">
      <c r="B15" s="20" t="s">
        <v>37</v>
      </c>
      <c r="C15" s="6">
        <v>120</v>
      </c>
      <c r="D15" s="6">
        <v>130</v>
      </c>
      <c r="E15" s="22">
        <f>F15+J15</f>
        <v>8278454.1457599998</v>
      </c>
      <c r="F15" s="22">
        <f>F23</f>
        <v>8278454.1457599998</v>
      </c>
      <c r="G15" s="22" t="s">
        <v>34</v>
      </c>
      <c r="H15" s="22" t="s">
        <v>34</v>
      </c>
      <c r="I15" s="22"/>
      <c r="J15" s="22">
        <f>J23</f>
        <v>0</v>
      </c>
      <c r="K15" s="6"/>
    </row>
    <row r="16" spans="2:14" ht="18.600000000000001" thickBot="1" x14ac:dyDescent="0.35">
      <c r="B16" s="20"/>
      <c r="C16" s="6"/>
      <c r="D16" s="6"/>
      <c r="E16" s="22"/>
      <c r="F16" s="22"/>
      <c r="G16" s="22"/>
      <c r="H16" s="22"/>
      <c r="I16" s="22"/>
      <c r="J16" s="11"/>
      <c r="K16" s="6"/>
    </row>
    <row r="17" spans="2:16" ht="32.4" customHeight="1" thickBot="1" x14ac:dyDescent="0.35">
      <c r="B17" s="20" t="s">
        <v>38</v>
      </c>
      <c r="C17" s="6">
        <v>130</v>
      </c>
      <c r="D17" s="6"/>
      <c r="E17" s="22"/>
      <c r="F17" s="22" t="s">
        <v>34</v>
      </c>
      <c r="G17" s="22" t="s">
        <v>34</v>
      </c>
      <c r="H17" s="22" t="s">
        <v>34</v>
      </c>
      <c r="I17" s="22" t="s">
        <v>34</v>
      </c>
      <c r="J17" s="11"/>
      <c r="K17" s="6" t="s">
        <v>34</v>
      </c>
    </row>
    <row r="18" spans="2:16" ht="78.599999999999994" customHeight="1" thickBot="1" x14ac:dyDescent="0.35">
      <c r="B18" s="20" t="s">
        <v>39</v>
      </c>
      <c r="C18" s="6">
        <v>140</v>
      </c>
      <c r="D18" s="6"/>
      <c r="E18" s="22"/>
      <c r="F18" s="22" t="s">
        <v>34</v>
      </c>
      <c r="G18" s="22" t="s">
        <v>34</v>
      </c>
      <c r="H18" s="22" t="s">
        <v>34</v>
      </c>
      <c r="I18" s="22" t="s">
        <v>34</v>
      </c>
      <c r="J18" s="11"/>
      <c r="K18" s="6" t="s">
        <v>34</v>
      </c>
    </row>
    <row r="19" spans="2:16" ht="36" customHeight="1" thickBot="1" x14ac:dyDescent="0.35">
      <c r="B19" s="20" t="s">
        <v>40</v>
      </c>
      <c r="C19" s="6">
        <v>150</v>
      </c>
      <c r="D19" s="6"/>
      <c r="E19" s="22"/>
      <c r="F19" s="22" t="s">
        <v>34</v>
      </c>
      <c r="G19" s="22"/>
      <c r="H19" s="22"/>
      <c r="I19" s="22" t="s">
        <v>34</v>
      </c>
      <c r="J19" s="11" t="s">
        <v>34</v>
      </c>
      <c r="K19" s="6" t="s">
        <v>34</v>
      </c>
    </row>
    <row r="20" spans="2:16" ht="18.600000000000001" thickBot="1" x14ac:dyDescent="0.35">
      <c r="B20" s="20" t="s">
        <v>41</v>
      </c>
      <c r="C20" s="6">
        <v>160</v>
      </c>
      <c r="D20" s="6"/>
      <c r="E20" s="22"/>
      <c r="F20" s="22" t="s">
        <v>34</v>
      </c>
      <c r="G20" s="22" t="s">
        <v>34</v>
      </c>
      <c r="H20" s="22" t="s">
        <v>34</v>
      </c>
      <c r="I20" s="22" t="s">
        <v>34</v>
      </c>
      <c r="J20" s="11" t="s">
        <v>34</v>
      </c>
      <c r="K20" s="6" t="s">
        <v>34</v>
      </c>
    </row>
    <row r="21" spans="2:16" ht="18.600000000000001" thickBot="1" x14ac:dyDescent="0.35">
      <c r="B21" s="20" t="s">
        <v>42</v>
      </c>
      <c r="C21" s="6">
        <v>180</v>
      </c>
      <c r="D21" s="6" t="s">
        <v>34</v>
      </c>
      <c r="E21" s="22"/>
      <c r="F21" s="22" t="s">
        <v>34</v>
      </c>
      <c r="G21" s="22" t="s">
        <v>34</v>
      </c>
      <c r="H21" s="22" t="s">
        <v>34</v>
      </c>
      <c r="I21" s="22" t="s">
        <v>34</v>
      </c>
      <c r="J21" s="11" t="s">
        <v>34</v>
      </c>
      <c r="K21" s="6" t="s">
        <v>34</v>
      </c>
    </row>
    <row r="22" spans="2:16" ht="18.600000000000001" thickBot="1" x14ac:dyDescent="0.35">
      <c r="B22" s="20"/>
      <c r="C22" s="6"/>
      <c r="D22" s="6"/>
      <c r="E22" s="22"/>
      <c r="F22" s="22"/>
      <c r="G22" s="22"/>
      <c r="H22" s="22"/>
      <c r="I22" s="22"/>
      <c r="J22" s="11"/>
      <c r="K22" s="6"/>
    </row>
    <row r="23" spans="2:16" ht="18.600000000000001" thickBot="1" x14ac:dyDescent="0.35">
      <c r="B23" s="20" t="s">
        <v>43</v>
      </c>
      <c r="C23" s="6">
        <v>200</v>
      </c>
      <c r="D23" s="6" t="s">
        <v>34</v>
      </c>
      <c r="E23" s="22">
        <f>F23+J23</f>
        <v>8278454.1457599998</v>
      </c>
      <c r="F23" s="22">
        <f>F24+F32+F40</f>
        <v>8278454.1457599998</v>
      </c>
      <c r="G23" s="22"/>
      <c r="H23" s="22"/>
      <c r="I23" s="22"/>
      <c r="J23" s="22">
        <f>J24+J32+J40</f>
        <v>0</v>
      </c>
      <c r="K23" s="6"/>
    </row>
    <row r="24" spans="2:16" ht="15.6" x14ac:dyDescent="0.3">
      <c r="B24" s="9" t="s">
        <v>44</v>
      </c>
      <c r="C24" s="194">
        <v>210</v>
      </c>
      <c r="D24" s="194"/>
      <c r="E24" s="192">
        <f>F24+J24</f>
        <v>6775654.1457599998</v>
      </c>
      <c r="F24" s="192">
        <f>SUM(F26:F29)</f>
        <v>6775654.1457599998</v>
      </c>
      <c r="G24" s="192"/>
      <c r="H24" s="192"/>
      <c r="I24" s="192"/>
      <c r="J24" s="205">
        <f>J26+J28</f>
        <v>0</v>
      </c>
      <c r="K24" s="194"/>
    </row>
    <row r="25" spans="2:16" ht="19.8" customHeight="1" thickBot="1" x14ac:dyDescent="0.35">
      <c r="B25" s="20" t="s">
        <v>45</v>
      </c>
      <c r="C25" s="195"/>
      <c r="D25" s="195"/>
      <c r="E25" s="193"/>
      <c r="F25" s="193"/>
      <c r="G25" s="193"/>
      <c r="H25" s="193"/>
      <c r="I25" s="193"/>
      <c r="J25" s="206"/>
      <c r="K25" s="195"/>
    </row>
    <row r="26" spans="2:16" ht="18.600000000000001" thickBot="1" x14ac:dyDescent="0.35">
      <c r="B26" s="105" t="s">
        <v>152</v>
      </c>
      <c r="C26" s="3"/>
      <c r="D26" s="141" t="s">
        <v>153</v>
      </c>
      <c r="E26" s="106">
        <f>F26+J26</f>
        <v>5201500.88</v>
      </c>
      <c r="F26" s="106">
        <v>5201500.88</v>
      </c>
      <c r="G26" s="106"/>
      <c r="H26" s="106"/>
      <c r="I26" s="106"/>
      <c r="J26" s="106"/>
      <c r="K26" s="106"/>
    </row>
    <row r="27" spans="2:16" ht="29.4" customHeight="1" thickBot="1" x14ac:dyDescent="0.35">
      <c r="B27" s="126" t="s">
        <v>139</v>
      </c>
      <c r="C27" s="6"/>
      <c r="D27" s="141" t="s">
        <v>150</v>
      </c>
      <c r="E27" s="84">
        <f>F27</f>
        <v>1570853.2657599999</v>
      </c>
      <c r="F27" s="106">
        <v>1570853.2657599999</v>
      </c>
      <c r="G27" s="84"/>
      <c r="H27" s="84"/>
      <c r="I27" s="84"/>
      <c r="J27" s="84"/>
      <c r="K27" s="80"/>
    </row>
    <row r="28" spans="2:16" ht="34.799999999999997" customHeight="1" thickBot="1" x14ac:dyDescent="0.35">
      <c r="B28" s="126" t="s">
        <v>154</v>
      </c>
      <c r="C28" s="6"/>
      <c r="D28" s="6">
        <v>266</v>
      </c>
      <c r="E28" s="22">
        <f>F28+J28</f>
        <v>2520</v>
      </c>
      <c r="F28" s="23">
        <f>3300-F29</f>
        <v>2520</v>
      </c>
      <c r="G28" s="22"/>
      <c r="H28" s="22"/>
      <c r="I28" s="22"/>
      <c r="J28" s="22"/>
      <c r="K28" s="6"/>
    </row>
    <row r="29" spans="2:16" ht="120" customHeight="1" thickBot="1" x14ac:dyDescent="0.35">
      <c r="B29" s="126" t="s">
        <v>155</v>
      </c>
      <c r="C29" s="142"/>
      <c r="D29" s="141" t="s">
        <v>151</v>
      </c>
      <c r="E29" s="22">
        <f>F29+J29</f>
        <v>780</v>
      </c>
      <c r="F29" s="23">
        <v>780</v>
      </c>
      <c r="G29" s="22"/>
      <c r="H29" s="22"/>
      <c r="I29" s="22"/>
      <c r="J29" s="22"/>
      <c r="K29" s="6"/>
    </row>
    <row r="30" spans="2:16" ht="31.8" customHeight="1" thickBot="1" x14ac:dyDescent="0.35">
      <c r="B30" s="78" t="s">
        <v>46</v>
      </c>
      <c r="C30" s="6">
        <v>220</v>
      </c>
      <c r="D30" s="6"/>
      <c r="E30" s="22"/>
      <c r="F30" s="22"/>
      <c r="G30" s="22"/>
      <c r="H30" s="22"/>
      <c r="I30" s="22"/>
      <c r="J30" s="11"/>
      <c r="K30" s="6"/>
    </row>
    <row r="31" spans="2:16" ht="18.600000000000001" thickBot="1" x14ac:dyDescent="0.35">
      <c r="B31" s="78" t="s">
        <v>1</v>
      </c>
      <c r="C31" s="6"/>
      <c r="D31" s="6"/>
      <c r="E31" s="22"/>
      <c r="F31" s="22"/>
      <c r="G31" s="22"/>
      <c r="H31" s="22"/>
      <c r="I31" s="22"/>
      <c r="J31" s="11"/>
      <c r="K31" s="6"/>
      <c r="N31" s="13"/>
      <c r="O31" s="59"/>
      <c r="P31" s="59"/>
    </row>
    <row r="32" spans="2:16" ht="31.8" thickBot="1" x14ac:dyDescent="0.35">
      <c r="B32" s="78" t="s">
        <v>47</v>
      </c>
      <c r="C32" s="6">
        <v>230</v>
      </c>
      <c r="D32" s="6"/>
      <c r="E32" s="22">
        <f>F32</f>
        <v>58100</v>
      </c>
      <c r="F32" s="22">
        <f>SUM(F33:F35)</f>
        <v>58100</v>
      </c>
      <c r="G32" s="22"/>
      <c r="H32" s="22"/>
      <c r="I32" s="22"/>
      <c r="J32" s="11"/>
      <c r="K32" s="6"/>
      <c r="O32" s="13"/>
      <c r="P32" s="13"/>
    </row>
    <row r="33" spans="2:11" ht="18.600000000000001" thickBot="1" x14ac:dyDescent="0.35">
      <c r="B33" s="78" t="s">
        <v>133</v>
      </c>
      <c r="C33" s="6"/>
      <c r="D33" s="6">
        <v>291</v>
      </c>
      <c r="E33" s="22">
        <f>F33</f>
        <v>14500</v>
      </c>
      <c r="F33" s="22">
        <f>17000-F34</f>
        <v>14500</v>
      </c>
      <c r="G33" s="22"/>
      <c r="H33" s="22"/>
      <c r="I33" s="22"/>
      <c r="J33" s="11"/>
      <c r="K33" s="6"/>
    </row>
    <row r="34" spans="2:11" ht="31.8" thickBot="1" x14ac:dyDescent="0.35">
      <c r="B34" s="107" t="s">
        <v>141</v>
      </c>
      <c r="C34" s="6"/>
      <c r="D34" s="6">
        <v>291</v>
      </c>
      <c r="E34" s="22">
        <f>F34</f>
        <v>2500</v>
      </c>
      <c r="F34" s="22">
        <v>2500</v>
      </c>
      <c r="G34" s="22"/>
      <c r="H34" s="22"/>
      <c r="I34" s="22"/>
      <c r="J34" s="11"/>
      <c r="K34" s="6"/>
    </row>
    <row r="35" spans="2:11" ht="31.8" thickBot="1" x14ac:dyDescent="0.35">
      <c r="B35" s="135" t="s">
        <v>156</v>
      </c>
      <c r="C35" s="6"/>
      <c r="D35" s="6">
        <v>296</v>
      </c>
      <c r="E35" s="22">
        <f>F35</f>
        <v>41100</v>
      </c>
      <c r="F35" s="22">
        <v>41100</v>
      </c>
      <c r="G35" s="22"/>
      <c r="H35" s="22"/>
      <c r="I35" s="22"/>
      <c r="J35" s="11"/>
      <c r="K35" s="6"/>
    </row>
    <row r="36" spans="2:11" ht="31.8" customHeight="1" thickBot="1" x14ac:dyDescent="0.35">
      <c r="B36" s="78" t="s">
        <v>48</v>
      </c>
      <c r="C36" s="6">
        <v>240</v>
      </c>
      <c r="D36" s="6"/>
      <c r="E36" s="22"/>
      <c r="F36" s="22"/>
      <c r="G36" s="22"/>
      <c r="H36" s="22"/>
      <c r="I36" s="22"/>
      <c r="J36" s="11"/>
      <c r="K36" s="6"/>
    </row>
    <row r="37" spans="2:11" ht="18.600000000000001" thickBot="1" x14ac:dyDescent="0.35">
      <c r="B37" s="78"/>
      <c r="C37" s="6"/>
      <c r="D37" s="6"/>
      <c r="E37" s="22"/>
      <c r="F37" s="22"/>
      <c r="G37" s="22"/>
      <c r="H37" s="22"/>
      <c r="I37" s="22"/>
      <c r="J37" s="11"/>
      <c r="K37" s="6"/>
    </row>
    <row r="38" spans="2:11" ht="35.4" customHeight="1" thickBot="1" x14ac:dyDescent="0.35">
      <c r="B38" s="78" t="s">
        <v>49</v>
      </c>
      <c r="C38" s="6">
        <v>250</v>
      </c>
      <c r="D38" s="14"/>
      <c r="E38" s="22"/>
      <c r="F38" s="22"/>
      <c r="G38" s="22"/>
      <c r="H38" s="22"/>
      <c r="I38" s="22"/>
      <c r="J38" s="22"/>
      <c r="K38" s="6"/>
    </row>
    <row r="39" spans="2:11" ht="26.4" customHeight="1" thickBot="1" x14ac:dyDescent="0.35">
      <c r="B39" s="78"/>
      <c r="C39" s="6"/>
      <c r="D39" s="77"/>
      <c r="E39" s="22"/>
      <c r="F39" s="22"/>
      <c r="G39" s="22"/>
      <c r="H39" s="22"/>
      <c r="I39" s="22"/>
      <c r="J39" s="22"/>
      <c r="K39" s="6"/>
    </row>
    <row r="40" spans="2:11" ht="30" customHeight="1" thickBot="1" x14ac:dyDescent="0.35">
      <c r="B40" s="78" t="s">
        <v>50</v>
      </c>
      <c r="C40" s="6">
        <v>260</v>
      </c>
      <c r="D40" s="6" t="s">
        <v>34</v>
      </c>
      <c r="E40" s="22">
        <f>F40+J40</f>
        <v>1444700</v>
      </c>
      <c r="F40" s="22">
        <f>SUM(F41:F48)</f>
        <v>1444700</v>
      </c>
      <c r="G40" s="22"/>
      <c r="H40" s="22"/>
      <c r="I40" s="22"/>
      <c r="J40" s="22">
        <f>J41+J44+J45+J46+J47</f>
        <v>0</v>
      </c>
      <c r="K40" s="6"/>
    </row>
    <row r="41" spans="2:11" ht="27" customHeight="1" thickBot="1" x14ac:dyDescent="0.35">
      <c r="B41" s="78" t="s">
        <v>134</v>
      </c>
      <c r="C41" s="6"/>
      <c r="D41" s="77" t="s">
        <v>157</v>
      </c>
      <c r="E41" s="22">
        <f>F41+J41</f>
        <v>40500</v>
      </c>
      <c r="F41" s="22">
        <v>40500</v>
      </c>
      <c r="G41" s="22"/>
      <c r="H41" s="22"/>
      <c r="I41" s="22"/>
      <c r="J41" s="22"/>
      <c r="K41" s="6"/>
    </row>
    <row r="42" spans="2:11" ht="32.4" customHeight="1" thickBot="1" x14ac:dyDescent="0.35">
      <c r="B42" s="78" t="s">
        <v>135</v>
      </c>
      <c r="C42" s="6"/>
      <c r="D42" s="77" t="s">
        <v>158</v>
      </c>
      <c r="E42" s="22">
        <f t="shared" ref="E42:E43" si="0">F42</f>
        <v>1319500</v>
      </c>
      <c r="F42" s="22">
        <v>1319500</v>
      </c>
      <c r="G42" s="22"/>
      <c r="H42" s="22"/>
      <c r="I42" s="22"/>
      <c r="J42" s="22"/>
      <c r="K42" s="6"/>
    </row>
    <row r="43" spans="2:11" ht="63" hidden="1" customHeight="1" thickBot="1" x14ac:dyDescent="0.35">
      <c r="B43" s="78" t="s">
        <v>132</v>
      </c>
      <c r="C43" s="6"/>
      <c r="D43" s="77" t="s">
        <v>131</v>
      </c>
      <c r="E43" s="22">
        <f t="shared" si="0"/>
        <v>0</v>
      </c>
      <c r="F43" s="22"/>
      <c r="G43" s="22"/>
      <c r="H43" s="22"/>
      <c r="I43" s="22"/>
      <c r="J43" s="22"/>
      <c r="K43" s="6"/>
    </row>
    <row r="44" spans="2:11" ht="27" customHeight="1" thickBot="1" x14ac:dyDescent="0.35">
      <c r="B44" s="78" t="s">
        <v>136</v>
      </c>
      <c r="C44" s="6"/>
      <c r="D44" s="77" t="s">
        <v>159</v>
      </c>
      <c r="E44" s="22">
        <f>F44+J44</f>
        <v>40000</v>
      </c>
      <c r="F44" s="22">
        <v>40000</v>
      </c>
      <c r="G44" s="22"/>
      <c r="H44" s="22"/>
      <c r="I44" s="22"/>
      <c r="J44" s="22"/>
      <c r="K44" s="6"/>
    </row>
    <row r="45" spans="2:11" ht="24.6" customHeight="1" thickBot="1" x14ac:dyDescent="0.35">
      <c r="B45" s="78" t="s">
        <v>137</v>
      </c>
      <c r="C45" s="6"/>
      <c r="D45" s="77" t="s">
        <v>160</v>
      </c>
      <c r="E45" s="22">
        <f t="shared" ref="E45:E48" si="1">F45+J45</f>
        <v>10000</v>
      </c>
      <c r="F45" s="22">
        <v>10000</v>
      </c>
      <c r="G45" s="22"/>
      <c r="H45" s="22"/>
      <c r="I45" s="22"/>
      <c r="J45" s="22"/>
      <c r="K45" s="6"/>
    </row>
    <row r="46" spans="2:11" ht="37.200000000000003" customHeight="1" thickBot="1" x14ac:dyDescent="0.35">
      <c r="B46" s="78" t="s">
        <v>138</v>
      </c>
      <c r="C46" s="6"/>
      <c r="D46" s="77" t="s">
        <v>161</v>
      </c>
      <c r="E46" s="22">
        <f>J46+F46</f>
        <v>20000</v>
      </c>
      <c r="F46" s="22">
        <v>20000</v>
      </c>
      <c r="G46" s="22"/>
      <c r="H46" s="22"/>
      <c r="I46" s="22"/>
      <c r="J46" s="22"/>
      <c r="K46" s="6"/>
    </row>
    <row r="47" spans="2:11" ht="32.4" customHeight="1" thickBot="1" x14ac:dyDescent="0.35">
      <c r="B47" s="126" t="s">
        <v>166</v>
      </c>
      <c r="C47" s="6"/>
      <c r="D47" s="77" t="s">
        <v>162</v>
      </c>
      <c r="E47" s="22">
        <f t="shared" si="1"/>
        <v>4700</v>
      </c>
      <c r="F47" s="22">
        <v>4700</v>
      </c>
      <c r="G47" s="22"/>
      <c r="H47" s="22"/>
      <c r="I47" s="22"/>
      <c r="J47" s="22"/>
      <c r="K47" s="6"/>
    </row>
    <row r="48" spans="2:11" ht="32.4" customHeight="1" thickBot="1" x14ac:dyDescent="0.35">
      <c r="B48" s="126" t="s">
        <v>165</v>
      </c>
      <c r="C48" s="6"/>
      <c r="D48" s="77" t="s">
        <v>163</v>
      </c>
      <c r="E48" s="22">
        <f t="shared" si="1"/>
        <v>10000</v>
      </c>
      <c r="F48" s="22">
        <v>10000</v>
      </c>
      <c r="G48" s="22"/>
      <c r="H48" s="22"/>
      <c r="I48" s="22"/>
      <c r="J48" s="22"/>
      <c r="K48" s="6"/>
    </row>
    <row r="49" spans="2:11" ht="35.4" customHeight="1" thickBot="1" x14ac:dyDescent="0.35">
      <c r="B49" s="20" t="s">
        <v>51</v>
      </c>
      <c r="C49" s="6">
        <v>300</v>
      </c>
      <c r="D49" s="6" t="s">
        <v>34</v>
      </c>
      <c r="E49" s="6"/>
      <c r="F49" s="6"/>
      <c r="G49" s="6"/>
      <c r="H49" s="6"/>
      <c r="I49" s="6"/>
      <c r="J49" s="11"/>
      <c r="K49" s="6"/>
    </row>
    <row r="50" spans="2:11" ht="15.6" x14ac:dyDescent="0.3">
      <c r="B50" s="9" t="s">
        <v>1</v>
      </c>
      <c r="C50" s="194">
        <v>310</v>
      </c>
      <c r="D50" s="201"/>
      <c r="E50" s="203"/>
      <c r="F50" s="205"/>
      <c r="G50" s="194"/>
      <c r="H50" s="194"/>
      <c r="I50" s="194"/>
      <c r="J50" s="18"/>
      <c r="K50" s="194"/>
    </row>
    <row r="51" spans="2:11" ht="18.600000000000001" customHeight="1" thickBot="1" x14ac:dyDescent="0.35">
      <c r="B51" s="20" t="s">
        <v>52</v>
      </c>
      <c r="C51" s="195"/>
      <c r="D51" s="202"/>
      <c r="E51" s="204"/>
      <c r="F51" s="206"/>
      <c r="G51" s="195"/>
      <c r="H51" s="195"/>
      <c r="I51" s="195"/>
      <c r="J51" s="19"/>
      <c r="K51" s="195"/>
    </row>
    <row r="52" spans="2:11" ht="16.2" thickBot="1" x14ac:dyDescent="0.35">
      <c r="B52" s="20" t="s">
        <v>53</v>
      </c>
      <c r="C52" s="6">
        <v>320</v>
      </c>
      <c r="D52" s="14"/>
      <c r="E52" s="7"/>
      <c r="F52" s="6"/>
      <c r="G52" s="6"/>
      <c r="H52" s="6"/>
      <c r="I52" s="6"/>
      <c r="J52" s="11"/>
      <c r="K52" s="6"/>
    </row>
    <row r="53" spans="2:11" ht="31.8" thickBot="1" x14ac:dyDescent="0.35">
      <c r="B53" s="20" t="s">
        <v>68</v>
      </c>
      <c r="C53" s="6">
        <v>340</v>
      </c>
      <c r="D53" s="14"/>
      <c r="E53" s="7"/>
      <c r="F53" s="11"/>
      <c r="G53" s="6"/>
      <c r="H53" s="6"/>
      <c r="I53" s="6"/>
      <c r="J53" s="11"/>
      <c r="K53" s="6"/>
    </row>
    <row r="54" spans="2:11" ht="31.8" thickBot="1" x14ac:dyDescent="0.35">
      <c r="B54" s="20" t="s">
        <v>54</v>
      </c>
      <c r="C54" s="6">
        <v>400</v>
      </c>
      <c r="D54" s="7"/>
      <c r="E54" s="7"/>
      <c r="F54" s="6"/>
      <c r="G54" s="6"/>
      <c r="H54" s="6"/>
      <c r="I54" s="6"/>
      <c r="J54" s="6"/>
      <c r="K54" s="6"/>
    </row>
    <row r="55" spans="2:11" ht="15.6" x14ac:dyDescent="0.3">
      <c r="B55" s="9" t="s">
        <v>1</v>
      </c>
      <c r="C55" s="194">
        <v>410</v>
      </c>
      <c r="D55" s="203"/>
      <c r="E55" s="203"/>
      <c r="F55" s="194"/>
      <c r="G55" s="194"/>
      <c r="H55" s="194"/>
      <c r="I55" s="194"/>
      <c r="J55" s="194"/>
      <c r="K55" s="194"/>
    </row>
    <row r="56" spans="2:11" ht="16.2" thickBot="1" x14ac:dyDescent="0.35">
      <c r="B56" s="20" t="s">
        <v>55</v>
      </c>
      <c r="C56" s="195"/>
      <c r="D56" s="204"/>
      <c r="E56" s="204"/>
      <c r="F56" s="195"/>
      <c r="G56" s="195"/>
      <c r="H56" s="195"/>
      <c r="I56" s="195"/>
      <c r="J56" s="195"/>
      <c r="K56" s="195"/>
    </row>
    <row r="57" spans="2:11" ht="16.2" thickBot="1" x14ac:dyDescent="0.35">
      <c r="B57" s="20" t="s">
        <v>56</v>
      </c>
      <c r="C57" s="6">
        <v>420</v>
      </c>
      <c r="D57" s="7"/>
      <c r="E57" s="7"/>
      <c r="F57" s="6"/>
      <c r="G57" s="6"/>
      <c r="H57" s="6"/>
      <c r="I57" s="6"/>
      <c r="J57" s="6"/>
      <c r="K57" s="6"/>
    </row>
    <row r="58" spans="2:11" ht="16.2" thickBot="1" x14ac:dyDescent="0.35">
      <c r="B58" s="20" t="s">
        <v>57</v>
      </c>
      <c r="C58" s="6">
        <v>500</v>
      </c>
      <c r="D58" s="6" t="s">
        <v>34</v>
      </c>
      <c r="E58" s="7"/>
      <c r="F58" s="6"/>
      <c r="G58" s="6"/>
      <c r="H58" s="6"/>
      <c r="I58" s="6"/>
      <c r="J58" s="6"/>
      <c r="K58" s="6"/>
    </row>
    <row r="59" spans="2:11" ht="16.2" thickBot="1" x14ac:dyDescent="0.35">
      <c r="B59" s="20" t="s">
        <v>58</v>
      </c>
      <c r="C59" s="6">
        <v>600</v>
      </c>
      <c r="D59" s="6" t="s">
        <v>34</v>
      </c>
      <c r="E59" s="7"/>
      <c r="F59" s="6"/>
      <c r="G59" s="6"/>
      <c r="H59" s="6"/>
      <c r="I59" s="6"/>
      <c r="J59" s="6"/>
      <c r="K59" s="6"/>
    </row>
    <row r="64" spans="2:11" x14ac:dyDescent="0.3">
      <c r="B64" s="196" t="s">
        <v>148</v>
      </c>
      <c r="C64" s="196"/>
      <c r="D64" s="196"/>
      <c r="E64" s="196"/>
      <c r="F64" s="196"/>
      <c r="G64" s="196"/>
      <c r="H64" s="196"/>
      <c r="I64" s="196"/>
      <c r="J64" s="196"/>
      <c r="K64" s="196"/>
    </row>
    <row r="65" spans="2:11" x14ac:dyDescent="0.3">
      <c r="B65" s="196"/>
      <c r="C65" s="196"/>
      <c r="D65" s="196"/>
      <c r="E65" s="196"/>
      <c r="F65" s="196"/>
      <c r="G65" s="196"/>
      <c r="H65" s="196"/>
      <c r="I65" s="196"/>
      <c r="J65" s="196"/>
      <c r="K65" s="196"/>
    </row>
    <row r="66" spans="2:11" ht="15" thickBot="1" x14ac:dyDescent="0.35">
      <c r="K66" t="s">
        <v>140</v>
      </c>
    </row>
    <row r="67" spans="2:11" ht="16.2" thickBot="1" x14ac:dyDescent="0.35">
      <c r="B67" s="194" t="s">
        <v>17</v>
      </c>
      <c r="C67" s="194" t="s">
        <v>23</v>
      </c>
      <c r="D67" s="194" t="s">
        <v>24</v>
      </c>
      <c r="E67" s="198" t="s">
        <v>25</v>
      </c>
      <c r="F67" s="199"/>
      <c r="G67" s="199"/>
      <c r="H67" s="199"/>
      <c r="I67" s="199"/>
      <c r="J67" s="199"/>
      <c r="K67" s="200"/>
    </row>
    <row r="68" spans="2:11" ht="16.2" thickBot="1" x14ac:dyDescent="0.35">
      <c r="B68" s="197"/>
      <c r="C68" s="197"/>
      <c r="D68" s="197"/>
      <c r="E68" s="194" t="s">
        <v>26</v>
      </c>
      <c r="F68" s="198" t="s">
        <v>3</v>
      </c>
      <c r="G68" s="199"/>
      <c r="H68" s="199"/>
      <c r="I68" s="199"/>
      <c r="J68" s="199"/>
      <c r="K68" s="200"/>
    </row>
    <row r="69" spans="2:11" ht="16.2" thickBot="1" x14ac:dyDescent="0.35">
      <c r="B69" s="197"/>
      <c r="C69" s="197"/>
      <c r="D69" s="197"/>
      <c r="E69" s="197"/>
      <c r="F69" s="194" t="s">
        <v>27</v>
      </c>
      <c r="G69" s="194" t="s">
        <v>28</v>
      </c>
      <c r="H69" s="194" t="s">
        <v>29</v>
      </c>
      <c r="I69" s="194" t="s">
        <v>30</v>
      </c>
      <c r="J69" s="198" t="s">
        <v>31</v>
      </c>
      <c r="K69" s="200"/>
    </row>
    <row r="70" spans="2:11" ht="169.2" customHeight="1" thickBot="1" x14ac:dyDescent="0.35">
      <c r="B70" s="195"/>
      <c r="C70" s="195"/>
      <c r="D70" s="195"/>
      <c r="E70" s="195"/>
      <c r="F70" s="195"/>
      <c r="G70" s="195"/>
      <c r="H70" s="195"/>
      <c r="I70" s="195"/>
      <c r="J70" s="6" t="s">
        <v>26</v>
      </c>
      <c r="K70" s="6" t="s">
        <v>32</v>
      </c>
    </row>
    <row r="71" spans="2:11" ht="16.2" thickBot="1" x14ac:dyDescent="0.35">
      <c r="B71" s="80">
        <v>1</v>
      </c>
      <c r="C71" s="6">
        <v>2</v>
      </c>
      <c r="D71" s="6">
        <v>3</v>
      </c>
      <c r="E71" s="6">
        <v>4</v>
      </c>
      <c r="F71" s="6">
        <v>5</v>
      </c>
      <c r="G71" s="6">
        <v>6</v>
      </c>
      <c r="H71" s="6">
        <v>7</v>
      </c>
      <c r="I71" s="6">
        <v>8</v>
      </c>
      <c r="J71" s="6">
        <v>9</v>
      </c>
      <c r="K71" s="6">
        <v>10</v>
      </c>
    </row>
    <row r="72" spans="2:11" ht="18.600000000000001" thickBot="1" x14ac:dyDescent="0.35">
      <c r="B72" s="80" t="s">
        <v>33</v>
      </c>
      <c r="C72" s="6">
        <v>100</v>
      </c>
      <c r="D72" s="6" t="s">
        <v>34</v>
      </c>
      <c r="E72" s="21">
        <f>F72+J72</f>
        <v>8278454.1457599998</v>
      </c>
      <c r="F72" s="22">
        <f>F84</f>
        <v>8278454.1457599998</v>
      </c>
      <c r="G72" s="22"/>
      <c r="H72" s="22"/>
      <c r="I72" s="22"/>
      <c r="J72" s="22">
        <f>J84</f>
        <v>0</v>
      </c>
      <c r="K72" s="6"/>
    </row>
    <row r="73" spans="2:11" ht="15.6" x14ac:dyDescent="0.3">
      <c r="B73" s="85" t="s">
        <v>35</v>
      </c>
      <c r="C73" s="194">
        <v>110</v>
      </c>
      <c r="D73" s="194"/>
      <c r="E73" s="192"/>
      <c r="F73" s="192" t="s">
        <v>34</v>
      </c>
      <c r="G73" s="192" t="s">
        <v>34</v>
      </c>
      <c r="H73" s="192" t="s">
        <v>34</v>
      </c>
      <c r="I73" s="192" t="s">
        <v>34</v>
      </c>
      <c r="J73" s="192"/>
      <c r="K73" s="194" t="s">
        <v>34</v>
      </c>
    </row>
    <row r="74" spans="2:11" ht="16.2" thickBot="1" x14ac:dyDescent="0.35">
      <c r="B74" s="81" t="s">
        <v>36</v>
      </c>
      <c r="C74" s="195"/>
      <c r="D74" s="195"/>
      <c r="E74" s="193"/>
      <c r="F74" s="193"/>
      <c r="G74" s="193"/>
      <c r="H74" s="193"/>
      <c r="I74" s="193"/>
      <c r="J74" s="193"/>
      <c r="K74" s="195"/>
    </row>
    <row r="75" spans="2:11" ht="18.600000000000001" thickBot="1" x14ac:dyDescent="0.35">
      <c r="B75" s="80"/>
      <c r="C75" s="6"/>
      <c r="D75" s="6"/>
      <c r="E75" s="22"/>
      <c r="F75" s="22"/>
      <c r="G75" s="22"/>
      <c r="H75" s="22"/>
      <c r="I75" s="22"/>
      <c r="J75" s="22"/>
      <c r="K75" s="6"/>
    </row>
    <row r="76" spans="2:11" ht="18.600000000000001" thickBot="1" x14ac:dyDescent="0.35">
      <c r="B76" s="81" t="s">
        <v>37</v>
      </c>
      <c r="C76" s="6">
        <v>120</v>
      </c>
      <c r="D76" s="6">
        <v>130</v>
      </c>
      <c r="E76" s="22">
        <f>F76+J76</f>
        <v>8278454.1457599998</v>
      </c>
      <c r="F76" s="22">
        <f>F84</f>
        <v>8278454.1457599998</v>
      </c>
      <c r="G76" s="22" t="s">
        <v>34</v>
      </c>
      <c r="H76" s="22" t="s">
        <v>34</v>
      </c>
      <c r="I76" s="22"/>
      <c r="J76" s="22">
        <f>J84</f>
        <v>0</v>
      </c>
      <c r="K76" s="6"/>
    </row>
    <row r="77" spans="2:11" ht="18.600000000000001" thickBot="1" x14ac:dyDescent="0.35">
      <c r="B77" s="81"/>
      <c r="C77" s="6"/>
      <c r="D77" s="6"/>
      <c r="E77" s="22"/>
      <c r="F77" s="22"/>
      <c r="G77" s="22"/>
      <c r="H77" s="22"/>
      <c r="I77" s="22"/>
      <c r="J77" s="11"/>
      <c r="K77" s="6"/>
    </row>
    <row r="78" spans="2:11" ht="31.8" thickBot="1" x14ac:dyDescent="0.35">
      <c r="B78" s="81" t="s">
        <v>38</v>
      </c>
      <c r="C78" s="6">
        <v>130</v>
      </c>
      <c r="D78" s="6"/>
      <c r="E78" s="22"/>
      <c r="F78" s="22" t="s">
        <v>34</v>
      </c>
      <c r="G78" s="22" t="s">
        <v>34</v>
      </c>
      <c r="H78" s="22" t="s">
        <v>34</v>
      </c>
      <c r="I78" s="22" t="s">
        <v>34</v>
      </c>
      <c r="J78" s="11"/>
      <c r="K78" s="6" t="s">
        <v>34</v>
      </c>
    </row>
    <row r="79" spans="2:11" ht="78.599999999999994" thickBot="1" x14ac:dyDescent="0.35">
      <c r="B79" s="81" t="s">
        <v>39</v>
      </c>
      <c r="C79" s="6">
        <v>140</v>
      </c>
      <c r="D79" s="6"/>
      <c r="E79" s="22"/>
      <c r="F79" s="22" t="s">
        <v>34</v>
      </c>
      <c r="G79" s="22" t="s">
        <v>34</v>
      </c>
      <c r="H79" s="22" t="s">
        <v>34</v>
      </c>
      <c r="I79" s="22" t="s">
        <v>34</v>
      </c>
      <c r="J79" s="11"/>
      <c r="K79" s="6" t="s">
        <v>34</v>
      </c>
    </row>
    <row r="80" spans="2:11" ht="31.8" thickBot="1" x14ac:dyDescent="0.35">
      <c r="B80" s="81" t="s">
        <v>40</v>
      </c>
      <c r="C80" s="6">
        <v>150</v>
      </c>
      <c r="D80" s="6"/>
      <c r="E80" s="22"/>
      <c r="F80" s="22" t="s">
        <v>34</v>
      </c>
      <c r="G80" s="22"/>
      <c r="H80" s="22"/>
      <c r="I80" s="22" t="s">
        <v>34</v>
      </c>
      <c r="J80" s="11" t="s">
        <v>34</v>
      </c>
      <c r="K80" s="6" t="s">
        <v>34</v>
      </c>
    </row>
    <row r="81" spans="2:11" ht="18.600000000000001" thickBot="1" x14ac:dyDescent="0.35">
      <c r="B81" s="81" t="s">
        <v>41</v>
      </c>
      <c r="C81" s="6">
        <v>160</v>
      </c>
      <c r="D81" s="6"/>
      <c r="E81" s="22"/>
      <c r="F81" s="22" t="s">
        <v>34</v>
      </c>
      <c r="G81" s="22" t="s">
        <v>34</v>
      </c>
      <c r="H81" s="22" t="s">
        <v>34</v>
      </c>
      <c r="I81" s="22" t="s">
        <v>34</v>
      </c>
      <c r="J81" s="11" t="s">
        <v>34</v>
      </c>
      <c r="K81" s="6" t="s">
        <v>34</v>
      </c>
    </row>
    <row r="82" spans="2:11" ht="18.600000000000001" thickBot="1" x14ac:dyDescent="0.35">
      <c r="B82" s="81" t="s">
        <v>42</v>
      </c>
      <c r="C82" s="6">
        <v>180</v>
      </c>
      <c r="D82" s="6" t="s">
        <v>34</v>
      </c>
      <c r="E82" s="22"/>
      <c r="F82" s="22" t="s">
        <v>34</v>
      </c>
      <c r="G82" s="22" t="s">
        <v>34</v>
      </c>
      <c r="H82" s="22" t="s">
        <v>34</v>
      </c>
      <c r="I82" s="22" t="s">
        <v>34</v>
      </c>
      <c r="J82" s="11" t="s">
        <v>34</v>
      </c>
      <c r="K82" s="6" t="s">
        <v>34</v>
      </c>
    </row>
    <row r="83" spans="2:11" ht="18.600000000000001" thickBot="1" x14ac:dyDescent="0.35">
      <c r="B83" s="81"/>
      <c r="C83" s="6"/>
      <c r="D83" s="6"/>
      <c r="E83" s="22"/>
      <c r="F83" s="22"/>
      <c r="G83" s="22"/>
      <c r="H83" s="22"/>
      <c r="I83" s="22"/>
      <c r="J83" s="11"/>
      <c r="K83" s="6"/>
    </row>
    <row r="84" spans="2:11" ht="18.600000000000001" thickBot="1" x14ac:dyDescent="0.35">
      <c r="B84" s="126" t="s">
        <v>43</v>
      </c>
      <c r="C84" s="6">
        <v>200</v>
      </c>
      <c r="D84" s="6" t="s">
        <v>34</v>
      </c>
      <c r="E84" s="22">
        <f>F84+J84</f>
        <v>8278454.1457599998</v>
      </c>
      <c r="F84" s="22">
        <f>F85+F93+F101</f>
        <v>8278454.1457599998</v>
      </c>
      <c r="G84" s="22"/>
      <c r="H84" s="22"/>
      <c r="I84" s="22"/>
      <c r="J84" s="22">
        <f>J85+J92+J98</f>
        <v>0</v>
      </c>
      <c r="K84" s="6"/>
    </row>
    <row r="85" spans="2:11" ht="15.6" customHeight="1" x14ac:dyDescent="0.3">
      <c r="B85" s="9" t="s">
        <v>44</v>
      </c>
      <c r="C85" s="194">
        <v>210</v>
      </c>
      <c r="D85" s="194"/>
      <c r="E85" s="192">
        <f>F85+J85</f>
        <v>6816754.1457599998</v>
      </c>
      <c r="F85" s="192">
        <f>SUM(F87:F90)</f>
        <v>6816754.1457599998</v>
      </c>
      <c r="G85" s="192"/>
      <c r="H85" s="192"/>
      <c r="I85" s="192"/>
      <c r="J85" s="205"/>
      <c r="K85" s="194"/>
    </row>
    <row r="86" spans="2:11" ht="16.2" customHeight="1" thickBot="1" x14ac:dyDescent="0.35">
      <c r="B86" s="126" t="s">
        <v>45</v>
      </c>
      <c r="C86" s="195"/>
      <c r="D86" s="195"/>
      <c r="E86" s="193"/>
      <c r="F86" s="193"/>
      <c r="G86" s="193"/>
      <c r="H86" s="193"/>
      <c r="I86" s="193"/>
      <c r="J86" s="206"/>
      <c r="K86" s="195"/>
    </row>
    <row r="87" spans="2:11" ht="18.600000000000001" thickBot="1" x14ac:dyDescent="0.35">
      <c r="B87" s="105" t="s">
        <v>152</v>
      </c>
      <c r="C87" s="3"/>
      <c r="D87" s="141" t="s">
        <v>153</v>
      </c>
      <c r="E87" s="106">
        <f>F87+J87</f>
        <v>5242600.88</v>
      </c>
      <c r="F87" s="106">
        <f>5201500.88+41100</f>
        <v>5242600.88</v>
      </c>
      <c r="G87" s="106"/>
      <c r="H87" s="106"/>
      <c r="I87" s="106"/>
      <c r="J87" s="106"/>
      <c r="K87" s="106"/>
    </row>
    <row r="88" spans="2:11" ht="18.600000000000001" thickBot="1" x14ac:dyDescent="0.35">
      <c r="B88" s="126" t="s">
        <v>139</v>
      </c>
      <c r="C88" s="6"/>
      <c r="D88" s="141" t="s">
        <v>150</v>
      </c>
      <c r="E88" s="123">
        <f>F88</f>
        <v>1570853.2657600001</v>
      </c>
      <c r="F88" s="106">
        <f>1570853.26576</f>
        <v>1570853.2657600001</v>
      </c>
      <c r="G88" s="115"/>
      <c r="H88" s="115"/>
      <c r="I88" s="115"/>
      <c r="J88" s="115"/>
      <c r="K88" s="80"/>
    </row>
    <row r="89" spans="2:11" ht="47.4" thickBot="1" x14ac:dyDescent="0.35">
      <c r="B89" s="126" t="s">
        <v>154</v>
      </c>
      <c r="C89" s="6"/>
      <c r="D89" s="6">
        <v>266</v>
      </c>
      <c r="E89" s="22">
        <f>F89+J89</f>
        <v>2520</v>
      </c>
      <c r="F89" s="23">
        <f>3300-F90</f>
        <v>2520</v>
      </c>
      <c r="G89" s="22"/>
      <c r="H89" s="22"/>
      <c r="I89" s="22"/>
      <c r="J89" s="22"/>
      <c r="K89" s="6"/>
    </row>
    <row r="90" spans="2:11" ht="219" thickBot="1" x14ac:dyDescent="0.35">
      <c r="B90" s="126" t="s">
        <v>155</v>
      </c>
      <c r="C90" s="142"/>
      <c r="D90" s="141" t="s">
        <v>151</v>
      </c>
      <c r="E90" s="22">
        <f>F90+J90</f>
        <v>780</v>
      </c>
      <c r="F90" s="23">
        <v>780</v>
      </c>
      <c r="G90" s="22"/>
      <c r="H90" s="22"/>
      <c r="I90" s="22"/>
      <c r="J90" s="11"/>
      <c r="K90" s="6"/>
    </row>
    <row r="91" spans="2:11" ht="31.8" thickBot="1" x14ac:dyDescent="0.35">
      <c r="B91" s="126" t="s">
        <v>46</v>
      </c>
      <c r="C91" s="6">
        <v>220</v>
      </c>
      <c r="D91" s="6"/>
      <c r="E91" s="22"/>
      <c r="F91" s="22"/>
      <c r="G91" s="22"/>
      <c r="H91" s="22"/>
      <c r="I91" s="22"/>
      <c r="J91" s="11"/>
      <c r="K91" s="6"/>
    </row>
    <row r="92" spans="2:11" ht="18.600000000000001" thickBot="1" x14ac:dyDescent="0.35">
      <c r="B92" s="126" t="s">
        <v>1</v>
      </c>
      <c r="C92" s="6"/>
      <c r="D92" s="6"/>
      <c r="E92" s="22"/>
      <c r="F92" s="22"/>
      <c r="G92" s="22"/>
      <c r="H92" s="22"/>
      <c r="I92" s="22"/>
      <c r="J92" s="11"/>
      <c r="K92" s="6"/>
    </row>
    <row r="93" spans="2:11" ht="31.8" thickBot="1" x14ac:dyDescent="0.35">
      <c r="B93" s="126" t="s">
        <v>47</v>
      </c>
      <c r="C93" s="6">
        <v>230</v>
      </c>
      <c r="D93" s="6">
        <v>850</v>
      </c>
      <c r="E93" s="22">
        <f>F93</f>
        <v>17000</v>
      </c>
      <c r="F93" s="22">
        <f>SUM(F94:F96)</f>
        <v>17000</v>
      </c>
      <c r="G93" s="22"/>
      <c r="H93" s="22"/>
      <c r="I93" s="22"/>
      <c r="J93" s="11"/>
      <c r="K93" s="6"/>
    </row>
    <row r="94" spans="2:11" ht="18.600000000000001" thickBot="1" x14ac:dyDescent="0.35">
      <c r="B94" s="126" t="s">
        <v>133</v>
      </c>
      <c r="C94" s="6"/>
      <c r="D94" s="6">
        <v>291</v>
      </c>
      <c r="E94" s="22">
        <f>F94</f>
        <v>14500</v>
      </c>
      <c r="F94" s="22">
        <f>17000-F95</f>
        <v>14500</v>
      </c>
      <c r="G94" s="22"/>
      <c r="H94" s="22"/>
      <c r="I94" s="22"/>
      <c r="J94" s="11"/>
      <c r="K94" s="6"/>
    </row>
    <row r="95" spans="2:11" ht="31.8" thickBot="1" x14ac:dyDescent="0.35">
      <c r="B95" s="107" t="s">
        <v>141</v>
      </c>
      <c r="C95" s="6"/>
      <c r="D95" s="6">
        <v>291</v>
      </c>
      <c r="E95" s="22">
        <f>F95</f>
        <v>2500</v>
      </c>
      <c r="F95" s="22">
        <v>2500</v>
      </c>
      <c r="G95" s="22"/>
      <c r="H95" s="22"/>
      <c r="I95" s="22"/>
      <c r="J95" s="11"/>
      <c r="K95" s="6"/>
    </row>
    <row r="96" spans="2:11" ht="31.8" thickBot="1" x14ac:dyDescent="0.35">
      <c r="B96" s="135" t="s">
        <v>156</v>
      </c>
      <c r="C96" s="6"/>
      <c r="D96" s="6">
        <v>296</v>
      </c>
      <c r="E96" s="22">
        <f>F96</f>
        <v>0</v>
      </c>
      <c r="F96" s="22"/>
      <c r="G96" s="22"/>
      <c r="H96" s="22"/>
      <c r="I96" s="22"/>
      <c r="J96" s="22"/>
      <c r="K96" s="6"/>
    </row>
    <row r="97" spans="2:11" ht="31.8" thickBot="1" x14ac:dyDescent="0.35">
      <c r="B97" s="126" t="s">
        <v>48</v>
      </c>
      <c r="C97" s="6">
        <v>240</v>
      </c>
      <c r="D97" s="6"/>
      <c r="E97" s="22"/>
      <c r="F97" s="22"/>
      <c r="G97" s="22"/>
      <c r="H97" s="22"/>
      <c r="I97" s="22"/>
      <c r="J97" s="22"/>
      <c r="K97" s="6"/>
    </row>
    <row r="98" spans="2:11" ht="18.600000000000001" thickBot="1" x14ac:dyDescent="0.35">
      <c r="B98" s="126"/>
      <c r="C98" s="6"/>
      <c r="D98" s="6"/>
      <c r="E98" s="22"/>
      <c r="F98" s="22"/>
      <c r="G98" s="22"/>
      <c r="H98" s="22"/>
      <c r="I98" s="22"/>
      <c r="J98" s="22">
        <f>J99+J102+J103+J104+J105</f>
        <v>0</v>
      </c>
      <c r="K98" s="6"/>
    </row>
    <row r="99" spans="2:11" ht="31.8" thickBot="1" x14ac:dyDescent="0.35">
      <c r="B99" s="126" t="s">
        <v>49</v>
      </c>
      <c r="C99" s="6">
        <v>250</v>
      </c>
      <c r="D99" s="14"/>
      <c r="E99" s="22"/>
      <c r="F99" s="22"/>
      <c r="G99" s="22"/>
      <c r="H99" s="22"/>
      <c r="I99" s="22"/>
      <c r="J99" s="22"/>
      <c r="K99" s="6"/>
    </row>
    <row r="100" spans="2:11" ht="18.600000000000001" thickBot="1" x14ac:dyDescent="0.35">
      <c r="B100" s="126"/>
      <c r="C100" s="6"/>
      <c r="D100" s="77"/>
      <c r="E100" s="22"/>
      <c r="F100" s="22"/>
      <c r="G100" s="22"/>
      <c r="H100" s="22"/>
      <c r="I100" s="22"/>
      <c r="J100" s="22"/>
      <c r="K100" s="6"/>
    </row>
    <row r="101" spans="2:11" ht="31.8" thickBot="1" x14ac:dyDescent="0.35">
      <c r="B101" s="126" t="s">
        <v>50</v>
      </c>
      <c r="C101" s="6">
        <v>260</v>
      </c>
      <c r="D101" s="6" t="s">
        <v>34</v>
      </c>
      <c r="E101" s="22">
        <f>F101+J101</f>
        <v>1444700</v>
      </c>
      <c r="F101" s="22">
        <f>SUM(F102:F109)</f>
        <v>1444700</v>
      </c>
      <c r="G101" s="22"/>
      <c r="H101" s="22"/>
      <c r="I101" s="22"/>
      <c r="J101" s="22"/>
      <c r="K101" s="6"/>
    </row>
    <row r="102" spans="2:11" ht="18.600000000000001" thickBot="1" x14ac:dyDescent="0.35">
      <c r="B102" s="126" t="s">
        <v>134</v>
      </c>
      <c r="C102" s="6"/>
      <c r="D102" s="77" t="s">
        <v>157</v>
      </c>
      <c r="E102" s="22">
        <f>F102+J102</f>
        <v>40500</v>
      </c>
      <c r="F102" s="22">
        <v>40500</v>
      </c>
      <c r="G102" s="22"/>
      <c r="H102" s="22"/>
      <c r="I102" s="22"/>
      <c r="J102" s="22"/>
      <c r="K102" s="6"/>
    </row>
    <row r="103" spans="2:11" ht="18.600000000000001" thickBot="1" x14ac:dyDescent="0.35">
      <c r="B103" s="126" t="s">
        <v>135</v>
      </c>
      <c r="C103" s="6"/>
      <c r="D103" s="77" t="s">
        <v>158</v>
      </c>
      <c r="E103" s="22">
        <f t="shared" ref="E103:E104" si="2">F103</f>
        <v>1319500</v>
      </c>
      <c r="F103" s="22">
        <v>1319500</v>
      </c>
      <c r="G103" s="22"/>
      <c r="H103" s="22"/>
      <c r="I103" s="22"/>
      <c r="J103" s="22"/>
      <c r="K103" s="6"/>
    </row>
    <row r="104" spans="2:11" ht="18.600000000000001" thickBot="1" x14ac:dyDescent="0.35">
      <c r="B104" s="126" t="s">
        <v>132</v>
      </c>
      <c r="C104" s="6"/>
      <c r="D104" s="77" t="s">
        <v>131</v>
      </c>
      <c r="E104" s="22">
        <f t="shared" si="2"/>
        <v>0</v>
      </c>
      <c r="F104" s="22"/>
      <c r="G104" s="22"/>
      <c r="H104" s="22"/>
      <c r="I104" s="22"/>
      <c r="J104" s="22"/>
      <c r="K104" s="6"/>
    </row>
    <row r="105" spans="2:11" ht="18.600000000000001" thickBot="1" x14ac:dyDescent="0.35">
      <c r="B105" s="126" t="s">
        <v>136</v>
      </c>
      <c r="C105" s="6"/>
      <c r="D105" s="77" t="s">
        <v>159</v>
      </c>
      <c r="E105" s="22">
        <f>F105+J105</f>
        <v>40000</v>
      </c>
      <c r="F105" s="22">
        <v>40000</v>
      </c>
      <c r="G105" s="22"/>
      <c r="H105" s="22"/>
      <c r="I105" s="22"/>
      <c r="J105" s="22"/>
      <c r="K105" s="6"/>
    </row>
    <row r="106" spans="2:11" ht="18.600000000000001" thickBot="1" x14ac:dyDescent="0.35">
      <c r="B106" s="126" t="s">
        <v>137</v>
      </c>
      <c r="C106" s="6"/>
      <c r="D106" s="77" t="s">
        <v>160</v>
      </c>
      <c r="E106" s="22">
        <f t="shared" ref="E106" si="3">F106+J106</f>
        <v>10000</v>
      </c>
      <c r="F106" s="22">
        <v>10000</v>
      </c>
      <c r="G106" s="22"/>
      <c r="H106" s="22"/>
      <c r="I106" s="22"/>
      <c r="J106" s="22"/>
      <c r="K106" s="6"/>
    </row>
    <row r="107" spans="2:11" ht="31.8" thickBot="1" x14ac:dyDescent="0.35">
      <c r="B107" s="126" t="s">
        <v>138</v>
      </c>
      <c r="C107" s="6"/>
      <c r="D107" s="77" t="s">
        <v>161</v>
      </c>
      <c r="E107" s="22">
        <f>J107+F107</f>
        <v>20000</v>
      </c>
      <c r="F107" s="22">
        <v>20000</v>
      </c>
      <c r="G107" s="22"/>
      <c r="H107" s="22"/>
      <c r="I107" s="22"/>
      <c r="J107" s="22"/>
      <c r="K107" s="6"/>
    </row>
    <row r="108" spans="2:11" ht="31.8" thickBot="1" x14ac:dyDescent="0.35">
      <c r="B108" s="126" t="s">
        <v>166</v>
      </c>
      <c r="C108" s="6"/>
      <c r="D108" s="77" t="s">
        <v>162</v>
      </c>
      <c r="E108" s="22">
        <f t="shared" ref="E108:E109" si="4">F108+J108</f>
        <v>4700</v>
      </c>
      <c r="F108" s="22">
        <v>4700</v>
      </c>
      <c r="G108" s="22"/>
      <c r="H108" s="22"/>
      <c r="I108" s="22"/>
      <c r="J108" s="22"/>
      <c r="K108" s="6"/>
    </row>
    <row r="109" spans="2:11" ht="31.8" thickBot="1" x14ac:dyDescent="0.35">
      <c r="B109" s="126" t="s">
        <v>165</v>
      </c>
      <c r="C109" s="6"/>
      <c r="D109" s="77" t="s">
        <v>163</v>
      </c>
      <c r="E109" s="22">
        <f t="shared" si="4"/>
        <v>10000</v>
      </c>
      <c r="F109" s="22">
        <v>10000</v>
      </c>
      <c r="G109" s="22"/>
      <c r="H109" s="22"/>
      <c r="I109" s="22"/>
      <c r="J109" s="22"/>
      <c r="K109" s="6"/>
    </row>
    <row r="110" spans="2:11" ht="31.8" thickBot="1" x14ac:dyDescent="0.35">
      <c r="B110" s="81" t="s">
        <v>51</v>
      </c>
      <c r="C110" s="6">
        <v>300</v>
      </c>
      <c r="D110" s="6" t="s">
        <v>34</v>
      </c>
      <c r="E110" s="6"/>
      <c r="F110" s="6"/>
      <c r="G110" s="6"/>
      <c r="H110" s="6"/>
      <c r="I110" s="6"/>
      <c r="J110" s="11"/>
      <c r="K110" s="6"/>
    </row>
    <row r="111" spans="2:11" ht="15.6" x14ac:dyDescent="0.3">
      <c r="B111" s="9" t="s">
        <v>1</v>
      </c>
      <c r="C111" s="194">
        <v>310</v>
      </c>
      <c r="D111" s="201"/>
      <c r="E111" s="203"/>
      <c r="F111" s="205"/>
      <c r="G111" s="194"/>
      <c r="H111" s="194"/>
      <c r="I111" s="194"/>
      <c r="J111" s="82"/>
      <c r="K111" s="194"/>
    </row>
    <row r="112" spans="2:11" ht="16.2" thickBot="1" x14ac:dyDescent="0.35">
      <c r="B112" s="81" t="s">
        <v>52</v>
      </c>
      <c r="C112" s="195"/>
      <c r="D112" s="202"/>
      <c r="E112" s="204"/>
      <c r="F112" s="206"/>
      <c r="G112" s="195"/>
      <c r="H112" s="195"/>
      <c r="I112" s="195"/>
      <c r="J112" s="83"/>
      <c r="K112" s="195"/>
    </row>
    <row r="113" spans="2:11" ht="16.2" thickBot="1" x14ac:dyDescent="0.35">
      <c r="B113" s="81" t="s">
        <v>53</v>
      </c>
      <c r="C113" s="6">
        <v>320</v>
      </c>
      <c r="D113" s="14"/>
      <c r="E113" s="7"/>
      <c r="F113" s="6"/>
      <c r="G113" s="6"/>
      <c r="H113" s="6"/>
      <c r="I113" s="6"/>
      <c r="J113" s="11"/>
      <c r="K113" s="6"/>
    </row>
    <row r="114" spans="2:11" ht="31.8" thickBot="1" x14ac:dyDescent="0.35">
      <c r="B114" s="81" t="s">
        <v>68</v>
      </c>
      <c r="C114" s="6">
        <v>340</v>
      </c>
      <c r="D114" s="14"/>
      <c r="E114" s="7"/>
      <c r="F114" s="11"/>
      <c r="G114" s="6"/>
      <c r="H114" s="6"/>
      <c r="I114" s="6"/>
      <c r="J114" s="11"/>
      <c r="K114" s="6"/>
    </row>
    <row r="115" spans="2:11" ht="31.8" thickBot="1" x14ac:dyDescent="0.35">
      <c r="B115" s="81" t="s">
        <v>54</v>
      </c>
      <c r="C115" s="6">
        <v>400</v>
      </c>
      <c r="D115" s="7"/>
      <c r="E115" s="7"/>
      <c r="F115" s="6"/>
      <c r="G115" s="6"/>
      <c r="H115" s="6"/>
      <c r="I115" s="6"/>
      <c r="J115" s="6"/>
      <c r="K115" s="6"/>
    </row>
    <row r="116" spans="2:11" ht="15.6" x14ac:dyDescent="0.3">
      <c r="B116" s="9" t="s">
        <v>1</v>
      </c>
      <c r="C116" s="194">
        <v>410</v>
      </c>
      <c r="D116" s="203"/>
      <c r="E116" s="203"/>
      <c r="F116" s="194"/>
      <c r="G116" s="194"/>
      <c r="H116" s="194"/>
      <c r="I116" s="194"/>
      <c r="J116" s="194"/>
      <c r="K116" s="194"/>
    </row>
    <row r="117" spans="2:11" ht="16.2" thickBot="1" x14ac:dyDescent="0.35">
      <c r="B117" s="81" t="s">
        <v>55</v>
      </c>
      <c r="C117" s="195"/>
      <c r="D117" s="204"/>
      <c r="E117" s="204"/>
      <c r="F117" s="195"/>
      <c r="G117" s="195"/>
      <c r="H117" s="195"/>
      <c r="I117" s="195"/>
      <c r="J117" s="195"/>
      <c r="K117" s="195"/>
    </row>
    <row r="118" spans="2:11" ht="16.2" thickBot="1" x14ac:dyDescent="0.35">
      <c r="B118" s="81" t="s">
        <v>56</v>
      </c>
      <c r="C118" s="6">
        <v>420</v>
      </c>
      <c r="D118" s="7"/>
      <c r="E118" s="7"/>
      <c r="F118" s="6"/>
      <c r="G118" s="6"/>
      <c r="H118" s="6"/>
      <c r="I118" s="6"/>
      <c r="J118" s="6"/>
      <c r="K118" s="6"/>
    </row>
    <row r="119" spans="2:11" ht="16.2" thickBot="1" x14ac:dyDescent="0.35">
      <c r="B119" s="81" t="s">
        <v>57</v>
      </c>
      <c r="C119" s="6">
        <v>500</v>
      </c>
      <c r="D119" s="6" t="s">
        <v>34</v>
      </c>
      <c r="E119" s="7"/>
      <c r="F119" s="6"/>
      <c r="G119" s="6"/>
      <c r="H119" s="6"/>
      <c r="I119" s="6"/>
      <c r="J119" s="6"/>
      <c r="K119" s="6"/>
    </row>
    <row r="120" spans="2:11" ht="16.2" thickBot="1" x14ac:dyDescent="0.35">
      <c r="B120" s="81" t="s">
        <v>58</v>
      </c>
      <c r="C120" s="6">
        <v>600</v>
      </c>
      <c r="D120" s="6" t="s">
        <v>34</v>
      </c>
      <c r="E120" s="7"/>
      <c r="F120" s="6"/>
      <c r="G120" s="6"/>
      <c r="H120" s="6"/>
      <c r="I120" s="6"/>
      <c r="J120" s="6"/>
      <c r="K120" s="6"/>
    </row>
    <row r="124" spans="2:11" x14ac:dyDescent="0.3">
      <c r="B124" s="196" t="s">
        <v>149</v>
      </c>
      <c r="C124" s="196"/>
      <c r="D124" s="196"/>
      <c r="E124" s="196"/>
      <c r="F124" s="196"/>
      <c r="G124" s="196"/>
      <c r="H124" s="196"/>
      <c r="I124" s="196"/>
      <c r="J124" s="196"/>
      <c r="K124" s="196"/>
    </row>
    <row r="125" spans="2:11" x14ac:dyDescent="0.3">
      <c r="B125" s="196"/>
      <c r="C125" s="196"/>
      <c r="D125" s="196"/>
      <c r="E125" s="196"/>
      <c r="F125" s="196"/>
      <c r="G125" s="196"/>
      <c r="H125" s="196"/>
      <c r="I125" s="196"/>
      <c r="J125" s="196"/>
      <c r="K125" s="196"/>
    </row>
    <row r="126" spans="2:11" ht="15" thickBot="1" x14ac:dyDescent="0.35">
      <c r="K126" t="s">
        <v>140</v>
      </c>
    </row>
    <row r="127" spans="2:11" ht="16.2" thickBot="1" x14ac:dyDescent="0.35">
      <c r="B127" s="194" t="s">
        <v>17</v>
      </c>
      <c r="C127" s="194" t="s">
        <v>23</v>
      </c>
      <c r="D127" s="194" t="s">
        <v>24</v>
      </c>
      <c r="E127" s="198" t="s">
        <v>25</v>
      </c>
      <c r="F127" s="199"/>
      <c r="G127" s="199"/>
      <c r="H127" s="199"/>
      <c r="I127" s="199"/>
      <c r="J127" s="199"/>
      <c r="K127" s="200"/>
    </row>
    <row r="128" spans="2:11" ht="16.2" thickBot="1" x14ac:dyDescent="0.35">
      <c r="B128" s="197"/>
      <c r="C128" s="197"/>
      <c r="D128" s="197"/>
      <c r="E128" s="194" t="s">
        <v>26</v>
      </c>
      <c r="F128" s="198" t="s">
        <v>3</v>
      </c>
      <c r="G128" s="199"/>
      <c r="H128" s="199"/>
      <c r="I128" s="199"/>
      <c r="J128" s="199"/>
      <c r="K128" s="200"/>
    </row>
    <row r="129" spans="2:11" ht="16.2" thickBot="1" x14ac:dyDescent="0.35">
      <c r="B129" s="197"/>
      <c r="C129" s="197"/>
      <c r="D129" s="197"/>
      <c r="E129" s="197"/>
      <c r="F129" s="194" t="s">
        <v>27</v>
      </c>
      <c r="G129" s="194" t="s">
        <v>28</v>
      </c>
      <c r="H129" s="194" t="s">
        <v>29</v>
      </c>
      <c r="I129" s="194" t="s">
        <v>30</v>
      </c>
      <c r="J129" s="198" t="s">
        <v>31</v>
      </c>
      <c r="K129" s="200"/>
    </row>
    <row r="130" spans="2:11" ht="107.4" customHeight="1" thickBot="1" x14ac:dyDescent="0.35">
      <c r="B130" s="195"/>
      <c r="C130" s="195"/>
      <c r="D130" s="195"/>
      <c r="E130" s="195"/>
      <c r="F130" s="195"/>
      <c r="G130" s="195"/>
      <c r="H130" s="195"/>
      <c r="I130" s="195"/>
      <c r="J130" s="6" t="s">
        <v>26</v>
      </c>
      <c r="K130" s="6" t="s">
        <v>32</v>
      </c>
    </row>
    <row r="131" spans="2:11" ht="16.2" thickBot="1" x14ac:dyDescent="0.35">
      <c r="B131" s="80">
        <v>1</v>
      </c>
      <c r="C131" s="6">
        <v>2</v>
      </c>
      <c r="D131" s="6">
        <v>3</v>
      </c>
      <c r="E131" s="6">
        <v>4</v>
      </c>
      <c r="F131" s="6">
        <v>5</v>
      </c>
      <c r="G131" s="6">
        <v>6</v>
      </c>
      <c r="H131" s="6">
        <v>7</v>
      </c>
      <c r="I131" s="6">
        <v>8</v>
      </c>
      <c r="J131" s="6">
        <v>9</v>
      </c>
      <c r="K131" s="6">
        <v>10</v>
      </c>
    </row>
    <row r="132" spans="2:11" ht="18.600000000000001" thickBot="1" x14ac:dyDescent="0.35">
      <c r="B132" s="80" t="s">
        <v>33</v>
      </c>
      <c r="C132" s="6">
        <v>100</v>
      </c>
      <c r="D132" s="6" t="s">
        <v>34</v>
      </c>
      <c r="E132" s="21">
        <f>F132+J132</f>
        <v>8278454.1457599998</v>
      </c>
      <c r="F132" s="22">
        <f>F144</f>
        <v>8278454.1457599998</v>
      </c>
      <c r="G132" s="22"/>
      <c r="H132" s="22"/>
      <c r="I132" s="22"/>
      <c r="J132" s="22">
        <f>J144</f>
        <v>0</v>
      </c>
      <c r="K132" s="6"/>
    </row>
    <row r="133" spans="2:11" ht="15.6" x14ac:dyDescent="0.3">
      <c r="B133" s="85" t="s">
        <v>35</v>
      </c>
      <c r="C133" s="194">
        <v>110</v>
      </c>
      <c r="D133" s="194"/>
      <c r="E133" s="192"/>
      <c r="F133" s="192" t="s">
        <v>34</v>
      </c>
      <c r="G133" s="192" t="s">
        <v>34</v>
      </c>
      <c r="H133" s="192" t="s">
        <v>34</v>
      </c>
      <c r="I133" s="192" t="s">
        <v>34</v>
      </c>
      <c r="J133" s="192"/>
      <c r="K133" s="194" t="s">
        <v>34</v>
      </c>
    </row>
    <row r="134" spans="2:11" ht="16.2" thickBot="1" x14ac:dyDescent="0.35">
      <c r="B134" s="81" t="s">
        <v>36</v>
      </c>
      <c r="C134" s="195"/>
      <c r="D134" s="195"/>
      <c r="E134" s="193"/>
      <c r="F134" s="193"/>
      <c r="G134" s="193"/>
      <c r="H134" s="193"/>
      <c r="I134" s="193"/>
      <c r="J134" s="193"/>
      <c r="K134" s="195"/>
    </row>
    <row r="135" spans="2:11" ht="18.600000000000001" thickBot="1" x14ac:dyDescent="0.35">
      <c r="B135" s="80"/>
      <c r="C135" s="6"/>
      <c r="D135" s="6"/>
      <c r="E135" s="22"/>
      <c r="F135" s="22"/>
      <c r="G135" s="22"/>
      <c r="H135" s="22"/>
      <c r="I135" s="22"/>
      <c r="J135" s="22"/>
      <c r="K135" s="6"/>
    </row>
    <row r="136" spans="2:11" ht="18.600000000000001" thickBot="1" x14ac:dyDescent="0.35">
      <c r="B136" s="81" t="s">
        <v>37</v>
      </c>
      <c r="C136" s="6">
        <v>120</v>
      </c>
      <c r="D136" s="6">
        <v>130</v>
      </c>
      <c r="E136" s="22">
        <f>F136+J136</f>
        <v>8278454.1457599998</v>
      </c>
      <c r="F136" s="22">
        <f>F144</f>
        <v>8278454.1457599998</v>
      </c>
      <c r="G136" s="22" t="s">
        <v>34</v>
      </c>
      <c r="H136" s="22" t="s">
        <v>34</v>
      </c>
      <c r="I136" s="22"/>
      <c r="J136" s="22">
        <f>J144</f>
        <v>0</v>
      </c>
      <c r="K136" s="6"/>
    </row>
    <row r="137" spans="2:11" ht="18.600000000000001" thickBot="1" x14ac:dyDescent="0.35">
      <c r="B137" s="81"/>
      <c r="C137" s="6"/>
      <c r="D137" s="6"/>
      <c r="E137" s="22"/>
      <c r="F137" s="22"/>
      <c r="G137" s="22"/>
      <c r="H137" s="22"/>
      <c r="I137" s="22"/>
      <c r="J137" s="11"/>
      <c r="K137" s="6"/>
    </row>
    <row r="138" spans="2:11" ht="31.8" thickBot="1" x14ac:dyDescent="0.35">
      <c r="B138" s="81" t="s">
        <v>38</v>
      </c>
      <c r="C138" s="6">
        <v>130</v>
      </c>
      <c r="D138" s="6"/>
      <c r="E138" s="22"/>
      <c r="F138" s="22" t="s">
        <v>34</v>
      </c>
      <c r="G138" s="22" t="s">
        <v>34</v>
      </c>
      <c r="H138" s="22" t="s">
        <v>34</v>
      </c>
      <c r="I138" s="22" t="s">
        <v>34</v>
      </c>
      <c r="J138" s="11"/>
      <c r="K138" s="6" t="s">
        <v>34</v>
      </c>
    </row>
    <row r="139" spans="2:11" ht="78.599999999999994" thickBot="1" x14ac:dyDescent="0.35">
      <c r="B139" s="81" t="s">
        <v>39</v>
      </c>
      <c r="C139" s="6">
        <v>140</v>
      </c>
      <c r="D139" s="6"/>
      <c r="E139" s="22"/>
      <c r="F139" s="22" t="s">
        <v>34</v>
      </c>
      <c r="G139" s="22" t="s">
        <v>34</v>
      </c>
      <c r="H139" s="22" t="s">
        <v>34</v>
      </c>
      <c r="I139" s="22" t="s">
        <v>34</v>
      </c>
      <c r="J139" s="11"/>
      <c r="K139" s="6" t="s">
        <v>34</v>
      </c>
    </row>
    <row r="140" spans="2:11" ht="31.8" thickBot="1" x14ac:dyDescent="0.35">
      <c r="B140" s="81" t="s">
        <v>40</v>
      </c>
      <c r="C140" s="6">
        <v>150</v>
      </c>
      <c r="D140" s="6"/>
      <c r="E140" s="22"/>
      <c r="F140" s="22" t="s">
        <v>34</v>
      </c>
      <c r="G140" s="22"/>
      <c r="H140" s="22"/>
      <c r="I140" s="22" t="s">
        <v>34</v>
      </c>
      <c r="J140" s="11" t="s">
        <v>34</v>
      </c>
      <c r="K140" s="6" t="s">
        <v>34</v>
      </c>
    </row>
    <row r="141" spans="2:11" ht="18.600000000000001" thickBot="1" x14ac:dyDescent="0.35">
      <c r="B141" s="81" t="s">
        <v>41</v>
      </c>
      <c r="C141" s="6">
        <v>160</v>
      </c>
      <c r="D141" s="6"/>
      <c r="E141" s="22"/>
      <c r="F141" s="22" t="s">
        <v>34</v>
      </c>
      <c r="G141" s="22" t="s">
        <v>34</v>
      </c>
      <c r="H141" s="22" t="s">
        <v>34</v>
      </c>
      <c r="I141" s="22" t="s">
        <v>34</v>
      </c>
      <c r="J141" s="11" t="s">
        <v>34</v>
      </c>
      <c r="K141" s="6" t="s">
        <v>34</v>
      </c>
    </row>
    <row r="142" spans="2:11" ht="18.600000000000001" thickBot="1" x14ac:dyDescent="0.35">
      <c r="B142" s="81" t="s">
        <v>42</v>
      </c>
      <c r="C142" s="6">
        <v>180</v>
      </c>
      <c r="D142" s="6" t="s">
        <v>34</v>
      </c>
      <c r="E142" s="22"/>
      <c r="F142" s="22" t="s">
        <v>34</v>
      </c>
      <c r="G142" s="22" t="s">
        <v>34</v>
      </c>
      <c r="H142" s="22" t="s">
        <v>34</v>
      </c>
      <c r="I142" s="22" t="s">
        <v>34</v>
      </c>
      <c r="J142" s="11" t="s">
        <v>34</v>
      </c>
      <c r="K142" s="6" t="s">
        <v>34</v>
      </c>
    </row>
    <row r="143" spans="2:11" ht="18.600000000000001" thickBot="1" x14ac:dyDescent="0.35">
      <c r="B143" s="81"/>
      <c r="C143" s="6"/>
      <c r="D143" s="6"/>
      <c r="E143" s="22"/>
      <c r="F143" s="22"/>
      <c r="G143" s="22"/>
      <c r="H143" s="22"/>
      <c r="I143" s="22"/>
      <c r="J143" s="11"/>
      <c r="K143" s="6"/>
    </row>
    <row r="144" spans="2:11" ht="18.600000000000001" thickBot="1" x14ac:dyDescent="0.35">
      <c r="B144" s="126" t="s">
        <v>43</v>
      </c>
      <c r="C144" s="6">
        <v>200</v>
      </c>
      <c r="D144" s="6" t="s">
        <v>34</v>
      </c>
      <c r="E144" s="22">
        <f>F144+J144</f>
        <v>8278454.1457599998</v>
      </c>
      <c r="F144" s="22">
        <f>F145+F153+F161</f>
        <v>8278454.1457599998</v>
      </c>
      <c r="G144" s="22"/>
      <c r="H144" s="22"/>
      <c r="I144" s="22"/>
      <c r="J144" s="22">
        <f>J145+J152+J158</f>
        <v>0</v>
      </c>
      <c r="K144" s="6"/>
    </row>
    <row r="145" spans="2:11" ht="15.6" customHeight="1" x14ac:dyDescent="0.3">
      <c r="B145" s="9" t="s">
        <v>44</v>
      </c>
      <c r="C145" s="194">
        <v>210</v>
      </c>
      <c r="D145" s="194"/>
      <c r="E145" s="192">
        <f>F145+J145</f>
        <v>6816754.1457599998</v>
      </c>
      <c r="F145" s="192">
        <f>SUM(F147:F150)</f>
        <v>6816754.1457599998</v>
      </c>
      <c r="G145" s="192"/>
      <c r="H145" s="192"/>
      <c r="I145" s="192"/>
      <c r="J145" s="192">
        <f>J147+J149</f>
        <v>0</v>
      </c>
      <c r="K145" s="194"/>
    </row>
    <row r="146" spans="2:11" ht="16.2" customHeight="1" thickBot="1" x14ac:dyDescent="0.35">
      <c r="B146" s="126" t="s">
        <v>45</v>
      </c>
      <c r="C146" s="195"/>
      <c r="D146" s="195"/>
      <c r="E146" s="193"/>
      <c r="F146" s="193"/>
      <c r="G146" s="193"/>
      <c r="H146" s="193"/>
      <c r="I146" s="193"/>
      <c r="J146" s="193"/>
      <c r="K146" s="195"/>
    </row>
    <row r="147" spans="2:11" ht="18.600000000000001" thickBot="1" x14ac:dyDescent="0.35">
      <c r="B147" s="105" t="s">
        <v>152</v>
      </c>
      <c r="C147" s="3"/>
      <c r="D147" s="141" t="s">
        <v>153</v>
      </c>
      <c r="E147" s="106">
        <f>F147+J147</f>
        <v>5242600.88</v>
      </c>
      <c r="F147" s="106">
        <f>5201500.88+41100</f>
        <v>5242600.88</v>
      </c>
      <c r="G147" s="106"/>
      <c r="H147" s="106"/>
      <c r="I147" s="106"/>
      <c r="J147" s="106"/>
      <c r="K147" s="106"/>
    </row>
    <row r="148" spans="2:11" ht="18.600000000000001" thickBot="1" x14ac:dyDescent="0.35">
      <c r="B148" s="126" t="s">
        <v>139</v>
      </c>
      <c r="C148" s="6"/>
      <c r="D148" s="141" t="s">
        <v>150</v>
      </c>
      <c r="E148" s="143">
        <f>F148</f>
        <v>1570853.2657600001</v>
      </c>
      <c r="F148" s="106">
        <f>1570853.26576</f>
        <v>1570853.2657600001</v>
      </c>
      <c r="G148" s="115"/>
      <c r="H148" s="115"/>
      <c r="I148" s="115"/>
      <c r="J148" s="115"/>
      <c r="K148" s="80"/>
    </row>
    <row r="149" spans="2:11" ht="47.4" thickBot="1" x14ac:dyDescent="0.35">
      <c r="B149" s="126" t="s">
        <v>154</v>
      </c>
      <c r="C149" s="6"/>
      <c r="D149" s="6">
        <v>266</v>
      </c>
      <c r="E149" s="22">
        <f>F149+J149</f>
        <v>2520</v>
      </c>
      <c r="F149" s="23">
        <f>3300-F150</f>
        <v>2520</v>
      </c>
      <c r="G149" s="22"/>
      <c r="H149" s="22"/>
      <c r="I149" s="22"/>
      <c r="J149" s="22"/>
      <c r="K149" s="6"/>
    </row>
    <row r="150" spans="2:11" ht="219" thickBot="1" x14ac:dyDescent="0.35">
      <c r="B150" s="126" t="s">
        <v>155</v>
      </c>
      <c r="C150" s="142"/>
      <c r="D150" s="141" t="s">
        <v>151</v>
      </c>
      <c r="E150" s="22">
        <f>F150+J150</f>
        <v>780</v>
      </c>
      <c r="F150" s="23">
        <v>780</v>
      </c>
      <c r="G150" s="22"/>
      <c r="H150" s="22"/>
      <c r="I150" s="22"/>
      <c r="J150" s="11"/>
      <c r="K150" s="6"/>
    </row>
    <row r="151" spans="2:11" ht="31.8" thickBot="1" x14ac:dyDescent="0.35">
      <c r="B151" s="126" t="s">
        <v>46</v>
      </c>
      <c r="C151" s="6">
        <v>220</v>
      </c>
      <c r="D151" s="6"/>
      <c r="E151" s="22"/>
      <c r="F151" s="22"/>
      <c r="G151" s="22"/>
      <c r="H151" s="22"/>
      <c r="I151" s="22"/>
      <c r="J151" s="11"/>
      <c r="K151" s="6"/>
    </row>
    <row r="152" spans="2:11" ht="18.600000000000001" thickBot="1" x14ac:dyDescent="0.35">
      <c r="B152" s="126" t="s">
        <v>1</v>
      </c>
      <c r="C152" s="6"/>
      <c r="D152" s="6"/>
      <c r="E152" s="22"/>
      <c r="F152" s="22"/>
      <c r="G152" s="22"/>
      <c r="H152" s="22"/>
      <c r="I152" s="22"/>
      <c r="J152" s="11"/>
      <c r="K152" s="6"/>
    </row>
    <row r="153" spans="2:11" ht="31.8" thickBot="1" x14ac:dyDescent="0.35">
      <c r="B153" s="126" t="s">
        <v>47</v>
      </c>
      <c r="C153" s="6">
        <v>230</v>
      </c>
      <c r="D153" s="6">
        <v>850</v>
      </c>
      <c r="E153" s="22">
        <f>F153</f>
        <v>17000</v>
      </c>
      <c r="F153" s="22">
        <f>SUM(F154:F156)</f>
        <v>17000</v>
      </c>
      <c r="G153" s="22"/>
      <c r="H153" s="22"/>
      <c r="I153" s="22"/>
      <c r="J153" s="11"/>
      <c r="K153" s="6"/>
    </row>
    <row r="154" spans="2:11" ht="18.600000000000001" thickBot="1" x14ac:dyDescent="0.35">
      <c r="B154" s="126" t="s">
        <v>133</v>
      </c>
      <c r="C154" s="6"/>
      <c r="D154" s="6">
        <v>291</v>
      </c>
      <c r="E154" s="22">
        <f>F154</f>
        <v>14500</v>
      </c>
      <c r="F154" s="22">
        <f>17000-F155</f>
        <v>14500</v>
      </c>
      <c r="G154" s="22"/>
      <c r="H154" s="22"/>
      <c r="I154" s="22"/>
      <c r="J154" s="11"/>
      <c r="K154" s="6"/>
    </row>
    <row r="155" spans="2:11" ht="31.8" thickBot="1" x14ac:dyDescent="0.35">
      <c r="B155" s="107" t="s">
        <v>141</v>
      </c>
      <c r="C155" s="6"/>
      <c r="D155" s="6">
        <v>291</v>
      </c>
      <c r="E155" s="22">
        <f>F155</f>
        <v>2500</v>
      </c>
      <c r="F155" s="22">
        <v>2500</v>
      </c>
      <c r="G155" s="22"/>
      <c r="H155" s="22"/>
      <c r="I155" s="22"/>
      <c r="J155" s="11"/>
      <c r="K155" s="6"/>
    </row>
    <row r="156" spans="2:11" ht="31.8" thickBot="1" x14ac:dyDescent="0.35">
      <c r="B156" s="135" t="s">
        <v>156</v>
      </c>
      <c r="C156" s="6"/>
      <c r="D156" s="6">
        <v>296</v>
      </c>
      <c r="E156" s="22">
        <f>F156</f>
        <v>0</v>
      </c>
      <c r="F156" s="22"/>
      <c r="G156" s="22"/>
      <c r="H156" s="22"/>
      <c r="I156" s="22"/>
      <c r="J156" s="22"/>
      <c r="K156" s="6"/>
    </row>
    <row r="157" spans="2:11" ht="31.8" thickBot="1" x14ac:dyDescent="0.35">
      <c r="B157" s="126" t="s">
        <v>48</v>
      </c>
      <c r="C157" s="6">
        <v>240</v>
      </c>
      <c r="D157" s="6"/>
      <c r="E157" s="22"/>
      <c r="F157" s="22"/>
      <c r="G157" s="22"/>
      <c r="H157" s="22"/>
      <c r="I157" s="22"/>
      <c r="J157" s="22"/>
      <c r="K157" s="6"/>
    </row>
    <row r="158" spans="2:11" ht="18.600000000000001" thickBot="1" x14ac:dyDescent="0.35">
      <c r="B158" s="126"/>
      <c r="C158" s="6"/>
      <c r="D158" s="6"/>
      <c r="E158" s="22"/>
      <c r="F158" s="22"/>
      <c r="G158" s="22"/>
      <c r="H158" s="22"/>
      <c r="I158" s="22"/>
      <c r="J158" s="22">
        <f>J159+J162+J163+J164+J165</f>
        <v>0</v>
      </c>
      <c r="K158" s="6"/>
    </row>
    <row r="159" spans="2:11" ht="31.8" thickBot="1" x14ac:dyDescent="0.35">
      <c r="B159" s="126" t="s">
        <v>49</v>
      </c>
      <c r="C159" s="6">
        <v>250</v>
      </c>
      <c r="D159" s="14"/>
      <c r="E159" s="22"/>
      <c r="F159" s="22"/>
      <c r="G159" s="22"/>
      <c r="H159" s="22"/>
      <c r="I159" s="22"/>
      <c r="J159" s="22"/>
      <c r="K159" s="6"/>
    </row>
    <row r="160" spans="2:11" ht="18.600000000000001" thickBot="1" x14ac:dyDescent="0.35">
      <c r="B160" s="126"/>
      <c r="C160" s="6"/>
      <c r="D160" s="77"/>
      <c r="E160" s="22"/>
      <c r="F160" s="22"/>
      <c r="G160" s="22"/>
      <c r="H160" s="22"/>
      <c r="I160" s="22"/>
      <c r="J160" s="22"/>
      <c r="K160" s="6"/>
    </row>
    <row r="161" spans="2:11" ht="31.8" thickBot="1" x14ac:dyDescent="0.35">
      <c r="B161" s="126" t="s">
        <v>50</v>
      </c>
      <c r="C161" s="6">
        <v>260</v>
      </c>
      <c r="D161" s="6" t="s">
        <v>34</v>
      </c>
      <c r="E161" s="22">
        <f>F161+J161</f>
        <v>1444700</v>
      </c>
      <c r="F161" s="22">
        <f>SUM(F162:F169)</f>
        <v>1444700</v>
      </c>
      <c r="G161" s="22"/>
      <c r="H161" s="22"/>
      <c r="I161" s="22"/>
      <c r="J161" s="22"/>
      <c r="K161" s="6"/>
    </row>
    <row r="162" spans="2:11" ht="18.600000000000001" thickBot="1" x14ac:dyDescent="0.35">
      <c r="B162" s="126" t="s">
        <v>134</v>
      </c>
      <c r="C162" s="6"/>
      <c r="D162" s="77" t="s">
        <v>157</v>
      </c>
      <c r="E162" s="22">
        <f>F162+J162</f>
        <v>40500</v>
      </c>
      <c r="F162" s="22">
        <v>40500</v>
      </c>
      <c r="G162" s="22"/>
      <c r="H162" s="22"/>
      <c r="I162" s="22"/>
      <c r="J162" s="22"/>
      <c r="K162" s="6"/>
    </row>
    <row r="163" spans="2:11" ht="18.600000000000001" thickBot="1" x14ac:dyDescent="0.35">
      <c r="B163" s="126" t="s">
        <v>135</v>
      </c>
      <c r="C163" s="6"/>
      <c r="D163" s="77" t="s">
        <v>158</v>
      </c>
      <c r="E163" s="22">
        <f t="shared" ref="E163:E164" si="5">F163</f>
        <v>1319500</v>
      </c>
      <c r="F163" s="22">
        <v>1319500</v>
      </c>
      <c r="G163" s="22"/>
      <c r="H163" s="22"/>
      <c r="I163" s="22"/>
      <c r="J163" s="22"/>
      <c r="K163" s="6"/>
    </row>
    <row r="164" spans="2:11" ht="18.600000000000001" thickBot="1" x14ac:dyDescent="0.35">
      <c r="B164" s="126" t="s">
        <v>132</v>
      </c>
      <c r="C164" s="6"/>
      <c r="D164" s="77" t="s">
        <v>131</v>
      </c>
      <c r="E164" s="22">
        <f t="shared" si="5"/>
        <v>0</v>
      </c>
      <c r="F164" s="22"/>
      <c r="G164" s="22"/>
      <c r="H164" s="22"/>
      <c r="I164" s="22"/>
      <c r="J164" s="22"/>
      <c r="K164" s="6"/>
    </row>
    <row r="165" spans="2:11" ht="18.600000000000001" thickBot="1" x14ac:dyDescent="0.35">
      <c r="B165" s="126" t="s">
        <v>136</v>
      </c>
      <c r="C165" s="6"/>
      <c r="D165" s="77" t="s">
        <v>159</v>
      </c>
      <c r="E165" s="22">
        <f>F165+J165</f>
        <v>40000</v>
      </c>
      <c r="F165" s="22">
        <v>40000</v>
      </c>
      <c r="G165" s="22"/>
      <c r="H165" s="22"/>
      <c r="I165" s="22"/>
      <c r="J165" s="22"/>
      <c r="K165" s="6"/>
    </row>
    <row r="166" spans="2:11" ht="18.600000000000001" thickBot="1" x14ac:dyDescent="0.35">
      <c r="B166" s="126" t="s">
        <v>137</v>
      </c>
      <c r="C166" s="6"/>
      <c r="D166" s="77" t="s">
        <v>160</v>
      </c>
      <c r="E166" s="22">
        <f t="shared" ref="E166" si="6">F166+J166</f>
        <v>10000</v>
      </c>
      <c r="F166" s="22">
        <v>10000</v>
      </c>
      <c r="G166" s="22"/>
      <c r="H166" s="22"/>
      <c r="I166" s="22"/>
      <c r="J166" s="22"/>
      <c r="K166" s="6"/>
    </row>
    <row r="167" spans="2:11" ht="31.8" thickBot="1" x14ac:dyDescent="0.35">
      <c r="B167" s="126" t="s">
        <v>138</v>
      </c>
      <c r="C167" s="6"/>
      <c r="D167" s="77" t="s">
        <v>161</v>
      </c>
      <c r="E167" s="22">
        <f>J167+F167</f>
        <v>20000</v>
      </c>
      <c r="F167" s="22">
        <v>20000</v>
      </c>
      <c r="G167" s="22"/>
      <c r="H167" s="22"/>
      <c r="I167" s="22"/>
      <c r="J167" s="22"/>
      <c r="K167" s="6"/>
    </row>
    <row r="168" spans="2:11" ht="31.8" thickBot="1" x14ac:dyDescent="0.35">
      <c r="B168" s="126" t="s">
        <v>166</v>
      </c>
      <c r="C168" s="6"/>
      <c r="D168" s="77" t="s">
        <v>162</v>
      </c>
      <c r="E168" s="22">
        <f t="shared" ref="E168:E169" si="7">F168+J168</f>
        <v>4700</v>
      </c>
      <c r="F168" s="22">
        <v>4700</v>
      </c>
      <c r="G168" s="22"/>
      <c r="H168" s="22"/>
      <c r="I168" s="22"/>
      <c r="J168" s="22"/>
      <c r="K168" s="6"/>
    </row>
    <row r="169" spans="2:11" ht="31.8" thickBot="1" x14ac:dyDescent="0.35">
      <c r="B169" s="126" t="s">
        <v>165</v>
      </c>
      <c r="C169" s="6"/>
      <c r="D169" s="77" t="s">
        <v>163</v>
      </c>
      <c r="E169" s="22">
        <f t="shared" si="7"/>
        <v>10000</v>
      </c>
      <c r="F169" s="22">
        <v>10000</v>
      </c>
      <c r="G169" s="22"/>
      <c r="H169" s="22"/>
      <c r="I169" s="22"/>
      <c r="J169" s="22"/>
      <c r="K169" s="6"/>
    </row>
    <row r="170" spans="2:11" ht="31.8" thickBot="1" x14ac:dyDescent="0.35">
      <c r="B170" s="81" t="s">
        <v>51</v>
      </c>
      <c r="C170" s="6">
        <v>300</v>
      </c>
      <c r="D170" s="6" t="s">
        <v>34</v>
      </c>
      <c r="E170" s="6"/>
      <c r="F170" s="6"/>
      <c r="G170" s="6"/>
      <c r="H170" s="6"/>
      <c r="I170" s="6"/>
      <c r="J170" s="11"/>
      <c r="K170" s="6"/>
    </row>
    <row r="171" spans="2:11" ht="15.6" x14ac:dyDescent="0.3">
      <c r="B171" s="9" t="s">
        <v>1</v>
      </c>
      <c r="C171" s="194">
        <v>310</v>
      </c>
      <c r="D171" s="201"/>
      <c r="E171" s="203"/>
      <c r="F171" s="205"/>
      <c r="G171" s="194"/>
      <c r="H171" s="194"/>
      <c r="I171" s="194"/>
      <c r="J171" s="82"/>
      <c r="K171" s="194"/>
    </row>
    <row r="172" spans="2:11" ht="16.2" thickBot="1" x14ac:dyDescent="0.35">
      <c r="B172" s="81" t="s">
        <v>52</v>
      </c>
      <c r="C172" s="195"/>
      <c r="D172" s="202"/>
      <c r="E172" s="204"/>
      <c r="F172" s="206"/>
      <c r="G172" s="195"/>
      <c r="H172" s="195"/>
      <c r="I172" s="195"/>
      <c r="J172" s="83"/>
      <c r="K172" s="195"/>
    </row>
    <row r="173" spans="2:11" ht="16.2" thickBot="1" x14ac:dyDescent="0.35">
      <c r="B173" s="81" t="s">
        <v>53</v>
      </c>
      <c r="C173" s="6">
        <v>320</v>
      </c>
      <c r="D173" s="14"/>
      <c r="E173" s="7"/>
      <c r="F173" s="6"/>
      <c r="G173" s="6"/>
      <c r="H173" s="6"/>
      <c r="I173" s="6"/>
      <c r="J173" s="11"/>
      <c r="K173" s="6"/>
    </row>
    <row r="174" spans="2:11" ht="31.8" thickBot="1" x14ac:dyDescent="0.35">
      <c r="B174" s="81" t="s">
        <v>68</v>
      </c>
      <c r="C174" s="6">
        <v>340</v>
      </c>
      <c r="D174" s="14"/>
      <c r="E174" s="7"/>
      <c r="F174" s="11"/>
      <c r="G174" s="6"/>
      <c r="H174" s="6"/>
      <c r="I174" s="6"/>
      <c r="J174" s="11"/>
      <c r="K174" s="6"/>
    </row>
    <row r="175" spans="2:11" ht="31.8" thickBot="1" x14ac:dyDescent="0.35">
      <c r="B175" s="81" t="s">
        <v>54</v>
      </c>
      <c r="C175" s="6">
        <v>400</v>
      </c>
      <c r="D175" s="7"/>
      <c r="E175" s="7"/>
      <c r="F175" s="6"/>
      <c r="G175" s="6"/>
      <c r="H175" s="6"/>
      <c r="I175" s="6"/>
      <c r="J175" s="6"/>
      <c r="K175" s="6"/>
    </row>
    <row r="176" spans="2:11" ht="15.6" x14ac:dyDescent="0.3">
      <c r="B176" s="9" t="s">
        <v>1</v>
      </c>
      <c r="C176" s="194">
        <v>410</v>
      </c>
      <c r="D176" s="203"/>
      <c r="E176" s="203"/>
      <c r="F176" s="194"/>
      <c r="G176" s="194"/>
      <c r="H176" s="194"/>
      <c r="I176" s="194"/>
      <c r="J176" s="194"/>
      <c r="K176" s="194"/>
    </row>
    <row r="177" spans="2:11" ht="16.2" thickBot="1" x14ac:dyDescent="0.35">
      <c r="B177" s="81" t="s">
        <v>55</v>
      </c>
      <c r="C177" s="195"/>
      <c r="D177" s="204"/>
      <c r="E177" s="204"/>
      <c r="F177" s="195"/>
      <c r="G177" s="195"/>
      <c r="H177" s="195"/>
      <c r="I177" s="195"/>
      <c r="J177" s="195"/>
      <c r="K177" s="195"/>
    </row>
    <row r="178" spans="2:11" ht="16.2" thickBot="1" x14ac:dyDescent="0.35">
      <c r="B178" s="81" t="s">
        <v>56</v>
      </c>
      <c r="C178" s="6">
        <v>420</v>
      </c>
      <c r="D178" s="7"/>
      <c r="E178" s="7"/>
      <c r="F178" s="6"/>
      <c r="G178" s="6"/>
      <c r="H178" s="6"/>
      <c r="I178" s="6"/>
      <c r="J178" s="6"/>
      <c r="K178" s="6"/>
    </row>
    <row r="179" spans="2:11" ht="16.2" thickBot="1" x14ac:dyDescent="0.35">
      <c r="B179" s="81" t="s">
        <v>57</v>
      </c>
      <c r="C179" s="6">
        <v>500</v>
      </c>
      <c r="D179" s="6" t="s">
        <v>34</v>
      </c>
      <c r="E179" s="7"/>
      <c r="F179" s="6"/>
      <c r="G179" s="6"/>
      <c r="H179" s="6"/>
      <c r="I179" s="6"/>
      <c r="J179" s="6"/>
      <c r="K179" s="6"/>
    </row>
    <row r="180" spans="2:11" ht="16.2" thickBot="1" x14ac:dyDescent="0.35">
      <c r="B180" s="81" t="s">
        <v>58</v>
      </c>
      <c r="C180" s="6">
        <v>600</v>
      </c>
      <c r="D180" s="6" t="s">
        <v>34</v>
      </c>
      <c r="E180" s="7"/>
      <c r="F180" s="6"/>
      <c r="G180" s="6"/>
      <c r="H180" s="6"/>
      <c r="I180" s="6"/>
      <c r="J180" s="6"/>
      <c r="K180" s="6"/>
    </row>
  </sheetData>
  <mergeCells count="141">
    <mergeCell ref="K171:K172"/>
    <mergeCell ref="C176:C177"/>
    <mergeCell ref="D176:D177"/>
    <mergeCell ref="E176:E177"/>
    <mergeCell ref="F176:F177"/>
    <mergeCell ref="G176:G177"/>
    <mergeCell ref="H176:H177"/>
    <mergeCell ref="I176:I177"/>
    <mergeCell ref="J176:J177"/>
    <mergeCell ref="K176:K177"/>
    <mergeCell ref="C171:C172"/>
    <mergeCell ref="D171:D172"/>
    <mergeCell ref="E171:E172"/>
    <mergeCell ref="F171:F172"/>
    <mergeCell ref="G171:G172"/>
    <mergeCell ref="H171:H172"/>
    <mergeCell ref="I171:I172"/>
    <mergeCell ref="K111:K112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C111:C112"/>
    <mergeCell ref="D111:D112"/>
    <mergeCell ref="E111:E112"/>
    <mergeCell ref="F111:F112"/>
    <mergeCell ref="G111:G112"/>
    <mergeCell ref="H111:H112"/>
    <mergeCell ref="I111:I112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I50:I51"/>
    <mergeCell ref="K50:K51"/>
    <mergeCell ref="E24:E25"/>
    <mergeCell ref="F24:F25"/>
    <mergeCell ref="G24:G25"/>
    <mergeCell ref="H55:H56"/>
    <mergeCell ref="I55:I56"/>
    <mergeCell ref="J55:J56"/>
    <mergeCell ref="K55:K56"/>
    <mergeCell ref="E55:E56"/>
    <mergeCell ref="F55:F56"/>
    <mergeCell ref="G55:G56"/>
    <mergeCell ref="H24:H25"/>
    <mergeCell ref="I24:I25"/>
    <mergeCell ref="J24:J25"/>
    <mergeCell ref="K24:K25"/>
    <mergeCell ref="I12:I13"/>
    <mergeCell ref="J12:J13"/>
    <mergeCell ref="K12:K13"/>
    <mergeCell ref="B3:K4"/>
    <mergeCell ref="B6:B9"/>
    <mergeCell ref="C6:C9"/>
    <mergeCell ref="D6:D9"/>
    <mergeCell ref="E6:K6"/>
    <mergeCell ref="E7:E9"/>
    <mergeCell ref="F7:K7"/>
    <mergeCell ref="F8:F9"/>
    <mergeCell ref="G8:G9"/>
    <mergeCell ref="H8:H9"/>
    <mergeCell ref="I8:I9"/>
    <mergeCell ref="J8:K8"/>
    <mergeCell ref="H12:H13"/>
    <mergeCell ref="C73:C74"/>
    <mergeCell ref="D73:D74"/>
    <mergeCell ref="E73:E74"/>
    <mergeCell ref="F73:F74"/>
    <mergeCell ref="G73:G74"/>
    <mergeCell ref="B64:K65"/>
    <mergeCell ref="B67:B70"/>
    <mergeCell ref="C67:C70"/>
    <mergeCell ref="D67:D70"/>
    <mergeCell ref="E67:K67"/>
    <mergeCell ref="E68:E70"/>
    <mergeCell ref="F68:K68"/>
    <mergeCell ref="F69:F70"/>
    <mergeCell ref="G69:G70"/>
    <mergeCell ref="H69:H70"/>
    <mergeCell ref="I69:I70"/>
    <mergeCell ref="J69:K69"/>
    <mergeCell ref="I73:I74"/>
    <mergeCell ref="J73:J74"/>
    <mergeCell ref="K73:K74"/>
    <mergeCell ref="H73:H74"/>
    <mergeCell ref="C50:C51"/>
    <mergeCell ref="D50:D51"/>
    <mergeCell ref="E50:E51"/>
    <mergeCell ref="F50:F51"/>
    <mergeCell ref="G50:G51"/>
    <mergeCell ref="H50:H51"/>
    <mergeCell ref="C55:C56"/>
    <mergeCell ref="D55:D56"/>
    <mergeCell ref="C12:C13"/>
    <mergeCell ref="D12:D13"/>
    <mergeCell ref="E12:E13"/>
    <mergeCell ref="F12:F13"/>
    <mergeCell ref="G12:G13"/>
    <mergeCell ref="C24:C25"/>
    <mergeCell ref="D24:D25"/>
    <mergeCell ref="B124:K125"/>
    <mergeCell ref="B127:B130"/>
    <mergeCell ref="C127:C130"/>
    <mergeCell ref="D127:D130"/>
    <mergeCell ref="E127:K127"/>
    <mergeCell ref="E128:E130"/>
    <mergeCell ref="F128:K128"/>
    <mergeCell ref="F129:F130"/>
    <mergeCell ref="G129:G130"/>
    <mergeCell ref="H129:H130"/>
    <mergeCell ref="I129:I130"/>
    <mergeCell ref="J129:K129"/>
    <mergeCell ref="H133:H134"/>
    <mergeCell ref="I133:I134"/>
    <mergeCell ref="J133:J134"/>
    <mergeCell ref="K133:K134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C133:C134"/>
    <mergeCell ref="D133:D134"/>
    <mergeCell ref="E133:E134"/>
    <mergeCell ref="F133:F134"/>
    <mergeCell ref="G133:G134"/>
  </mergeCells>
  <pageMargins left="0.7" right="0.7" top="0.75" bottom="0.75" header="0.3" footer="0.3"/>
  <pageSetup paperSize="9" scale="56" fitToHeight="0" orientation="portrait" verticalDpi="0" r:id="rId1"/>
  <headerFooter>
    <oddFooter xml:space="preserve">&amp;R&amp;16 3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W78"/>
  <sheetViews>
    <sheetView topLeftCell="A40" zoomScale="55" zoomScaleNormal="55" zoomScalePageLayoutView="90" workbookViewId="0">
      <selection activeCell="J70" sqref="J70"/>
    </sheetView>
  </sheetViews>
  <sheetFormatPr defaultRowHeight="14.4" x14ac:dyDescent="0.3"/>
  <cols>
    <col min="2" max="2" width="23.21875" customWidth="1"/>
    <col min="5" max="5" width="24.21875" customWidth="1"/>
    <col min="6" max="6" width="21.21875" customWidth="1"/>
    <col min="7" max="7" width="21.6640625" customWidth="1"/>
    <col min="8" max="8" width="21.77734375" customWidth="1"/>
    <col min="9" max="9" width="21.33203125" customWidth="1"/>
    <col min="10" max="10" width="22.33203125" customWidth="1"/>
    <col min="11" max="12" width="18.77734375" customWidth="1"/>
    <col min="13" max="13" width="22.33203125" customWidth="1"/>
  </cols>
  <sheetData>
    <row r="6" spans="1:22" ht="40.799999999999997" customHeight="1" x14ac:dyDescent="0.3">
      <c r="A6" s="219" t="s">
        <v>167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22" x14ac:dyDescent="0.3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</row>
    <row r="9" spans="1:22" ht="21" x14ac:dyDescent="0.3">
      <c r="A9" s="220" t="s">
        <v>17</v>
      </c>
      <c r="B9" s="220"/>
      <c r="C9" s="220" t="s">
        <v>59</v>
      </c>
      <c r="D9" s="221" t="s">
        <v>60</v>
      </c>
      <c r="E9" s="220" t="s">
        <v>121</v>
      </c>
      <c r="F9" s="220"/>
      <c r="G9" s="220"/>
      <c r="H9" s="220"/>
      <c r="I9" s="220"/>
      <c r="J9" s="220"/>
      <c r="K9" s="220"/>
      <c r="L9" s="220"/>
      <c r="M9" s="220"/>
      <c r="N9" s="60"/>
      <c r="O9" s="61"/>
      <c r="P9" s="61"/>
      <c r="Q9" s="62"/>
      <c r="R9" s="63"/>
      <c r="S9" s="63"/>
      <c r="V9" s="64"/>
    </row>
    <row r="10" spans="1:22" ht="21" x14ac:dyDescent="0.4">
      <c r="A10" s="220"/>
      <c r="B10" s="220"/>
      <c r="C10" s="220"/>
      <c r="D10" s="221"/>
      <c r="E10" s="222" t="s">
        <v>61</v>
      </c>
      <c r="F10" s="222"/>
      <c r="G10" s="222"/>
      <c r="H10" s="223" t="s">
        <v>62</v>
      </c>
      <c r="I10" s="223"/>
      <c r="J10" s="223"/>
      <c r="K10" s="223"/>
      <c r="L10" s="223"/>
      <c r="M10" s="223"/>
      <c r="N10" s="60"/>
      <c r="O10" s="61"/>
      <c r="P10" s="61"/>
      <c r="Q10" s="62"/>
      <c r="R10" s="63"/>
      <c r="S10" s="63"/>
      <c r="V10" s="64"/>
    </row>
    <row r="11" spans="1:22" ht="21" x14ac:dyDescent="0.4">
      <c r="A11" s="220"/>
      <c r="B11" s="220"/>
      <c r="C11" s="220"/>
      <c r="D11" s="221"/>
      <c r="E11" s="222"/>
      <c r="F11" s="222"/>
      <c r="G11" s="222"/>
      <c r="H11" s="224" t="s">
        <v>122</v>
      </c>
      <c r="I11" s="224"/>
      <c r="J11" s="224"/>
      <c r="K11" s="224" t="s">
        <v>123</v>
      </c>
      <c r="L11" s="224"/>
      <c r="M11" s="224"/>
      <c r="N11" s="60"/>
      <c r="O11" s="61"/>
      <c r="P11" s="61"/>
      <c r="Q11" s="62"/>
      <c r="R11" s="63"/>
      <c r="S11" s="63"/>
      <c r="V11" s="64"/>
    </row>
    <row r="12" spans="1:22" ht="88.8" customHeight="1" x14ac:dyDescent="0.3">
      <c r="A12" s="220"/>
      <c r="B12" s="220"/>
      <c r="C12" s="220"/>
      <c r="D12" s="221"/>
      <c r="E12" s="86" t="s">
        <v>170</v>
      </c>
      <c r="F12" s="86" t="s">
        <v>171</v>
      </c>
      <c r="G12" s="86" t="s">
        <v>172</v>
      </c>
      <c r="H12" s="134" t="s">
        <v>170</v>
      </c>
      <c r="I12" s="134" t="s">
        <v>171</v>
      </c>
      <c r="J12" s="134" t="s">
        <v>172</v>
      </c>
      <c r="K12" s="134" t="s">
        <v>170</v>
      </c>
      <c r="L12" s="134" t="s">
        <v>171</v>
      </c>
      <c r="M12" s="134" t="s">
        <v>172</v>
      </c>
      <c r="N12" s="60"/>
      <c r="O12" s="61"/>
      <c r="P12" s="61"/>
      <c r="Q12" s="62"/>
      <c r="R12" s="63"/>
      <c r="S12" s="63"/>
      <c r="V12" s="64"/>
    </row>
    <row r="13" spans="1:22" ht="21" x14ac:dyDescent="0.4">
      <c r="A13" s="212">
        <v>1</v>
      </c>
      <c r="B13" s="213"/>
      <c r="C13" s="87">
        <v>2</v>
      </c>
      <c r="D13" s="88">
        <v>3</v>
      </c>
      <c r="E13" s="87">
        <v>4</v>
      </c>
      <c r="F13" s="87">
        <v>5</v>
      </c>
      <c r="G13" s="87">
        <v>6</v>
      </c>
      <c r="H13" s="87">
        <v>7</v>
      </c>
      <c r="I13" s="89">
        <v>8</v>
      </c>
      <c r="J13" s="89">
        <v>9</v>
      </c>
      <c r="K13" s="89">
        <v>10</v>
      </c>
      <c r="L13" s="132">
        <v>11</v>
      </c>
      <c r="M13" s="132">
        <v>12</v>
      </c>
      <c r="N13" s="60"/>
      <c r="O13" s="61"/>
      <c r="P13" s="61"/>
      <c r="Q13" s="62"/>
      <c r="R13" s="63"/>
      <c r="S13" s="63"/>
      <c r="V13" s="64"/>
    </row>
    <row r="14" spans="1:22" ht="40.799999999999997" customHeight="1" x14ac:dyDescent="0.4">
      <c r="A14" s="210" t="s">
        <v>124</v>
      </c>
      <c r="B14" s="211"/>
      <c r="C14" s="90" t="s">
        <v>125</v>
      </c>
      <c r="D14" s="88" t="s">
        <v>34</v>
      </c>
      <c r="E14" s="91">
        <f>E16+E19</f>
        <v>1394200</v>
      </c>
      <c r="F14" s="91">
        <f t="shared" ref="F14:J14" si="0">F16+F19</f>
        <v>0</v>
      </c>
      <c r="G14" s="91">
        <f t="shared" si="0"/>
        <v>0</v>
      </c>
      <c r="H14" s="91">
        <f>H16+H19</f>
        <v>1444700</v>
      </c>
      <c r="I14" s="91">
        <f t="shared" si="0"/>
        <v>0</v>
      </c>
      <c r="J14" s="91">
        <f t="shared" si="0"/>
        <v>0</v>
      </c>
      <c r="K14" s="92">
        <f>K16+K19</f>
        <v>0</v>
      </c>
      <c r="L14" s="127">
        <v>0</v>
      </c>
      <c r="M14" s="127">
        <v>0</v>
      </c>
      <c r="N14" s="61"/>
      <c r="O14" s="61"/>
      <c r="P14" s="61"/>
      <c r="Q14" s="62"/>
      <c r="R14" s="63"/>
      <c r="S14" s="63"/>
    </row>
    <row r="15" spans="1:22" ht="28.8" customHeight="1" x14ac:dyDescent="0.4">
      <c r="A15" s="207" t="s">
        <v>3</v>
      </c>
      <c r="B15" s="207"/>
      <c r="C15" s="90"/>
      <c r="D15" s="88"/>
      <c r="E15" s="94"/>
      <c r="F15" s="94"/>
      <c r="G15" s="94"/>
      <c r="H15" s="94"/>
      <c r="I15" s="95"/>
      <c r="J15" s="96"/>
      <c r="K15" s="96"/>
      <c r="L15" s="128"/>
      <c r="M15" s="128"/>
      <c r="Q15" s="63"/>
      <c r="R15" s="63"/>
      <c r="S15" s="63"/>
    </row>
    <row r="16" spans="1:22" ht="87" customHeight="1" x14ac:dyDescent="0.4">
      <c r="A16" s="214" t="s">
        <v>126</v>
      </c>
      <c r="B16" s="214"/>
      <c r="C16" s="90" t="s">
        <v>127</v>
      </c>
      <c r="D16" s="88" t="s">
        <v>34</v>
      </c>
      <c r="E16" s="91">
        <f>E17</f>
        <v>91000</v>
      </c>
      <c r="F16" s="91">
        <f t="shared" ref="E16:F18" si="1">I16+L16</f>
        <v>0</v>
      </c>
      <c r="G16" s="91">
        <f>J16+M16</f>
        <v>0</v>
      </c>
      <c r="H16" s="91">
        <f>SUM(H17:H18)</f>
        <v>131500</v>
      </c>
      <c r="I16" s="91">
        <f t="shared" ref="I16:K16" si="2">I17</f>
        <v>0</v>
      </c>
      <c r="J16" s="91">
        <f t="shared" si="2"/>
        <v>0</v>
      </c>
      <c r="K16" s="91">
        <f t="shared" si="2"/>
        <v>0</v>
      </c>
      <c r="L16" s="127">
        <f>L17+L18</f>
        <v>0</v>
      </c>
      <c r="M16" s="127">
        <f>M17+M18</f>
        <v>0</v>
      </c>
      <c r="N16" s="65"/>
      <c r="O16" s="65"/>
      <c r="P16" s="65"/>
      <c r="Q16" s="66"/>
      <c r="R16" s="66"/>
      <c r="S16" s="66"/>
      <c r="T16" s="65"/>
      <c r="U16" s="65"/>
      <c r="V16" s="65"/>
    </row>
    <row r="17" spans="1:23" ht="27.6" customHeight="1" x14ac:dyDescent="0.4">
      <c r="A17" s="208" t="s">
        <v>70</v>
      </c>
      <c r="B17" s="209" t="s">
        <v>70</v>
      </c>
      <c r="C17" s="98"/>
      <c r="D17" s="99">
        <v>2018</v>
      </c>
      <c r="E17" s="94">
        <f t="shared" si="1"/>
        <v>91000</v>
      </c>
      <c r="F17" s="94">
        <f t="shared" si="1"/>
        <v>0</v>
      </c>
      <c r="G17" s="94">
        <f>J17+M17</f>
        <v>0</v>
      </c>
      <c r="H17" s="94">
        <f>Лист2!E42-H21</f>
        <v>91000</v>
      </c>
      <c r="I17" s="96">
        <v>0</v>
      </c>
      <c r="J17" s="96">
        <v>0</v>
      </c>
      <c r="K17" s="96">
        <v>0</v>
      </c>
      <c r="L17" s="128">
        <v>0</v>
      </c>
      <c r="M17" s="128">
        <v>0</v>
      </c>
      <c r="Q17" s="63"/>
      <c r="R17" s="63"/>
      <c r="S17" s="63"/>
      <c r="T17" s="218"/>
      <c r="U17" s="218"/>
    </row>
    <row r="18" spans="1:23" ht="30.6" customHeight="1" x14ac:dyDescent="0.4">
      <c r="A18" s="208" t="s">
        <v>69</v>
      </c>
      <c r="B18" s="209" t="s">
        <v>69</v>
      </c>
      <c r="C18" s="90"/>
      <c r="D18" s="99"/>
      <c r="E18" s="94">
        <f t="shared" si="1"/>
        <v>40500</v>
      </c>
      <c r="F18" s="94">
        <f t="shared" si="1"/>
        <v>0</v>
      </c>
      <c r="G18" s="94">
        <v>0</v>
      </c>
      <c r="H18" s="94">
        <f>Лист2!E41</f>
        <v>40500</v>
      </c>
      <c r="I18" s="96">
        <v>0</v>
      </c>
      <c r="J18" s="96">
        <v>0</v>
      </c>
      <c r="K18" s="96">
        <v>0</v>
      </c>
      <c r="L18" s="130">
        <v>0</v>
      </c>
      <c r="M18" s="130">
        <v>0</v>
      </c>
      <c r="N18" s="67"/>
      <c r="O18" s="67"/>
      <c r="P18" s="67"/>
      <c r="Q18" s="68"/>
      <c r="R18" s="68"/>
      <c r="S18" s="68"/>
      <c r="T18" s="67"/>
      <c r="U18" s="67"/>
      <c r="V18" s="67"/>
      <c r="W18" s="61"/>
    </row>
    <row r="19" spans="1:23" ht="73.8" customHeight="1" x14ac:dyDescent="0.4">
      <c r="A19" s="210" t="s">
        <v>63</v>
      </c>
      <c r="B19" s="211"/>
      <c r="C19" s="90" t="s">
        <v>128</v>
      </c>
      <c r="D19" s="88" t="s">
        <v>34</v>
      </c>
      <c r="E19" s="91">
        <f>SUM(E20:E25)</f>
        <v>1303200</v>
      </c>
      <c r="F19" s="91">
        <f t="shared" ref="E19:G25" si="3">I19</f>
        <v>0</v>
      </c>
      <c r="G19" s="91">
        <f t="shared" si="3"/>
        <v>0</v>
      </c>
      <c r="H19" s="110">
        <f>SUM(H21:H26)</f>
        <v>1313200</v>
      </c>
      <c r="I19" s="91">
        <f t="shared" ref="I19:J19" si="4">I20+I22+I23+I24+I25</f>
        <v>0</v>
      </c>
      <c r="J19" s="91">
        <f t="shared" si="4"/>
        <v>0</v>
      </c>
      <c r="K19" s="92">
        <v>0</v>
      </c>
      <c r="L19" s="127">
        <v>0</v>
      </c>
      <c r="M19" s="127">
        <v>0</v>
      </c>
      <c r="N19" s="69"/>
      <c r="O19" s="69"/>
      <c r="P19" s="69"/>
      <c r="Q19" s="70"/>
      <c r="R19" s="216"/>
      <c r="S19" s="216"/>
      <c r="T19" s="216"/>
      <c r="U19" s="69"/>
      <c r="V19" s="69"/>
      <c r="W19" s="61"/>
    </row>
    <row r="20" spans="1:23" s="1" customFormat="1" ht="23.4" hidden="1" customHeight="1" x14ac:dyDescent="0.4">
      <c r="A20" s="208" t="s">
        <v>69</v>
      </c>
      <c r="B20" s="209" t="s">
        <v>69</v>
      </c>
      <c r="C20" s="90"/>
      <c r="D20" s="88">
        <v>2019</v>
      </c>
      <c r="E20" s="100">
        <f t="shared" si="3"/>
        <v>0</v>
      </c>
      <c r="F20" s="100">
        <f t="shared" si="3"/>
        <v>0</v>
      </c>
      <c r="G20" s="100">
        <f t="shared" si="3"/>
        <v>0</v>
      </c>
      <c r="H20" s="100"/>
      <c r="I20" s="101">
        <v>0</v>
      </c>
      <c r="J20" s="101">
        <v>0</v>
      </c>
      <c r="K20" s="101">
        <v>0</v>
      </c>
      <c r="L20" s="129">
        <v>0</v>
      </c>
      <c r="M20" s="129">
        <v>0</v>
      </c>
      <c r="N20" s="71"/>
      <c r="O20" s="217"/>
      <c r="P20" s="217"/>
      <c r="Q20" s="217"/>
      <c r="R20" s="216"/>
      <c r="S20" s="216"/>
      <c r="T20" s="216"/>
      <c r="U20" s="71"/>
      <c r="V20" s="71"/>
      <c r="W20" s="72"/>
    </row>
    <row r="21" spans="1:23" s="1" customFormat="1" ht="23.4" customHeight="1" x14ac:dyDescent="0.4">
      <c r="A21" s="208" t="s">
        <v>70</v>
      </c>
      <c r="B21" s="209" t="s">
        <v>70</v>
      </c>
      <c r="C21" s="90"/>
      <c r="D21" s="131">
        <v>2019</v>
      </c>
      <c r="E21" s="112">
        <f t="shared" si="3"/>
        <v>1228500</v>
      </c>
      <c r="F21" s="114">
        <f t="shared" ref="F21" si="5">I21</f>
        <v>0</v>
      </c>
      <c r="G21" s="114">
        <f t="shared" ref="G21" si="6">J21</f>
        <v>0</v>
      </c>
      <c r="H21" s="129">
        <f>1215000+13500</f>
        <v>1228500</v>
      </c>
      <c r="I21" s="101">
        <v>0</v>
      </c>
      <c r="J21" s="101">
        <v>0</v>
      </c>
      <c r="K21" s="101">
        <v>0</v>
      </c>
      <c r="L21" s="133">
        <v>0</v>
      </c>
      <c r="M21" s="133">
        <v>0</v>
      </c>
      <c r="N21" s="113"/>
      <c r="O21" s="113"/>
      <c r="P21" s="113"/>
      <c r="Q21" s="113"/>
      <c r="R21" s="111"/>
      <c r="S21" s="111"/>
      <c r="T21" s="111"/>
      <c r="U21" s="113"/>
      <c r="V21" s="113"/>
      <c r="W21" s="72"/>
    </row>
    <row r="22" spans="1:23" ht="41.4" customHeight="1" x14ac:dyDescent="0.4">
      <c r="A22" s="207" t="s">
        <v>71</v>
      </c>
      <c r="B22" s="207" t="s">
        <v>71</v>
      </c>
      <c r="C22" s="103"/>
      <c r="D22" s="131">
        <v>2019</v>
      </c>
      <c r="E22" s="94">
        <f t="shared" si="3"/>
        <v>40000</v>
      </c>
      <c r="F22" s="94">
        <f>E22</f>
        <v>40000</v>
      </c>
      <c r="G22" s="100">
        <f t="shared" si="3"/>
        <v>0</v>
      </c>
      <c r="H22" s="129">
        <f>Лист2!E44</f>
        <v>40000</v>
      </c>
      <c r="I22" s="101">
        <v>0</v>
      </c>
      <c r="J22" s="101">
        <v>0</v>
      </c>
      <c r="K22" s="96">
        <v>0</v>
      </c>
      <c r="L22" s="128">
        <v>0</v>
      </c>
      <c r="M22" s="128">
        <v>0</v>
      </c>
      <c r="N22" s="73"/>
      <c r="O22" s="215"/>
      <c r="P22" s="215"/>
      <c r="Q22" s="215"/>
      <c r="R22" s="215"/>
      <c r="S22" s="215"/>
      <c r="T22" s="215"/>
      <c r="U22" s="73"/>
      <c r="V22" s="73"/>
      <c r="W22" s="61"/>
    </row>
    <row r="23" spans="1:23" ht="29.4" customHeight="1" x14ac:dyDescent="0.4">
      <c r="A23" s="207" t="s">
        <v>72</v>
      </c>
      <c r="B23" s="207" t="s">
        <v>72</v>
      </c>
      <c r="C23" s="104"/>
      <c r="D23" s="131">
        <v>2019</v>
      </c>
      <c r="E23" s="94">
        <f t="shared" si="3"/>
        <v>10000</v>
      </c>
      <c r="F23" s="94">
        <f t="shared" ref="F23:F25" si="7">E23</f>
        <v>10000</v>
      </c>
      <c r="G23" s="100">
        <f t="shared" si="3"/>
        <v>0</v>
      </c>
      <c r="H23" s="129">
        <f>Лист2!E45</f>
        <v>10000</v>
      </c>
      <c r="I23" s="101">
        <v>0</v>
      </c>
      <c r="J23" s="101">
        <v>0</v>
      </c>
      <c r="K23" s="96">
        <v>0</v>
      </c>
      <c r="L23" s="128">
        <v>0</v>
      </c>
      <c r="M23" s="128">
        <v>0</v>
      </c>
    </row>
    <row r="24" spans="1:23" ht="46.2" customHeight="1" x14ac:dyDescent="0.4">
      <c r="A24" s="207" t="s">
        <v>73</v>
      </c>
      <c r="B24" s="207" t="s">
        <v>73</v>
      </c>
      <c r="C24" s="104"/>
      <c r="D24" s="131">
        <v>2019</v>
      </c>
      <c r="E24" s="94">
        <f t="shared" si="3"/>
        <v>20000</v>
      </c>
      <c r="F24" s="94">
        <f t="shared" si="7"/>
        <v>20000</v>
      </c>
      <c r="G24" s="100">
        <f t="shared" si="3"/>
        <v>0</v>
      </c>
      <c r="H24" s="129">
        <f>Лист2!E46</f>
        <v>20000</v>
      </c>
      <c r="I24" s="101">
        <v>0</v>
      </c>
      <c r="J24" s="101">
        <v>0</v>
      </c>
      <c r="K24" s="96">
        <v>0</v>
      </c>
      <c r="L24" s="128">
        <v>0</v>
      </c>
      <c r="M24" s="128">
        <v>0</v>
      </c>
    </row>
    <row r="25" spans="1:23" ht="78" customHeight="1" x14ac:dyDescent="0.4">
      <c r="A25" s="207" t="s">
        <v>164</v>
      </c>
      <c r="B25" s="207" t="s">
        <v>164</v>
      </c>
      <c r="C25" s="104"/>
      <c r="D25" s="131">
        <v>2019</v>
      </c>
      <c r="E25" s="94">
        <f t="shared" si="3"/>
        <v>4700</v>
      </c>
      <c r="F25" s="94">
        <f t="shared" si="7"/>
        <v>4700</v>
      </c>
      <c r="G25" s="100">
        <f t="shared" si="3"/>
        <v>0</v>
      </c>
      <c r="H25" s="129">
        <f>Лист2!E47</f>
        <v>4700</v>
      </c>
      <c r="I25" s="101">
        <v>0</v>
      </c>
      <c r="J25" s="101">
        <v>0</v>
      </c>
      <c r="K25" s="96">
        <v>0</v>
      </c>
      <c r="L25" s="128">
        <v>0</v>
      </c>
      <c r="M25" s="128">
        <v>0</v>
      </c>
    </row>
    <row r="26" spans="1:23" ht="66.599999999999994" customHeight="1" x14ac:dyDescent="0.4">
      <c r="A26" s="207" t="s">
        <v>165</v>
      </c>
      <c r="B26" s="207" t="s">
        <v>165</v>
      </c>
      <c r="C26" s="104"/>
      <c r="D26" s="131">
        <v>2019</v>
      </c>
      <c r="E26" s="128">
        <f t="shared" ref="E26" si="8">H26</f>
        <v>10000</v>
      </c>
      <c r="F26" s="128">
        <f t="shared" ref="F26" si="9">E26</f>
        <v>10000</v>
      </c>
      <c r="G26" s="129">
        <f t="shared" ref="G26" si="10">J26</f>
        <v>0</v>
      </c>
      <c r="H26" s="129">
        <f>Лист2!E48</f>
        <v>10000</v>
      </c>
      <c r="I26" s="101">
        <v>0</v>
      </c>
      <c r="J26" s="101">
        <v>0</v>
      </c>
      <c r="K26" s="96">
        <v>0</v>
      </c>
      <c r="L26" s="128">
        <v>0</v>
      </c>
      <c r="M26" s="128">
        <v>0</v>
      </c>
    </row>
    <row r="35" spans="1:13" x14ac:dyDescent="0.3">
      <c r="A35" s="219" t="s">
        <v>168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</row>
    <row r="36" spans="1:13" x14ac:dyDescent="0.3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</row>
    <row r="38" spans="1:13" ht="21" x14ac:dyDescent="0.3">
      <c r="A38" s="220" t="s">
        <v>17</v>
      </c>
      <c r="B38" s="220"/>
      <c r="C38" s="220" t="s">
        <v>59</v>
      </c>
      <c r="D38" s="221" t="s">
        <v>60</v>
      </c>
      <c r="E38" s="220" t="s">
        <v>121</v>
      </c>
      <c r="F38" s="220"/>
      <c r="G38" s="220"/>
      <c r="H38" s="220"/>
      <c r="I38" s="220"/>
      <c r="J38" s="220"/>
      <c r="K38" s="220"/>
      <c r="L38" s="220"/>
      <c r="M38" s="220"/>
    </row>
    <row r="39" spans="1:13" ht="21" x14ac:dyDescent="0.4">
      <c r="A39" s="220"/>
      <c r="B39" s="220"/>
      <c r="C39" s="220"/>
      <c r="D39" s="221"/>
      <c r="E39" s="222" t="s">
        <v>61</v>
      </c>
      <c r="F39" s="222"/>
      <c r="G39" s="222"/>
      <c r="H39" s="223" t="s">
        <v>62</v>
      </c>
      <c r="I39" s="223"/>
      <c r="J39" s="223"/>
      <c r="K39" s="223"/>
      <c r="L39" s="223"/>
      <c r="M39" s="223"/>
    </row>
    <row r="40" spans="1:13" ht="21" x14ac:dyDescent="0.4">
      <c r="A40" s="220"/>
      <c r="B40" s="220"/>
      <c r="C40" s="220"/>
      <c r="D40" s="221"/>
      <c r="E40" s="222"/>
      <c r="F40" s="222"/>
      <c r="G40" s="222"/>
      <c r="H40" s="224" t="s">
        <v>122</v>
      </c>
      <c r="I40" s="224"/>
      <c r="J40" s="224"/>
      <c r="K40" s="224" t="s">
        <v>123</v>
      </c>
      <c r="L40" s="224"/>
      <c r="M40" s="224"/>
    </row>
    <row r="41" spans="1:13" ht="84" customHeight="1" x14ac:dyDescent="0.3">
      <c r="A41" s="220"/>
      <c r="B41" s="220"/>
      <c r="C41" s="220"/>
      <c r="D41" s="221"/>
      <c r="E41" s="134" t="s">
        <v>170</v>
      </c>
      <c r="F41" s="134" t="s">
        <v>171</v>
      </c>
      <c r="G41" s="134" t="s">
        <v>172</v>
      </c>
      <c r="H41" s="134" t="s">
        <v>170</v>
      </c>
      <c r="I41" s="134" t="s">
        <v>171</v>
      </c>
      <c r="J41" s="134" t="s">
        <v>172</v>
      </c>
      <c r="K41" s="134" t="s">
        <v>170</v>
      </c>
      <c r="L41" s="134" t="s">
        <v>171</v>
      </c>
      <c r="M41" s="134" t="s">
        <v>172</v>
      </c>
    </row>
    <row r="42" spans="1:13" ht="21" x14ac:dyDescent="0.4">
      <c r="A42" s="212">
        <v>1</v>
      </c>
      <c r="B42" s="213"/>
      <c r="C42" s="87">
        <v>2</v>
      </c>
      <c r="D42" s="88">
        <v>3</v>
      </c>
      <c r="E42" s="87">
        <v>4</v>
      </c>
      <c r="F42" s="87">
        <v>5</v>
      </c>
      <c r="G42" s="87">
        <v>6</v>
      </c>
      <c r="H42" s="87">
        <v>7</v>
      </c>
      <c r="I42" s="89">
        <v>8</v>
      </c>
      <c r="J42" s="89">
        <v>9</v>
      </c>
      <c r="K42" s="89">
        <v>10</v>
      </c>
      <c r="L42" s="132">
        <v>11</v>
      </c>
      <c r="M42" s="132">
        <v>12</v>
      </c>
    </row>
    <row r="43" spans="1:13" ht="21" x14ac:dyDescent="0.4">
      <c r="A43" s="210" t="s">
        <v>124</v>
      </c>
      <c r="B43" s="211"/>
      <c r="C43" s="90" t="s">
        <v>125</v>
      </c>
      <c r="D43" s="88" t="s">
        <v>34</v>
      </c>
      <c r="E43" s="93">
        <f>E45+E48</f>
        <v>0</v>
      </c>
      <c r="F43" s="93">
        <f t="shared" ref="F43:G43" si="11">F45+F48</f>
        <v>1444700</v>
      </c>
      <c r="G43" s="93">
        <f t="shared" si="11"/>
        <v>0</v>
      </c>
      <c r="H43" s="93">
        <f>H45+H48</f>
        <v>0</v>
      </c>
      <c r="I43" s="93">
        <f t="shared" ref="I43:J43" si="12">I45+I48</f>
        <v>1444700</v>
      </c>
      <c r="J43" s="93">
        <f t="shared" si="12"/>
        <v>0</v>
      </c>
      <c r="K43" s="92">
        <f>K45+K48</f>
        <v>0</v>
      </c>
      <c r="L43" s="127">
        <v>0</v>
      </c>
      <c r="M43" s="127">
        <v>0</v>
      </c>
    </row>
    <row r="44" spans="1:13" ht="21" x14ac:dyDescent="0.4">
      <c r="A44" s="207" t="s">
        <v>3</v>
      </c>
      <c r="B44" s="207"/>
      <c r="C44" s="90"/>
      <c r="D44" s="88"/>
      <c r="E44" s="97"/>
      <c r="F44" s="97"/>
      <c r="G44" s="97"/>
      <c r="H44" s="97"/>
      <c r="I44" s="95"/>
      <c r="J44" s="96"/>
      <c r="K44" s="96"/>
      <c r="L44" s="128"/>
      <c r="M44" s="128"/>
    </row>
    <row r="45" spans="1:13" ht="109.2" customHeight="1" x14ac:dyDescent="0.4">
      <c r="A45" s="214" t="s">
        <v>126</v>
      </c>
      <c r="B45" s="214"/>
      <c r="C45" s="90" t="s">
        <v>127</v>
      </c>
      <c r="D45" s="88" t="s">
        <v>34</v>
      </c>
      <c r="E45" s="93">
        <f>E46</f>
        <v>0</v>
      </c>
      <c r="F45" s="93">
        <f t="shared" ref="F45:F47" si="13">I45+L45</f>
        <v>1360000</v>
      </c>
      <c r="G45" s="93">
        <f>J45+M45</f>
        <v>0</v>
      </c>
      <c r="H45" s="93">
        <f>H46</f>
        <v>0</v>
      </c>
      <c r="I45" s="93">
        <f>SUM(I46:I47)</f>
        <v>1360000</v>
      </c>
      <c r="J45" s="93">
        <f t="shared" ref="J45:K45" si="14">J46</f>
        <v>0</v>
      </c>
      <c r="K45" s="93">
        <f t="shared" si="14"/>
        <v>0</v>
      </c>
      <c r="L45" s="127">
        <f>L46+L47</f>
        <v>0</v>
      </c>
      <c r="M45" s="127">
        <f>M46+M47</f>
        <v>0</v>
      </c>
    </row>
    <row r="46" spans="1:13" ht="21" x14ac:dyDescent="0.4">
      <c r="A46" s="208" t="s">
        <v>70</v>
      </c>
      <c r="B46" s="209" t="s">
        <v>70</v>
      </c>
      <c r="C46" s="98"/>
      <c r="D46" s="99">
        <v>2019</v>
      </c>
      <c r="E46" s="97">
        <f t="shared" ref="E46:E47" si="15">H46+K46</f>
        <v>0</v>
      </c>
      <c r="F46" s="97">
        <f t="shared" si="13"/>
        <v>1319500</v>
      </c>
      <c r="G46" s="97">
        <f>J46+M46</f>
        <v>0</v>
      </c>
      <c r="H46" s="97">
        <v>0</v>
      </c>
      <c r="I46" s="96">
        <f>Лист2!E103</f>
        <v>1319500</v>
      </c>
      <c r="J46" s="96">
        <v>0</v>
      </c>
      <c r="K46" s="96">
        <v>0</v>
      </c>
      <c r="L46" s="128">
        <v>0</v>
      </c>
      <c r="M46" s="128">
        <v>0</v>
      </c>
    </row>
    <row r="47" spans="1:13" ht="21" x14ac:dyDescent="0.4">
      <c r="A47" s="208" t="s">
        <v>69</v>
      </c>
      <c r="B47" s="209" t="s">
        <v>69</v>
      </c>
      <c r="C47" s="90"/>
      <c r="D47" s="99"/>
      <c r="E47" s="97">
        <f t="shared" si="15"/>
        <v>0</v>
      </c>
      <c r="F47" s="97">
        <f t="shared" si="13"/>
        <v>40500</v>
      </c>
      <c r="G47" s="97">
        <v>0</v>
      </c>
      <c r="H47" s="97">
        <v>0</v>
      </c>
      <c r="I47" s="96">
        <f>Лист2!E102</f>
        <v>40500</v>
      </c>
      <c r="J47" s="96">
        <v>0</v>
      </c>
      <c r="K47" s="96">
        <v>0</v>
      </c>
      <c r="L47" s="130">
        <v>0</v>
      </c>
      <c r="M47" s="130">
        <v>0</v>
      </c>
    </row>
    <row r="48" spans="1:13" ht="90.6" customHeight="1" x14ac:dyDescent="0.4">
      <c r="A48" s="210" t="s">
        <v>63</v>
      </c>
      <c r="B48" s="211"/>
      <c r="C48" s="90" t="s">
        <v>128</v>
      </c>
      <c r="D48" s="88" t="s">
        <v>34</v>
      </c>
      <c r="E48" s="93">
        <f t="shared" ref="E48:E53" si="16">H48</f>
        <v>0</v>
      </c>
      <c r="F48" s="93">
        <f t="shared" ref="F48:F49" si="17">I48</f>
        <v>84700</v>
      </c>
      <c r="G48" s="93">
        <f t="shared" ref="G48:G53" si="18">J48</f>
        <v>0</v>
      </c>
      <c r="H48" s="93">
        <f>H49+H50+H51+H52+H53</f>
        <v>0</v>
      </c>
      <c r="I48" s="93">
        <f>SUM(I50:I54)</f>
        <v>84700</v>
      </c>
      <c r="J48" s="93">
        <f t="shared" ref="J48" si="19">J49+J50+J51+J52+J53</f>
        <v>0</v>
      </c>
      <c r="K48" s="92">
        <v>0</v>
      </c>
      <c r="L48" s="127">
        <v>0</v>
      </c>
      <c r="M48" s="127">
        <v>0</v>
      </c>
    </row>
    <row r="49" spans="1:13" ht="21" hidden="1" x14ac:dyDescent="0.4">
      <c r="A49" s="208" t="s">
        <v>69</v>
      </c>
      <c r="B49" s="209" t="s">
        <v>69</v>
      </c>
      <c r="C49" s="90"/>
      <c r="D49" s="88">
        <v>2019</v>
      </c>
      <c r="E49" s="102">
        <f t="shared" si="16"/>
        <v>0</v>
      </c>
      <c r="F49" s="102">
        <f t="shared" si="17"/>
        <v>0</v>
      </c>
      <c r="G49" s="102">
        <f t="shared" si="18"/>
        <v>0</v>
      </c>
      <c r="H49" s="102">
        <f>Лист2!E70</f>
        <v>0</v>
      </c>
      <c r="I49" s="101"/>
      <c r="J49" s="101">
        <v>0</v>
      </c>
      <c r="K49" s="101">
        <v>0</v>
      </c>
      <c r="L49" s="129">
        <v>0</v>
      </c>
      <c r="M49" s="129">
        <v>0</v>
      </c>
    </row>
    <row r="50" spans="1:13" ht="54" customHeight="1" x14ac:dyDescent="0.4">
      <c r="A50" s="207" t="s">
        <v>71</v>
      </c>
      <c r="B50" s="207" t="s">
        <v>71</v>
      </c>
      <c r="C50" s="103"/>
      <c r="D50" s="116">
        <v>2020</v>
      </c>
      <c r="E50" s="97">
        <f t="shared" si="16"/>
        <v>0</v>
      </c>
      <c r="F50" s="97">
        <f>E50</f>
        <v>0</v>
      </c>
      <c r="G50" s="102">
        <f t="shared" si="18"/>
        <v>0</v>
      </c>
      <c r="H50" s="97">
        <f>Лист2!E73</f>
        <v>0</v>
      </c>
      <c r="I50" s="101">
        <f>Лист2!E105</f>
        <v>40000</v>
      </c>
      <c r="J50" s="101">
        <v>0</v>
      </c>
      <c r="K50" s="96">
        <v>0</v>
      </c>
      <c r="L50" s="128">
        <v>0</v>
      </c>
      <c r="M50" s="128">
        <v>0</v>
      </c>
    </row>
    <row r="51" spans="1:13" ht="42" customHeight="1" x14ac:dyDescent="0.4">
      <c r="A51" s="207" t="s">
        <v>72</v>
      </c>
      <c r="B51" s="207" t="s">
        <v>72</v>
      </c>
      <c r="C51" s="104"/>
      <c r="D51" s="131">
        <v>2020</v>
      </c>
      <c r="E51" s="97">
        <f t="shared" si="16"/>
        <v>0</v>
      </c>
      <c r="F51" s="97">
        <f t="shared" ref="F51:F53" si="20">E51</f>
        <v>0</v>
      </c>
      <c r="G51" s="102">
        <f t="shared" si="18"/>
        <v>0</v>
      </c>
      <c r="H51" s="97">
        <f>Лист2!E74</f>
        <v>0</v>
      </c>
      <c r="I51" s="101">
        <f>Лист2!E106</f>
        <v>10000</v>
      </c>
      <c r="J51" s="101">
        <v>0</v>
      </c>
      <c r="K51" s="96">
        <v>0</v>
      </c>
      <c r="L51" s="128">
        <v>0</v>
      </c>
      <c r="M51" s="128">
        <v>0</v>
      </c>
    </row>
    <row r="52" spans="1:13" ht="69" customHeight="1" x14ac:dyDescent="0.4">
      <c r="A52" s="207" t="s">
        <v>73</v>
      </c>
      <c r="B52" s="207" t="s">
        <v>73</v>
      </c>
      <c r="C52" s="104"/>
      <c r="D52" s="131">
        <v>2020</v>
      </c>
      <c r="E52" s="97">
        <f t="shared" si="16"/>
        <v>0</v>
      </c>
      <c r="F52" s="97">
        <f t="shared" si="20"/>
        <v>0</v>
      </c>
      <c r="G52" s="102">
        <f t="shared" si="18"/>
        <v>0</v>
      </c>
      <c r="H52" s="97">
        <f>Лист2!E75</f>
        <v>0</v>
      </c>
      <c r="I52" s="101">
        <f>Лист2!E107</f>
        <v>20000</v>
      </c>
      <c r="J52" s="101">
        <v>0</v>
      </c>
      <c r="K52" s="96">
        <v>0</v>
      </c>
      <c r="L52" s="128">
        <v>0</v>
      </c>
      <c r="M52" s="128">
        <v>0</v>
      </c>
    </row>
    <row r="53" spans="1:13" ht="72" customHeight="1" x14ac:dyDescent="0.4">
      <c r="A53" s="207" t="s">
        <v>164</v>
      </c>
      <c r="B53" s="207" t="s">
        <v>164</v>
      </c>
      <c r="C53" s="104"/>
      <c r="D53" s="131">
        <v>2020</v>
      </c>
      <c r="E53" s="97">
        <f t="shared" si="16"/>
        <v>0</v>
      </c>
      <c r="F53" s="97">
        <f t="shared" si="20"/>
        <v>0</v>
      </c>
      <c r="G53" s="102">
        <f t="shared" si="18"/>
        <v>0</v>
      </c>
      <c r="H53" s="97">
        <v>0</v>
      </c>
      <c r="I53" s="101">
        <f>Лист2!E108</f>
        <v>4700</v>
      </c>
      <c r="J53" s="101">
        <v>0</v>
      </c>
      <c r="K53" s="96">
        <v>0</v>
      </c>
      <c r="L53" s="128">
        <v>0</v>
      </c>
      <c r="M53" s="128">
        <v>0</v>
      </c>
    </row>
    <row r="54" spans="1:13" ht="74.400000000000006" customHeight="1" x14ac:dyDescent="0.4">
      <c r="A54" s="207" t="s">
        <v>165</v>
      </c>
      <c r="B54" s="207" t="s">
        <v>165</v>
      </c>
      <c r="C54" s="104"/>
      <c r="D54" s="131">
        <v>2020</v>
      </c>
      <c r="E54" s="128">
        <f t="shared" ref="E54" si="21">H54</f>
        <v>1</v>
      </c>
      <c r="F54" s="128">
        <f t="shared" ref="F54" si="22">E54</f>
        <v>1</v>
      </c>
      <c r="G54" s="129">
        <f t="shared" ref="G54" si="23">J54</f>
        <v>0</v>
      </c>
      <c r="H54" s="128">
        <v>1</v>
      </c>
      <c r="I54" s="101">
        <f>Лист2!E109</f>
        <v>10000</v>
      </c>
      <c r="J54" s="101">
        <v>0</v>
      </c>
      <c r="K54" s="96">
        <v>0</v>
      </c>
      <c r="L54" s="128">
        <v>0</v>
      </c>
      <c r="M54" s="128">
        <v>0</v>
      </c>
    </row>
    <row r="59" spans="1:13" x14ac:dyDescent="0.3">
      <c r="A59" s="219" t="s">
        <v>169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</row>
    <row r="60" spans="1:13" x14ac:dyDescent="0.3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</row>
    <row r="62" spans="1:13" ht="21" x14ac:dyDescent="0.3">
      <c r="A62" s="220" t="s">
        <v>17</v>
      </c>
      <c r="B62" s="220"/>
      <c r="C62" s="220" t="s">
        <v>59</v>
      </c>
      <c r="D62" s="221" t="s">
        <v>60</v>
      </c>
      <c r="E62" s="220" t="s">
        <v>121</v>
      </c>
      <c r="F62" s="220"/>
      <c r="G62" s="220"/>
      <c r="H62" s="220"/>
      <c r="I62" s="220"/>
      <c r="J62" s="220"/>
      <c r="K62" s="220"/>
      <c r="L62" s="220"/>
      <c r="M62" s="220"/>
    </row>
    <row r="63" spans="1:13" ht="21" x14ac:dyDescent="0.4">
      <c r="A63" s="220"/>
      <c r="B63" s="220"/>
      <c r="C63" s="220"/>
      <c r="D63" s="221"/>
      <c r="E63" s="222" t="s">
        <v>61</v>
      </c>
      <c r="F63" s="222"/>
      <c r="G63" s="222"/>
      <c r="H63" s="223" t="s">
        <v>62</v>
      </c>
      <c r="I63" s="223"/>
      <c r="J63" s="223"/>
      <c r="K63" s="223"/>
      <c r="L63" s="223"/>
      <c r="M63" s="223"/>
    </row>
    <row r="64" spans="1:13" ht="21" x14ac:dyDescent="0.4">
      <c r="A64" s="220"/>
      <c r="B64" s="220"/>
      <c r="C64" s="220"/>
      <c r="D64" s="221"/>
      <c r="E64" s="222"/>
      <c r="F64" s="222"/>
      <c r="G64" s="222"/>
      <c r="H64" s="224" t="s">
        <v>122</v>
      </c>
      <c r="I64" s="224"/>
      <c r="J64" s="224"/>
      <c r="K64" s="224" t="s">
        <v>123</v>
      </c>
      <c r="L64" s="224"/>
      <c r="M64" s="224"/>
    </row>
    <row r="65" spans="1:13" ht="84" customHeight="1" x14ac:dyDescent="0.3">
      <c r="A65" s="220"/>
      <c r="B65" s="220"/>
      <c r="C65" s="220"/>
      <c r="D65" s="221"/>
      <c r="E65" s="134" t="s">
        <v>170</v>
      </c>
      <c r="F65" s="134" t="s">
        <v>171</v>
      </c>
      <c r="G65" s="134" t="s">
        <v>172</v>
      </c>
      <c r="H65" s="134" t="s">
        <v>170</v>
      </c>
      <c r="I65" s="134" t="s">
        <v>171</v>
      </c>
      <c r="J65" s="134" t="s">
        <v>172</v>
      </c>
      <c r="K65" s="134" t="s">
        <v>170</v>
      </c>
      <c r="L65" s="134" t="s">
        <v>171</v>
      </c>
      <c r="M65" s="134" t="s">
        <v>172</v>
      </c>
    </row>
    <row r="66" spans="1:13" ht="21" x14ac:dyDescent="0.4">
      <c r="A66" s="212">
        <v>1</v>
      </c>
      <c r="B66" s="213"/>
      <c r="C66" s="87">
        <v>2</v>
      </c>
      <c r="D66" s="88">
        <v>3</v>
      </c>
      <c r="E66" s="87">
        <v>4</v>
      </c>
      <c r="F66" s="87">
        <v>5</v>
      </c>
      <c r="G66" s="87">
        <v>6</v>
      </c>
      <c r="H66" s="87">
        <v>7</v>
      </c>
      <c r="I66" s="89">
        <v>8</v>
      </c>
      <c r="J66" s="89">
        <v>9</v>
      </c>
      <c r="K66" s="89">
        <v>10</v>
      </c>
      <c r="L66" s="132">
        <v>11</v>
      </c>
      <c r="M66" s="132">
        <v>12</v>
      </c>
    </row>
    <row r="67" spans="1:13" ht="21" x14ac:dyDescent="0.4">
      <c r="A67" s="210" t="s">
        <v>124</v>
      </c>
      <c r="B67" s="211"/>
      <c r="C67" s="90" t="s">
        <v>125</v>
      </c>
      <c r="D67" s="88" t="s">
        <v>34</v>
      </c>
      <c r="E67" s="93">
        <f>E69+E72</f>
        <v>0</v>
      </c>
      <c r="F67" s="93">
        <f t="shared" ref="F67:G67" si="24">F69+F72</f>
        <v>0</v>
      </c>
      <c r="G67" s="93">
        <f t="shared" si="24"/>
        <v>1444700</v>
      </c>
      <c r="H67" s="93">
        <f>H69+H72</f>
        <v>0</v>
      </c>
      <c r="I67" s="93">
        <f t="shared" ref="I67:J67" si="25">I69+I72</f>
        <v>0</v>
      </c>
      <c r="J67" s="93">
        <f t="shared" si="25"/>
        <v>1444700</v>
      </c>
      <c r="K67" s="92">
        <f>K69+K72</f>
        <v>0</v>
      </c>
      <c r="L67" s="127">
        <v>0</v>
      </c>
      <c r="M67" s="127">
        <v>0</v>
      </c>
    </row>
    <row r="68" spans="1:13" ht="21" x14ac:dyDescent="0.4">
      <c r="A68" s="207" t="s">
        <v>3</v>
      </c>
      <c r="B68" s="207"/>
      <c r="C68" s="90"/>
      <c r="D68" s="88"/>
      <c r="E68" s="97"/>
      <c r="F68" s="97"/>
      <c r="G68" s="97"/>
      <c r="H68" s="97"/>
      <c r="I68" s="95"/>
      <c r="J68" s="96"/>
      <c r="K68" s="96"/>
      <c r="L68" s="128"/>
      <c r="M68" s="128"/>
    </row>
    <row r="69" spans="1:13" ht="75" customHeight="1" x14ac:dyDescent="0.4">
      <c r="A69" s="214" t="s">
        <v>126</v>
      </c>
      <c r="B69" s="214"/>
      <c r="C69" s="90" t="s">
        <v>127</v>
      </c>
      <c r="D69" s="88" t="s">
        <v>34</v>
      </c>
      <c r="E69" s="93">
        <f>E70</f>
        <v>0</v>
      </c>
      <c r="F69" s="93">
        <f t="shared" ref="F69:F71" si="26">I69+L69</f>
        <v>0</v>
      </c>
      <c r="G69" s="93">
        <f>J69+M69</f>
        <v>1360000</v>
      </c>
      <c r="H69" s="93">
        <f>H70</f>
        <v>0</v>
      </c>
      <c r="I69" s="93">
        <f t="shared" ref="I69:K69" si="27">I70</f>
        <v>0</v>
      </c>
      <c r="J69" s="93">
        <f>SUM(J70:J71)</f>
        <v>1360000</v>
      </c>
      <c r="K69" s="93">
        <f t="shared" si="27"/>
        <v>0</v>
      </c>
      <c r="L69" s="127">
        <f>L70+L71</f>
        <v>0</v>
      </c>
      <c r="M69" s="127">
        <f>M70+M71</f>
        <v>0</v>
      </c>
    </row>
    <row r="70" spans="1:13" ht="21" x14ac:dyDescent="0.4">
      <c r="A70" s="208" t="s">
        <v>70</v>
      </c>
      <c r="B70" s="209" t="s">
        <v>70</v>
      </c>
      <c r="C70" s="98"/>
      <c r="D70" s="99">
        <v>2020</v>
      </c>
      <c r="E70" s="97">
        <f t="shared" ref="E70:E71" si="28">H70+K70</f>
        <v>0</v>
      </c>
      <c r="F70" s="97">
        <f t="shared" si="26"/>
        <v>0</v>
      </c>
      <c r="G70" s="97">
        <f>J70+M70</f>
        <v>1319500</v>
      </c>
      <c r="H70" s="97">
        <v>0</v>
      </c>
      <c r="I70" s="96">
        <v>0</v>
      </c>
      <c r="J70" s="96">
        <f>Лист2!E163</f>
        <v>1319500</v>
      </c>
      <c r="K70" s="96">
        <v>0</v>
      </c>
      <c r="L70" s="128">
        <v>0</v>
      </c>
      <c r="M70" s="128">
        <v>0</v>
      </c>
    </row>
    <row r="71" spans="1:13" ht="21" x14ac:dyDescent="0.4">
      <c r="A71" s="208" t="s">
        <v>69</v>
      </c>
      <c r="B71" s="209" t="s">
        <v>69</v>
      </c>
      <c r="C71" s="90"/>
      <c r="D71" s="99"/>
      <c r="E71" s="97">
        <f t="shared" si="28"/>
        <v>0</v>
      </c>
      <c r="F71" s="97">
        <f t="shared" si="26"/>
        <v>0</v>
      </c>
      <c r="G71" s="97">
        <v>0</v>
      </c>
      <c r="H71" s="97">
        <v>0</v>
      </c>
      <c r="I71" s="96">
        <v>0</v>
      </c>
      <c r="J71" s="96">
        <f>Лист2!E162</f>
        <v>40500</v>
      </c>
      <c r="K71" s="96">
        <v>0</v>
      </c>
      <c r="L71" s="130">
        <v>0</v>
      </c>
      <c r="M71" s="130">
        <v>0</v>
      </c>
    </row>
    <row r="72" spans="1:13" ht="72" customHeight="1" x14ac:dyDescent="0.4">
      <c r="A72" s="210" t="s">
        <v>63</v>
      </c>
      <c r="B72" s="211"/>
      <c r="C72" s="90" t="s">
        <v>128</v>
      </c>
      <c r="D72" s="88" t="s">
        <v>34</v>
      </c>
      <c r="E72" s="93">
        <f t="shared" ref="E72:E77" si="29">H72</f>
        <v>0</v>
      </c>
      <c r="F72" s="93">
        <f t="shared" ref="F72" si="30">I72</f>
        <v>0</v>
      </c>
      <c r="G72" s="93">
        <f t="shared" ref="G72:G77" si="31">J72</f>
        <v>84700</v>
      </c>
      <c r="H72" s="93">
        <f>H73+H74+H75+H76+H77</f>
        <v>0</v>
      </c>
      <c r="I72" s="93">
        <f t="shared" ref="I72" si="32">I73+I74+I75+I76+I77</f>
        <v>0</v>
      </c>
      <c r="J72" s="93">
        <f>SUM(J74:J78)</f>
        <v>84700</v>
      </c>
      <c r="K72" s="92">
        <v>0</v>
      </c>
      <c r="L72" s="127">
        <v>0</v>
      </c>
      <c r="M72" s="127">
        <v>0</v>
      </c>
    </row>
    <row r="73" spans="1:13" ht="36.6" hidden="1" customHeight="1" x14ac:dyDescent="0.4">
      <c r="A73" s="208"/>
      <c r="B73" s="209"/>
      <c r="C73" s="90"/>
      <c r="D73" s="88"/>
      <c r="E73" s="102"/>
      <c r="F73" s="102"/>
      <c r="G73" s="102"/>
      <c r="H73" s="102"/>
      <c r="I73" s="101"/>
      <c r="J73" s="101"/>
      <c r="K73" s="101"/>
      <c r="L73" s="129"/>
      <c r="M73" s="129"/>
    </row>
    <row r="74" spans="1:13" ht="52.8" customHeight="1" x14ac:dyDescent="0.4">
      <c r="A74" s="207" t="s">
        <v>71</v>
      </c>
      <c r="B74" s="207" t="s">
        <v>71</v>
      </c>
      <c r="C74" s="103"/>
      <c r="D74" s="116">
        <v>2021</v>
      </c>
      <c r="E74" s="97">
        <f t="shared" si="29"/>
        <v>0</v>
      </c>
      <c r="F74" s="97">
        <f>E74</f>
        <v>0</v>
      </c>
      <c r="G74" s="102">
        <f t="shared" si="31"/>
        <v>40000</v>
      </c>
      <c r="H74" s="97">
        <f>Лист2!E97</f>
        <v>0</v>
      </c>
      <c r="I74" s="101">
        <v>0</v>
      </c>
      <c r="J74" s="101">
        <f>Лист2!E165</f>
        <v>40000</v>
      </c>
      <c r="K74" s="96">
        <v>0</v>
      </c>
      <c r="L74" s="128">
        <v>0</v>
      </c>
      <c r="M74" s="128">
        <v>0</v>
      </c>
    </row>
    <row r="75" spans="1:13" ht="21" x14ac:dyDescent="0.4">
      <c r="A75" s="207" t="s">
        <v>72</v>
      </c>
      <c r="B75" s="207" t="s">
        <v>72</v>
      </c>
      <c r="C75" s="104"/>
      <c r="D75" s="131">
        <v>2021</v>
      </c>
      <c r="E75" s="97">
        <f t="shared" si="29"/>
        <v>0</v>
      </c>
      <c r="F75" s="97">
        <f t="shared" ref="F75:F77" si="33">E75</f>
        <v>0</v>
      </c>
      <c r="G75" s="102">
        <f t="shared" si="31"/>
        <v>10000</v>
      </c>
      <c r="H75" s="97">
        <v>0</v>
      </c>
      <c r="I75" s="101">
        <v>0</v>
      </c>
      <c r="J75" s="101">
        <f>Лист2!E166</f>
        <v>10000</v>
      </c>
      <c r="K75" s="96">
        <v>0</v>
      </c>
      <c r="L75" s="128">
        <v>0</v>
      </c>
      <c r="M75" s="128">
        <v>0</v>
      </c>
    </row>
    <row r="76" spans="1:13" ht="59.4" customHeight="1" x14ac:dyDescent="0.4">
      <c r="A76" s="207" t="s">
        <v>73</v>
      </c>
      <c r="B76" s="207" t="s">
        <v>73</v>
      </c>
      <c r="C76" s="104"/>
      <c r="D76" s="131">
        <v>2021</v>
      </c>
      <c r="E76" s="97">
        <f t="shared" si="29"/>
        <v>0</v>
      </c>
      <c r="F76" s="97">
        <f t="shared" si="33"/>
        <v>0</v>
      </c>
      <c r="G76" s="102">
        <f t="shared" si="31"/>
        <v>20000</v>
      </c>
      <c r="H76" s="97">
        <v>0</v>
      </c>
      <c r="I76" s="101">
        <v>0</v>
      </c>
      <c r="J76" s="101">
        <f>Лист2!E167</f>
        <v>20000</v>
      </c>
      <c r="K76" s="96">
        <v>0</v>
      </c>
      <c r="L76" s="128">
        <v>0</v>
      </c>
      <c r="M76" s="128">
        <v>0</v>
      </c>
    </row>
    <row r="77" spans="1:13" ht="63" customHeight="1" x14ac:dyDescent="0.4">
      <c r="A77" s="207" t="s">
        <v>164</v>
      </c>
      <c r="B77" s="207" t="s">
        <v>164</v>
      </c>
      <c r="C77" s="104"/>
      <c r="D77" s="131">
        <v>2021</v>
      </c>
      <c r="E77" s="97">
        <f t="shared" si="29"/>
        <v>0</v>
      </c>
      <c r="F77" s="97">
        <f t="shared" si="33"/>
        <v>0</v>
      </c>
      <c r="G77" s="102">
        <f t="shared" si="31"/>
        <v>4700</v>
      </c>
      <c r="H77" s="97">
        <v>0</v>
      </c>
      <c r="I77" s="101">
        <f>Лист2!E133</f>
        <v>0</v>
      </c>
      <c r="J77" s="101">
        <f>Лист2!E168</f>
        <v>4700</v>
      </c>
      <c r="K77" s="96">
        <v>0</v>
      </c>
      <c r="L77" s="128">
        <v>0</v>
      </c>
      <c r="M77" s="128">
        <v>0</v>
      </c>
    </row>
    <row r="78" spans="1:13" ht="85.2" customHeight="1" x14ac:dyDescent="0.4">
      <c r="A78" s="207" t="s">
        <v>165</v>
      </c>
      <c r="B78" s="207" t="s">
        <v>165</v>
      </c>
      <c r="C78" s="104"/>
      <c r="D78" s="131">
        <v>2021</v>
      </c>
      <c r="E78" s="128">
        <f t="shared" ref="E78" si="34">H78</f>
        <v>1</v>
      </c>
      <c r="F78" s="128">
        <f t="shared" ref="F78" si="35">E78</f>
        <v>1</v>
      </c>
      <c r="G78" s="129">
        <f t="shared" ref="G78" si="36">J78</f>
        <v>10000</v>
      </c>
      <c r="H78" s="128">
        <v>1</v>
      </c>
      <c r="I78" s="101">
        <f>Лист2!E134</f>
        <v>0</v>
      </c>
      <c r="J78" s="101">
        <f>Лист2!E169</f>
        <v>10000</v>
      </c>
      <c r="K78" s="96">
        <v>0</v>
      </c>
      <c r="L78" s="128">
        <v>0</v>
      </c>
      <c r="M78" s="128">
        <v>0</v>
      </c>
    </row>
  </sheetData>
  <mergeCells count="72">
    <mergeCell ref="A71:B71"/>
    <mergeCell ref="A66:B66"/>
    <mergeCell ref="A67:B67"/>
    <mergeCell ref="A68:B68"/>
    <mergeCell ref="A69:B69"/>
    <mergeCell ref="A70:B70"/>
    <mergeCell ref="A59:M60"/>
    <mergeCell ref="A62:B65"/>
    <mergeCell ref="C62:C65"/>
    <mergeCell ref="D62:D65"/>
    <mergeCell ref="E62:M62"/>
    <mergeCell ref="E63:G64"/>
    <mergeCell ref="H63:M63"/>
    <mergeCell ref="H64:J64"/>
    <mergeCell ref="K64:M64"/>
    <mergeCell ref="A35:M36"/>
    <mergeCell ref="A38:B41"/>
    <mergeCell ref="C38:C41"/>
    <mergeCell ref="D38:D41"/>
    <mergeCell ref="E38:M38"/>
    <mergeCell ref="E39:G40"/>
    <mergeCell ref="H39:M39"/>
    <mergeCell ref="H40:J40"/>
    <mergeCell ref="K40:M40"/>
    <mergeCell ref="A13:B13"/>
    <mergeCell ref="A14:B14"/>
    <mergeCell ref="A6:M7"/>
    <mergeCell ref="A9:B12"/>
    <mergeCell ref="C9:C12"/>
    <mergeCell ref="D9:D12"/>
    <mergeCell ref="E9:M9"/>
    <mergeCell ref="E10:G11"/>
    <mergeCell ref="H10:M10"/>
    <mergeCell ref="H11:J11"/>
    <mergeCell ref="K11:M11"/>
    <mergeCell ref="A17:B17"/>
    <mergeCell ref="T17:U17"/>
    <mergeCell ref="A18:B18"/>
    <mergeCell ref="A15:B15"/>
    <mergeCell ref="A16:B16"/>
    <mergeCell ref="R22:T22"/>
    <mergeCell ref="A19:B19"/>
    <mergeCell ref="R19:T20"/>
    <mergeCell ref="A20:B20"/>
    <mergeCell ref="O20:Q20"/>
    <mergeCell ref="A21:B21"/>
    <mergeCell ref="A25:B25"/>
    <mergeCell ref="A23:B23"/>
    <mergeCell ref="A24:B24"/>
    <mergeCell ref="A22:B22"/>
    <mergeCell ref="O22:Q22"/>
    <mergeCell ref="A47:B47"/>
    <mergeCell ref="A42:B42"/>
    <mergeCell ref="A43:B43"/>
    <mergeCell ref="A44:B44"/>
    <mergeCell ref="A45:B45"/>
    <mergeCell ref="A26:B26"/>
    <mergeCell ref="A54:B54"/>
    <mergeCell ref="A78:B78"/>
    <mergeCell ref="A73:B73"/>
    <mergeCell ref="A77:B77"/>
    <mergeCell ref="A75:B75"/>
    <mergeCell ref="A76:B76"/>
    <mergeCell ref="A74:B74"/>
    <mergeCell ref="A72:B72"/>
    <mergeCell ref="A52:B52"/>
    <mergeCell ref="A53:B53"/>
    <mergeCell ref="A50:B50"/>
    <mergeCell ref="A51:B51"/>
    <mergeCell ref="A48:B48"/>
    <mergeCell ref="A49:B49"/>
    <mergeCell ref="A46:B46"/>
  </mergeCells>
  <pageMargins left="0.7" right="0.7" top="0.75" bottom="0.75" header="0.3" footer="0.3"/>
  <pageSetup paperSize="9" scale="27" orientation="portrait" verticalDpi="0" r:id="rId1"/>
  <headerFooter>
    <oddFooter xml:space="preserve">&amp;R&amp;16 5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2"/>
  <sheetViews>
    <sheetView zoomScaleNormal="100" workbookViewId="0">
      <selection activeCell="D6" sqref="D6"/>
    </sheetView>
  </sheetViews>
  <sheetFormatPr defaultRowHeight="14.4" x14ac:dyDescent="0.3"/>
  <cols>
    <col min="2" max="2" width="35" customWidth="1"/>
    <col min="3" max="3" width="8" customWidth="1"/>
    <col min="4" max="4" width="30.77734375" customWidth="1"/>
    <col min="5" max="5" width="19.21875" customWidth="1"/>
    <col min="6" max="6" width="20.77734375" customWidth="1"/>
  </cols>
  <sheetData>
    <row r="2" spans="2:6" x14ac:dyDescent="0.3">
      <c r="B2" s="225" t="s">
        <v>173</v>
      </c>
      <c r="C2" s="226"/>
      <c r="D2" s="226"/>
      <c r="E2" s="79"/>
      <c r="F2" s="79"/>
    </row>
    <row r="3" spans="2:6" x14ac:dyDescent="0.3">
      <c r="B3" s="226"/>
      <c r="C3" s="226"/>
      <c r="D3" s="226"/>
      <c r="E3" s="79"/>
      <c r="F3" s="79"/>
    </row>
    <row r="4" spans="2:6" ht="15" thickBot="1" x14ac:dyDescent="0.35"/>
    <row r="5" spans="2:6" ht="47.4" thickBot="1" x14ac:dyDescent="0.35">
      <c r="B5" s="3" t="s">
        <v>64</v>
      </c>
      <c r="C5" s="4" t="s">
        <v>23</v>
      </c>
      <c r="D5" s="4" t="s">
        <v>174</v>
      </c>
    </row>
    <row r="6" spans="2:6" ht="16.2" thickBot="1" x14ac:dyDescent="0.35">
      <c r="B6" s="5">
        <v>1</v>
      </c>
      <c r="C6" s="6">
        <v>2</v>
      </c>
      <c r="D6" s="6">
        <v>3</v>
      </c>
    </row>
    <row r="7" spans="2:6" ht="49.8" customHeight="1" thickBot="1" x14ac:dyDescent="0.35">
      <c r="B7" s="10" t="s">
        <v>57</v>
      </c>
      <c r="C7" s="6">
        <v>10</v>
      </c>
      <c r="D7" s="12">
        <v>0</v>
      </c>
    </row>
    <row r="8" spans="2:6" ht="32.4" customHeight="1" thickBot="1" x14ac:dyDescent="0.35">
      <c r="B8" s="10" t="s">
        <v>65</v>
      </c>
      <c r="C8" s="6">
        <v>20</v>
      </c>
      <c r="D8" s="12">
        <v>0</v>
      </c>
    </row>
    <row r="9" spans="2:6" ht="20.399999999999999" customHeight="1" thickBot="1" x14ac:dyDescent="0.35">
      <c r="B9" s="10" t="s">
        <v>66</v>
      </c>
      <c r="C9" s="6">
        <v>30</v>
      </c>
      <c r="D9" s="12">
        <v>0</v>
      </c>
    </row>
    <row r="10" spans="2:6" ht="16.2" thickBot="1" x14ac:dyDescent="0.35">
      <c r="B10" s="10"/>
      <c r="C10" s="6"/>
      <c r="D10" s="12"/>
    </row>
    <row r="11" spans="2:6" ht="16.2" thickBot="1" x14ac:dyDescent="0.35">
      <c r="B11" s="10" t="s">
        <v>67</v>
      </c>
      <c r="C11" s="6">
        <v>40</v>
      </c>
      <c r="D11" s="12">
        <f>D9</f>
        <v>0</v>
      </c>
    </row>
    <row r="12" spans="2:6" ht="16.2" thickBot="1" x14ac:dyDescent="0.35">
      <c r="B12" s="8"/>
      <c r="C12" s="7"/>
      <c r="D12" s="7"/>
    </row>
  </sheetData>
  <mergeCells count="1">
    <mergeCell ref="B2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zoomScaleNormal="100" workbookViewId="0">
      <selection activeCell="D19" sqref="B1:D19"/>
    </sheetView>
  </sheetViews>
  <sheetFormatPr defaultRowHeight="14.4" x14ac:dyDescent="0.3"/>
  <cols>
    <col min="2" max="2" width="36.5546875" customWidth="1"/>
    <col min="4" max="4" width="28" customWidth="1"/>
  </cols>
  <sheetData>
    <row r="5" spans="2:4" ht="15.6" x14ac:dyDescent="0.3">
      <c r="B5" s="227" t="s">
        <v>74</v>
      </c>
      <c r="C5" s="228"/>
      <c r="D5" s="228"/>
    </row>
    <row r="6" spans="2:4" ht="16.2" thickBot="1" x14ac:dyDescent="0.35">
      <c r="B6" s="24"/>
    </row>
    <row r="7" spans="2:4" ht="31.8" thickBot="1" x14ac:dyDescent="0.35">
      <c r="B7" s="3" t="s">
        <v>17</v>
      </c>
      <c r="C7" s="17" t="s">
        <v>23</v>
      </c>
      <c r="D7" s="17" t="s">
        <v>75</v>
      </c>
    </row>
    <row r="8" spans="2:4" ht="15" thickBot="1" x14ac:dyDescent="0.35">
      <c r="B8" s="25">
        <v>1</v>
      </c>
      <c r="C8" s="14">
        <v>2</v>
      </c>
      <c r="D8" s="14">
        <v>3</v>
      </c>
    </row>
    <row r="9" spans="2:4" ht="51" customHeight="1" thickBot="1" x14ac:dyDescent="0.35">
      <c r="B9" s="20" t="s">
        <v>76</v>
      </c>
      <c r="C9" s="6">
        <v>10</v>
      </c>
      <c r="D9" s="11">
        <v>0</v>
      </c>
    </row>
    <row r="10" spans="2:4" ht="100.2" customHeight="1" thickBot="1" x14ac:dyDescent="0.35">
      <c r="B10" s="20" t="s">
        <v>77</v>
      </c>
      <c r="C10" s="6">
        <v>20</v>
      </c>
      <c r="D10" s="11">
        <v>0</v>
      </c>
    </row>
    <row r="11" spans="2:4" ht="30.6" customHeight="1" thickBot="1" x14ac:dyDescent="0.35">
      <c r="B11" s="20" t="s">
        <v>78</v>
      </c>
      <c r="C11" s="6">
        <v>30</v>
      </c>
      <c r="D11" s="11">
        <v>0</v>
      </c>
    </row>
    <row r="14" spans="2:4" ht="28.2" x14ac:dyDescent="0.3">
      <c r="B14" s="57" t="s">
        <v>118</v>
      </c>
      <c r="C14" s="26"/>
      <c r="D14" s="26" t="s">
        <v>83</v>
      </c>
    </row>
    <row r="16" spans="2:4" x14ac:dyDescent="0.3">
      <c r="B16" t="s">
        <v>79</v>
      </c>
      <c r="D16" t="s">
        <v>80</v>
      </c>
    </row>
    <row r="18" spans="2:4" x14ac:dyDescent="0.3">
      <c r="B18" t="s">
        <v>119</v>
      </c>
      <c r="D18" t="s">
        <v>120</v>
      </c>
    </row>
  </sheetData>
  <mergeCells count="1">
    <mergeCell ref="B5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стр.1</vt:lpstr>
      <vt:lpstr>Лист1</vt:lpstr>
      <vt:lpstr>Лист2</vt:lpstr>
      <vt:lpstr>Лист3</vt:lpstr>
      <vt:lpstr>Лист4</vt:lpstr>
      <vt:lpstr>Лист5</vt:lpstr>
      <vt:lpstr>стр.1!Область_печати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Голубчикова Яна Викторовна</dc:creator>
  <cp:lastModifiedBy>Голубчикова Яна Викторовна</cp:lastModifiedBy>
  <cp:lastPrinted>2018-08-15T09:32:05Z</cp:lastPrinted>
  <dcterms:created xsi:type="dcterms:W3CDTF">2016-02-03T02:54:14Z</dcterms:created>
  <dcterms:modified xsi:type="dcterms:W3CDTF">2018-12-29T04:13:39Z</dcterms:modified>
</cp:coreProperties>
</file>