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620" windowHeight="10620" activeTab="1"/>
  </bookViews>
  <sheets>
    <sheet name="Кадры" sheetId="1" r:id="rId1"/>
    <sheet name="Мониторинг участия" sheetId="3" r:id="rId2"/>
    <sheet name="РЕЙТИНГ" sheetId="6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1" i="3" l="1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Y21" i="3" l="1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5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AP20" i="1" l="1"/>
  <c r="AP19" i="1"/>
  <c r="AP18" i="1"/>
  <c r="AP17" i="1"/>
  <c r="AP16" i="1"/>
  <c r="AP15" i="1"/>
  <c r="AP14" i="1"/>
  <c r="AP13" i="1"/>
  <c r="AP12" i="1"/>
  <c r="AP11" i="1"/>
  <c r="AP10" i="1"/>
  <c r="AP9" i="1"/>
  <c r="AP8" i="1"/>
  <c r="AP7" i="1"/>
  <c r="AP6" i="1"/>
  <c r="AP5" i="1"/>
  <c r="AP4" i="1"/>
  <c r="B21" i="1"/>
  <c r="V13" i="3" l="1"/>
  <c r="V14" i="3"/>
  <c r="V15" i="3"/>
  <c r="V16" i="3"/>
  <c r="V17" i="3"/>
  <c r="V18" i="3"/>
  <c r="V19" i="3"/>
  <c r="V20" i="3"/>
  <c r="V21" i="3"/>
  <c r="AA20" i="1" l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AA4" i="1"/>
  <c r="AE20" i="1" l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  <c r="AE4" i="1"/>
  <c r="AG20" i="1" l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G4" i="1"/>
  <c r="AC21" i="3" l="1"/>
  <c r="AC20" i="3"/>
  <c r="AC19" i="3"/>
  <c r="AC18" i="3"/>
  <c r="AC17" i="3"/>
  <c r="AC16" i="3"/>
  <c r="AC15" i="3"/>
  <c r="AC14" i="3"/>
  <c r="AC13" i="3"/>
  <c r="AC12" i="3"/>
  <c r="AC11" i="3"/>
  <c r="AC10" i="3"/>
  <c r="AC9" i="3"/>
  <c r="AC8" i="3"/>
  <c r="AC7" i="3"/>
  <c r="AC6" i="3"/>
  <c r="AC5" i="3"/>
  <c r="AA21" i="3"/>
  <c r="AA20" i="3"/>
  <c r="AA19" i="3"/>
  <c r="AA18" i="3"/>
  <c r="AA17" i="3"/>
  <c r="AA16" i="3"/>
  <c r="AA15" i="3"/>
  <c r="AA14" i="3"/>
  <c r="AA13" i="3"/>
  <c r="AA12" i="3"/>
  <c r="AA11" i="3"/>
  <c r="AA10" i="3"/>
  <c r="AA9" i="3"/>
  <c r="AA8" i="3"/>
  <c r="AA7" i="3"/>
  <c r="AA6" i="3"/>
  <c r="AA5" i="3"/>
  <c r="V12" i="3" l="1"/>
  <c r="V11" i="3"/>
  <c r="V10" i="3"/>
  <c r="V9" i="3"/>
  <c r="V8" i="3"/>
  <c r="V7" i="3"/>
  <c r="V6" i="3"/>
  <c r="V5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AD5" i="3" s="1"/>
  <c r="AD21" i="3"/>
  <c r="AD15" i="3"/>
  <c r="D4" i="1"/>
  <c r="AO20" i="1"/>
  <c r="AO19" i="1"/>
  <c r="AO18" i="1"/>
  <c r="AO17" i="1"/>
  <c r="AO16" i="1"/>
  <c r="AO15" i="1"/>
  <c r="AO14" i="1"/>
  <c r="AO13" i="1"/>
  <c r="AO12" i="1"/>
  <c r="AO11" i="1"/>
  <c r="AO10" i="1"/>
  <c r="AO9" i="1"/>
  <c r="AO8" i="1"/>
  <c r="AO7" i="1"/>
  <c r="AO6" i="1"/>
  <c r="AO5" i="1"/>
  <c r="AO4" i="1"/>
  <c r="AM20" i="1"/>
  <c r="AM19" i="1"/>
  <c r="AM18" i="1"/>
  <c r="AM17" i="1"/>
  <c r="AM16" i="1"/>
  <c r="AM15" i="1"/>
  <c r="AM14" i="1"/>
  <c r="AM13" i="1"/>
  <c r="AM12" i="1"/>
  <c r="AM11" i="1"/>
  <c r="AM10" i="1"/>
  <c r="AM9" i="1"/>
  <c r="AM8" i="1"/>
  <c r="AM7" i="1"/>
  <c r="AM6" i="1"/>
  <c r="AM5" i="1"/>
  <c r="AM4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K6" i="1"/>
  <c r="AK5" i="1"/>
  <c r="AK4" i="1"/>
  <c r="AI20" i="1"/>
  <c r="AI19" i="1"/>
  <c r="AI18" i="1"/>
  <c r="AI17" i="1"/>
  <c r="AI16" i="1"/>
  <c r="AI15" i="1"/>
  <c r="AI14" i="1"/>
  <c r="AI13" i="1"/>
  <c r="AI12" i="1"/>
  <c r="AI11" i="1"/>
  <c r="AI10" i="1"/>
  <c r="AI9" i="1"/>
  <c r="AI8" i="1"/>
  <c r="AI7" i="1"/>
  <c r="AI6" i="1"/>
  <c r="AI5" i="1"/>
  <c r="AI4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C7" i="1"/>
  <c r="AC6" i="1"/>
  <c r="AC5" i="1"/>
  <c r="W18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9" i="1"/>
  <c r="W20" i="1"/>
  <c r="AC4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Y4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I20" i="3"/>
  <c r="I19" i="3"/>
  <c r="I18" i="3"/>
  <c r="I17" i="3"/>
  <c r="I16" i="3"/>
  <c r="AD16" i="3" s="1"/>
  <c r="I14" i="3"/>
  <c r="AD14" i="3" s="1"/>
  <c r="I13" i="3"/>
  <c r="I12" i="3"/>
  <c r="I11" i="3"/>
  <c r="I10" i="3"/>
  <c r="AD10" i="3" s="1"/>
  <c r="I7" i="3"/>
  <c r="I6" i="3"/>
  <c r="P5" i="1"/>
  <c r="AD17" i="3" l="1"/>
  <c r="AD20" i="3"/>
  <c r="AD12" i="3"/>
  <c r="AD6" i="3"/>
  <c r="AD7" i="3"/>
  <c r="AD11" i="3"/>
  <c r="AD13" i="3"/>
  <c r="AD8" i="3"/>
  <c r="AD18" i="3"/>
  <c r="AD9" i="3"/>
  <c r="AD19" i="3"/>
  <c r="U4" i="1"/>
  <c r="F4" i="1"/>
  <c r="D8" i="1"/>
  <c r="U20" i="1"/>
  <c r="R20" i="1"/>
  <c r="P20" i="1"/>
  <c r="L20" i="1"/>
  <c r="J20" i="1"/>
  <c r="H20" i="1"/>
  <c r="F20" i="1"/>
  <c r="D20" i="1"/>
  <c r="U19" i="1"/>
  <c r="R19" i="1"/>
  <c r="P19" i="1"/>
  <c r="L19" i="1"/>
  <c r="J19" i="1"/>
  <c r="H19" i="1"/>
  <c r="F19" i="1"/>
  <c r="D19" i="1"/>
  <c r="U18" i="1"/>
  <c r="R18" i="1"/>
  <c r="P18" i="1"/>
  <c r="L18" i="1"/>
  <c r="J18" i="1"/>
  <c r="H18" i="1"/>
  <c r="F18" i="1"/>
  <c r="D18" i="1"/>
  <c r="U17" i="1"/>
  <c r="R17" i="1"/>
  <c r="P17" i="1"/>
  <c r="L17" i="1"/>
  <c r="J17" i="1"/>
  <c r="H17" i="1"/>
  <c r="F17" i="1"/>
  <c r="D17" i="1"/>
  <c r="U16" i="1"/>
  <c r="R16" i="1"/>
  <c r="P16" i="1"/>
  <c r="L16" i="1"/>
  <c r="J16" i="1"/>
  <c r="H16" i="1"/>
  <c r="F16" i="1"/>
  <c r="D16" i="1"/>
  <c r="U15" i="1"/>
  <c r="R15" i="1"/>
  <c r="P15" i="1"/>
  <c r="L15" i="1"/>
  <c r="J15" i="1"/>
  <c r="H15" i="1"/>
  <c r="F15" i="1"/>
  <c r="D15" i="1"/>
  <c r="U14" i="1"/>
  <c r="R14" i="1"/>
  <c r="P14" i="1"/>
  <c r="L14" i="1"/>
  <c r="J14" i="1"/>
  <c r="H14" i="1"/>
  <c r="F14" i="1"/>
  <c r="D14" i="1"/>
  <c r="U13" i="1"/>
  <c r="R13" i="1"/>
  <c r="P13" i="1"/>
  <c r="L13" i="1"/>
  <c r="J13" i="1"/>
  <c r="H13" i="1"/>
  <c r="F13" i="1"/>
  <c r="D13" i="1"/>
  <c r="U12" i="1"/>
  <c r="R12" i="1"/>
  <c r="P12" i="1"/>
  <c r="L12" i="1"/>
  <c r="J12" i="1"/>
  <c r="H12" i="1"/>
  <c r="F12" i="1"/>
  <c r="D12" i="1"/>
  <c r="U11" i="1"/>
  <c r="R11" i="1"/>
  <c r="P11" i="1"/>
  <c r="L11" i="1"/>
  <c r="J11" i="1"/>
  <c r="H11" i="1"/>
  <c r="F11" i="1"/>
  <c r="D11" i="1"/>
  <c r="U10" i="1"/>
  <c r="R10" i="1"/>
  <c r="P10" i="1"/>
  <c r="L10" i="1"/>
  <c r="J10" i="1"/>
  <c r="H10" i="1"/>
  <c r="F10" i="1"/>
  <c r="D10" i="1"/>
  <c r="U9" i="1"/>
  <c r="R9" i="1"/>
  <c r="P9" i="1"/>
  <c r="L9" i="1"/>
  <c r="J9" i="1"/>
  <c r="H9" i="1"/>
  <c r="F9" i="1"/>
  <c r="D9" i="1"/>
  <c r="U8" i="1"/>
  <c r="R8" i="1"/>
  <c r="P8" i="1"/>
  <c r="L8" i="1"/>
  <c r="J8" i="1"/>
  <c r="H8" i="1"/>
  <c r="F8" i="1"/>
  <c r="U7" i="1"/>
  <c r="R7" i="1"/>
  <c r="P7" i="1"/>
  <c r="L7" i="1"/>
  <c r="J7" i="1"/>
  <c r="H7" i="1"/>
  <c r="F7" i="1"/>
  <c r="D7" i="1"/>
  <c r="U6" i="1"/>
  <c r="R6" i="1"/>
  <c r="P6" i="1"/>
  <c r="L6" i="1"/>
  <c r="J6" i="1"/>
  <c r="H6" i="1"/>
  <c r="F6" i="1"/>
  <c r="D6" i="1"/>
  <c r="U5" i="1"/>
  <c r="R5" i="1"/>
  <c r="L5" i="1"/>
  <c r="J5" i="1"/>
  <c r="H5" i="1"/>
  <c r="F5" i="1"/>
  <c r="D5" i="1"/>
  <c r="R4" i="1"/>
  <c r="P4" i="1"/>
  <c r="L4" i="1"/>
  <c r="J4" i="1"/>
  <c r="H4" i="1"/>
  <c r="B12" i="6" l="1"/>
  <c r="B4" i="6"/>
  <c r="B16" i="6"/>
  <c r="B11" i="6"/>
  <c r="B3" i="6"/>
  <c r="B18" i="6"/>
  <c r="B14" i="6"/>
  <c r="B10" i="6"/>
  <c r="B8" i="6"/>
  <c r="B15" i="6"/>
  <c r="B13" i="6"/>
  <c r="B9" i="6"/>
  <c r="B7" i="6"/>
  <c r="B5" i="6"/>
  <c r="B6" i="6"/>
  <c r="B17" i="6"/>
  <c r="B19" i="6"/>
  <c r="C18" i="6" l="1"/>
  <c r="C14" i="6"/>
  <c r="C15" i="6"/>
  <c r="C16" i="6"/>
  <c r="C17" i="6"/>
  <c r="C19" i="6"/>
  <c r="C13" i="6"/>
  <c r="C11" i="6"/>
  <c r="C9" i="6"/>
  <c r="C7" i="6"/>
  <c r="C5" i="6"/>
  <c r="C3" i="6"/>
  <c r="C12" i="6"/>
  <c r="C10" i="6"/>
  <c r="C8" i="6"/>
  <c r="C4" i="6"/>
  <c r="C6" i="6"/>
</calcChain>
</file>

<file path=xl/sharedStrings.xml><?xml version="1.0" encoding="utf-8"?>
<sst xmlns="http://schemas.openxmlformats.org/spreadsheetml/2006/main" count="162" uniqueCount="82">
  <si>
    <t>Наименование ОО</t>
  </si>
  <si>
    <t>кол-во педагогов</t>
  </si>
  <si>
    <t>ОЦЕНКА по критерию</t>
  </si>
  <si>
    <r>
      <rPr>
        <sz val="9"/>
        <color rgb="FF000000"/>
        <rFont val="Times New Roman"/>
      </rPr>
      <t xml:space="preserve">педагоги, имеющие I кв. кат. </t>
    </r>
    <r>
      <rPr>
        <b/>
        <sz val="9"/>
        <color rgb="FFFF0000"/>
        <rFont val="Times New Roman"/>
      </rPr>
      <t>(%)</t>
    </r>
  </si>
  <si>
    <t>Оценка за результат</t>
  </si>
  <si>
    <r>
      <rPr>
        <sz val="9"/>
        <color rgb="FF000000"/>
        <rFont val="Times New Roman"/>
      </rPr>
      <t xml:space="preserve">педагоги, имеющие высшую кв. кат. </t>
    </r>
    <r>
      <rPr>
        <b/>
        <sz val="9"/>
        <color rgb="FFFF0000"/>
        <rFont val="Times New Roman"/>
      </rPr>
      <t>(%)</t>
    </r>
  </si>
  <si>
    <r>
      <rPr>
        <sz val="8"/>
        <color rgb="FF000000"/>
        <rFont val="Times New Roman"/>
      </rPr>
      <t xml:space="preserve">Кол-во участников "Учитель года" в текущем году </t>
    </r>
    <r>
      <rPr>
        <b/>
        <sz val="8"/>
        <color rgb="FFFF0000"/>
        <rFont val="Times New Roman"/>
      </rPr>
      <t>(человек)</t>
    </r>
  </si>
  <si>
    <t>МАОУ СОШ № 1 пгт Серышево</t>
  </si>
  <si>
    <t>СОШ с.Украинка</t>
  </si>
  <si>
    <t>ООШ с.Поляна</t>
  </si>
  <si>
    <t>ООШ с.Белоногово</t>
  </si>
  <si>
    <t>МАОУ СОШ № 2 пгт Серышево</t>
  </si>
  <si>
    <t>СОШ с.Казанка</t>
  </si>
  <si>
    <t>СОШ с.Лермонтово</t>
  </si>
  <si>
    <t>МОАУ СОШ с.Новосергеевка</t>
  </si>
  <si>
    <t>СОШ с.Широкий Лог</t>
  </si>
  <si>
    <t>ООШ с.Белогорка</t>
  </si>
  <si>
    <t>МОАУ СОШ с.Томское</t>
  </si>
  <si>
    <t>СОШ с.Фроловка</t>
  </si>
  <si>
    <t>ООШ с.Лебяжье</t>
  </si>
  <si>
    <t>МОАУ СОШ с.Озерное</t>
  </si>
  <si>
    <t>ООШ ст.Арга</t>
  </si>
  <si>
    <t>МОАУ СОШ с.Большая Сазанка</t>
  </si>
  <si>
    <t>МОАУ СОШ с.Сосновка</t>
  </si>
  <si>
    <t>* Текущий год - текущий календарный год</t>
  </si>
  <si>
    <t>кол-во обуч-ся на отчетный период</t>
  </si>
  <si>
    <t>Муниципальный этап</t>
  </si>
  <si>
    <t>Региональный этап</t>
  </si>
  <si>
    <t>кол-во участников</t>
  </si>
  <si>
    <r>
      <rPr>
        <sz val="8"/>
        <color rgb="FF000000"/>
        <rFont val="Times New Roman"/>
      </rPr>
      <t xml:space="preserve">доля победителей </t>
    </r>
    <r>
      <rPr>
        <b/>
        <sz val="8"/>
        <color rgb="FFFF0000"/>
        <rFont val="Times New Roman"/>
      </rPr>
      <t>(%) от кол-ва участников от ОО</t>
    </r>
  </si>
  <si>
    <r>
      <rPr>
        <sz val="8"/>
        <color rgb="FF000000"/>
        <rFont val="Times New Roman"/>
      </rPr>
      <t xml:space="preserve">доля призеров (%) </t>
    </r>
    <r>
      <rPr>
        <b/>
        <sz val="8"/>
        <color rgb="FFFF0000"/>
        <rFont val="Times New Roman"/>
      </rPr>
      <t>от кол-ва участников ОО</t>
    </r>
  </si>
  <si>
    <t>Итоговый результат</t>
  </si>
  <si>
    <t>кол-во баллов</t>
  </si>
  <si>
    <t>место в рейтинге</t>
  </si>
  <si>
    <t>Участие в мероприятиях ВУЗов (конференции, ДОД и др.)</t>
  </si>
  <si>
    <t>Участие в работе муниципальных комиссий УСО в текущем учебном году</t>
  </si>
  <si>
    <t xml:space="preserve">Курсовая подготовка </t>
  </si>
  <si>
    <t>ко-во участников</t>
  </si>
  <si>
    <t>Количество руководителей ОМО</t>
  </si>
  <si>
    <t xml:space="preserve">Прохождение диагностики профкомпетенций  </t>
  </si>
  <si>
    <t>Прохождение диагностики базовых школ (с учетом филиалов) кол-во человек</t>
  </si>
  <si>
    <t xml:space="preserve">Апробация рабочих программ, оценка предметных компитенций </t>
  </si>
  <si>
    <t>Педкласс (участие да-1, нет-0)</t>
  </si>
  <si>
    <t>*** По приказам УСО</t>
  </si>
  <si>
    <t>Участие в ОМО</t>
  </si>
  <si>
    <r>
      <t>доля участников (% от кол-ва педагогов ОО)</t>
    </r>
    <r>
      <rPr>
        <sz val="9"/>
        <color rgb="FFFF0000"/>
        <rFont val="Times New Roman"/>
      </rPr>
      <t>***</t>
    </r>
  </si>
  <si>
    <r>
      <t xml:space="preserve">доля участников </t>
    </r>
    <r>
      <rPr>
        <sz val="9"/>
        <color rgb="FFFF0000"/>
        <rFont val="Times New Roman"/>
        <family val="1"/>
        <charset val="204"/>
      </rPr>
      <t>(%</t>
    </r>
    <r>
      <rPr>
        <sz val="9"/>
        <color rgb="FF000000"/>
        <rFont val="Times New Roman"/>
        <family val="1"/>
        <charset val="204"/>
      </rPr>
      <t xml:space="preserve"> от кол-ва педагогов ОО)***</t>
    </r>
  </si>
  <si>
    <t>Кол-во педагогов прошедших КПК доля участников (% от кол-ва педагогов ОО)***</t>
  </si>
  <si>
    <t xml:space="preserve">Оценка за результат </t>
  </si>
  <si>
    <t xml:space="preserve">Активность работы на сайте по функциональной грамотности </t>
  </si>
  <si>
    <t>Дни открытых дверей, ЕМД (да-1, нет-0)</t>
  </si>
  <si>
    <t>Участие (да-1, нет-0)</t>
  </si>
  <si>
    <r>
      <t xml:space="preserve">доля победителей и призеров </t>
    </r>
    <r>
      <rPr>
        <b/>
        <sz val="8"/>
        <color rgb="FFFF0000"/>
        <rFont val="Times New Roman"/>
      </rPr>
      <t>(%) от кол-ва участников ОО</t>
    </r>
  </si>
  <si>
    <t>Реализация муниципального проекта СМАРТЕКА (да-1, нет-0)</t>
  </si>
  <si>
    <t>.</t>
  </si>
  <si>
    <t>,</t>
  </si>
  <si>
    <t>Парад наук (апрель 2025 г.)</t>
  </si>
  <si>
    <t>Олимпиада обучающихся начальных классов (апрель 2026 г.)</t>
  </si>
  <si>
    <t>ИТОГО</t>
  </si>
  <si>
    <t>два места</t>
  </si>
  <si>
    <t>1 отказ</t>
  </si>
  <si>
    <t>количество получателей</t>
  </si>
  <si>
    <t>31 премия, 25 человек</t>
  </si>
  <si>
    <t>кол-во участий</t>
  </si>
  <si>
    <t>победители</t>
  </si>
  <si>
    <t>призёры</t>
  </si>
  <si>
    <t>Конкурсы 
педагогического мастерства 2025/2026 уч.г.</t>
  </si>
  <si>
    <r>
      <t xml:space="preserve">Кол-во участников  конкурса </t>
    </r>
    <r>
      <rPr>
        <b/>
        <sz val="9"/>
        <color rgb="FF000000"/>
        <rFont val="Times New Roman"/>
        <family val="1"/>
        <charset val="204"/>
      </rPr>
      <t xml:space="preserve">"Педагогический дебют" </t>
    </r>
  </si>
  <si>
    <r>
      <t xml:space="preserve">Кол-во участников конкурса </t>
    </r>
    <r>
      <rPr>
        <b/>
        <sz val="9"/>
        <color rgb="FF000000"/>
        <rFont val="Times New Roman"/>
        <family val="1"/>
        <charset val="204"/>
      </rPr>
      <t>"Педагогический дуэт"</t>
    </r>
  </si>
  <si>
    <r>
      <t xml:space="preserve">Кол-во участников конкурса </t>
    </r>
    <r>
      <rPr>
        <b/>
        <sz val="9"/>
        <color rgb="FF000000"/>
        <rFont val="Times New Roman"/>
        <family val="1"/>
        <charset val="204"/>
      </rPr>
      <t>"Воспитать человека"</t>
    </r>
  </si>
  <si>
    <r>
      <t xml:space="preserve">Кол-во участников </t>
    </r>
    <r>
      <rPr>
        <b/>
        <sz val="9"/>
        <color rgb="FF000000"/>
        <rFont val="Times New Roman"/>
        <family val="1"/>
        <charset val="204"/>
      </rPr>
      <t>региональных этапов</t>
    </r>
    <r>
      <rPr>
        <sz val="9"/>
        <color rgb="FF000000"/>
        <rFont val="Times New Roman"/>
        <family val="1"/>
        <charset val="204"/>
      </rPr>
      <t xml:space="preserve"> конкурсов проф.мастерства</t>
    </r>
  </si>
  <si>
    <r>
      <t xml:space="preserve">Кол-во педагогов ОО, имеющих звание </t>
    </r>
    <r>
      <rPr>
        <b/>
        <sz val="8"/>
        <color rgb="FF000000"/>
        <rFont val="Times New Roman"/>
        <family val="1"/>
        <charset val="204"/>
      </rPr>
      <t>«Почетный педагог»</t>
    </r>
    <r>
      <rPr>
        <sz val="8"/>
        <color rgb="FF000000"/>
        <rFont val="Times New Roman"/>
        <family val="1"/>
        <charset val="204"/>
      </rPr>
      <t xml:space="preserve"> </t>
    </r>
    <r>
      <rPr>
        <b/>
        <sz val="8"/>
        <color rgb="FFFF0000"/>
        <rFont val="Times New Roman"/>
        <family val="1"/>
        <charset val="204"/>
      </rPr>
      <t>(человек)</t>
    </r>
  </si>
  <si>
    <t xml:space="preserve"> в Олимпиадах, </t>
  </si>
  <si>
    <t>олим, пн + к-сы</t>
  </si>
  <si>
    <r>
      <t xml:space="preserve">Активность участия в </t>
    </r>
    <r>
      <rPr>
        <b/>
        <sz val="9"/>
        <color rgb="FF000000"/>
        <rFont val="Times New Roman"/>
        <family val="1"/>
        <charset val="204"/>
      </rPr>
      <t xml:space="preserve">онлайн-уроках по финансовой грамотности </t>
    </r>
    <r>
      <rPr>
        <sz val="9"/>
        <color rgb="FF000000"/>
        <rFont val="Times New Roman"/>
        <family val="1"/>
        <charset val="204"/>
      </rPr>
      <t>(кол-во уроков)</t>
    </r>
  </si>
  <si>
    <t>Участие в конкурсе "Учитель - профессия на все времена"</t>
  </si>
  <si>
    <r>
      <t xml:space="preserve">квалификационная категория педагогов, </t>
    </r>
    <r>
      <rPr>
        <b/>
        <sz val="12"/>
        <color rgb="FFFF0000"/>
        <rFont val="Times New Roman"/>
        <family val="1"/>
        <charset val="204"/>
      </rPr>
      <t>%</t>
    </r>
    <r>
      <rPr>
        <sz val="10"/>
        <color rgb="FFFF0000"/>
        <rFont val="Times New Roman"/>
        <family val="1"/>
        <charset val="204"/>
      </rPr>
      <t xml:space="preserve"> (согласно ОО-1)</t>
    </r>
  </si>
  <si>
    <t>Стипендия Губернатора победителям/призёрам МЭ ВсОШ</t>
  </si>
  <si>
    <t>Стипендия Губернатора победителям/призёрам РЭ ВсОШ</t>
  </si>
  <si>
    <t>общее количесвто победителей и призёров</t>
  </si>
  <si>
    <t>Стипендия Губернатора отличникам</t>
  </si>
  <si>
    <t>ВСОШ (ноябрь  2025 - февраль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</si>
</sst>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1"/>
      <color rgb="FF000000"/>
      <name val="Calibri"/>
    </font>
    <font>
      <b/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1"/>
      <name val="Calibri"/>
    </font>
    <font>
      <sz val="8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9"/>
      <color rgb="FFFF0000"/>
      <name val="Times New Roman"/>
    </font>
    <font>
      <b/>
      <sz val="8"/>
      <color rgb="FFFF0000"/>
      <name val="Times New Roman"/>
    </font>
    <font>
      <sz val="9"/>
      <color rgb="FFFF0000"/>
      <name val="Times New Roman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sz val="11"/>
      <color rgb="FF00B050"/>
      <name val="Calibri"/>
      <family val="2"/>
      <charset val="204"/>
    </font>
    <font>
      <sz val="12"/>
      <color theme="1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Calibri"/>
      <family val="2"/>
      <charset val="204"/>
    </font>
    <font>
      <b/>
      <sz val="8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B0F0"/>
      <name val="Times New Roman"/>
      <family val="1"/>
      <charset val="204"/>
    </font>
    <font>
      <sz val="11"/>
      <color rgb="FF00B0F0"/>
      <name val="Calibri"/>
      <family val="2"/>
      <charset val="204"/>
    </font>
    <font>
      <b/>
      <sz val="11"/>
      <color rgb="FF00B050"/>
      <name val="Calibri"/>
      <family val="2"/>
      <charset val="204"/>
    </font>
    <font>
      <b/>
      <sz val="12"/>
      <color rgb="FF00B050"/>
      <name val="Times New Roman"/>
      <family val="1"/>
      <charset val="204"/>
    </font>
    <font>
      <b/>
      <sz val="12"/>
      <color rgb="FF00B0F0"/>
      <name val="Calibri"/>
      <family val="2"/>
      <charset val="204"/>
    </font>
    <font>
      <b/>
      <sz val="12"/>
      <color rgb="FF00B0F0"/>
      <name val="Times New Roman"/>
      <family val="1"/>
      <charset val="204"/>
    </font>
    <font>
      <sz val="12"/>
      <color rgb="FF00B0F0"/>
      <name val="Calibri"/>
      <family val="2"/>
      <charset val="204"/>
    </font>
    <font>
      <b/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color rgb="FF00B0F0"/>
      <name val="Calibri"/>
      <family val="2"/>
      <charset val="204"/>
    </font>
    <font>
      <b/>
      <sz val="11"/>
      <color rgb="FF00B0F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5E0B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theme="7" tint="0.79998168889431442"/>
        <bgColor rgb="FFDEEAF6"/>
      </patternFill>
    </fill>
    <fill>
      <patternFill patternType="solid">
        <fgColor theme="0"/>
        <bgColor rgb="FFF3F3F3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/>
    <xf numFmtId="0" fontId="3" fillId="0" borderId="6" xfId="0" applyFont="1" applyBorder="1"/>
    <xf numFmtId="0" fontId="8" fillId="0" borderId="6" xfId="0" applyFont="1" applyBorder="1"/>
    <xf numFmtId="0" fontId="3" fillId="0" borderId="0" xfId="0" applyFont="1"/>
    <xf numFmtId="0" fontId="4" fillId="2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right"/>
    </xf>
    <xf numFmtId="0" fontId="0" fillId="5" borderId="11" xfId="0" applyFill="1" applyBorder="1"/>
    <xf numFmtId="0" fontId="4" fillId="2" borderId="12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14" fillId="0" borderId="0" xfId="0" applyFont="1"/>
    <xf numFmtId="0" fontId="16" fillId="0" borderId="6" xfId="0" applyFont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5" fillId="9" borderId="12" xfId="0" applyFont="1" applyFill="1" applyBorder="1"/>
    <xf numFmtId="0" fontId="17" fillId="10" borderId="12" xfId="0" applyFont="1" applyFill="1" applyBorder="1" applyAlignment="1">
      <alignment horizontal="center" vertical="center" wrapText="1"/>
    </xf>
    <xf numFmtId="0" fontId="16" fillId="10" borderId="12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11" borderId="6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18" fillId="6" borderId="9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2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18" fillId="6" borderId="6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/>
    </xf>
    <xf numFmtId="0" fontId="25" fillId="11" borderId="6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6" fillId="0" borderId="0" xfId="0" applyFont="1"/>
    <xf numFmtId="0" fontId="32" fillId="0" borderId="0" xfId="0" applyFont="1" applyAlignment="1">
      <alignment horizontal="center" vertical="center"/>
    </xf>
    <xf numFmtId="0" fontId="34" fillId="0" borderId="0" xfId="0" applyFont="1"/>
    <xf numFmtId="0" fontId="33" fillId="0" borderId="0" xfId="0" applyFont="1"/>
    <xf numFmtId="0" fontId="20" fillId="0" borderId="6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35" fillId="0" borderId="12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36" fillId="5" borderId="9" xfId="0" applyFont="1" applyFill="1" applyBorder="1" applyAlignment="1">
      <alignment horizontal="center" vertical="center"/>
    </xf>
    <xf numFmtId="0" fontId="36" fillId="5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37" fillId="0" borderId="0" xfId="0" applyFont="1" applyAlignment="1">
      <alignment horizontal="right" vertical="center"/>
    </xf>
    <xf numFmtId="0" fontId="38" fillId="0" borderId="7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0" xfId="0" applyFont="1"/>
    <xf numFmtId="0" fontId="38" fillId="5" borderId="7" xfId="0" applyFont="1" applyFill="1" applyBorder="1" applyAlignment="1">
      <alignment horizontal="center" vertical="center"/>
    </xf>
    <xf numFmtId="0" fontId="38" fillId="13" borderId="7" xfId="0" applyFont="1" applyFill="1" applyBorder="1" applyAlignment="1">
      <alignment horizontal="center" vertical="center" wrapText="1"/>
    </xf>
    <xf numFmtId="0" fontId="12" fillId="14" borderId="6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 wrapText="1"/>
    </xf>
    <xf numFmtId="0" fontId="20" fillId="15" borderId="6" xfId="0" applyFont="1" applyFill="1" applyBorder="1" applyAlignment="1">
      <alignment horizontal="center"/>
    </xf>
    <xf numFmtId="0" fontId="20" fillId="12" borderId="6" xfId="0" applyFont="1" applyFill="1" applyBorder="1" applyAlignment="1">
      <alignment horizontal="center"/>
    </xf>
    <xf numFmtId="0" fontId="41" fillId="0" borderId="0" xfId="0" applyFont="1"/>
    <xf numFmtId="0" fontId="41" fillId="0" borderId="0" xfId="0" applyFont="1" applyAlignment="1">
      <alignment horizontal="center"/>
    </xf>
    <xf numFmtId="0" fontId="26" fillId="0" borderId="0" xfId="0" applyFont="1" applyAlignment="1">
      <alignment wrapText="1"/>
    </xf>
    <xf numFmtId="0" fontId="44" fillId="10" borderId="12" xfId="0" applyFont="1" applyFill="1" applyBorder="1" applyAlignment="1">
      <alignment horizontal="center"/>
    </xf>
    <xf numFmtId="0" fontId="23" fillId="11" borderId="19" xfId="0" applyFont="1" applyFill="1" applyBorder="1" applyAlignment="1">
      <alignment horizontal="center" vertical="center" wrapText="1"/>
    </xf>
    <xf numFmtId="0" fontId="12" fillId="11" borderId="19" xfId="0" applyFont="1" applyFill="1" applyBorder="1" applyAlignment="1">
      <alignment vertical="center" wrapText="1"/>
    </xf>
    <xf numFmtId="0" fontId="18" fillId="11" borderId="12" xfId="0" applyFont="1" applyFill="1" applyBorder="1" applyAlignment="1">
      <alignment horizontal="center" vertical="center"/>
    </xf>
    <xf numFmtId="0" fontId="16" fillId="11" borderId="12" xfId="0" applyFont="1" applyFill="1" applyBorder="1" applyAlignment="1">
      <alignment horizontal="center" vertical="center"/>
    </xf>
    <xf numFmtId="0" fontId="12" fillId="11" borderId="12" xfId="0" applyFont="1" applyFill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 wrapText="1"/>
    </xf>
    <xf numFmtId="0" fontId="19" fillId="11" borderId="6" xfId="0" applyFont="1" applyFill="1" applyBorder="1" applyAlignment="1">
      <alignment horizontal="center"/>
    </xf>
    <xf numFmtId="0" fontId="6" fillId="11" borderId="10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2" fillId="10" borderId="20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16" fillId="17" borderId="12" xfId="0" applyFont="1" applyFill="1" applyBorder="1" applyAlignment="1">
      <alignment horizontal="center" vertical="center" wrapText="1"/>
    </xf>
    <xf numFmtId="0" fontId="27" fillId="17" borderId="10" xfId="0" applyFont="1" applyFill="1" applyBorder="1" applyAlignment="1">
      <alignment horizontal="center" vertical="center" wrapText="1"/>
    </xf>
    <xf numFmtId="0" fontId="28" fillId="17" borderId="8" xfId="0" applyFont="1" applyFill="1" applyBorder="1" applyAlignment="1">
      <alignment horizontal="center" vertical="center"/>
    </xf>
    <xf numFmtId="0" fontId="28" fillId="17" borderId="4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12" fillId="17" borderId="20" xfId="0" applyFont="1" applyFill="1" applyBorder="1" applyAlignment="1">
      <alignment horizontal="center" vertical="center" wrapText="1"/>
    </xf>
    <xf numFmtId="0" fontId="12" fillId="17" borderId="19" xfId="0" applyFont="1" applyFill="1" applyBorder="1" applyAlignment="1">
      <alignment horizontal="center" vertical="center" wrapText="1"/>
    </xf>
    <xf numFmtId="0" fontId="12" fillId="17" borderId="12" xfId="0" applyFont="1" applyFill="1" applyBorder="1" applyAlignment="1">
      <alignment horizontal="center" vertical="center" wrapText="1"/>
    </xf>
    <xf numFmtId="0" fontId="12" fillId="11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/>
    <xf numFmtId="0" fontId="4" fillId="16" borderId="1" xfId="0" applyFont="1" applyFill="1" applyBorder="1" applyAlignment="1">
      <alignment horizontal="center" vertical="center" wrapText="1"/>
    </xf>
    <xf numFmtId="0" fontId="5" fillId="16" borderId="5" xfId="0" applyFont="1" applyFill="1" applyBorder="1"/>
    <xf numFmtId="0" fontId="16" fillId="17" borderId="2" xfId="0" applyFont="1" applyFill="1" applyBorder="1" applyAlignment="1">
      <alignment horizontal="center" vertical="center" wrapText="1"/>
    </xf>
    <xf numFmtId="0" fontId="30" fillId="17" borderId="3" xfId="0" applyFont="1" applyFill="1" applyBorder="1" applyAlignment="1">
      <alignment wrapText="1"/>
    </xf>
    <xf numFmtId="0" fontId="30" fillId="17" borderId="4" xfId="0" applyFont="1" applyFill="1" applyBorder="1" applyAlignment="1">
      <alignment wrapText="1"/>
    </xf>
    <xf numFmtId="0" fontId="12" fillId="11" borderId="20" xfId="0" applyFont="1" applyFill="1" applyBorder="1" applyAlignment="1">
      <alignment horizontal="center" vertical="center" wrapText="1"/>
    </xf>
    <xf numFmtId="0" fontId="12" fillId="11" borderId="19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11" borderId="12" xfId="0" applyFont="1" applyFill="1" applyBorder="1" applyAlignment="1">
      <alignment horizontal="center" vertical="center" wrapText="1"/>
    </xf>
    <xf numFmtId="0" fontId="26" fillId="17" borderId="10" xfId="0" applyFont="1" applyFill="1" applyBorder="1" applyAlignment="1">
      <alignment horizontal="center" vertical="center" wrapText="1"/>
    </xf>
    <xf numFmtId="0" fontId="26" fillId="17" borderId="8" xfId="0" applyFont="1" applyFill="1" applyBorder="1" applyAlignment="1">
      <alignment horizontal="center" vertical="center" wrapText="1"/>
    </xf>
    <xf numFmtId="0" fontId="26" fillId="17" borderId="3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21" fillId="0" borderId="30" xfId="0" applyFont="1" applyBorder="1" applyAlignment="1">
      <alignment vertical="center"/>
    </xf>
    <xf numFmtId="0" fontId="20" fillId="0" borderId="3" xfId="0" applyFont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21" fillId="0" borderId="3" xfId="0" applyFont="1" applyBorder="1" applyAlignment="1">
      <alignment wrapText="1"/>
    </xf>
    <xf numFmtId="0" fontId="21" fillId="0" borderId="8" xfId="0" applyFont="1" applyBorder="1" applyAlignment="1">
      <alignment wrapText="1"/>
    </xf>
    <xf numFmtId="0" fontId="4" fillId="3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4" fillId="4" borderId="16" xfId="0" applyFont="1" applyFill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0" fillId="11" borderId="6" xfId="0" applyFont="1" applyFill="1" applyBorder="1" applyAlignment="1">
      <alignment horizontal="center"/>
    </xf>
    <xf numFmtId="0" fontId="17" fillId="0" borderId="6" xfId="0" applyFont="1" applyBorder="1"/>
    <xf numFmtId="0" fontId="16" fillId="0" borderId="6" xfId="0" applyFont="1" applyBorder="1"/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  <alignment wrapText="0" shrinkToFit="0"/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AP29"/>
  <sheetViews>
    <sheetView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G2" sqref="G2:R2"/>
    </sheetView>
  </sheetViews>
  <sheetFormatPr defaultColWidth="17.28515625" defaultRowHeight="15" customHeight="1" x14ac:dyDescent="0.25"/>
  <cols>
    <col min="1" max="1" width="35" customWidth="1"/>
    <col min="2" max="2" width="4.85546875" customWidth="1"/>
    <col min="3" max="3" width="6" customWidth="1"/>
    <col min="4" max="4" width="4.85546875" customWidth="1"/>
    <col min="5" max="5" width="5" customWidth="1"/>
    <col min="6" max="6" width="6" customWidth="1"/>
    <col min="7" max="7" width="4.7109375" customWidth="1"/>
    <col min="8" max="8" width="5.7109375" customWidth="1"/>
    <col min="9" max="9" width="6" customWidth="1"/>
    <col min="10" max="10" width="5.28515625" customWidth="1"/>
    <col min="11" max="11" width="5" customWidth="1"/>
    <col min="12" max="12" width="4.42578125" customWidth="1"/>
    <col min="13" max="13" width="5.7109375" customWidth="1"/>
    <col min="14" max="14" width="5.42578125" customWidth="1"/>
    <col min="15" max="15" width="6.7109375" customWidth="1"/>
    <col min="16" max="16" width="6.140625" customWidth="1"/>
    <col min="17" max="17" width="6" customWidth="1"/>
    <col min="18" max="19" width="5.85546875" customWidth="1"/>
    <col min="20" max="20" width="6.5703125" customWidth="1"/>
    <col min="21" max="21" width="5.7109375" customWidth="1"/>
    <col min="22" max="22" width="6.28515625" customWidth="1"/>
    <col min="23" max="23" width="5.140625" customWidth="1"/>
    <col min="24" max="24" width="6.42578125" customWidth="1"/>
    <col min="25" max="25" width="4.85546875" customWidth="1"/>
    <col min="26" max="26" width="6.7109375" customWidth="1"/>
    <col min="27" max="27" width="6.140625" customWidth="1"/>
    <col min="28" max="28" width="5.140625" customWidth="1"/>
    <col min="29" max="29" width="5" customWidth="1"/>
    <col min="30" max="30" width="6.5703125" customWidth="1"/>
    <col min="31" max="31" width="5.7109375" customWidth="1"/>
    <col min="32" max="32" width="7.140625" customWidth="1"/>
    <col min="33" max="33" width="5.28515625" customWidth="1"/>
    <col min="34" max="34" width="6.5703125" customWidth="1"/>
    <col min="35" max="35" width="4.7109375" customWidth="1"/>
    <col min="36" max="36" width="5" customWidth="1"/>
    <col min="37" max="37" width="4.28515625" customWidth="1"/>
    <col min="38" max="38" width="6.140625" customWidth="1"/>
    <col min="39" max="39" width="5" customWidth="1"/>
    <col min="40" max="40" width="7.28515625" customWidth="1"/>
    <col min="41" max="41" width="6.42578125" customWidth="1"/>
    <col min="42" max="42" width="6" customWidth="1"/>
  </cols>
  <sheetData>
    <row r="1" spans="1:42" x14ac:dyDescent="0.25">
      <c r="A1" s="1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42" ht="60.75" customHeight="1" x14ac:dyDescent="0.25">
      <c r="A2" s="101" t="s">
        <v>0</v>
      </c>
      <c r="B2" s="103" t="s">
        <v>1</v>
      </c>
      <c r="C2" s="105" t="s">
        <v>76</v>
      </c>
      <c r="D2" s="106"/>
      <c r="E2" s="106"/>
      <c r="F2" s="107"/>
      <c r="G2" s="92" t="s">
        <v>66</v>
      </c>
      <c r="H2" s="93"/>
      <c r="I2" s="93"/>
      <c r="J2" s="93"/>
      <c r="K2" s="93"/>
      <c r="L2" s="93"/>
      <c r="M2" s="93"/>
      <c r="N2" s="93"/>
      <c r="O2" s="93"/>
      <c r="P2" s="93"/>
      <c r="Q2" s="93"/>
      <c r="R2" s="94"/>
      <c r="S2" s="112" t="s">
        <v>35</v>
      </c>
      <c r="T2" s="113"/>
      <c r="U2" s="114"/>
      <c r="V2" s="91" t="s">
        <v>36</v>
      </c>
      <c r="W2" s="91"/>
      <c r="X2" s="95" t="s">
        <v>38</v>
      </c>
      <c r="Y2" s="96" t="s">
        <v>4</v>
      </c>
      <c r="Z2" s="111" t="s">
        <v>39</v>
      </c>
      <c r="AA2" s="111"/>
      <c r="AB2" s="100" t="s">
        <v>41</v>
      </c>
      <c r="AC2" s="100" t="s">
        <v>4</v>
      </c>
      <c r="AD2" s="97" t="s">
        <v>74</v>
      </c>
      <c r="AE2" s="99" t="s">
        <v>48</v>
      </c>
      <c r="AF2" s="108" t="s">
        <v>49</v>
      </c>
      <c r="AG2" s="100" t="s">
        <v>4</v>
      </c>
      <c r="AH2" s="108" t="s">
        <v>53</v>
      </c>
      <c r="AI2" s="100" t="s">
        <v>4</v>
      </c>
      <c r="AJ2" s="97" t="s">
        <v>42</v>
      </c>
      <c r="AK2" s="99" t="s">
        <v>4</v>
      </c>
      <c r="AL2" s="97" t="s">
        <v>50</v>
      </c>
      <c r="AM2" s="99" t="s">
        <v>4</v>
      </c>
      <c r="AN2" s="110" t="s">
        <v>44</v>
      </c>
      <c r="AO2" s="110"/>
      <c r="AP2" s="89" t="s">
        <v>2</v>
      </c>
    </row>
    <row r="3" spans="1:42" ht="182.25" customHeight="1" x14ac:dyDescent="0.25">
      <c r="A3" s="102"/>
      <c r="B3" s="104"/>
      <c r="C3" s="3" t="s">
        <v>3</v>
      </c>
      <c r="D3" s="4" t="s">
        <v>4</v>
      </c>
      <c r="E3" s="3" t="s">
        <v>5</v>
      </c>
      <c r="F3" s="4" t="s">
        <v>4</v>
      </c>
      <c r="G3" s="14" t="s">
        <v>67</v>
      </c>
      <c r="H3" s="4" t="s">
        <v>4</v>
      </c>
      <c r="I3" s="14" t="s">
        <v>68</v>
      </c>
      <c r="J3" s="4" t="s">
        <v>4</v>
      </c>
      <c r="K3" s="14" t="s">
        <v>69</v>
      </c>
      <c r="L3" s="4" t="s">
        <v>4</v>
      </c>
      <c r="M3" s="14" t="s">
        <v>70</v>
      </c>
      <c r="N3" s="4" t="s">
        <v>4</v>
      </c>
      <c r="O3" s="49" t="s">
        <v>71</v>
      </c>
      <c r="P3" s="4" t="s">
        <v>4</v>
      </c>
      <c r="Q3" s="5" t="s">
        <v>6</v>
      </c>
      <c r="R3" s="35" t="s">
        <v>4</v>
      </c>
      <c r="S3" s="69" t="s">
        <v>72</v>
      </c>
      <c r="T3" s="14" t="s">
        <v>45</v>
      </c>
      <c r="U3" s="10" t="s">
        <v>4</v>
      </c>
      <c r="V3" s="15" t="s">
        <v>47</v>
      </c>
      <c r="W3" s="16" t="s">
        <v>4</v>
      </c>
      <c r="X3" s="95"/>
      <c r="Y3" s="96"/>
      <c r="Z3" s="78" t="s">
        <v>40</v>
      </c>
      <c r="AA3" s="79" t="s">
        <v>4</v>
      </c>
      <c r="AB3" s="100"/>
      <c r="AC3" s="100"/>
      <c r="AD3" s="98"/>
      <c r="AE3" s="99"/>
      <c r="AF3" s="109"/>
      <c r="AG3" s="100"/>
      <c r="AH3" s="109"/>
      <c r="AI3" s="100"/>
      <c r="AJ3" s="98"/>
      <c r="AK3" s="99"/>
      <c r="AL3" s="98"/>
      <c r="AM3" s="99"/>
      <c r="AN3" s="82" t="s">
        <v>46</v>
      </c>
      <c r="AO3" s="79" t="s">
        <v>4</v>
      </c>
      <c r="AP3" s="90"/>
    </row>
    <row r="4" spans="1:42" ht="15.75" customHeight="1" x14ac:dyDescent="0.25">
      <c r="A4" s="6" t="s">
        <v>7</v>
      </c>
      <c r="B4" s="83">
        <v>46</v>
      </c>
      <c r="C4" s="31">
        <v>24</v>
      </c>
      <c r="D4" s="20" t="str">
        <f t="shared" ref="D4:D20" si="0">LOOKUP(C4,{0,1,6,16,26,41,61,81},{"0","1","2","3","4","5","6","7"})</f>
        <v>3</v>
      </c>
      <c r="E4" s="31">
        <v>20</v>
      </c>
      <c r="F4" s="20" t="str">
        <f>LOOKUP(E4,{0,1,6,16,26,41,61,81},{"0","1","2","3","4","5","6","7"})</f>
        <v>3</v>
      </c>
      <c r="G4" s="31">
        <v>0</v>
      </c>
      <c r="H4" s="20" t="str">
        <f>LOOKUP(G4,{0,1,2,3,4},{"0","2","4","6","8"})</f>
        <v>0</v>
      </c>
      <c r="I4" s="31">
        <v>0</v>
      </c>
      <c r="J4" s="20" t="str">
        <f t="shared" ref="J4:J20" si="1">LOOKUP(I4,{0,1,2,3,4},{"0","2","4","6","8"})</f>
        <v>0</v>
      </c>
      <c r="K4" s="31">
        <v>1</v>
      </c>
      <c r="L4" s="20" t="str">
        <f t="shared" ref="L4:N20" si="2">LOOKUP(K4,{0,1,2,3,4},{"0","1","2","3","4"})</f>
        <v>1</v>
      </c>
      <c r="M4" s="31">
        <v>1</v>
      </c>
      <c r="N4" s="20" t="str">
        <f t="shared" si="2"/>
        <v>1</v>
      </c>
      <c r="O4" s="31">
        <v>1</v>
      </c>
      <c r="P4" s="20" t="str">
        <f>LOOKUP(O4,{0,1,2,3,4,5,6,7},{"0","1","2","3","4","5","6","7"})</f>
        <v>1</v>
      </c>
      <c r="Q4" s="32">
        <v>1</v>
      </c>
      <c r="R4" s="20" t="str">
        <f>LOOKUP(Q4,{0,1,2,3},{"0","1","2","3"})</f>
        <v>1</v>
      </c>
      <c r="S4" s="70">
        <v>21</v>
      </c>
      <c r="T4" s="31">
        <v>45.6</v>
      </c>
      <c r="U4" s="21" t="str">
        <f>LOOKUP(T4,{0,0.6,3,11,31,51},{"0","1","2","3","4","5"})</f>
        <v>4</v>
      </c>
      <c r="V4" s="33">
        <v>86.3</v>
      </c>
      <c r="W4" s="20" t="str">
        <f t="shared" ref="W4" si="3">LOOKUP(V4,{0,1,6,16,26,41,61,81},{"0","1","2","3","4","5","6","7"})</f>
        <v>7</v>
      </c>
      <c r="X4" s="33">
        <v>5</v>
      </c>
      <c r="Y4" s="20" t="str">
        <f t="shared" ref="Y4:Y20" si="4">LOOKUP(X4,{0,1,2,3,4},{"0","2","4","6","8"})</f>
        <v>8</v>
      </c>
      <c r="Z4" s="80">
        <v>53</v>
      </c>
      <c r="AA4" s="81" t="str">
        <f>LOOKUP(Z4,{0,1,5,10,20,30,45,55},{"0","1","2","3","4","5","6","7"})</f>
        <v>6</v>
      </c>
      <c r="AB4" s="81">
        <v>0</v>
      </c>
      <c r="AC4" s="81" t="str">
        <f>LOOKUP(AB4,{0,1,5,10,14},{"0","1","2","3","4"})</f>
        <v>0</v>
      </c>
      <c r="AD4" s="33">
        <v>163</v>
      </c>
      <c r="AE4" s="23" t="str">
        <f>LOOKUP(AD4,{0,1,5,10,15,20},{"0","1","2","3","4","5"})</f>
        <v>5</v>
      </c>
      <c r="AF4" s="81">
        <v>0</v>
      </c>
      <c r="AG4" s="81" t="str">
        <f>LOOKUP(AF4,{0,1,49,69,85,95},{"0","1","2","3","4","5"})</f>
        <v>0</v>
      </c>
      <c r="AH4" s="80">
        <v>0</v>
      </c>
      <c r="AI4" s="81" t="str">
        <f>LOOKUP(AH4,{0,1},{"0","1"})</f>
        <v>0</v>
      </c>
      <c r="AJ4" s="33">
        <v>0</v>
      </c>
      <c r="AK4" s="23" t="str">
        <f>LOOKUP(AJ4,{0,1},{"0","1"})</f>
        <v>0</v>
      </c>
      <c r="AL4" s="33">
        <v>2</v>
      </c>
      <c r="AM4" s="23" t="str">
        <f>LOOKUP(AL4,{0,1},{"0","1"})</f>
        <v>1</v>
      </c>
      <c r="AN4" s="80">
        <v>108</v>
      </c>
      <c r="AO4" s="81" t="str">
        <f>LOOKUP(AN4,{0,1,10,20,35,45,60,70},{"0","1","2","3","4","5","6","7"})</f>
        <v>7</v>
      </c>
      <c r="AP4" s="27">
        <f>D4+F4+H4+J4+L4+N4+P4+R4+U4+W4+Y4+РЕЙТИНГ!CAA324+AC4+AE4+AG4+AI4+AK4+AM4+AO4</f>
        <v>42</v>
      </c>
    </row>
    <row r="5" spans="1:42" ht="15.75" customHeight="1" x14ac:dyDescent="0.25">
      <c r="A5" s="8" t="s">
        <v>8</v>
      </c>
      <c r="B5" s="83">
        <v>10</v>
      </c>
      <c r="C5" s="31">
        <v>20</v>
      </c>
      <c r="D5" s="20" t="str">
        <f t="shared" si="0"/>
        <v>3</v>
      </c>
      <c r="E5" s="31">
        <v>0</v>
      </c>
      <c r="F5" s="20" t="str">
        <f t="shared" ref="F5:F20" si="5">LOOKUP(E5,{0,1,6,16,26,41,61,81},{"0","1","2","3","4","5","6","7"})</f>
        <v>0</v>
      </c>
      <c r="G5" s="31">
        <v>0</v>
      </c>
      <c r="H5" s="20" t="str">
        <f>LOOKUP(G5,{0,1,2,3,4},{"0","2","4","6","8"})</f>
        <v>0</v>
      </c>
      <c r="I5" s="31">
        <v>0</v>
      </c>
      <c r="J5" s="20" t="str">
        <f t="shared" si="1"/>
        <v>0</v>
      </c>
      <c r="K5" s="31">
        <v>0</v>
      </c>
      <c r="L5" s="20" t="str">
        <f t="shared" si="2"/>
        <v>0</v>
      </c>
      <c r="M5" s="31">
        <v>0</v>
      </c>
      <c r="N5" s="20" t="str">
        <f t="shared" si="2"/>
        <v>0</v>
      </c>
      <c r="O5" s="31">
        <v>0</v>
      </c>
      <c r="P5" s="20" t="str">
        <f>LOOKUP(O5,{0,1,2,3,4,5,6,7},{"0","1","2","3","4","5","6","7"})</f>
        <v>0</v>
      </c>
      <c r="Q5" s="31">
        <v>0</v>
      </c>
      <c r="R5" s="20" t="str">
        <f>LOOKUP(Q5,{0,1,2,3},{"0","1","2","3"})</f>
        <v>0</v>
      </c>
      <c r="S5" s="70">
        <v>1</v>
      </c>
      <c r="T5" s="31">
        <v>10</v>
      </c>
      <c r="U5" s="21" t="str">
        <f t="shared" ref="U5:U20" si="6">LOOKUP(T5,{0,0.6,3,11,31,51},{"0","1","2","3","4","5"})</f>
        <v>2</v>
      </c>
      <c r="V5" s="33">
        <v>40</v>
      </c>
      <c r="W5" s="20" t="str">
        <f t="shared" ref="W5" si="7">LOOKUP(V5,{0,1,6,16,26,41,61,81},{"0","1","2","3","4","5","6","7"})</f>
        <v>4</v>
      </c>
      <c r="X5" s="33">
        <v>1</v>
      </c>
      <c r="Y5" s="20" t="str">
        <f t="shared" si="4"/>
        <v>2</v>
      </c>
      <c r="Z5" s="80">
        <v>8</v>
      </c>
      <c r="AA5" s="81" t="str">
        <f>LOOKUP(Z5,{0,1,5,10,20,30,45,55},{"0","1","2","3","4","5","6","7"})</f>
        <v>2</v>
      </c>
      <c r="AB5" s="81">
        <v>0</v>
      </c>
      <c r="AC5" s="81" t="str">
        <f>LOOKUP(AB5,{0,1,5,10,14},{"0","1","2","3","4"})</f>
        <v>0</v>
      </c>
      <c r="AD5" s="33">
        <v>104</v>
      </c>
      <c r="AE5" s="23" t="str">
        <f>LOOKUP(AD5,{0,1,5,10,15,20},{"0","1","2","3","4","5"})</f>
        <v>5</v>
      </c>
      <c r="AF5" s="81">
        <v>0</v>
      </c>
      <c r="AG5" s="81" t="str">
        <f>LOOKUP(AF5,{0,1,49,69,85,95},{"0","1","2","3","4","5"})</f>
        <v>0</v>
      </c>
      <c r="AH5" s="80">
        <v>1</v>
      </c>
      <c r="AI5" s="81" t="str">
        <f>LOOKUP(AH5,{0,1},{"0","1"})</f>
        <v>1</v>
      </c>
      <c r="AJ5" s="33">
        <v>0</v>
      </c>
      <c r="AK5" s="23" t="str">
        <f>LOOKUP(AJ5,{0,1},{"0","1"})</f>
        <v>0</v>
      </c>
      <c r="AL5" s="33">
        <v>0</v>
      </c>
      <c r="AM5" s="23" t="str">
        <f>LOOKUP(AL5,{0,1},{"0","1"})</f>
        <v>0</v>
      </c>
      <c r="AN5" s="80">
        <v>36</v>
      </c>
      <c r="AO5" s="81" t="str">
        <f>LOOKUP(AN5,{0,1,10,20,35,45,60,70},{"0","1","2","3","4","5","6","7"})</f>
        <v>4</v>
      </c>
      <c r="AP5" s="27">
        <f t="shared" ref="AP5:AP10" si="8">D5+F5+H5+J5+L5+N5+P5+R5+U5+W5+Y5+AA5+AC5+AE5+AG5+AI5+AK5+AM5+AO5</f>
        <v>23</v>
      </c>
    </row>
    <row r="6" spans="1:42" ht="15.75" customHeight="1" x14ac:dyDescent="0.25">
      <c r="A6" s="8" t="s">
        <v>9</v>
      </c>
      <c r="B6" s="83">
        <v>11</v>
      </c>
      <c r="C6" s="31">
        <v>18</v>
      </c>
      <c r="D6" s="20" t="str">
        <f t="shared" si="0"/>
        <v>3</v>
      </c>
      <c r="E6" s="31">
        <v>0</v>
      </c>
      <c r="F6" s="20" t="str">
        <f t="shared" si="5"/>
        <v>0</v>
      </c>
      <c r="G6" s="31">
        <v>0</v>
      </c>
      <c r="H6" s="20" t="str">
        <f>LOOKUP(G6,{0,1,2,3,4},{"0","2","4","6","8"})</f>
        <v>0</v>
      </c>
      <c r="I6" s="31">
        <v>0</v>
      </c>
      <c r="J6" s="20" t="str">
        <f t="shared" si="1"/>
        <v>0</v>
      </c>
      <c r="K6" s="31">
        <v>0</v>
      </c>
      <c r="L6" s="20" t="str">
        <f t="shared" si="2"/>
        <v>0</v>
      </c>
      <c r="M6" s="31">
        <v>0</v>
      </c>
      <c r="N6" s="20" t="str">
        <f t="shared" si="2"/>
        <v>0</v>
      </c>
      <c r="O6" s="31">
        <v>0</v>
      </c>
      <c r="P6" s="20" t="str">
        <f>LOOKUP(O6,{0,1,2,3,4,5,6,7},{"0","1","2","3","4","5","6","7"})</f>
        <v>0</v>
      </c>
      <c r="Q6" s="31">
        <v>0</v>
      </c>
      <c r="R6" s="20" t="str">
        <f>LOOKUP(Q6,{0,1,2,3},{"0","1","2","3"})</f>
        <v>0</v>
      </c>
      <c r="S6" s="70">
        <v>0</v>
      </c>
      <c r="T6" s="31">
        <v>0</v>
      </c>
      <c r="U6" s="21" t="str">
        <f t="shared" si="6"/>
        <v>0</v>
      </c>
      <c r="V6" s="33">
        <v>18.100000000000001</v>
      </c>
      <c r="W6" s="20" t="str">
        <f t="shared" ref="W6:W20" si="9">LOOKUP(V6,{0,1,6,16,26,41,61,81},{"0","1","2","3","4","5","6","7"})</f>
        <v>3</v>
      </c>
      <c r="X6" s="33">
        <v>0</v>
      </c>
      <c r="Y6" s="20" t="str">
        <f t="shared" si="4"/>
        <v>0</v>
      </c>
      <c r="Z6" s="80">
        <v>0</v>
      </c>
      <c r="AA6" s="81" t="str">
        <f>LOOKUP(Z6,{0,1,5,10,20,30,45,55},{"0","1","2","3","4","5","6","7"})</f>
        <v>0</v>
      </c>
      <c r="AB6" s="81">
        <v>0</v>
      </c>
      <c r="AC6" s="81" t="str">
        <f>LOOKUP(AB6,{0,1,5,10,14},{"0","1","2","3","4"})</f>
        <v>0</v>
      </c>
      <c r="AD6" s="33">
        <v>69</v>
      </c>
      <c r="AE6" s="23" t="str">
        <f>LOOKUP(AD6,{0,1,5,10,15,20},{"0","1","2","3","4","5"})</f>
        <v>5</v>
      </c>
      <c r="AF6" s="81">
        <v>0</v>
      </c>
      <c r="AG6" s="81" t="str">
        <f>LOOKUP(AF6,{0,1,49,69,85,95},{"0","1","2","3","4","5"})</f>
        <v>0</v>
      </c>
      <c r="AH6" s="80">
        <v>1</v>
      </c>
      <c r="AI6" s="81" t="str">
        <f>LOOKUP(AH6,{0,1},{"0","1"})</f>
        <v>1</v>
      </c>
      <c r="AJ6" s="33">
        <v>0</v>
      </c>
      <c r="AK6" s="23" t="str">
        <f>LOOKUP(AJ6,{0,1},{"0","1"})</f>
        <v>0</v>
      </c>
      <c r="AL6" s="33">
        <v>0</v>
      </c>
      <c r="AM6" s="23" t="str">
        <f>LOOKUP(AL6,{0,1},{"0","1"})</f>
        <v>0</v>
      </c>
      <c r="AN6" s="80">
        <v>33</v>
      </c>
      <c r="AO6" s="81" t="str">
        <f>LOOKUP(AN6,{0,1,10,20,35,45,60,70},{"0","1","2","3","4","5","6","7"})</f>
        <v>3</v>
      </c>
      <c r="AP6" s="27">
        <f t="shared" si="8"/>
        <v>15</v>
      </c>
    </row>
    <row r="7" spans="1:42" ht="15.75" customHeight="1" x14ac:dyDescent="0.25">
      <c r="A7" s="8" t="s">
        <v>10</v>
      </c>
      <c r="B7" s="83">
        <v>11</v>
      </c>
      <c r="C7" s="31">
        <v>18</v>
      </c>
      <c r="D7" s="20" t="str">
        <f t="shared" si="0"/>
        <v>3</v>
      </c>
      <c r="E7" s="31">
        <v>0</v>
      </c>
      <c r="F7" s="20" t="str">
        <f t="shared" si="5"/>
        <v>0</v>
      </c>
      <c r="G7" s="31">
        <v>0</v>
      </c>
      <c r="H7" s="20" t="str">
        <f>LOOKUP(G7,{0,1,2,3,4},{"0","2","4","6","8"})</f>
        <v>0</v>
      </c>
      <c r="I7" s="31">
        <v>0</v>
      </c>
      <c r="J7" s="20" t="str">
        <f t="shared" si="1"/>
        <v>0</v>
      </c>
      <c r="K7" s="31">
        <v>0</v>
      </c>
      <c r="L7" s="20" t="str">
        <f t="shared" si="2"/>
        <v>0</v>
      </c>
      <c r="M7" s="31">
        <v>0</v>
      </c>
      <c r="N7" s="20" t="str">
        <f t="shared" si="2"/>
        <v>0</v>
      </c>
      <c r="O7" s="31">
        <v>0</v>
      </c>
      <c r="P7" s="20" t="str">
        <f>LOOKUP(O7,{0,1,2,3,4,5,6,7},{"0","1","2","3","4","5","6","7"})</f>
        <v>0</v>
      </c>
      <c r="Q7" s="31">
        <v>0</v>
      </c>
      <c r="R7" s="20" t="str">
        <f>LOOKUP(Q7,{0,1,2,3},{"0","1","2","3"})</f>
        <v>0</v>
      </c>
      <c r="S7" s="70">
        <v>2</v>
      </c>
      <c r="T7" s="31">
        <v>19</v>
      </c>
      <c r="U7" s="21" t="str">
        <f t="shared" si="6"/>
        <v>3</v>
      </c>
      <c r="V7" s="33">
        <v>18.100000000000001</v>
      </c>
      <c r="W7" s="20" t="str">
        <f t="shared" si="9"/>
        <v>3</v>
      </c>
      <c r="X7" s="33">
        <v>0</v>
      </c>
      <c r="Y7" s="20" t="str">
        <f t="shared" si="4"/>
        <v>0</v>
      </c>
      <c r="Z7" s="80">
        <v>5</v>
      </c>
      <c r="AA7" s="81" t="str">
        <f>LOOKUP(Z7,{0,1,5,10,20,30,45,55},{"0","1","2","3","4","5","6","7"})</f>
        <v>2</v>
      </c>
      <c r="AB7" s="81">
        <v>0</v>
      </c>
      <c r="AC7" s="81" t="str">
        <f>LOOKUP(AB7,{0,1,5,10,14},{"0","1","2","3","4"})</f>
        <v>0</v>
      </c>
      <c r="AD7" s="33">
        <v>1</v>
      </c>
      <c r="AE7" s="23" t="str">
        <f>LOOKUP(AD7,{0,1,5,10,15,20},{"0","1","2","3","4","5"})</f>
        <v>1</v>
      </c>
      <c r="AF7" s="81">
        <v>0</v>
      </c>
      <c r="AG7" s="81" t="str">
        <f>LOOKUP(AF7,{0,1,49,69,85,95},{"0","1","2","3","4","5"})</f>
        <v>0</v>
      </c>
      <c r="AH7" s="80">
        <v>0</v>
      </c>
      <c r="AI7" s="81" t="str">
        <f>LOOKUP(AH7,{0,1},{"0","1"})</f>
        <v>0</v>
      </c>
      <c r="AJ7" s="33">
        <v>0</v>
      </c>
      <c r="AK7" s="23" t="str">
        <f>LOOKUP(AJ7,{0,1},{"0","1"})</f>
        <v>0</v>
      </c>
      <c r="AL7" s="33">
        <v>0</v>
      </c>
      <c r="AM7" s="23" t="str">
        <f>LOOKUP(AL7,{0,1},{"0","1"})</f>
        <v>0</v>
      </c>
      <c r="AN7" s="80">
        <v>40</v>
      </c>
      <c r="AO7" s="81" t="str">
        <f>LOOKUP(AN7,{0,1,10,20,35,45,60,70},{"0","1","2","3","4","5","6","7"})</f>
        <v>4</v>
      </c>
      <c r="AP7" s="27">
        <f t="shared" si="8"/>
        <v>16</v>
      </c>
    </row>
    <row r="8" spans="1:42" ht="15.75" customHeight="1" x14ac:dyDescent="0.25">
      <c r="A8" s="6" t="s">
        <v>11</v>
      </c>
      <c r="B8" s="83">
        <v>81</v>
      </c>
      <c r="C8" s="31">
        <v>3</v>
      </c>
      <c r="D8" s="20" t="str">
        <f t="shared" si="0"/>
        <v>1</v>
      </c>
      <c r="E8" s="31">
        <v>9.8000000000000007</v>
      </c>
      <c r="F8" s="20" t="str">
        <f t="shared" si="5"/>
        <v>2</v>
      </c>
      <c r="G8" s="31">
        <v>0</v>
      </c>
      <c r="H8" s="20" t="str">
        <f>LOOKUP(G8,{0,1,2,3,4},{"0","2","4","6","8"})</f>
        <v>0</v>
      </c>
      <c r="I8" s="31">
        <v>1</v>
      </c>
      <c r="J8" s="20" t="str">
        <f t="shared" si="1"/>
        <v>2</v>
      </c>
      <c r="K8" s="31">
        <v>0</v>
      </c>
      <c r="L8" s="20" t="str">
        <f t="shared" si="2"/>
        <v>0</v>
      </c>
      <c r="M8" s="31">
        <v>3</v>
      </c>
      <c r="N8" s="20" t="str">
        <f t="shared" si="2"/>
        <v>3</v>
      </c>
      <c r="O8" s="31">
        <v>0</v>
      </c>
      <c r="P8" s="20" t="str">
        <f>LOOKUP(O8,{0,1,2,3,4,5,6,7},{"0","1","2","3","4","5","6","7"})</f>
        <v>0</v>
      </c>
      <c r="Q8" s="31">
        <v>1</v>
      </c>
      <c r="R8" s="20" t="str">
        <f>LOOKUP(Q8,{0,1,2,3},{"0","1","2","3"})</f>
        <v>1</v>
      </c>
      <c r="S8" s="70">
        <v>22</v>
      </c>
      <c r="T8" s="31">
        <v>27.1</v>
      </c>
      <c r="U8" s="21" t="str">
        <f t="shared" si="6"/>
        <v>3</v>
      </c>
      <c r="V8" s="33">
        <v>48.1</v>
      </c>
      <c r="W8" s="20" t="str">
        <f t="shared" si="9"/>
        <v>5</v>
      </c>
      <c r="X8" s="33">
        <v>1</v>
      </c>
      <c r="Y8" s="20" t="str">
        <f t="shared" si="4"/>
        <v>2</v>
      </c>
      <c r="Z8" s="80">
        <v>63</v>
      </c>
      <c r="AA8" s="81" t="str">
        <f>LOOKUP(Z8,{0,1,5,10,20,30,45,55},{"0","1","2","3","4","5","6","7"})</f>
        <v>7</v>
      </c>
      <c r="AB8" s="81">
        <v>0</v>
      </c>
      <c r="AC8" s="81" t="str">
        <f>LOOKUP(AB8,{0,1,5,10,14},{"0","1","2","3","4"})</f>
        <v>0</v>
      </c>
      <c r="AD8" s="33">
        <v>181</v>
      </c>
      <c r="AE8" s="23" t="str">
        <f>LOOKUP(AD8,{0,1,5,10,15,20},{"0","1","2","3","4","5"})</f>
        <v>5</v>
      </c>
      <c r="AF8" s="81">
        <v>0</v>
      </c>
      <c r="AG8" s="81" t="str">
        <f>LOOKUP(AF8,{0,1,49,69,85,95},{"0","1","2","3","4","5"})</f>
        <v>0</v>
      </c>
      <c r="AH8" s="80">
        <v>0</v>
      </c>
      <c r="AI8" s="81" t="str">
        <f>LOOKUP(AH8,{0,1},{"0","1"})</f>
        <v>0</v>
      </c>
      <c r="AJ8" s="33">
        <v>1</v>
      </c>
      <c r="AK8" s="23" t="str">
        <f>LOOKUP(AJ8,{0,1},{"0","1"})</f>
        <v>1</v>
      </c>
      <c r="AL8" s="33">
        <v>0</v>
      </c>
      <c r="AM8" s="23" t="str">
        <f>LOOKUP(AL8,{0,1},{"0","1"})</f>
        <v>0</v>
      </c>
      <c r="AN8" s="80">
        <v>58</v>
      </c>
      <c r="AO8" s="81" t="str">
        <f>LOOKUP(AN8,{0,1,10,20,35,45,60,70},{"0","1","2","3","4","5","6","7"})</f>
        <v>5</v>
      </c>
      <c r="AP8" s="27">
        <f t="shared" si="8"/>
        <v>37</v>
      </c>
    </row>
    <row r="9" spans="1:42" ht="15.75" customHeight="1" x14ac:dyDescent="0.25">
      <c r="A9" s="8" t="s">
        <v>12</v>
      </c>
      <c r="B9" s="83">
        <v>10</v>
      </c>
      <c r="C9" s="31">
        <v>60</v>
      </c>
      <c r="D9" s="20" t="str">
        <f t="shared" si="0"/>
        <v>5</v>
      </c>
      <c r="E9" s="31">
        <v>10</v>
      </c>
      <c r="F9" s="20" t="str">
        <f t="shared" si="5"/>
        <v>2</v>
      </c>
      <c r="G9" s="31">
        <v>0</v>
      </c>
      <c r="H9" s="20" t="str">
        <f>LOOKUP(G9,{0,1,2,3,4},{"0","2","4","6","8"})</f>
        <v>0</v>
      </c>
      <c r="I9" s="31">
        <v>0</v>
      </c>
      <c r="J9" s="20" t="str">
        <f t="shared" si="1"/>
        <v>0</v>
      </c>
      <c r="K9" s="31">
        <v>0</v>
      </c>
      <c r="L9" s="20" t="str">
        <f t="shared" si="2"/>
        <v>0</v>
      </c>
      <c r="M9" s="31">
        <v>0</v>
      </c>
      <c r="N9" s="20" t="str">
        <f t="shared" si="2"/>
        <v>0</v>
      </c>
      <c r="O9" s="31">
        <v>0</v>
      </c>
      <c r="P9" s="20" t="str">
        <f>LOOKUP(O9,{0,1,2,3,4,5,6,7},{"0","1","2","3","4","5","6","7"})</f>
        <v>0</v>
      </c>
      <c r="Q9" s="31">
        <v>0</v>
      </c>
      <c r="R9" s="20" t="str">
        <f>LOOKUP(Q9,{0,1,2,3},{"0","1","2","3"})</f>
        <v>0</v>
      </c>
      <c r="S9" s="70">
        <v>10</v>
      </c>
      <c r="T9" s="31">
        <v>100</v>
      </c>
      <c r="U9" s="21" t="str">
        <f t="shared" si="6"/>
        <v>5</v>
      </c>
      <c r="V9" s="33">
        <v>10</v>
      </c>
      <c r="W9" s="20" t="str">
        <f t="shared" si="9"/>
        <v>2</v>
      </c>
      <c r="X9" s="33">
        <v>1</v>
      </c>
      <c r="Y9" s="20" t="str">
        <f t="shared" si="4"/>
        <v>2</v>
      </c>
      <c r="Z9" s="80">
        <v>0</v>
      </c>
      <c r="AA9" s="81" t="str">
        <f>LOOKUP(Z9,{0,1,5,10,20,30,45,55},{"0","1","2","3","4","5","6","7"})</f>
        <v>0</v>
      </c>
      <c r="AB9" s="81">
        <v>0</v>
      </c>
      <c r="AC9" s="81" t="str">
        <f>LOOKUP(AB9,{0,1,5,10,14},{"0","1","2","3","4"})</f>
        <v>0</v>
      </c>
      <c r="AD9" s="33">
        <v>92</v>
      </c>
      <c r="AE9" s="23" t="str">
        <f>LOOKUP(AD9,{0,1,5,10,15,20},{"0","1","2","3","4","5"})</f>
        <v>5</v>
      </c>
      <c r="AF9" s="81">
        <v>0</v>
      </c>
      <c r="AG9" s="81" t="str">
        <f>LOOKUP(AF9,{0,1,49,69,85,95},{"0","1","2","3","4","5"})</f>
        <v>0</v>
      </c>
      <c r="AH9" s="80">
        <v>0</v>
      </c>
      <c r="AI9" s="81" t="str">
        <f>LOOKUP(AH9,{0,1},{"0","1"})</f>
        <v>0</v>
      </c>
      <c r="AJ9" s="33">
        <v>0</v>
      </c>
      <c r="AK9" s="23" t="str">
        <f>LOOKUP(AJ9,{0,1},{"0","1"})</f>
        <v>0</v>
      </c>
      <c r="AL9" s="33">
        <v>1</v>
      </c>
      <c r="AM9" s="23" t="str">
        <f>LOOKUP(AL9,{0,1},{"0","1"})</f>
        <v>1</v>
      </c>
      <c r="AN9" s="80">
        <v>190</v>
      </c>
      <c r="AO9" s="81" t="str">
        <f>LOOKUP(AN9,{0,1,10,20,35,45,60,70},{"0","1","2","3","4","5","6","7"})</f>
        <v>7</v>
      </c>
      <c r="AP9" s="27">
        <f t="shared" si="8"/>
        <v>29</v>
      </c>
    </row>
    <row r="10" spans="1:42" ht="15.75" customHeight="1" x14ac:dyDescent="0.25">
      <c r="A10" s="8" t="s">
        <v>13</v>
      </c>
      <c r="B10" s="83">
        <v>6</v>
      </c>
      <c r="C10" s="31">
        <v>50</v>
      </c>
      <c r="D10" s="20" t="str">
        <f t="shared" si="0"/>
        <v>5</v>
      </c>
      <c r="E10" s="31">
        <v>0</v>
      </c>
      <c r="F10" s="20" t="str">
        <f t="shared" si="5"/>
        <v>0</v>
      </c>
      <c r="G10" s="31">
        <v>0</v>
      </c>
      <c r="H10" s="20" t="str">
        <f>LOOKUP(G10,{0,1,2,3,4},{"0","2","4","6","8"})</f>
        <v>0</v>
      </c>
      <c r="I10" s="31">
        <v>0</v>
      </c>
      <c r="J10" s="20" t="str">
        <f t="shared" si="1"/>
        <v>0</v>
      </c>
      <c r="K10" s="31">
        <v>0</v>
      </c>
      <c r="L10" s="20" t="str">
        <f t="shared" si="2"/>
        <v>0</v>
      </c>
      <c r="M10" s="31">
        <v>0</v>
      </c>
      <c r="N10" s="20" t="str">
        <f t="shared" si="2"/>
        <v>0</v>
      </c>
      <c r="O10" s="31">
        <v>0</v>
      </c>
      <c r="P10" s="20" t="str">
        <f>LOOKUP(O10,{0,1,2,3,4,5,6,7},{"0","1","2","3","4","5","6","7"})</f>
        <v>0</v>
      </c>
      <c r="Q10" s="31">
        <v>1</v>
      </c>
      <c r="R10" s="20" t="str">
        <f>LOOKUP(Q10,{0,1,2,3},{"0","1","2","3"})</f>
        <v>1</v>
      </c>
      <c r="S10" s="70">
        <v>6</v>
      </c>
      <c r="T10" s="31">
        <v>100</v>
      </c>
      <c r="U10" s="21" t="str">
        <f t="shared" si="6"/>
        <v>5</v>
      </c>
      <c r="V10" s="33">
        <v>66.599999999999994</v>
      </c>
      <c r="W10" s="20" t="str">
        <f t="shared" si="9"/>
        <v>6</v>
      </c>
      <c r="X10" s="33">
        <v>0</v>
      </c>
      <c r="Y10" s="20" t="str">
        <f t="shared" si="4"/>
        <v>0</v>
      </c>
      <c r="Z10" s="80">
        <v>7</v>
      </c>
      <c r="AA10" s="81" t="str">
        <f>LOOKUP(Z10,{0,1,5,10,20,30,45,55},{"0","1","2","3","4","5","6","7"})</f>
        <v>2</v>
      </c>
      <c r="AB10" s="81">
        <v>0</v>
      </c>
      <c r="AC10" s="81" t="str">
        <f>LOOKUP(AB10,{0,1,5,10,14},{"0","1","2","3","4"})</f>
        <v>0</v>
      </c>
      <c r="AD10" s="33">
        <v>98</v>
      </c>
      <c r="AE10" s="23" t="str">
        <f>LOOKUP(AD10,{0,1,5,10,15,20},{"0","1","2","3","4","5"})</f>
        <v>5</v>
      </c>
      <c r="AF10" s="81">
        <v>0</v>
      </c>
      <c r="AG10" s="81" t="str">
        <f>LOOKUP(AF10,{0,1,49,69,85,95},{"0","1","2","3","4","5"})</f>
        <v>0</v>
      </c>
      <c r="AH10" s="80">
        <v>0</v>
      </c>
      <c r="AI10" s="81" t="str">
        <f>LOOKUP(AH10,{0,1},{"0","1"})</f>
        <v>0</v>
      </c>
      <c r="AJ10" s="33">
        <v>0</v>
      </c>
      <c r="AK10" s="23" t="str">
        <f>LOOKUP(AJ10,{0,1},{"0","1"})</f>
        <v>0</v>
      </c>
      <c r="AL10" s="33">
        <v>1</v>
      </c>
      <c r="AM10" s="23" t="str">
        <f>LOOKUP(AL10,{0,1},{"0","1"})</f>
        <v>1</v>
      </c>
      <c r="AN10" s="80">
        <v>143</v>
      </c>
      <c r="AO10" s="81" t="str">
        <f>LOOKUP(AN10,{0,1,10,20,35,45,60,70},{"0","1","2","3","4","5","6","7"})</f>
        <v>7</v>
      </c>
      <c r="AP10" s="27">
        <f t="shared" si="8"/>
        <v>32</v>
      </c>
    </row>
    <row r="11" spans="1:42" ht="15.75" customHeight="1" x14ac:dyDescent="0.25">
      <c r="A11" s="6" t="s">
        <v>14</v>
      </c>
      <c r="B11" s="83">
        <v>16</v>
      </c>
      <c r="C11" s="31">
        <v>13</v>
      </c>
      <c r="D11" s="20" t="str">
        <f t="shared" si="0"/>
        <v>2</v>
      </c>
      <c r="E11" s="31">
        <v>0</v>
      </c>
      <c r="F11" s="20" t="str">
        <f t="shared" si="5"/>
        <v>0</v>
      </c>
      <c r="G11" s="31">
        <v>0</v>
      </c>
      <c r="H11" s="20" t="str">
        <f>LOOKUP(G11,{0,1,2,3,4},{"0","2","4","6","8"})</f>
        <v>0</v>
      </c>
      <c r="I11" s="31">
        <v>0</v>
      </c>
      <c r="J11" s="20" t="str">
        <f t="shared" si="1"/>
        <v>0</v>
      </c>
      <c r="K11" s="31">
        <v>0</v>
      </c>
      <c r="L11" s="20" t="str">
        <f t="shared" si="2"/>
        <v>0</v>
      </c>
      <c r="M11" s="31">
        <v>0</v>
      </c>
      <c r="N11" s="20" t="str">
        <f t="shared" si="2"/>
        <v>0</v>
      </c>
      <c r="O11" s="31">
        <v>0</v>
      </c>
      <c r="P11" s="20" t="str">
        <f>LOOKUP(O11,{0,1,2,3,4,5,6,7},{"0","1","2","3","4","5","6","7"})</f>
        <v>0</v>
      </c>
      <c r="Q11" s="31">
        <v>0</v>
      </c>
      <c r="R11" s="20" t="str">
        <f>LOOKUP(Q11,{0,1,2,3},{"0","1","2","3"})</f>
        <v>0</v>
      </c>
      <c r="S11" s="70">
        <v>0</v>
      </c>
      <c r="T11" s="31">
        <v>0</v>
      </c>
      <c r="U11" s="21" t="str">
        <f t="shared" si="6"/>
        <v>0</v>
      </c>
      <c r="V11" s="33">
        <v>25</v>
      </c>
      <c r="W11" s="20" t="str">
        <f t="shared" si="9"/>
        <v>3</v>
      </c>
      <c r="X11" s="33">
        <v>0</v>
      </c>
      <c r="Y11" s="20" t="str">
        <f t="shared" si="4"/>
        <v>0</v>
      </c>
      <c r="Z11" s="80">
        <v>11</v>
      </c>
      <c r="AA11" s="81" t="str">
        <f>LOOKUP(Z11,{0,1,5,10,20,30,45,55},{"0","1","2","3","4","5","6","7"})</f>
        <v>3</v>
      </c>
      <c r="AB11" s="81">
        <v>0</v>
      </c>
      <c r="AC11" s="81" t="str">
        <f>LOOKUP(AB11,{0,1,5,10,14},{"0","1","2","3","4"})</f>
        <v>0</v>
      </c>
      <c r="AD11" s="33">
        <v>1</v>
      </c>
      <c r="AE11" s="23" t="str">
        <f>LOOKUP(AD11,{0,1,5,10,15,20},{"0","1","2","3","4","5"})</f>
        <v>1</v>
      </c>
      <c r="AF11" s="81">
        <v>0</v>
      </c>
      <c r="AG11" s="81" t="str">
        <f>LOOKUP(AF11,{0,1,49,69,85,95},{"0","1","2","3","4","5"})</f>
        <v>0</v>
      </c>
      <c r="AH11" s="80">
        <v>0</v>
      </c>
      <c r="AI11" s="81" t="str">
        <f>LOOKUP(AH11,{0,1},{"0","1"})</f>
        <v>0</v>
      </c>
      <c r="AJ11" s="33">
        <v>0</v>
      </c>
      <c r="AK11" s="23" t="str">
        <f>LOOKUP(AJ11,{0,1},{"0","1"})</f>
        <v>0</v>
      </c>
      <c r="AL11" s="33">
        <v>1</v>
      </c>
      <c r="AM11" s="23" t="str">
        <f>LOOKUP(AL11,{0,1},{"0","1"})</f>
        <v>1</v>
      </c>
      <c r="AN11" s="80">
        <v>76</v>
      </c>
      <c r="AO11" s="81" t="str">
        <f>LOOKUP(AN11,{0,1,10,20,35,45,60,70},{"0","1","2","3","4","5","6","7"})</f>
        <v>7</v>
      </c>
      <c r="AP11" s="27">
        <f>D10+F10+H10+J10+L10+N10+P10+R10+U10+W10+Y10+AA10+AC10+AE10+AG10+AI10+AK10+AM10+AO10</f>
        <v>32</v>
      </c>
    </row>
    <row r="12" spans="1:42" ht="15.75" customHeight="1" x14ac:dyDescent="0.25">
      <c r="A12" s="8" t="s">
        <v>15</v>
      </c>
      <c r="B12" s="83">
        <v>7</v>
      </c>
      <c r="C12" s="31">
        <v>14</v>
      </c>
      <c r="D12" s="20" t="str">
        <f t="shared" si="0"/>
        <v>2</v>
      </c>
      <c r="E12" s="31">
        <v>0</v>
      </c>
      <c r="F12" s="20" t="str">
        <f t="shared" si="5"/>
        <v>0</v>
      </c>
      <c r="G12" s="31">
        <v>0</v>
      </c>
      <c r="H12" s="20" t="str">
        <f>LOOKUP(G12,{0,1,2,3,4},{"0","2","4","6","8"})</f>
        <v>0</v>
      </c>
      <c r="I12" s="31">
        <v>0</v>
      </c>
      <c r="J12" s="20" t="str">
        <f t="shared" si="1"/>
        <v>0</v>
      </c>
      <c r="K12" s="31">
        <v>0</v>
      </c>
      <c r="L12" s="20" t="str">
        <f t="shared" si="2"/>
        <v>0</v>
      </c>
      <c r="M12" s="31">
        <v>0</v>
      </c>
      <c r="N12" s="20" t="str">
        <f t="shared" si="2"/>
        <v>0</v>
      </c>
      <c r="O12" s="31">
        <v>0</v>
      </c>
      <c r="P12" s="20" t="str">
        <f>LOOKUP(O12,{0,1,2,3,4,5,6,7},{"0","1","2","3","4","5","6","7"})</f>
        <v>0</v>
      </c>
      <c r="Q12" s="31">
        <v>1</v>
      </c>
      <c r="R12" s="20" t="str">
        <f>LOOKUP(Q12,{0,1,2,3},{"0","1","2","3"})</f>
        <v>1</v>
      </c>
      <c r="S12" s="70">
        <v>3</v>
      </c>
      <c r="T12" s="31">
        <v>42.8</v>
      </c>
      <c r="U12" s="21" t="str">
        <f t="shared" si="6"/>
        <v>4</v>
      </c>
      <c r="V12" s="33">
        <v>86</v>
      </c>
      <c r="W12" s="20" t="str">
        <f t="shared" si="9"/>
        <v>7</v>
      </c>
      <c r="X12" s="33">
        <v>0</v>
      </c>
      <c r="Y12" s="20" t="str">
        <f t="shared" si="4"/>
        <v>0</v>
      </c>
      <c r="Z12" s="80">
        <v>6</v>
      </c>
      <c r="AA12" s="81" t="str">
        <f>LOOKUP(Z12,{0,1,5,10,20,30,45,55},{"0","1","2","3","4","5","6","7"})</f>
        <v>2</v>
      </c>
      <c r="AB12" s="81">
        <v>0</v>
      </c>
      <c r="AC12" s="81" t="str">
        <f>LOOKUP(AB12,{0,1,5,10,14},{"0","1","2","3","4"})</f>
        <v>0</v>
      </c>
      <c r="AD12" s="33">
        <v>63</v>
      </c>
      <c r="AE12" s="23" t="str">
        <f>LOOKUP(AD12,{0,1,5,10,15,20},{"0","1","2","3","4","5"})</f>
        <v>5</v>
      </c>
      <c r="AF12" s="81">
        <v>0</v>
      </c>
      <c r="AG12" s="81" t="str">
        <f>LOOKUP(AF12,{0,1,49,69,85,95},{"0","1","2","3","4","5"})</f>
        <v>0</v>
      </c>
      <c r="AH12" s="80">
        <v>0</v>
      </c>
      <c r="AI12" s="81" t="str">
        <f>LOOKUP(AH12,{0,1},{"0","1"})</f>
        <v>0</v>
      </c>
      <c r="AJ12" s="33">
        <v>0</v>
      </c>
      <c r="AK12" s="23" t="str">
        <f>LOOKUP(AJ12,{0,1},{"0","1"})</f>
        <v>0</v>
      </c>
      <c r="AL12" s="33">
        <v>0</v>
      </c>
      <c r="AM12" s="23" t="str">
        <f>LOOKUP(AL12,{0,1},{"0","1"})</f>
        <v>0</v>
      </c>
      <c r="AN12" s="80">
        <v>100</v>
      </c>
      <c r="AO12" s="81" t="str">
        <f>LOOKUP(AN12,{0,1,10,20,35,45,60,70},{"0","1","2","3","4","5","6","7"})</f>
        <v>7</v>
      </c>
      <c r="AP12" s="27">
        <f>D10+F10+H10+J10+L10+N10+P10+R10+U10+W10+Y10+AA10+AC10+AE10+AG10+AI10+AK10+AM10+AO10</f>
        <v>32</v>
      </c>
    </row>
    <row r="13" spans="1:42" ht="15.75" customHeight="1" x14ac:dyDescent="0.25">
      <c r="A13" s="8" t="s">
        <v>16</v>
      </c>
      <c r="B13" s="83">
        <v>9</v>
      </c>
      <c r="C13" s="31">
        <v>45</v>
      </c>
      <c r="D13" s="20" t="str">
        <f t="shared" si="0"/>
        <v>5</v>
      </c>
      <c r="E13" s="31">
        <v>33</v>
      </c>
      <c r="F13" s="20" t="str">
        <f t="shared" si="5"/>
        <v>4</v>
      </c>
      <c r="G13" s="31">
        <v>0</v>
      </c>
      <c r="H13" s="20" t="str">
        <f>LOOKUP(G13,{0,1,2,3,4},{"0","2","4","6","8"})</f>
        <v>0</v>
      </c>
      <c r="I13" s="31">
        <v>0</v>
      </c>
      <c r="J13" s="20" t="str">
        <f t="shared" si="1"/>
        <v>0</v>
      </c>
      <c r="K13" s="31">
        <v>0</v>
      </c>
      <c r="L13" s="20" t="str">
        <f t="shared" si="2"/>
        <v>0</v>
      </c>
      <c r="M13" s="31">
        <v>0</v>
      </c>
      <c r="N13" s="20" t="str">
        <f t="shared" si="2"/>
        <v>0</v>
      </c>
      <c r="O13" s="31">
        <v>0</v>
      </c>
      <c r="P13" s="20" t="str">
        <f>LOOKUP(O13,{0,1,2,3,4,5,6,7},{"0","1","2","3","4","5","6","7"})</f>
        <v>0</v>
      </c>
      <c r="Q13" s="31">
        <v>0</v>
      </c>
      <c r="R13" s="20" t="str">
        <f>LOOKUP(Q13,{0,1,2,3},{"0","1","2","3"})</f>
        <v>0</v>
      </c>
      <c r="S13" s="70">
        <v>12</v>
      </c>
      <c r="T13" s="31">
        <v>100</v>
      </c>
      <c r="U13" s="21" t="str">
        <f t="shared" si="6"/>
        <v>5</v>
      </c>
      <c r="V13" s="33">
        <v>56</v>
      </c>
      <c r="W13" s="20" t="str">
        <f t="shared" si="9"/>
        <v>5</v>
      </c>
      <c r="X13" s="33">
        <v>3</v>
      </c>
      <c r="Y13" s="20" t="str">
        <f t="shared" si="4"/>
        <v>6</v>
      </c>
      <c r="Z13" s="80">
        <v>8</v>
      </c>
      <c r="AA13" s="81" t="str">
        <f>LOOKUP(Z13,{0,1,5,10,20,30,45,55},{"0","1","2","3","4","5","6","7"})</f>
        <v>2</v>
      </c>
      <c r="AB13" s="81">
        <v>0</v>
      </c>
      <c r="AC13" s="81" t="str">
        <f>LOOKUP(AB13,{0,1,5,10,14},{"0","1","2","3","4"})</f>
        <v>0</v>
      </c>
      <c r="AD13" s="33">
        <v>6</v>
      </c>
      <c r="AE13" s="23" t="str">
        <f>LOOKUP(AD13,{0,1,5,10,15,20},{"0","1","2","3","4","5"})</f>
        <v>2</v>
      </c>
      <c r="AF13" s="81">
        <v>0</v>
      </c>
      <c r="AG13" s="81" t="str">
        <f>LOOKUP(AF13,{0,1,49,69,85,95},{"0","1","2","3","4","5"})</f>
        <v>0</v>
      </c>
      <c r="AH13" s="80">
        <v>0</v>
      </c>
      <c r="AI13" s="81" t="str">
        <f>LOOKUP(AH13,{0,1},{"0","1"})</f>
        <v>0</v>
      </c>
      <c r="AJ13" s="33">
        <v>0</v>
      </c>
      <c r="AK13" s="23" t="str">
        <f>LOOKUP(AJ13,{0,1},{"0","1"})</f>
        <v>0</v>
      </c>
      <c r="AL13" s="33">
        <v>0</v>
      </c>
      <c r="AM13" s="23" t="str">
        <f>LOOKUP(AL13,{0,1},{"0","1"})</f>
        <v>0</v>
      </c>
      <c r="AN13" s="80">
        <v>140</v>
      </c>
      <c r="AO13" s="81" t="str">
        <f>LOOKUP(AN13,{0,1,10,20,35,45,60,70},{"0","1","2","3","4","5","6","7"})</f>
        <v>7</v>
      </c>
      <c r="AP13" s="27">
        <f>D10+F10+H10+J10+L10+N10+P10+R10+U10+W10+Y10+AA10+AC10+AE10+AG10+AI10+AK10+AM10+AO10</f>
        <v>32</v>
      </c>
    </row>
    <row r="14" spans="1:42" ht="15.75" customHeight="1" x14ac:dyDescent="0.25">
      <c r="A14" s="6" t="s">
        <v>17</v>
      </c>
      <c r="B14" s="83">
        <v>32</v>
      </c>
      <c r="C14" s="31">
        <v>19</v>
      </c>
      <c r="D14" s="20" t="str">
        <f t="shared" si="0"/>
        <v>3</v>
      </c>
      <c r="E14" s="31">
        <v>31</v>
      </c>
      <c r="F14" s="20" t="str">
        <f t="shared" si="5"/>
        <v>4</v>
      </c>
      <c r="G14" s="31">
        <v>1</v>
      </c>
      <c r="H14" s="20" t="str">
        <f>LOOKUP(G14,{0,1,2,3,4},{"0","2","4","6","8"})</f>
        <v>2</v>
      </c>
      <c r="I14" s="31">
        <v>0</v>
      </c>
      <c r="J14" s="20" t="str">
        <f t="shared" si="1"/>
        <v>0</v>
      </c>
      <c r="K14" s="31">
        <v>1</v>
      </c>
      <c r="L14" s="20" t="str">
        <f t="shared" si="2"/>
        <v>1</v>
      </c>
      <c r="M14" s="31">
        <v>1</v>
      </c>
      <c r="N14" s="20" t="str">
        <f t="shared" si="2"/>
        <v>1</v>
      </c>
      <c r="O14" s="31">
        <v>1</v>
      </c>
      <c r="P14" s="20" t="str">
        <f>LOOKUP(O14,{0,1,2,3,4,5,6,7},{"0","1","2","3","4","5","6","7"})</f>
        <v>1</v>
      </c>
      <c r="Q14" s="31">
        <v>1</v>
      </c>
      <c r="R14" s="20" t="str">
        <f>LOOKUP(Q14,{0,1,2,3},{"0","1","2","3"})</f>
        <v>1</v>
      </c>
      <c r="S14" s="70">
        <v>21</v>
      </c>
      <c r="T14" s="31">
        <v>65.599999999999994</v>
      </c>
      <c r="U14" s="21" t="str">
        <f t="shared" si="6"/>
        <v>5</v>
      </c>
      <c r="V14" s="33">
        <v>53</v>
      </c>
      <c r="W14" s="20" t="str">
        <f t="shared" si="9"/>
        <v>5</v>
      </c>
      <c r="X14" s="33">
        <v>4</v>
      </c>
      <c r="Y14" s="20" t="str">
        <f t="shared" si="4"/>
        <v>8</v>
      </c>
      <c r="Z14" s="80">
        <v>37</v>
      </c>
      <c r="AA14" s="81" t="str">
        <f>LOOKUP(Z14,{0,1,5,10,20,30,45,55},{"0","1","2","3","4","5","6","7"})</f>
        <v>5</v>
      </c>
      <c r="AB14" s="81">
        <v>0</v>
      </c>
      <c r="AC14" s="81" t="str">
        <f>LOOKUP(AB14,{0,1,5,10,14},{"0","1","2","3","4"})</f>
        <v>0</v>
      </c>
      <c r="AD14" s="33">
        <v>40</v>
      </c>
      <c r="AE14" s="23" t="str">
        <f>LOOKUP(AD14,{0,1,5,10,15,20},{"0","1","2","3","4","5"})</f>
        <v>5</v>
      </c>
      <c r="AF14" s="81">
        <v>0</v>
      </c>
      <c r="AG14" s="81" t="str">
        <f>LOOKUP(AF14,{0,1,49,69,85,95},{"0","1","2","3","4","5"})</f>
        <v>0</v>
      </c>
      <c r="AH14" s="80">
        <v>0</v>
      </c>
      <c r="AI14" s="81" t="str">
        <f>LOOKUP(AH14,{0,1},{"0","1"})</f>
        <v>0</v>
      </c>
      <c r="AJ14" s="33">
        <v>1</v>
      </c>
      <c r="AK14" s="23" t="str">
        <f>LOOKUP(AJ14,{0,1},{"0","1"})</f>
        <v>1</v>
      </c>
      <c r="AL14" s="33">
        <v>0</v>
      </c>
      <c r="AM14" s="23" t="str">
        <f>LOOKUP(AL14,{0,1},{"0","1"})</f>
        <v>0</v>
      </c>
      <c r="AN14" s="80">
        <v>94</v>
      </c>
      <c r="AO14" s="81" t="str">
        <f>LOOKUP(AN14,{0,1,10,20,35,45,60,70},{"0","1","2","3","4","5","6","7"})</f>
        <v>7</v>
      </c>
      <c r="AP14" s="27">
        <f t="shared" ref="AP14:AP20" si="10">D14+F14+H14+J14+L14+N14+P14+R14+U14+W14+Y14+AA14+AC14+AE14+AG14+AI14+AK14+AM14+AO14</f>
        <v>49</v>
      </c>
    </row>
    <row r="15" spans="1:42" ht="15.75" customHeight="1" x14ac:dyDescent="0.25">
      <c r="A15" s="8" t="s">
        <v>18</v>
      </c>
      <c r="B15" s="83">
        <v>7</v>
      </c>
      <c r="C15" s="31">
        <v>0</v>
      </c>
      <c r="D15" s="20" t="str">
        <f t="shared" si="0"/>
        <v>0</v>
      </c>
      <c r="E15" s="31">
        <v>0</v>
      </c>
      <c r="F15" s="20" t="str">
        <f t="shared" si="5"/>
        <v>0</v>
      </c>
      <c r="G15" s="31">
        <v>0</v>
      </c>
      <c r="H15" s="20" t="str">
        <f>LOOKUP(G15,{0,1,2,3,4},{"0","2","4","6","8"})</f>
        <v>0</v>
      </c>
      <c r="I15" s="31">
        <v>0</v>
      </c>
      <c r="J15" s="20" t="str">
        <f t="shared" si="1"/>
        <v>0</v>
      </c>
      <c r="K15" s="31">
        <v>0</v>
      </c>
      <c r="L15" s="20" t="str">
        <f t="shared" si="2"/>
        <v>0</v>
      </c>
      <c r="M15" s="31">
        <v>0</v>
      </c>
      <c r="N15" s="20" t="str">
        <f t="shared" si="2"/>
        <v>0</v>
      </c>
      <c r="O15" s="31">
        <v>0</v>
      </c>
      <c r="P15" s="20" t="str">
        <f>LOOKUP(O15,{0,1,2,3,4,5,6,7},{"0","1","2","3","4","5","6","7"})</f>
        <v>0</v>
      </c>
      <c r="Q15" s="31">
        <v>0</v>
      </c>
      <c r="R15" s="20" t="str">
        <f>LOOKUP(Q15,{0,1,2,3},{"0","1","2","3"})</f>
        <v>0</v>
      </c>
      <c r="S15" s="70">
        <v>1</v>
      </c>
      <c r="T15" s="31">
        <v>14.2</v>
      </c>
      <c r="U15" s="21" t="str">
        <f t="shared" si="6"/>
        <v>3</v>
      </c>
      <c r="V15" s="33">
        <v>10</v>
      </c>
      <c r="W15" s="20" t="str">
        <f t="shared" si="9"/>
        <v>2</v>
      </c>
      <c r="X15" s="33">
        <v>0</v>
      </c>
      <c r="Y15" s="20" t="str">
        <f t="shared" si="4"/>
        <v>0</v>
      </c>
      <c r="Z15" s="80">
        <v>22</v>
      </c>
      <c r="AA15" s="81" t="str">
        <f>LOOKUP(Z15,{0,1,5,10,20,30,45,55},{"0","1","2","3","4","5","6","7"})</f>
        <v>4</v>
      </c>
      <c r="AB15" s="81">
        <v>0</v>
      </c>
      <c r="AC15" s="81" t="str">
        <f>LOOKUP(AB15,{0,1,5,10,14},{"0","1","2","3","4"})</f>
        <v>0</v>
      </c>
      <c r="AD15" s="33">
        <v>1</v>
      </c>
      <c r="AE15" s="23" t="str">
        <f>LOOKUP(AD15,{0,1,5,10,15,20},{"0","1","2","3","4","5"})</f>
        <v>1</v>
      </c>
      <c r="AF15" s="81">
        <v>0</v>
      </c>
      <c r="AG15" s="81" t="str">
        <f>LOOKUP(AF15,{0,1,49,69,85,95},{"0","1","2","3","4","5"})</f>
        <v>0</v>
      </c>
      <c r="AH15" s="80">
        <v>0</v>
      </c>
      <c r="AI15" s="81" t="str">
        <f>LOOKUP(AH15,{0,1},{"0","1"})</f>
        <v>0</v>
      </c>
      <c r="AJ15" s="33">
        <v>0</v>
      </c>
      <c r="AK15" s="23" t="str">
        <f>LOOKUP(AJ15,{0,1},{"0","1"})</f>
        <v>0</v>
      </c>
      <c r="AL15" s="33">
        <v>0</v>
      </c>
      <c r="AM15" s="23" t="str">
        <f>LOOKUP(AL15,{0,1},{"0","1"})</f>
        <v>0</v>
      </c>
      <c r="AN15" s="80">
        <v>50</v>
      </c>
      <c r="AO15" s="81" t="str">
        <f>LOOKUP(AN15,{0,1,10,20,35,45,60,70},{"0","1","2","3","4","5","6","7"})</f>
        <v>5</v>
      </c>
      <c r="AP15" s="27">
        <f t="shared" si="10"/>
        <v>15</v>
      </c>
    </row>
    <row r="16" spans="1:42" ht="15.75" customHeight="1" x14ac:dyDescent="0.25">
      <c r="A16" s="8" t="s">
        <v>19</v>
      </c>
      <c r="B16" s="83">
        <v>10</v>
      </c>
      <c r="C16" s="31">
        <v>60</v>
      </c>
      <c r="D16" s="20" t="str">
        <f t="shared" si="0"/>
        <v>5</v>
      </c>
      <c r="E16" s="31">
        <v>0</v>
      </c>
      <c r="F16" s="20" t="str">
        <f t="shared" si="5"/>
        <v>0</v>
      </c>
      <c r="G16" s="31">
        <v>0</v>
      </c>
      <c r="H16" s="20" t="str">
        <f>LOOKUP(G16,{0,1,2,3,4},{"0","2","4","6","8"})</f>
        <v>0</v>
      </c>
      <c r="I16" s="31">
        <v>0</v>
      </c>
      <c r="J16" s="20" t="str">
        <f t="shared" si="1"/>
        <v>0</v>
      </c>
      <c r="K16" s="31">
        <v>0</v>
      </c>
      <c r="L16" s="20" t="str">
        <f t="shared" si="2"/>
        <v>0</v>
      </c>
      <c r="M16" s="31">
        <v>0</v>
      </c>
      <c r="N16" s="20" t="str">
        <f t="shared" si="2"/>
        <v>0</v>
      </c>
      <c r="O16" s="31">
        <v>0</v>
      </c>
      <c r="P16" s="20" t="str">
        <f>LOOKUP(O16,{0,1,2,3,4,5,6,7},{"0","1","2","3","4","5","6","7"})</f>
        <v>0</v>
      </c>
      <c r="Q16" s="31">
        <v>1</v>
      </c>
      <c r="R16" s="20" t="str">
        <f>LOOKUP(Q16,{0,1,2,3},{"0","1","2","3"})</f>
        <v>1</v>
      </c>
      <c r="S16" s="70">
        <v>1</v>
      </c>
      <c r="T16" s="31">
        <v>10</v>
      </c>
      <c r="U16" s="21" t="str">
        <f t="shared" si="6"/>
        <v>2</v>
      </c>
      <c r="V16" s="33">
        <v>10</v>
      </c>
      <c r="W16" s="20" t="str">
        <f t="shared" si="9"/>
        <v>2</v>
      </c>
      <c r="X16" s="33">
        <v>0</v>
      </c>
      <c r="Y16" s="20" t="str">
        <f t="shared" si="4"/>
        <v>0</v>
      </c>
      <c r="Z16" s="80">
        <v>0</v>
      </c>
      <c r="AA16" s="81" t="str">
        <f>LOOKUP(Z16,{0,1,5,10,20,30,45,55},{"0","1","2","3","4","5","6","7"})</f>
        <v>0</v>
      </c>
      <c r="AB16" s="81">
        <v>0</v>
      </c>
      <c r="AC16" s="81" t="str">
        <f>LOOKUP(AB16,{0,1,5,10,14},{"0","1","2","3","4"})</f>
        <v>0</v>
      </c>
      <c r="AD16" s="33">
        <v>30</v>
      </c>
      <c r="AE16" s="23" t="str">
        <f>LOOKUP(AD16,{0,1,5,10,15,20},{"0","1","2","3","4","5"})</f>
        <v>5</v>
      </c>
      <c r="AF16" s="81">
        <v>0</v>
      </c>
      <c r="AG16" s="81" t="str">
        <f>LOOKUP(AF16,{0,1,49,69,85,95},{"0","1","2","3","4","5"})</f>
        <v>0</v>
      </c>
      <c r="AH16" s="80">
        <v>0</v>
      </c>
      <c r="AI16" s="81" t="str">
        <f>LOOKUP(AH16,{0,1},{"0","1"})</f>
        <v>0</v>
      </c>
      <c r="AJ16" s="33">
        <v>0</v>
      </c>
      <c r="AK16" s="23" t="str">
        <f>LOOKUP(AJ16,{0,1},{"0","1"})</f>
        <v>0</v>
      </c>
      <c r="AL16" s="33">
        <v>0</v>
      </c>
      <c r="AM16" s="23" t="str">
        <f>LOOKUP(AL16,{0,1},{"0","1"})</f>
        <v>0</v>
      </c>
      <c r="AN16" s="80">
        <v>60</v>
      </c>
      <c r="AO16" s="81" t="str">
        <f>LOOKUP(AN16,{0,1,10,20,35,45,60,70},{"0","1","2","3","4","5","6","7"})</f>
        <v>6</v>
      </c>
      <c r="AP16" s="27">
        <f t="shared" si="10"/>
        <v>21</v>
      </c>
    </row>
    <row r="17" spans="1:42" ht="15.75" customHeight="1" x14ac:dyDescent="0.25">
      <c r="A17" s="6" t="s">
        <v>20</v>
      </c>
      <c r="B17" s="83">
        <v>22</v>
      </c>
      <c r="C17" s="31">
        <v>0</v>
      </c>
      <c r="D17" s="20" t="str">
        <f t="shared" si="0"/>
        <v>0</v>
      </c>
      <c r="E17" s="31">
        <v>4.5</v>
      </c>
      <c r="F17" s="20" t="str">
        <f t="shared" si="5"/>
        <v>1</v>
      </c>
      <c r="G17" s="31">
        <v>0</v>
      </c>
      <c r="H17" s="20" t="str">
        <f>LOOKUP(G17,{0,1,2,3,4},{"0","2","4","6","8"})</f>
        <v>0</v>
      </c>
      <c r="I17" s="31">
        <v>0</v>
      </c>
      <c r="J17" s="20" t="str">
        <f t="shared" si="1"/>
        <v>0</v>
      </c>
      <c r="K17" s="31">
        <v>0</v>
      </c>
      <c r="L17" s="20" t="str">
        <f t="shared" si="2"/>
        <v>0</v>
      </c>
      <c r="M17" s="31">
        <v>0</v>
      </c>
      <c r="N17" s="20" t="str">
        <f t="shared" si="2"/>
        <v>0</v>
      </c>
      <c r="O17" s="31">
        <v>0</v>
      </c>
      <c r="P17" s="20" t="str">
        <f>LOOKUP(O17,{0,1,2,3,4,5,6,7},{"0","1","2","3","4","5","6","7"})</f>
        <v>0</v>
      </c>
      <c r="Q17" s="31">
        <v>0</v>
      </c>
      <c r="R17" s="20" t="str">
        <f>LOOKUP(Q17,{0,1,2,3},{"0","1","2","3"})</f>
        <v>0</v>
      </c>
      <c r="S17" s="70">
        <v>6</v>
      </c>
      <c r="T17" s="31">
        <v>27.2</v>
      </c>
      <c r="U17" s="21" t="str">
        <f t="shared" si="6"/>
        <v>3</v>
      </c>
      <c r="V17" s="33">
        <v>45</v>
      </c>
      <c r="W17" s="20" t="str">
        <f t="shared" si="9"/>
        <v>5</v>
      </c>
      <c r="X17" s="33">
        <v>0</v>
      </c>
      <c r="Y17" s="20" t="str">
        <f t="shared" si="4"/>
        <v>0</v>
      </c>
      <c r="Z17" s="80">
        <v>23</v>
      </c>
      <c r="AA17" s="81" t="str">
        <f>LOOKUP(Z17,{0,1,5,10,20,30,45,55},{"0","1","2","3","4","5","6","7"})</f>
        <v>4</v>
      </c>
      <c r="AB17" s="81">
        <v>0</v>
      </c>
      <c r="AC17" s="81" t="str">
        <f>LOOKUP(AB17,{0,1,5,10,14},{"0","1","2","3","4"})</f>
        <v>0</v>
      </c>
      <c r="AD17" s="33">
        <v>9</v>
      </c>
      <c r="AE17" s="23" t="str">
        <f>LOOKUP(AD17,{0,1,5,10,15,20},{"0","1","2","3","4","5"})</f>
        <v>2</v>
      </c>
      <c r="AF17" s="81">
        <v>0</v>
      </c>
      <c r="AG17" s="81" t="str">
        <f>LOOKUP(AF17,{0,1,49,69,85,95},{"0","1","2","3","4","5"})</f>
        <v>0</v>
      </c>
      <c r="AH17" s="80">
        <v>0</v>
      </c>
      <c r="AI17" s="81" t="str">
        <f>LOOKUP(AH17,{0,1},{"0","1"})</f>
        <v>0</v>
      </c>
      <c r="AJ17" s="33">
        <v>0</v>
      </c>
      <c r="AK17" s="23" t="str">
        <f>LOOKUP(AJ17,{0,1},{"0","1"})</f>
        <v>0</v>
      </c>
      <c r="AL17" s="33">
        <v>0</v>
      </c>
      <c r="AM17" s="23" t="str">
        <f>LOOKUP(AL17,{0,1},{"0","1"})</f>
        <v>0</v>
      </c>
      <c r="AN17" s="80">
        <v>69</v>
      </c>
      <c r="AO17" s="81" t="str">
        <f>LOOKUP(AN17,{0,1,10,20,35,45,60,70},{"0","1","2","3","4","5","6","7"})</f>
        <v>6</v>
      </c>
      <c r="AP17" s="27">
        <f t="shared" si="10"/>
        <v>21</v>
      </c>
    </row>
    <row r="18" spans="1:42" ht="15.75" customHeight="1" x14ac:dyDescent="0.25">
      <c r="A18" s="8" t="s">
        <v>21</v>
      </c>
      <c r="B18" s="83">
        <v>8</v>
      </c>
      <c r="C18" s="31">
        <v>13</v>
      </c>
      <c r="D18" s="20" t="str">
        <f t="shared" si="0"/>
        <v>2</v>
      </c>
      <c r="E18" s="31">
        <v>0</v>
      </c>
      <c r="F18" s="20" t="str">
        <f t="shared" si="5"/>
        <v>0</v>
      </c>
      <c r="G18" s="31">
        <v>0</v>
      </c>
      <c r="H18" s="20" t="str">
        <f>LOOKUP(G18,{0,1,2,3,4},{"0","2","4","6","8"})</f>
        <v>0</v>
      </c>
      <c r="I18" s="31">
        <v>0</v>
      </c>
      <c r="J18" s="20" t="str">
        <f t="shared" si="1"/>
        <v>0</v>
      </c>
      <c r="K18" s="31">
        <v>0</v>
      </c>
      <c r="L18" s="20" t="str">
        <f t="shared" si="2"/>
        <v>0</v>
      </c>
      <c r="M18" s="31">
        <v>0</v>
      </c>
      <c r="N18" s="20" t="str">
        <f t="shared" si="2"/>
        <v>0</v>
      </c>
      <c r="O18" s="31">
        <v>0</v>
      </c>
      <c r="P18" s="20" t="str">
        <f>LOOKUP(O18,{0,1,2,3,4,5,6,7},{"0","1","2","3","4","5","6","7"})</f>
        <v>0</v>
      </c>
      <c r="Q18" s="31">
        <v>0</v>
      </c>
      <c r="R18" s="20" t="str">
        <f>LOOKUP(Q18,{0,1,2,3},{"0","1","2","3"})</f>
        <v>0</v>
      </c>
      <c r="S18" s="70">
        <v>2</v>
      </c>
      <c r="T18" s="31">
        <v>25</v>
      </c>
      <c r="U18" s="21" t="str">
        <f t="shared" si="6"/>
        <v>3</v>
      </c>
      <c r="V18" s="33">
        <v>4.5</v>
      </c>
      <c r="W18" s="20" t="str">
        <f t="shared" si="9"/>
        <v>1</v>
      </c>
      <c r="X18" s="33">
        <v>0</v>
      </c>
      <c r="Y18" s="20" t="str">
        <f t="shared" si="4"/>
        <v>0</v>
      </c>
      <c r="Z18" s="80">
        <v>0</v>
      </c>
      <c r="AA18" s="81" t="str">
        <f>LOOKUP(Z18,{0,1,5,10,20,30,45,55},{"0","1","2","3","4","5","6","7"})</f>
        <v>0</v>
      </c>
      <c r="AB18" s="81">
        <v>0</v>
      </c>
      <c r="AC18" s="81" t="str">
        <f>LOOKUP(AB18,{0,1,5,10,14},{"0","1","2","3","4"})</f>
        <v>0</v>
      </c>
      <c r="AD18" s="33">
        <v>105</v>
      </c>
      <c r="AE18" s="23" t="str">
        <f>LOOKUP(AD18,{0,1,5,10,15,20},{"0","1","2","3","4","5"})</f>
        <v>5</v>
      </c>
      <c r="AF18" s="81">
        <v>0</v>
      </c>
      <c r="AG18" s="81" t="str">
        <f>LOOKUP(AF18,{0,1,49,69,85,95},{"0","1","2","3","4","5"})</f>
        <v>0</v>
      </c>
      <c r="AH18" s="80">
        <v>0</v>
      </c>
      <c r="AI18" s="81" t="str">
        <f>LOOKUP(AH18,{0,1},{"0","1"})</f>
        <v>0</v>
      </c>
      <c r="AJ18" s="33">
        <v>0</v>
      </c>
      <c r="AK18" s="23" t="str">
        <f>LOOKUP(AJ18,{0,1},{"0","1"})</f>
        <v>0</v>
      </c>
      <c r="AL18" s="33">
        <v>0</v>
      </c>
      <c r="AM18" s="23" t="str">
        <f>LOOKUP(AL18,{0,1},{"0","1"})</f>
        <v>0</v>
      </c>
      <c r="AN18" s="80">
        <v>71</v>
      </c>
      <c r="AO18" s="81" t="str">
        <f>LOOKUP(AN18,{0,1,10,20,35,45,60,70},{"0","1","2","3","4","5","6","7"})</f>
        <v>7</v>
      </c>
      <c r="AP18" s="27">
        <f t="shared" si="10"/>
        <v>18</v>
      </c>
    </row>
    <row r="19" spans="1:42" ht="15.75" customHeight="1" x14ac:dyDescent="0.25">
      <c r="A19" s="6" t="s">
        <v>22</v>
      </c>
      <c r="B19" s="83">
        <v>12</v>
      </c>
      <c r="C19" s="31">
        <v>0</v>
      </c>
      <c r="D19" s="20" t="str">
        <f t="shared" si="0"/>
        <v>0</v>
      </c>
      <c r="E19" s="31">
        <v>0</v>
      </c>
      <c r="F19" s="20" t="str">
        <f t="shared" si="5"/>
        <v>0</v>
      </c>
      <c r="G19" s="31">
        <v>0</v>
      </c>
      <c r="H19" s="20" t="str">
        <f>LOOKUP(G19,{0,1,2,3,4},{"0","2","4","6","8"})</f>
        <v>0</v>
      </c>
      <c r="I19" s="31">
        <v>0</v>
      </c>
      <c r="J19" s="20" t="str">
        <f t="shared" si="1"/>
        <v>0</v>
      </c>
      <c r="K19" s="31">
        <v>1</v>
      </c>
      <c r="L19" s="20" t="str">
        <f t="shared" si="2"/>
        <v>1</v>
      </c>
      <c r="M19" s="31">
        <v>0</v>
      </c>
      <c r="N19" s="20" t="str">
        <f t="shared" si="2"/>
        <v>0</v>
      </c>
      <c r="O19" s="31">
        <v>0</v>
      </c>
      <c r="P19" s="20" t="str">
        <f>LOOKUP(O19,{0,1,2,3,4,5,6,7},{"0","1","2","3","4","5","6","7"})</f>
        <v>0</v>
      </c>
      <c r="Q19" s="31">
        <v>0</v>
      </c>
      <c r="R19" s="20" t="str">
        <f>LOOKUP(Q19,{0,1,2,3},{"0","1","2","3"})</f>
        <v>0</v>
      </c>
      <c r="S19" s="70">
        <v>10</v>
      </c>
      <c r="T19" s="31">
        <v>83.3</v>
      </c>
      <c r="U19" s="21" t="str">
        <f t="shared" si="6"/>
        <v>5</v>
      </c>
      <c r="V19" s="33">
        <v>25</v>
      </c>
      <c r="W19" s="20" t="str">
        <f t="shared" si="9"/>
        <v>3</v>
      </c>
      <c r="X19" s="33">
        <v>0</v>
      </c>
      <c r="Y19" s="20" t="str">
        <f t="shared" si="4"/>
        <v>0</v>
      </c>
      <c r="Z19" s="80">
        <v>9</v>
      </c>
      <c r="AA19" s="81" t="str">
        <f>LOOKUP(Z19,{0,1,5,10,20,30,45,55},{"0","1","2","3","4","5","6","7"})</f>
        <v>2</v>
      </c>
      <c r="AB19" s="81">
        <v>0</v>
      </c>
      <c r="AC19" s="81" t="str">
        <f>LOOKUP(AB19,{0,1,5,10,14},{"0","1","2","3","4"})</f>
        <v>0</v>
      </c>
      <c r="AD19" s="33">
        <v>1</v>
      </c>
      <c r="AE19" s="23" t="str">
        <f>LOOKUP(AD19,{0,1,5,10,15,20},{"0","1","2","3","4","5"})</f>
        <v>1</v>
      </c>
      <c r="AF19" s="81">
        <v>0</v>
      </c>
      <c r="AG19" s="81" t="str">
        <f>LOOKUP(AF19,{0,1,49,69,85,95},{"0","1","2","3","4","5"})</f>
        <v>0</v>
      </c>
      <c r="AH19" s="80">
        <v>0</v>
      </c>
      <c r="AI19" s="81" t="str">
        <f>LOOKUP(AH19,{0,1},{"0","1"})</f>
        <v>0</v>
      </c>
      <c r="AJ19" s="33">
        <v>0</v>
      </c>
      <c r="AK19" s="23" t="str">
        <f>LOOKUP(AJ19,{0,1},{"0","1"})</f>
        <v>0</v>
      </c>
      <c r="AL19" s="33">
        <v>0</v>
      </c>
      <c r="AM19" s="23" t="str">
        <f>LOOKUP(AL19,{0,1},{"0","1"})</f>
        <v>0</v>
      </c>
      <c r="AN19" s="80">
        <v>67</v>
      </c>
      <c r="AO19" s="81" t="str">
        <f>LOOKUP(AN19,{0,1,10,20,35,45,60,70},{"0","1","2","3","4","5","6","7"})</f>
        <v>6</v>
      </c>
      <c r="AP19" s="27">
        <f t="shared" si="10"/>
        <v>18</v>
      </c>
    </row>
    <row r="20" spans="1:42" ht="15.75" customHeight="1" x14ac:dyDescent="0.25">
      <c r="A20" s="6" t="s">
        <v>23</v>
      </c>
      <c r="B20" s="83">
        <v>14</v>
      </c>
      <c r="C20" s="31">
        <v>21</v>
      </c>
      <c r="D20" s="20" t="str">
        <f t="shared" si="0"/>
        <v>3</v>
      </c>
      <c r="E20" s="31">
        <v>7.1</v>
      </c>
      <c r="F20" s="20" t="str">
        <f t="shared" si="5"/>
        <v>2</v>
      </c>
      <c r="G20" s="31">
        <v>0</v>
      </c>
      <c r="H20" s="20" t="str">
        <f>LOOKUP(G20,{0,1,2,3,4},{"0","2","4","6","8"})</f>
        <v>0</v>
      </c>
      <c r="I20" s="31">
        <v>0</v>
      </c>
      <c r="J20" s="20" t="str">
        <f t="shared" si="1"/>
        <v>0</v>
      </c>
      <c r="K20" s="31">
        <v>1</v>
      </c>
      <c r="L20" s="20" t="str">
        <f t="shared" si="2"/>
        <v>1</v>
      </c>
      <c r="M20" s="31">
        <v>0</v>
      </c>
      <c r="N20" s="20" t="str">
        <f t="shared" si="2"/>
        <v>0</v>
      </c>
      <c r="O20" s="31">
        <v>0</v>
      </c>
      <c r="P20" s="20" t="str">
        <f>LOOKUP(O20,{0,1,2,3,4,5,6,7},{"0","1","2","3","4","5","6","7"})</f>
        <v>0</v>
      </c>
      <c r="Q20" s="31">
        <v>1</v>
      </c>
      <c r="R20" s="20" t="str">
        <f>LOOKUP(Q20,{0,1,2,3},{"0","1","2","3"})</f>
        <v>1</v>
      </c>
      <c r="S20" s="70">
        <v>3</v>
      </c>
      <c r="T20" s="31">
        <v>21.4</v>
      </c>
      <c r="U20" s="21" t="str">
        <f t="shared" si="6"/>
        <v>3</v>
      </c>
      <c r="V20" s="33">
        <v>43</v>
      </c>
      <c r="W20" s="20" t="str">
        <f t="shared" si="9"/>
        <v>5</v>
      </c>
      <c r="X20" s="33">
        <v>0</v>
      </c>
      <c r="Y20" s="20" t="str">
        <f t="shared" si="4"/>
        <v>0</v>
      </c>
      <c r="Z20" s="80">
        <v>7</v>
      </c>
      <c r="AA20" s="81" t="str">
        <f>LOOKUP(Z20,{0,1,5,10,20,30,45,55},{"0","1","2","3","4","5","6","7"})</f>
        <v>2</v>
      </c>
      <c r="AB20" s="81">
        <v>0</v>
      </c>
      <c r="AC20" s="81" t="str">
        <f>LOOKUP(AB20,{0,1,5,10,14},{"0","1","2","3","4"})</f>
        <v>0</v>
      </c>
      <c r="AD20" s="33">
        <v>15</v>
      </c>
      <c r="AE20" s="23" t="str">
        <f>LOOKUP(AD20,{0,1,5,10,15,20},{"0","1","2","3","4","5"})</f>
        <v>4</v>
      </c>
      <c r="AF20" s="81">
        <v>0</v>
      </c>
      <c r="AG20" s="81" t="str">
        <f>LOOKUP(AF20,{0,1,49,69,85,95},{"0","1","2","3","4","5"})</f>
        <v>0</v>
      </c>
      <c r="AH20" s="80">
        <v>1</v>
      </c>
      <c r="AI20" s="81" t="str">
        <f>LOOKUP(AH20,{0,1},{"0","1"})</f>
        <v>1</v>
      </c>
      <c r="AJ20" s="33">
        <v>0</v>
      </c>
      <c r="AK20" s="23" t="str">
        <f>LOOKUP(AJ20,{0,1},{"0","1"})</f>
        <v>0</v>
      </c>
      <c r="AL20" s="33">
        <v>1</v>
      </c>
      <c r="AM20" s="23" t="str">
        <f>LOOKUP(AL20,{0,1},{"0","1"})</f>
        <v>1</v>
      </c>
      <c r="AN20" s="80">
        <v>71</v>
      </c>
      <c r="AO20" s="81" t="str">
        <f>LOOKUP(AN20,{0,1,10,20,35,45,60,70},{"0","1","2","3","4","5","6","7"})</f>
        <v>7</v>
      </c>
      <c r="AP20" s="27">
        <f t="shared" si="10"/>
        <v>30</v>
      </c>
    </row>
    <row r="21" spans="1:42" ht="21.75" customHeight="1" x14ac:dyDescent="0.25">
      <c r="A21" s="9"/>
      <c r="B21" s="74">
        <f>SUM(B4:B20)</f>
        <v>312</v>
      </c>
      <c r="C21" s="75">
        <v>51</v>
      </c>
      <c r="D21" s="9"/>
      <c r="E21" s="9"/>
      <c r="F21" s="9"/>
      <c r="G21" s="9"/>
      <c r="H21" s="9"/>
      <c r="I21" s="9"/>
      <c r="J21" s="9"/>
      <c r="K21" s="9"/>
      <c r="L21" s="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42" ht="39" x14ac:dyDescent="0.25">
      <c r="A22" s="9"/>
      <c r="B22" s="9" t="s">
        <v>54</v>
      </c>
      <c r="C22" s="9" t="s">
        <v>54</v>
      </c>
      <c r="D22" s="9"/>
      <c r="E22" s="9" t="s">
        <v>54</v>
      </c>
      <c r="F22" s="9"/>
      <c r="G22" s="9" t="s">
        <v>54</v>
      </c>
      <c r="H22" s="9"/>
      <c r="I22" s="9" t="s">
        <v>54</v>
      </c>
      <c r="J22" s="9"/>
      <c r="K22" s="9" t="s">
        <v>54</v>
      </c>
      <c r="L22" s="9"/>
      <c r="M22" s="2"/>
      <c r="N22" s="2"/>
      <c r="O22" s="2"/>
      <c r="P22" s="2"/>
      <c r="Q22" s="50" t="s">
        <v>54</v>
      </c>
      <c r="R22" s="2"/>
      <c r="S22" s="2"/>
      <c r="T22" s="76" t="s">
        <v>73</v>
      </c>
      <c r="U22" s="2"/>
      <c r="V22" s="2" t="s">
        <v>55</v>
      </c>
      <c r="W22" s="2"/>
      <c r="AD22" t="s">
        <v>55</v>
      </c>
      <c r="AH22" t="s">
        <v>55</v>
      </c>
    </row>
    <row r="23" spans="1:42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42" x14ac:dyDescent="0.25">
      <c r="A24" s="1" t="s">
        <v>24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42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42" x14ac:dyDescent="0.25">
      <c r="A26" s="18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42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42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42" x14ac:dyDescent="0.25"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</sheetData>
  <mergeCells count="23">
    <mergeCell ref="A2:A3"/>
    <mergeCell ref="B2:B3"/>
    <mergeCell ref="C2:F2"/>
    <mergeCell ref="AF2:AF3"/>
    <mergeCell ref="AN2:AO2"/>
    <mergeCell ref="AG2:AG3"/>
    <mergeCell ref="AH2:AH3"/>
    <mergeCell ref="AI2:AI3"/>
    <mergeCell ref="Z2:AA2"/>
    <mergeCell ref="S2:U2"/>
    <mergeCell ref="AP2:AP3"/>
    <mergeCell ref="V2:W2"/>
    <mergeCell ref="G2:R2"/>
    <mergeCell ref="X2:X3"/>
    <mergeCell ref="Y2:Y3"/>
    <mergeCell ref="AJ2:AJ3"/>
    <mergeCell ref="AK2:AK3"/>
    <mergeCell ref="AB2:AB3"/>
    <mergeCell ref="AC2:AC3"/>
    <mergeCell ref="AD2:AD3"/>
    <mergeCell ref="AE2:AE3"/>
    <mergeCell ref="AL2:AL3"/>
    <mergeCell ref="AM2:AM3"/>
  </mergeCells>
  <printOptions horizontalCentered="1" gridLines="1"/>
  <pageMargins left="0.7" right="0.7" top="0.75" bottom="0.75" header="0" footer="0"/>
  <pageSetup paperSize="9" scale="40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AD27"/>
  <sheetViews>
    <sheetView tabSelected="1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A7" sqref="A7"/>
    </sheetView>
  </sheetViews>
  <sheetFormatPr defaultColWidth="17.28515625" defaultRowHeight="15" customHeight="1" x14ac:dyDescent="0.25"/>
  <cols>
    <col min="1" max="1" width="35.5703125" customWidth="1"/>
    <col min="2" max="7" width="7.5703125" customWidth="1"/>
    <col min="8" max="8" width="9.5703125" customWidth="1"/>
    <col min="9" max="12" width="7.5703125" customWidth="1"/>
    <col min="13" max="13" width="10.7109375" customWidth="1"/>
    <col min="14" max="14" width="7.5703125" customWidth="1"/>
    <col min="15" max="15" width="10.7109375" customWidth="1"/>
    <col min="16" max="16" width="6.28515625" customWidth="1"/>
    <col min="17" max="17" width="9.28515625" customWidth="1"/>
    <col min="18" max="18" width="7.28515625" customWidth="1"/>
    <col min="19" max="19" width="9.7109375" customWidth="1"/>
    <col min="20" max="20" width="7.7109375" customWidth="1"/>
    <col min="21" max="21" width="9.42578125" customWidth="1"/>
    <col min="22" max="22" width="9" customWidth="1"/>
    <col min="23" max="23" width="7.5703125" customWidth="1"/>
    <col min="24" max="24" width="8.140625" customWidth="1"/>
    <col min="25" max="25" width="7.28515625" customWidth="1"/>
    <col min="26" max="26" width="10.5703125" customWidth="1"/>
    <col min="27" max="27" width="9.85546875" customWidth="1"/>
    <col min="28" max="28" width="19" customWidth="1"/>
    <col min="29" max="29" width="9.5703125" customWidth="1"/>
    <col min="30" max="30" width="14.28515625" customWidth="1"/>
    <col min="31" max="31" width="10.7109375" customWidth="1"/>
    <col min="32" max="32" width="11.140625" customWidth="1"/>
    <col min="33" max="33" width="8.7109375" customWidth="1"/>
    <col min="34" max="34" width="8.85546875" customWidth="1"/>
    <col min="35" max="35" width="9.42578125" customWidth="1"/>
    <col min="36" max="36" width="9.28515625" customWidth="1"/>
  </cols>
  <sheetData>
    <row r="1" spans="1:30" x14ac:dyDescent="0.25">
      <c r="A1" s="1"/>
      <c r="Z1" s="9"/>
      <c r="AA1" s="9"/>
    </row>
    <row r="2" spans="1:30" ht="35.25" customHeight="1" x14ac:dyDescent="0.25">
      <c r="A2" s="101" t="s">
        <v>0</v>
      </c>
      <c r="B2" s="125" t="s">
        <v>25</v>
      </c>
      <c r="C2" s="126" t="s">
        <v>81</v>
      </c>
      <c r="D2" s="127"/>
      <c r="E2" s="127"/>
      <c r="F2" s="128"/>
      <c r="G2" s="128"/>
      <c r="H2" s="128"/>
      <c r="I2" s="129"/>
      <c r="J2" s="139" t="s">
        <v>77</v>
      </c>
      <c r="K2" s="140"/>
      <c r="L2" s="139" t="s">
        <v>78</v>
      </c>
      <c r="M2" s="143"/>
      <c r="N2" s="139" t="s">
        <v>80</v>
      </c>
      <c r="O2" s="143"/>
      <c r="P2" s="130" t="s">
        <v>57</v>
      </c>
      <c r="Q2" s="131"/>
      <c r="R2" s="131"/>
      <c r="S2" s="132"/>
      <c r="T2" s="132"/>
      <c r="U2" s="132"/>
      <c r="V2" s="133"/>
      <c r="W2" s="146" t="s">
        <v>56</v>
      </c>
      <c r="X2" s="146"/>
      <c r="Y2" s="146"/>
      <c r="Z2" s="116" t="s">
        <v>75</v>
      </c>
      <c r="AA2" s="117"/>
      <c r="AB2" s="116" t="s">
        <v>34</v>
      </c>
      <c r="AC2" s="117"/>
      <c r="AD2" s="26" t="s">
        <v>2</v>
      </c>
    </row>
    <row r="3" spans="1:30" ht="36.75" customHeight="1" x14ac:dyDescent="0.25">
      <c r="A3" s="124"/>
      <c r="B3" s="124"/>
      <c r="C3" s="134" t="s">
        <v>26</v>
      </c>
      <c r="D3" s="121"/>
      <c r="E3" s="121"/>
      <c r="F3" s="135"/>
      <c r="G3" s="136"/>
      <c r="H3" s="137" t="s">
        <v>27</v>
      </c>
      <c r="I3" s="138"/>
      <c r="J3" s="141"/>
      <c r="K3" s="142"/>
      <c r="L3" s="144"/>
      <c r="M3" s="145"/>
      <c r="N3" s="144"/>
      <c r="O3" s="145"/>
      <c r="P3" s="120" t="s">
        <v>26</v>
      </c>
      <c r="Q3" s="121"/>
      <c r="R3" s="121"/>
      <c r="S3" s="122"/>
      <c r="T3" s="122"/>
      <c r="U3" s="122"/>
      <c r="V3" s="123"/>
      <c r="W3" s="115" t="s">
        <v>26</v>
      </c>
      <c r="X3" s="115"/>
      <c r="Y3" s="115"/>
      <c r="Z3" s="118"/>
      <c r="AA3" s="119"/>
      <c r="AB3" s="118"/>
      <c r="AC3" s="119"/>
      <c r="AD3" s="25"/>
    </row>
    <row r="4" spans="1:30" ht="98.25" customHeight="1" x14ac:dyDescent="0.25">
      <c r="A4" s="102"/>
      <c r="B4" s="102"/>
      <c r="C4" s="61" t="s">
        <v>63</v>
      </c>
      <c r="D4" s="62" t="s">
        <v>64</v>
      </c>
      <c r="E4" s="62" t="s">
        <v>65</v>
      </c>
      <c r="F4" s="86" t="s">
        <v>79</v>
      </c>
      <c r="G4" s="46" t="s">
        <v>4</v>
      </c>
      <c r="H4" s="71" t="s">
        <v>37</v>
      </c>
      <c r="I4" s="34" t="s">
        <v>4</v>
      </c>
      <c r="J4" s="24" t="s">
        <v>61</v>
      </c>
      <c r="K4" s="17" t="s">
        <v>4</v>
      </c>
      <c r="L4" s="24" t="s">
        <v>61</v>
      </c>
      <c r="M4" s="17" t="s">
        <v>4</v>
      </c>
      <c r="N4" s="24" t="s">
        <v>61</v>
      </c>
      <c r="O4" s="17" t="s">
        <v>4</v>
      </c>
      <c r="P4" s="5" t="s">
        <v>28</v>
      </c>
      <c r="Q4" s="62" t="s">
        <v>64</v>
      </c>
      <c r="R4" s="62" t="s">
        <v>65</v>
      </c>
      <c r="S4" s="84" t="s">
        <v>29</v>
      </c>
      <c r="T4" s="4" t="s">
        <v>4</v>
      </c>
      <c r="U4" s="84" t="s">
        <v>30</v>
      </c>
      <c r="V4" s="10" t="s">
        <v>4</v>
      </c>
      <c r="W4" s="36" t="s">
        <v>28</v>
      </c>
      <c r="X4" s="37" t="s">
        <v>52</v>
      </c>
      <c r="Y4" s="38" t="s">
        <v>4</v>
      </c>
      <c r="Z4" s="24" t="s">
        <v>51</v>
      </c>
      <c r="AA4" s="13" t="s">
        <v>4</v>
      </c>
      <c r="AB4" s="24" t="s">
        <v>51</v>
      </c>
      <c r="AC4" s="17" t="s">
        <v>4</v>
      </c>
      <c r="AD4" s="25"/>
    </row>
    <row r="5" spans="1:30" ht="15.75" customHeight="1" x14ac:dyDescent="0.25">
      <c r="A5" s="151" t="s">
        <v>7</v>
      </c>
      <c r="B5" s="54">
        <v>696</v>
      </c>
      <c r="C5" s="54">
        <v>188</v>
      </c>
      <c r="D5" s="54">
        <v>12</v>
      </c>
      <c r="E5" s="54">
        <v>51</v>
      </c>
      <c r="F5" s="150">
        <v>63</v>
      </c>
      <c r="G5" s="40"/>
      <c r="H5" s="58">
        <v>34</v>
      </c>
      <c r="I5" s="40">
        <v>0</v>
      </c>
      <c r="J5" s="54">
        <v>13</v>
      </c>
      <c r="K5" s="23" t="str">
        <f>LOOKUP(J5,{0,1},{"0","1"})</f>
        <v>1</v>
      </c>
      <c r="L5" s="54"/>
      <c r="M5" s="23" t="str">
        <f>LOOKUP(L5,{0,1},{"0","1"})</f>
        <v>0</v>
      </c>
      <c r="N5" s="54"/>
      <c r="O5" s="23" t="str">
        <f>LOOKUP(N5,{0,1},{"0","1"})</f>
        <v>0</v>
      </c>
      <c r="P5" s="54">
        <v>17</v>
      </c>
      <c r="Q5" s="54">
        <v>4</v>
      </c>
      <c r="R5" s="54">
        <v>7</v>
      </c>
      <c r="S5" s="85"/>
      <c r="T5" s="40" t="str">
        <f>LOOKUP(S5,{0,1,6,16,26,41,61,81},{"0","1","2","3","4","5","6","7"})</f>
        <v>0</v>
      </c>
      <c r="U5" s="85"/>
      <c r="V5" s="40" t="str">
        <f>LOOKUP(U5,{0,1,6,16,26,41,61,81},{"0","1","2","3","4","5","6","7"})</f>
        <v>0</v>
      </c>
      <c r="W5" s="72">
        <v>6</v>
      </c>
      <c r="X5" s="73">
        <v>6.8</v>
      </c>
      <c r="Y5" s="40" t="str">
        <f>LOOKUP(X5,{0,1,6,16,26,41,61,81},{"0","1","2","3","4","5","6","7"})</f>
        <v>2</v>
      </c>
      <c r="Z5" s="41">
        <v>0</v>
      </c>
      <c r="AA5" s="23" t="str">
        <f>LOOKUP(Z5,{0,1},{"0","1"})</f>
        <v>0</v>
      </c>
      <c r="AB5" s="42">
        <v>1</v>
      </c>
      <c r="AC5" s="23" t="str">
        <f>LOOKUP(AB5,{0,1},{"0","1"})</f>
        <v>1</v>
      </c>
      <c r="AD5" s="77" t="e">
        <f>G5+I5+#REF!+#REF!+T5+V5+AA5+AC5</f>
        <v>#REF!</v>
      </c>
    </row>
    <row r="6" spans="1:30" ht="15.75" customHeight="1" x14ac:dyDescent="0.25">
      <c r="A6" s="152" t="s">
        <v>8</v>
      </c>
      <c r="B6" s="54">
        <v>45</v>
      </c>
      <c r="C6" s="54"/>
      <c r="D6" s="54"/>
      <c r="E6" s="54">
        <v>1</v>
      </c>
      <c r="F6" s="150"/>
      <c r="G6" s="40"/>
      <c r="H6" s="59">
        <v>0</v>
      </c>
      <c r="I6" s="40" t="str">
        <f t="shared" ref="I6:I20" si="0">LOOKUP(H6,{0,1,2,3,4},{"0","1","2","3","4"})</f>
        <v>0</v>
      </c>
      <c r="J6" s="55"/>
      <c r="K6" s="23" t="str">
        <f>LOOKUP(J6,{0,1},{"0","1"})</f>
        <v>0</v>
      </c>
      <c r="L6" s="55"/>
      <c r="M6" s="23" t="str">
        <f>LOOKUP(L6,{0,1},{"0","1"})</f>
        <v>0</v>
      </c>
      <c r="N6" s="55"/>
      <c r="O6" s="23" t="str">
        <f>LOOKUP(N6,{0,1},{"0","1"})</f>
        <v>0</v>
      </c>
      <c r="P6" s="54">
        <v>5</v>
      </c>
      <c r="Q6" s="54"/>
      <c r="R6" s="54">
        <v>1</v>
      </c>
      <c r="S6" s="85"/>
      <c r="T6" s="40" t="str">
        <f>LOOKUP(S6,{0,1,6,16,26,41,61,81},{"0","1","2","3","4","5","6","7"})</f>
        <v>0</v>
      </c>
      <c r="U6" s="85"/>
      <c r="V6" s="40" t="str">
        <f>LOOKUP(U6,{0,1,6,16,26,41,61,81},{"0","1","2","3","4","5","6","7"})</f>
        <v>0</v>
      </c>
      <c r="W6" s="72">
        <v>0</v>
      </c>
      <c r="X6" s="73">
        <v>0</v>
      </c>
      <c r="Y6" s="40" t="str">
        <f>LOOKUP(X6,{0,1,6,16,26,41,61,81},{"0","1","2","3","4","5","6","7"})</f>
        <v>0</v>
      </c>
      <c r="Z6" s="45">
        <v>0</v>
      </c>
      <c r="AA6" s="23" t="str">
        <f>LOOKUP(Z6,{0,1},{"0","1"})</f>
        <v>0</v>
      </c>
      <c r="AB6" s="39">
        <v>0</v>
      </c>
      <c r="AC6" s="23" t="str">
        <f>LOOKUP(AB6,{0,1},{"0","1"})</f>
        <v>0</v>
      </c>
      <c r="AD6" s="77" t="e">
        <f>G6+I6+#REF!+#REF!+T6+V6+AA6+AC6</f>
        <v>#REF!</v>
      </c>
    </row>
    <row r="7" spans="1:30" ht="15.75" customHeight="1" x14ac:dyDescent="0.25">
      <c r="A7" s="152" t="s">
        <v>9</v>
      </c>
      <c r="B7" s="54">
        <v>82</v>
      </c>
      <c r="C7" s="54">
        <v>4</v>
      </c>
      <c r="D7" s="54"/>
      <c r="E7" s="54"/>
      <c r="F7" s="150"/>
      <c r="G7" s="40"/>
      <c r="H7" s="59">
        <v>0</v>
      </c>
      <c r="I7" s="40" t="str">
        <f t="shared" si="0"/>
        <v>0</v>
      </c>
      <c r="J7" s="56"/>
      <c r="K7" s="23" t="str">
        <f>LOOKUP(J7,{0,1},{"0","1"})</f>
        <v>0</v>
      </c>
      <c r="L7" s="56"/>
      <c r="M7" s="23" t="str">
        <f>LOOKUP(L7,{0,1},{"0","1"})</f>
        <v>0</v>
      </c>
      <c r="N7" s="56"/>
      <c r="O7" s="23" t="str">
        <f>LOOKUP(N7,{0,1},{"0","1"})</f>
        <v>0</v>
      </c>
      <c r="P7" s="54">
        <v>2</v>
      </c>
      <c r="Q7" s="54"/>
      <c r="R7" s="54"/>
      <c r="S7" s="85"/>
      <c r="T7" s="40" t="str">
        <f>LOOKUP(S7,{0,1,6,16,26,41,61,81},{"0","1","2","3","4","5","6","7"})</f>
        <v>0</v>
      </c>
      <c r="U7" s="85"/>
      <c r="V7" s="40" t="str">
        <f>LOOKUP(U7,{0,1,6,16,26,41,61,81},{"0","1","2","3","4","5","6","7"})</f>
        <v>0</v>
      </c>
      <c r="W7" s="72">
        <v>0</v>
      </c>
      <c r="X7" s="73">
        <v>0</v>
      </c>
      <c r="Y7" s="43" t="str">
        <f>LOOKUP(X7,{0,1,6,16,26,41,61,81},{"0","1","2","3","4","5","6","7"})</f>
        <v>0</v>
      </c>
      <c r="Z7" s="45">
        <v>0</v>
      </c>
      <c r="AA7" s="23" t="str">
        <f>LOOKUP(Z7,{0,1},{"0","1"})</f>
        <v>0</v>
      </c>
      <c r="AB7" s="39">
        <v>0</v>
      </c>
      <c r="AC7" s="23" t="str">
        <f>LOOKUP(AB7,{0,1},{"0","1"})</f>
        <v>0</v>
      </c>
      <c r="AD7" s="77" t="e">
        <f>G7+I7+#REF!+#REF!+T7+V7+AA7+AC7</f>
        <v>#REF!</v>
      </c>
    </row>
    <row r="8" spans="1:30" ht="15.75" customHeight="1" x14ac:dyDescent="0.25">
      <c r="A8" s="8" t="s">
        <v>10</v>
      </c>
      <c r="B8" s="54">
        <v>59</v>
      </c>
      <c r="C8" s="54">
        <v>11</v>
      </c>
      <c r="D8" s="54"/>
      <c r="E8" s="54"/>
      <c r="F8" s="150"/>
      <c r="G8" s="40"/>
      <c r="H8" s="59">
        <v>1</v>
      </c>
      <c r="I8" s="40">
        <v>0</v>
      </c>
      <c r="J8" s="56"/>
      <c r="K8" s="23" t="str">
        <f>LOOKUP(J8,{0,1},{"0","1"})</f>
        <v>0</v>
      </c>
      <c r="L8" s="56"/>
      <c r="M8" s="23" t="str">
        <f>LOOKUP(L8,{0,1},{"0","1"})</f>
        <v>0</v>
      </c>
      <c r="N8" s="56"/>
      <c r="O8" s="23" t="str">
        <f>LOOKUP(N8,{0,1},{"0","1"})</f>
        <v>0</v>
      </c>
      <c r="P8" s="54">
        <v>0</v>
      </c>
      <c r="Q8" s="54"/>
      <c r="R8" s="54"/>
      <c r="S8" s="85"/>
      <c r="T8" s="40" t="str">
        <f>LOOKUP(S8,{0,1,6,16,26,41,61,81},{"0","1","2","3","4","5","6","7"})</f>
        <v>0</v>
      </c>
      <c r="U8" s="85"/>
      <c r="V8" s="40" t="str">
        <f>LOOKUP(U8,{0,1,6,16,26,41,61,81},{"0","1","2","3","4","5","6","7"})</f>
        <v>0</v>
      </c>
      <c r="W8" s="72">
        <v>1</v>
      </c>
      <c r="X8" s="73">
        <v>2.2000000000000002</v>
      </c>
      <c r="Y8" s="44" t="str">
        <f>LOOKUP(X8,{0,1,6,16,26,41,61,81},{"0","1","2","3","4","5","6","7"})</f>
        <v>1</v>
      </c>
      <c r="Z8" s="45">
        <v>0</v>
      </c>
      <c r="AA8" s="23" t="str">
        <f>LOOKUP(Z8,{0,1},{"0","1"})</f>
        <v>0</v>
      </c>
      <c r="AB8" s="39">
        <v>0</v>
      </c>
      <c r="AC8" s="23" t="str">
        <f>LOOKUP(AB8,{0,1},{"0","1"})</f>
        <v>0</v>
      </c>
      <c r="AD8" s="77" t="e">
        <f>G8+I8+#REF!+#REF!+T8+V8+AA8+AC8</f>
        <v>#REF!</v>
      </c>
    </row>
    <row r="9" spans="1:30" ht="15.75" customHeight="1" x14ac:dyDescent="0.25">
      <c r="A9" s="151" t="s">
        <v>11</v>
      </c>
      <c r="B9" s="54">
        <v>633</v>
      </c>
      <c r="C9" s="54">
        <v>71</v>
      </c>
      <c r="D9" s="54">
        <v>12</v>
      </c>
      <c r="E9" s="54">
        <v>23</v>
      </c>
      <c r="F9" s="150">
        <v>35</v>
      </c>
      <c r="G9" s="40"/>
      <c r="H9" s="59">
        <v>7</v>
      </c>
      <c r="I9" s="40">
        <v>2</v>
      </c>
      <c r="J9" s="57">
        <v>11</v>
      </c>
      <c r="K9" s="23" t="str">
        <f>LOOKUP(J9,{0,1},{"0","1"})</f>
        <v>1</v>
      </c>
      <c r="L9" s="57">
        <v>1</v>
      </c>
      <c r="M9" s="23" t="str">
        <f>LOOKUP(L9,{0,1},{"0","1"})</f>
        <v>1</v>
      </c>
      <c r="N9" s="57">
        <v>2</v>
      </c>
      <c r="O9" s="23" t="str">
        <f>LOOKUP(N9,{0,1},{"0","1"})</f>
        <v>1</v>
      </c>
      <c r="P9" s="54">
        <v>27</v>
      </c>
      <c r="Q9" s="54">
        <v>6</v>
      </c>
      <c r="R9" s="54">
        <v>18</v>
      </c>
      <c r="S9" s="85"/>
      <c r="T9" s="40" t="str">
        <f>LOOKUP(S9,{0,1,6,16,26,41,61,81},{"0","1","2","3","4","5","6","7"})</f>
        <v>0</v>
      </c>
      <c r="U9" s="85"/>
      <c r="V9" s="40" t="str">
        <f>LOOKUP(U9,{0,1,6,16,26,41,61,81},{"0","1","2","3","4","5","6","7"})</f>
        <v>0</v>
      </c>
      <c r="W9" s="72">
        <v>17</v>
      </c>
      <c r="X9" s="73">
        <v>47.7</v>
      </c>
      <c r="Y9" s="40" t="str">
        <f>LOOKUP(X9,{0,1,6,16,26,41,61,81},{"0","1","2","3","4","5","6","7"})</f>
        <v>5</v>
      </c>
      <c r="Z9" s="45">
        <v>1</v>
      </c>
      <c r="AA9" s="23" t="str">
        <f>LOOKUP(Z9,{0,1},{"0","1"})</f>
        <v>1</v>
      </c>
      <c r="AB9" s="39">
        <v>0</v>
      </c>
      <c r="AC9" s="23" t="str">
        <f>LOOKUP(AB9,{0,1},{"0","1"})</f>
        <v>0</v>
      </c>
      <c r="AD9" s="77" t="e">
        <f>G9+I9+#REF!+#REF!+T9+V9+AA9+AC9</f>
        <v>#REF!</v>
      </c>
    </row>
    <row r="10" spans="1:30" ht="15.75" customHeight="1" x14ac:dyDescent="0.25">
      <c r="A10" s="152" t="s">
        <v>12</v>
      </c>
      <c r="B10" s="54">
        <v>56</v>
      </c>
      <c r="C10" s="54">
        <v>3</v>
      </c>
      <c r="D10" s="54">
        <v>1</v>
      </c>
      <c r="E10" s="54">
        <v>1</v>
      </c>
      <c r="F10" s="150">
        <v>2</v>
      </c>
      <c r="G10" s="40"/>
      <c r="H10" s="59">
        <v>0</v>
      </c>
      <c r="I10" s="40" t="str">
        <f t="shared" si="0"/>
        <v>0</v>
      </c>
      <c r="J10" s="54"/>
      <c r="K10" s="23" t="str">
        <f>LOOKUP(J10,{0,1},{"0","1"})</f>
        <v>0</v>
      </c>
      <c r="L10" s="54"/>
      <c r="M10" s="23" t="str">
        <f>LOOKUP(L10,{0,1},{"0","1"})</f>
        <v>0</v>
      </c>
      <c r="N10" s="54"/>
      <c r="O10" s="23" t="str">
        <f>LOOKUP(N10,{0,1},{"0","1"})</f>
        <v>0</v>
      </c>
      <c r="P10" s="54">
        <v>4</v>
      </c>
      <c r="Q10" s="54">
        <v>1</v>
      </c>
      <c r="R10" s="54">
        <v>3</v>
      </c>
      <c r="S10" s="85"/>
      <c r="T10" s="40" t="str">
        <f>LOOKUP(S10,{0,1,6,16,26,41,61,81},{"0","1","2","3","4","5","6","7"})</f>
        <v>0</v>
      </c>
      <c r="U10" s="85"/>
      <c r="V10" s="40" t="str">
        <f>LOOKUP(U10,{0,1,6,16,26,41,61,81},{"0","1","2","3","4","5","6","7"})</f>
        <v>0</v>
      </c>
      <c r="W10" s="72">
        <v>1</v>
      </c>
      <c r="X10" s="73">
        <v>2.2000000000000002</v>
      </c>
      <c r="Y10" s="40" t="str">
        <f>LOOKUP(X10,{0,1,6,16,26,41,61,81},{"0","1","2","3","4","5","6","7"})</f>
        <v>1</v>
      </c>
      <c r="Z10" s="45">
        <v>0</v>
      </c>
      <c r="AA10" s="23" t="str">
        <f>LOOKUP(Z10,{0,1},{"0","1"})</f>
        <v>0</v>
      </c>
      <c r="AB10" s="39">
        <v>0</v>
      </c>
      <c r="AC10" s="23" t="str">
        <f>LOOKUP(AB10,{0,1},{"0","1"})</f>
        <v>0</v>
      </c>
      <c r="AD10" s="77" t="e">
        <f>G10+I10+#REF!+#REF!+T10+V10+AA10+AC10</f>
        <v>#REF!</v>
      </c>
    </row>
    <row r="11" spans="1:30" ht="15.75" customHeight="1" x14ac:dyDescent="0.25">
      <c r="A11" s="152" t="s">
        <v>13</v>
      </c>
      <c r="B11" s="54">
        <v>35</v>
      </c>
      <c r="C11" s="54">
        <v>6</v>
      </c>
      <c r="D11" s="54"/>
      <c r="E11" s="54"/>
      <c r="F11" s="150"/>
      <c r="G11" s="40"/>
      <c r="H11" s="59">
        <v>0</v>
      </c>
      <c r="I11" s="40" t="str">
        <f t="shared" si="0"/>
        <v>0</v>
      </c>
      <c r="J11" s="54"/>
      <c r="K11" s="23" t="str">
        <f>LOOKUP(J11,{0,1},{"0","1"})</f>
        <v>0</v>
      </c>
      <c r="L11" s="54"/>
      <c r="M11" s="23" t="str">
        <f>LOOKUP(L11,{0,1},{"0","1"})</f>
        <v>0</v>
      </c>
      <c r="N11" s="54"/>
      <c r="O11" s="23" t="str">
        <f>LOOKUP(N11,{0,1},{"0","1"})</f>
        <v>0</v>
      </c>
      <c r="P11" s="54">
        <v>5</v>
      </c>
      <c r="Q11" s="54">
        <v>1</v>
      </c>
      <c r="R11" s="54">
        <v>1</v>
      </c>
      <c r="S11" s="85"/>
      <c r="T11" s="40" t="str">
        <f>LOOKUP(S11,{0,1,6,16,26,41,61,81},{"0","1","2","3","4","5","6","7"})</f>
        <v>0</v>
      </c>
      <c r="U11" s="85"/>
      <c r="V11" s="40" t="str">
        <f>LOOKUP(U11,{0,1,6,16,26,41,61,81},{"0","1","2","3","4","5","6","7"})</f>
        <v>0</v>
      </c>
      <c r="W11" s="72">
        <v>2</v>
      </c>
      <c r="X11" s="73">
        <v>4.5</v>
      </c>
      <c r="Y11" s="40" t="str">
        <f>LOOKUP(X11,{0,1,6,16,26,41,61,81},{"0","1","2","3","4","5","6","7"})</f>
        <v>1</v>
      </c>
      <c r="Z11" s="45">
        <v>0</v>
      </c>
      <c r="AA11" s="23" t="str">
        <f>LOOKUP(Z11,{0,1},{"0","1"})</f>
        <v>0</v>
      </c>
      <c r="AB11" s="39">
        <v>0</v>
      </c>
      <c r="AC11" s="23" t="str">
        <f>LOOKUP(AB11,{0,1},{"0","1"})</f>
        <v>0</v>
      </c>
      <c r="AD11" s="77" t="e">
        <f>G11+I11+#REF!+#REF!+T11+V11+AA11+AC11</f>
        <v>#REF!</v>
      </c>
    </row>
    <row r="12" spans="1:30" ht="15.75" customHeight="1" x14ac:dyDescent="0.25">
      <c r="A12" s="6" t="s">
        <v>14</v>
      </c>
      <c r="B12" s="54">
        <v>109</v>
      </c>
      <c r="C12" s="54">
        <v>7</v>
      </c>
      <c r="D12" s="54"/>
      <c r="E12" s="54">
        <v>3</v>
      </c>
      <c r="F12" s="150">
        <v>3</v>
      </c>
      <c r="G12" s="40"/>
      <c r="H12" s="59">
        <v>0</v>
      </c>
      <c r="I12" s="40" t="str">
        <f t="shared" si="0"/>
        <v>0</v>
      </c>
      <c r="J12" s="54"/>
      <c r="K12" s="23" t="str">
        <f>LOOKUP(J12,{0,1},{"0","1"})</f>
        <v>0</v>
      </c>
      <c r="L12" s="54"/>
      <c r="M12" s="23" t="str">
        <f>LOOKUP(L12,{0,1},{"0","1"})</f>
        <v>0</v>
      </c>
      <c r="N12" s="54"/>
      <c r="O12" s="23" t="str">
        <f>LOOKUP(N12,{0,1},{"0","1"})</f>
        <v>0</v>
      </c>
      <c r="P12" s="54">
        <v>2</v>
      </c>
      <c r="Q12" s="54"/>
      <c r="R12" s="54">
        <v>1</v>
      </c>
      <c r="S12" s="85"/>
      <c r="T12" s="40" t="str">
        <f>LOOKUP(S12,{0,1,6,16,26,41,61,81},{"0","1","2","3","4","5","6","7"})</f>
        <v>0</v>
      </c>
      <c r="U12" s="85"/>
      <c r="V12" s="40" t="str">
        <f>LOOKUP(U12,{0,1,6,16,26,41,61,81},{"0","1","2","3","4","5","6","7"})</f>
        <v>0</v>
      </c>
      <c r="W12" s="72">
        <v>0</v>
      </c>
      <c r="X12" s="73">
        <v>0</v>
      </c>
      <c r="Y12" s="40" t="str">
        <f>LOOKUP(X12,{0,1,6,16,26,41,61,81},{"0","1","2","3","4","5","6","7"})</f>
        <v>0</v>
      </c>
      <c r="Z12" s="45">
        <v>0</v>
      </c>
      <c r="AA12" s="23" t="str">
        <f>LOOKUP(Z12,{0,1},{"0","1"})</f>
        <v>0</v>
      </c>
      <c r="AB12" s="39">
        <v>0</v>
      </c>
      <c r="AC12" s="23" t="str">
        <f>LOOKUP(AB12,{0,1},{"0","1"})</f>
        <v>0</v>
      </c>
      <c r="AD12" s="77" t="e">
        <f>G12+I12+#REF!+#REF!+T12+V12+AA12+AC12</f>
        <v>#REF!</v>
      </c>
    </row>
    <row r="13" spans="1:30" ht="15.75" customHeight="1" x14ac:dyDescent="0.25">
      <c r="A13" s="152" t="s">
        <v>15</v>
      </c>
      <c r="B13" s="54">
        <v>16</v>
      </c>
      <c r="C13" s="54"/>
      <c r="D13" s="54"/>
      <c r="E13" s="54"/>
      <c r="F13" s="150"/>
      <c r="G13" s="40"/>
      <c r="H13" s="59">
        <v>0</v>
      </c>
      <c r="I13" s="40" t="str">
        <f t="shared" si="0"/>
        <v>0</v>
      </c>
      <c r="J13" s="54"/>
      <c r="K13" s="23" t="str">
        <f>LOOKUP(J13,{0,1},{"0","1"})</f>
        <v>0</v>
      </c>
      <c r="L13" s="54"/>
      <c r="M13" s="23" t="str">
        <f>LOOKUP(L13,{0,1},{"0","1"})</f>
        <v>0</v>
      </c>
      <c r="N13" s="54"/>
      <c r="O13" s="23" t="str">
        <f>LOOKUP(N13,{0,1},{"0","1"})</f>
        <v>0</v>
      </c>
      <c r="P13" s="54">
        <v>1</v>
      </c>
      <c r="Q13" s="54"/>
      <c r="R13" s="54">
        <v>1</v>
      </c>
      <c r="S13" s="85"/>
      <c r="T13" s="40" t="str">
        <f>LOOKUP(S13,{0,1,6,16,26,41,61,81},{"0","1","2","3","4","5","6","7"})</f>
        <v>0</v>
      </c>
      <c r="U13" s="85"/>
      <c r="V13" s="40" t="str">
        <f>LOOKUP(U13,{0,1,6,16,26,41,61,81},{"0","1","2","3","4","5","6","7"})</f>
        <v>0</v>
      </c>
      <c r="W13" s="72">
        <v>0</v>
      </c>
      <c r="X13" s="73">
        <v>0</v>
      </c>
      <c r="Y13" s="40" t="str">
        <f>LOOKUP(X13,{0,1,6,16,26,41,61,81},{"0","1","2","3","4","5","6","7"})</f>
        <v>0</v>
      </c>
      <c r="Z13" s="45">
        <v>0</v>
      </c>
      <c r="AA13" s="23" t="str">
        <f>LOOKUP(Z13,{0,1},{"0","1"})</f>
        <v>0</v>
      </c>
      <c r="AB13" s="39">
        <v>0</v>
      </c>
      <c r="AC13" s="23" t="str">
        <f>LOOKUP(AB13,{0,1},{"0","1"})</f>
        <v>0</v>
      </c>
      <c r="AD13" s="77" t="e">
        <f>G13+I13+#REF!+#REF!+T13+V13+AA13+AC13</f>
        <v>#REF!</v>
      </c>
    </row>
    <row r="14" spans="1:30" ht="15.75" customHeight="1" x14ac:dyDescent="0.25">
      <c r="A14" s="152" t="s">
        <v>16</v>
      </c>
      <c r="B14" s="54">
        <v>38</v>
      </c>
      <c r="C14" s="54">
        <v>11</v>
      </c>
      <c r="D14" s="54">
        <v>1</v>
      </c>
      <c r="E14" s="54">
        <v>4</v>
      </c>
      <c r="F14" s="150">
        <v>5</v>
      </c>
      <c r="G14" s="40"/>
      <c r="H14" s="59">
        <v>0</v>
      </c>
      <c r="I14" s="40" t="str">
        <f t="shared" si="0"/>
        <v>0</v>
      </c>
      <c r="J14" s="54">
        <v>1</v>
      </c>
      <c r="K14" s="23" t="str">
        <f>LOOKUP(J14,{0,1},{"0","1"})</f>
        <v>1</v>
      </c>
      <c r="L14" s="54"/>
      <c r="M14" s="23" t="str">
        <f>LOOKUP(L14,{0,1},{"0","1"})</f>
        <v>0</v>
      </c>
      <c r="N14" s="54"/>
      <c r="O14" s="23" t="str">
        <f>LOOKUP(N14,{0,1},{"0","1"})</f>
        <v>0</v>
      </c>
      <c r="P14" s="54">
        <v>4</v>
      </c>
      <c r="Q14" s="54"/>
      <c r="R14" s="54"/>
      <c r="S14" s="85"/>
      <c r="T14" s="40" t="str">
        <f>LOOKUP(S14,{0,1,6,16,26,41,61,81},{"0","1","2","3","4","5","6","7"})</f>
        <v>0</v>
      </c>
      <c r="U14" s="85"/>
      <c r="V14" s="40" t="str">
        <f>LOOKUP(U14,{0,1,6,16,26,41,61,81},{"0","1","2","3","4","5","6","7"})</f>
        <v>0</v>
      </c>
      <c r="W14" s="72">
        <v>3</v>
      </c>
      <c r="X14" s="73">
        <v>4.5</v>
      </c>
      <c r="Y14" s="40" t="str">
        <f>LOOKUP(X14,{0,1,6,16,26,41,61,81},{"0","1","2","3","4","5","6","7"})</f>
        <v>1</v>
      </c>
      <c r="Z14" s="45">
        <v>1</v>
      </c>
      <c r="AA14" s="23" t="str">
        <f>LOOKUP(Z14,{0,1},{"0","1"})</f>
        <v>1</v>
      </c>
      <c r="AB14" s="39">
        <v>0</v>
      </c>
      <c r="AC14" s="23" t="str">
        <f>LOOKUP(AB14,{0,1},{"0","1"})</f>
        <v>0</v>
      </c>
      <c r="AD14" s="77" t="e">
        <f>G14+I14+#REF!+#REF!+T14+V14+AA14+AC14</f>
        <v>#REF!</v>
      </c>
    </row>
    <row r="15" spans="1:30" ht="15.75" customHeight="1" x14ac:dyDescent="0.25">
      <c r="A15" s="151" t="s">
        <v>17</v>
      </c>
      <c r="B15" s="54">
        <v>408</v>
      </c>
      <c r="C15" s="60">
        <v>44</v>
      </c>
      <c r="D15" s="60">
        <v>3</v>
      </c>
      <c r="E15" s="60">
        <v>9</v>
      </c>
      <c r="F15" s="150">
        <v>12</v>
      </c>
      <c r="G15" s="40"/>
      <c r="H15" s="59">
        <v>5</v>
      </c>
      <c r="I15" s="40">
        <v>6</v>
      </c>
      <c r="J15" s="54">
        <v>4</v>
      </c>
      <c r="K15" s="23" t="str">
        <f>LOOKUP(J15,{0,1},{"0","1"})</f>
        <v>1</v>
      </c>
      <c r="L15" s="54">
        <v>1</v>
      </c>
      <c r="M15" s="23" t="str">
        <f>LOOKUP(L15,{0,1},{"0","1"})</f>
        <v>1</v>
      </c>
      <c r="N15" s="54"/>
      <c r="O15" s="23" t="str">
        <f>LOOKUP(N15,{0,1},{"0","1"})</f>
        <v>0</v>
      </c>
      <c r="P15" s="54">
        <v>25</v>
      </c>
      <c r="Q15" s="54">
        <v>1</v>
      </c>
      <c r="R15" s="54">
        <v>6</v>
      </c>
      <c r="S15" s="85"/>
      <c r="T15" s="40" t="str">
        <f>LOOKUP(S15,{0,1,6,16,26,41,61,81},{"0","1","2","3","4","5","6","7"})</f>
        <v>0</v>
      </c>
      <c r="U15" s="85"/>
      <c r="V15" s="40" t="str">
        <f>LOOKUP(U15,{0,1,6,16,26,41,61,81},{"0","1","2","3","4","5","6","7"})</f>
        <v>0</v>
      </c>
      <c r="W15" s="72">
        <v>8</v>
      </c>
      <c r="X15" s="73">
        <v>11.3</v>
      </c>
      <c r="Y15" s="40" t="str">
        <f>LOOKUP(X15,{0,1,6,16,26,41,61,81},{"0","1","2","3","4","5","6","7"})</f>
        <v>2</v>
      </c>
      <c r="Z15" s="45">
        <v>1</v>
      </c>
      <c r="AA15" s="23" t="str">
        <f>LOOKUP(Z15,{0,1},{"0","1"})</f>
        <v>1</v>
      </c>
      <c r="AB15" s="39">
        <v>1</v>
      </c>
      <c r="AC15" s="23" t="str">
        <f>LOOKUP(AB15,{0,1},{"0","1"})</f>
        <v>1</v>
      </c>
      <c r="AD15" s="77" t="e">
        <f>G15+I15+#REF!+#REF!+T15+V15+AA15+AC15</f>
        <v>#REF!</v>
      </c>
    </row>
    <row r="16" spans="1:30" ht="15.75" customHeight="1" x14ac:dyDescent="0.25">
      <c r="A16" s="8" t="s">
        <v>18</v>
      </c>
      <c r="B16" s="54">
        <v>24</v>
      </c>
      <c r="C16" s="54"/>
      <c r="D16" s="54"/>
      <c r="E16" s="54"/>
      <c r="F16" s="150"/>
      <c r="G16" s="40"/>
      <c r="H16" s="59">
        <v>0</v>
      </c>
      <c r="I16" s="40" t="str">
        <f t="shared" si="0"/>
        <v>0</v>
      </c>
      <c r="J16" s="54"/>
      <c r="K16" s="23" t="str">
        <f>LOOKUP(J16,{0,1},{"0","1"})</f>
        <v>0</v>
      </c>
      <c r="L16" s="54"/>
      <c r="M16" s="23" t="str">
        <f>LOOKUP(L16,{0,1},{"0","1"})</f>
        <v>0</v>
      </c>
      <c r="N16" s="54"/>
      <c r="O16" s="23" t="str">
        <f>LOOKUP(N16,{0,1},{"0","1"})</f>
        <v>0</v>
      </c>
      <c r="P16" s="54">
        <v>0</v>
      </c>
      <c r="Q16" s="54"/>
      <c r="R16" s="54"/>
      <c r="S16" s="85"/>
      <c r="T16" s="40" t="str">
        <f>LOOKUP(S16,{0,1,6,16,26,41,61,81},{"0","1","2","3","4","5","6","7"})</f>
        <v>0</v>
      </c>
      <c r="U16" s="85"/>
      <c r="V16" s="40" t="str">
        <f>LOOKUP(U16,{0,1,6,16,26,41,61,81},{"0","1","2","3","4","5","6","7"})</f>
        <v>0</v>
      </c>
      <c r="W16" s="72">
        <v>0</v>
      </c>
      <c r="X16" s="73">
        <v>0</v>
      </c>
      <c r="Y16" s="40" t="str">
        <f>LOOKUP(X16,{0,1,6,16,26,41,61,81},{"0","1","2","3","4","5","6","7"})</f>
        <v>0</v>
      </c>
      <c r="Z16" s="45">
        <v>0</v>
      </c>
      <c r="AA16" s="23" t="str">
        <f>LOOKUP(Z16,{0,1},{"0","1"})</f>
        <v>0</v>
      </c>
      <c r="AB16" s="39">
        <v>0</v>
      </c>
      <c r="AC16" s="23" t="str">
        <f>LOOKUP(AB16,{0,1},{"0","1"})</f>
        <v>0</v>
      </c>
      <c r="AD16" s="77" t="e">
        <f>G16+I16+#REF!+#REF!+T16+V16+AA16+AC16</f>
        <v>#REF!</v>
      </c>
    </row>
    <row r="17" spans="1:30" ht="15.75" customHeight="1" x14ac:dyDescent="0.25">
      <c r="A17" s="8" t="s">
        <v>19</v>
      </c>
      <c r="B17" s="54">
        <v>31</v>
      </c>
      <c r="C17" s="54"/>
      <c r="D17" s="54"/>
      <c r="E17" s="54"/>
      <c r="F17" s="150"/>
      <c r="G17" s="40"/>
      <c r="H17" s="59">
        <v>0</v>
      </c>
      <c r="I17" s="40" t="str">
        <f t="shared" si="0"/>
        <v>0</v>
      </c>
      <c r="J17" s="54"/>
      <c r="K17" s="23" t="str">
        <f>LOOKUP(J17,{0,1},{"0","1"})</f>
        <v>0</v>
      </c>
      <c r="L17" s="54"/>
      <c r="M17" s="23" t="str">
        <f>LOOKUP(L17,{0,1},{"0","1"})</f>
        <v>0</v>
      </c>
      <c r="N17" s="54"/>
      <c r="O17" s="23" t="str">
        <f>LOOKUP(N17,{0,1},{"0","1"})</f>
        <v>0</v>
      </c>
      <c r="P17" s="54">
        <v>0</v>
      </c>
      <c r="Q17" s="54"/>
      <c r="R17" s="54"/>
      <c r="S17" s="85"/>
      <c r="T17" s="40" t="str">
        <f>LOOKUP(S17,{0,1,6,16,26,41,61,81},{"0","1","2","3","4","5","6","7"})</f>
        <v>0</v>
      </c>
      <c r="U17" s="85"/>
      <c r="V17" s="40" t="str">
        <f>LOOKUP(U17,{0,1,6,16,26,41,61,81},{"0","1","2","3","4","5","6","7"})</f>
        <v>0</v>
      </c>
      <c r="W17" s="72">
        <v>3</v>
      </c>
      <c r="X17" s="73">
        <v>2.2000000000000002</v>
      </c>
      <c r="Y17" s="40" t="str">
        <f>LOOKUP(X17,{0,1,6,16,26,41,61,81},{"0","1","2","3","4","5","6","7"})</f>
        <v>1</v>
      </c>
      <c r="Z17" s="45">
        <v>1</v>
      </c>
      <c r="AA17" s="23" t="str">
        <f>LOOKUP(Z17,{0,1},{"0","1"})</f>
        <v>1</v>
      </c>
      <c r="AB17" s="39">
        <v>0</v>
      </c>
      <c r="AC17" s="23" t="str">
        <f>LOOKUP(AB17,{0,1},{"0","1"})</f>
        <v>0</v>
      </c>
      <c r="AD17" s="77" t="e">
        <f>G17+I17+#REF!+#REF!+T17+V17+AA17+AC17</f>
        <v>#REF!</v>
      </c>
    </row>
    <row r="18" spans="1:30" ht="15.75" customHeight="1" x14ac:dyDescent="0.25">
      <c r="A18" s="151" t="s">
        <v>20</v>
      </c>
      <c r="B18" s="54">
        <v>102</v>
      </c>
      <c r="C18" s="54">
        <v>18</v>
      </c>
      <c r="D18" s="54">
        <v>1</v>
      </c>
      <c r="E18" s="54">
        <v>4</v>
      </c>
      <c r="F18" s="150">
        <v>5</v>
      </c>
      <c r="G18" s="40"/>
      <c r="H18" s="59">
        <v>0</v>
      </c>
      <c r="I18" s="40" t="str">
        <f t="shared" si="0"/>
        <v>0</v>
      </c>
      <c r="J18" s="54"/>
      <c r="K18" s="23" t="str">
        <f>LOOKUP(J18,{0,1},{"0","1"})</f>
        <v>0</v>
      </c>
      <c r="L18" s="54"/>
      <c r="M18" s="23" t="str">
        <f>LOOKUP(L18,{0,1},{"0","1"})</f>
        <v>0</v>
      </c>
      <c r="N18" s="54">
        <v>2</v>
      </c>
      <c r="O18" s="23" t="str">
        <f>LOOKUP(N18,{0,1},{"0","1"})</f>
        <v>1</v>
      </c>
      <c r="P18" s="54">
        <v>10</v>
      </c>
      <c r="Q18" s="54"/>
      <c r="R18" s="54">
        <v>1</v>
      </c>
      <c r="S18" s="85"/>
      <c r="T18" s="40" t="str">
        <f>LOOKUP(S18,{0,1,6,16,26,41,61,81},{"0","1","2","3","4","5","6","7"})</f>
        <v>0</v>
      </c>
      <c r="U18" s="85"/>
      <c r="V18" s="40" t="str">
        <f>LOOKUP(U18,{0,1,6,16,26,41,61,81},{"0","1","2","3","4","5","6","7"})</f>
        <v>0</v>
      </c>
      <c r="W18" s="72">
        <v>0</v>
      </c>
      <c r="X18" s="73">
        <v>0</v>
      </c>
      <c r="Y18" s="40" t="str">
        <f>LOOKUP(X18,{0,1,6,16,26,41,61,81},{"0","1","2","3","4","5","6","7"})</f>
        <v>0</v>
      </c>
      <c r="Z18" s="45">
        <v>0</v>
      </c>
      <c r="AA18" s="23" t="str">
        <f>LOOKUP(Z18,{0,1},{"0","1"})</f>
        <v>0</v>
      </c>
      <c r="AB18" s="39">
        <v>0</v>
      </c>
      <c r="AC18" s="23" t="str">
        <f>LOOKUP(AB18,{0,1},{"0","1"})</f>
        <v>0</v>
      </c>
      <c r="AD18" s="77" t="e">
        <f>G18+I18+#REF!+#REF!+T18+V18+AA18+AC18</f>
        <v>#REF!</v>
      </c>
    </row>
    <row r="19" spans="1:30" ht="15.75" customHeight="1" x14ac:dyDescent="0.25">
      <c r="A19" s="152" t="s">
        <v>21</v>
      </c>
      <c r="B19" s="54">
        <v>86</v>
      </c>
      <c r="C19" s="54">
        <v>3</v>
      </c>
      <c r="D19" s="54"/>
      <c r="E19" s="54"/>
      <c r="F19" s="150"/>
      <c r="G19" s="40"/>
      <c r="H19" s="59">
        <v>0</v>
      </c>
      <c r="I19" s="40" t="str">
        <f t="shared" si="0"/>
        <v>0</v>
      </c>
      <c r="J19" s="54"/>
      <c r="K19" s="23" t="str">
        <f>LOOKUP(J19,{0,1},{"0","1"})</f>
        <v>0</v>
      </c>
      <c r="L19" s="54"/>
      <c r="M19" s="23" t="str">
        <f>LOOKUP(L19,{0,1},{"0","1"})</f>
        <v>0</v>
      </c>
      <c r="N19" s="54"/>
      <c r="O19" s="23" t="str">
        <f>LOOKUP(N19,{0,1},{"0","1"})</f>
        <v>0</v>
      </c>
      <c r="P19" s="54">
        <v>9</v>
      </c>
      <c r="Q19" s="54"/>
      <c r="R19" s="54">
        <v>3</v>
      </c>
      <c r="S19" s="85"/>
      <c r="T19" s="40" t="str">
        <f>LOOKUP(S19,{0,1,6,16,26,41,61,81},{"0","1","2","3","4","5","6","7"})</f>
        <v>0</v>
      </c>
      <c r="U19" s="85"/>
      <c r="V19" s="40" t="str">
        <f>LOOKUP(U19,{0,1,6,16,26,41,61,81},{"0","1","2","3","4","5","6","7"})</f>
        <v>0</v>
      </c>
      <c r="W19" s="72">
        <v>0</v>
      </c>
      <c r="X19" s="73">
        <v>0</v>
      </c>
      <c r="Y19" s="40" t="str">
        <f>LOOKUP(X19,{0,1,6,16,26,41,61,81},{"0","1","2","3","4","5","6","7"})</f>
        <v>0</v>
      </c>
      <c r="Z19" s="45">
        <v>0</v>
      </c>
      <c r="AA19" s="23" t="str">
        <f>LOOKUP(Z19,{0,1},{"0","1"})</f>
        <v>0</v>
      </c>
      <c r="AB19" s="39">
        <v>0</v>
      </c>
      <c r="AC19" s="23" t="str">
        <f>LOOKUP(AB19,{0,1},{"0","1"})</f>
        <v>0</v>
      </c>
      <c r="AD19" s="77" t="e">
        <f>G19+I19+#REF!+#REF!+T19+V19+AA19+AC19</f>
        <v>#REF!</v>
      </c>
    </row>
    <row r="20" spans="1:30" ht="15.75" customHeight="1" x14ac:dyDescent="0.25">
      <c r="A20" s="6" t="s">
        <v>22</v>
      </c>
      <c r="B20" s="54">
        <v>84</v>
      </c>
      <c r="C20" s="54">
        <v>9</v>
      </c>
      <c r="D20" s="54"/>
      <c r="E20" s="54">
        <v>3</v>
      </c>
      <c r="F20" s="150">
        <v>3</v>
      </c>
      <c r="G20" s="40"/>
      <c r="H20" s="59">
        <v>0</v>
      </c>
      <c r="I20" s="40" t="str">
        <f t="shared" si="0"/>
        <v>0</v>
      </c>
      <c r="J20" s="54"/>
      <c r="K20" s="23" t="str">
        <f>LOOKUP(J20,{0,1},{"0","1"})</f>
        <v>0</v>
      </c>
      <c r="L20" s="54"/>
      <c r="M20" s="23" t="str">
        <f>LOOKUP(L20,{0,1},{"0","1"})</f>
        <v>0</v>
      </c>
      <c r="N20" s="54"/>
      <c r="O20" s="23" t="str">
        <f>LOOKUP(N20,{0,1},{"0","1"})</f>
        <v>0</v>
      </c>
      <c r="P20" s="54">
        <v>3</v>
      </c>
      <c r="Q20" s="54"/>
      <c r="R20" s="54">
        <v>1</v>
      </c>
      <c r="S20" s="85"/>
      <c r="T20" s="40" t="str">
        <f>LOOKUP(S20,{0,1,6,16,26,41,61,81},{"0","1","2","3","4","5","6","7"})</f>
        <v>0</v>
      </c>
      <c r="U20" s="85"/>
      <c r="V20" s="40" t="str">
        <f>LOOKUP(U20,{0,1,6,16,26,41,61,81},{"0","1","2","3","4","5","6","7"})</f>
        <v>0</v>
      </c>
      <c r="W20" s="72">
        <v>0</v>
      </c>
      <c r="X20" s="73">
        <v>0</v>
      </c>
      <c r="Y20" s="40" t="str">
        <f>LOOKUP(X20,{0,1,6,16,26,41,61,81},{"0","1","2","3","4","5","6","7"})</f>
        <v>0</v>
      </c>
      <c r="Z20" s="45">
        <v>0</v>
      </c>
      <c r="AA20" s="23" t="str">
        <f>LOOKUP(Z20,{0,1},{"0","1"})</f>
        <v>0</v>
      </c>
      <c r="AB20" s="39">
        <v>0</v>
      </c>
      <c r="AC20" s="23" t="str">
        <f>LOOKUP(AB20,{0,1},{"0","1"})</f>
        <v>0</v>
      </c>
      <c r="AD20" s="77" t="e">
        <f>G20+I20+#REF!+#REF!+T20+V20+AA20+AC20</f>
        <v>#REF!</v>
      </c>
    </row>
    <row r="21" spans="1:30" ht="15.75" customHeight="1" x14ac:dyDescent="0.25">
      <c r="A21" s="6" t="s">
        <v>23</v>
      </c>
      <c r="B21" s="54">
        <v>89</v>
      </c>
      <c r="C21" s="54">
        <v>25</v>
      </c>
      <c r="D21" s="54">
        <v>3</v>
      </c>
      <c r="E21" s="54">
        <v>9</v>
      </c>
      <c r="F21" s="150">
        <v>12</v>
      </c>
      <c r="G21" s="40"/>
      <c r="H21" s="59">
        <v>2</v>
      </c>
      <c r="I21" s="40">
        <v>0</v>
      </c>
      <c r="J21" s="54">
        <v>2</v>
      </c>
      <c r="K21" s="23" t="str">
        <f>LOOKUP(J21,{0,1},{"0","1"})</f>
        <v>1</v>
      </c>
      <c r="L21" s="54"/>
      <c r="M21" s="23" t="str">
        <f>LOOKUP(L21,{0,1},{"0","1"})</f>
        <v>0</v>
      </c>
      <c r="N21" s="54"/>
      <c r="O21" s="23" t="str">
        <f>LOOKUP(N21,{0,1},{"0","1"})</f>
        <v>0</v>
      </c>
      <c r="P21" s="54">
        <v>10</v>
      </c>
      <c r="Q21" s="54"/>
      <c r="R21" s="54"/>
      <c r="S21" s="85"/>
      <c r="T21" s="40" t="str">
        <f>LOOKUP(S21,{0,1,6,16,26,41,61,81},{"0","1","2","3","4","5","6","7"})</f>
        <v>0</v>
      </c>
      <c r="U21" s="85"/>
      <c r="V21" s="40" t="str">
        <f>LOOKUP(U21,{0,1,6,16,26,41,61,81},{"0","1","2","3","4","5","6","7"})</f>
        <v>0</v>
      </c>
      <c r="W21" s="72">
        <v>3</v>
      </c>
      <c r="X21" s="73">
        <v>6.8</v>
      </c>
      <c r="Y21" s="40" t="str">
        <f>LOOKUP(X21,{0,1,6,16,26,41,61,81},{"0","1","2","3","4","5","6","7"})</f>
        <v>2</v>
      </c>
      <c r="Z21" s="45">
        <v>1</v>
      </c>
      <c r="AA21" s="23" t="str">
        <f>LOOKUP(Z21,{0,1},{"0","1"})</f>
        <v>1</v>
      </c>
      <c r="AB21" s="39">
        <v>1</v>
      </c>
      <c r="AC21" s="23" t="str">
        <f>LOOKUP(AB21,{0,1},{"0","1"})</f>
        <v>1</v>
      </c>
      <c r="AD21" s="77" t="e">
        <f>G21+I21+#REF!+#REF!+T21+V21+AA21+AC21</f>
        <v>#REF!</v>
      </c>
    </row>
    <row r="22" spans="1:30" s="52" customFormat="1" ht="45.75" customHeight="1" x14ac:dyDescent="0.25">
      <c r="A22" s="63" t="s">
        <v>58</v>
      </c>
      <c r="B22" s="64">
        <v>2593</v>
      </c>
      <c r="C22" s="65">
        <v>400</v>
      </c>
      <c r="D22" s="65">
        <v>35</v>
      </c>
      <c r="E22" s="65">
        <v>104</v>
      </c>
      <c r="F22" s="65">
        <v>139</v>
      </c>
      <c r="G22" s="66"/>
      <c r="H22" s="67">
        <v>49</v>
      </c>
      <c r="I22" s="68" t="s">
        <v>59</v>
      </c>
      <c r="J22" s="87" t="s">
        <v>62</v>
      </c>
      <c r="K22" s="66"/>
      <c r="L22" s="65">
        <v>2</v>
      </c>
      <c r="M22" s="66"/>
      <c r="N22" s="65">
        <v>4</v>
      </c>
      <c r="O22" s="66"/>
      <c r="P22" s="65">
        <v>124</v>
      </c>
      <c r="Q22" s="88">
        <v>13</v>
      </c>
      <c r="R22" s="88">
        <v>43</v>
      </c>
      <c r="W22" s="66"/>
      <c r="X22" s="87"/>
      <c r="Y22" s="66"/>
      <c r="Z22" s="53"/>
      <c r="AA22" s="53"/>
      <c r="AB22" s="53"/>
      <c r="AC22" s="53"/>
    </row>
    <row r="23" spans="1:30" ht="15" customHeight="1" x14ac:dyDescent="0.25">
      <c r="H23" s="51" t="s">
        <v>60</v>
      </c>
    </row>
    <row r="27" spans="1:30" x14ac:dyDescent="0.25">
      <c r="X27" s="7"/>
    </row>
  </sheetData>
  <mergeCells count="14">
    <mergeCell ref="W3:Y3"/>
    <mergeCell ref="Z2:AA3"/>
    <mergeCell ref="AB2:AC3"/>
    <mergeCell ref="P3:V3"/>
    <mergeCell ref="A2:A4"/>
    <mergeCell ref="B2:B4"/>
    <mergeCell ref="C2:I2"/>
    <mergeCell ref="P2:V2"/>
    <mergeCell ref="C3:G3"/>
    <mergeCell ref="H3:I3"/>
    <mergeCell ref="J2:K3"/>
    <mergeCell ref="L2:M3"/>
    <mergeCell ref="W2:Y2"/>
    <mergeCell ref="N2:O3"/>
  </mergeCells>
  <conditionalFormatting sqref="H4">
    <cfRule type="notContainsBlanks" dxfId="0" priority="1">
      <formula>LEN(TRIM(H4))&gt;0</formula>
    </cfRule>
  </conditionalFormatting>
  <printOptions horizontalCentered="1" gridLines="1"/>
  <pageMargins left="0.7" right="0.7" top="0.75" bottom="0.75" header="0" footer="0"/>
  <pageSetup paperSize="9" scale="52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  <pageSetUpPr fitToPage="1"/>
  </sheetPr>
  <dimension ref="A1:G19"/>
  <sheetViews>
    <sheetView workbookViewId="0">
      <selection activeCell="J18" sqref="J18"/>
    </sheetView>
  </sheetViews>
  <sheetFormatPr defaultColWidth="17.28515625" defaultRowHeight="15" customHeight="1" x14ac:dyDescent="0.25"/>
  <cols>
    <col min="1" max="1" width="47" customWidth="1"/>
    <col min="2" max="2" width="14.28515625" customWidth="1"/>
    <col min="3" max="3" width="18.140625" customWidth="1"/>
    <col min="4" max="13" width="7.5703125" customWidth="1"/>
    <col min="14" max="26" width="15.140625" customWidth="1"/>
  </cols>
  <sheetData>
    <row r="1" spans="1:7" ht="15.75" x14ac:dyDescent="0.25">
      <c r="A1" s="147" t="s">
        <v>31</v>
      </c>
      <c r="B1" s="148"/>
      <c r="C1" s="149"/>
    </row>
    <row r="2" spans="1:7" ht="15.75" customHeight="1" x14ac:dyDescent="0.25">
      <c r="A2" s="22" t="s">
        <v>0</v>
      </c>
      <c r="B2" s="22" t="s">
        <v>32</v>
      </c>
      <c r="C2" s="22" t="s">
        <v>33</v>
      </c>
      <c r="G2" s="11"/>
    </row>
    <row r="3" spans="1:7" ht="15.75" customHeight="1" x14ac:dyDescent="0.25">
      <c r="A3" s="28" t="s">
        <v>7</v>
      </c>
      <c r="B3" s="30" t="e">
        <f>Кадры!AP4+'Мониторинг участия'!AD5</f>
        <v>#REF!</v>
      </c>
      <c r="C3" s="30" t="e">
        <f t="shared" ref="C3:C19" si="0">RANK(B3,$B$3:$B$19)</f>
        <v>#REF!</v>
      </c>
      <c r="G3" s="11"/>
    </row>
    <row r="4" spans="1:7" ht="15.75" customHeight="1" x14ac:dyDescent="0.25">
      <c r="A4" s="29" t="s">
        <v>8</v>
      </c>
      <c r="B4" s="19" t="e">
        <f>Кадры!AP5+'Мониторинг участия'!AD6</f>
        <v>#REF!</v>
      </c>
      <c r="C4" s="19" t="e">
        <f t="shared" si="0"/>
        <v>#REF!</v>
      </c>
      <c r="G4" s="11"/>
    </row>
    <row r="5" spans="1:7" ht="15.75" customHeight="1" x14ac:dyDescent="0.25">
      <c r="A5" s="29" t="s">
        <v>9</v>
      </c>
      <c r="B5" s="19" t="e">
        <f>Кадры!AP6+'Мониторинг участия'!AD7</f>
        <v>#REF!</v>
      </c>
      <c r="C5" s="19" t="e">
        <f t="shared" si="0"/>
        <v>#REF!</v>
      </c>
      <c r="G5" s="11"/>
    </row>
    <row r="6" spans="1:7" ht="15.75" customHeight="1" x14ac:dyDescent="0.25">
      <c r="A6" s="29" t="s">
        <v>10</v>
      </c>
      <c r="B6" s="19" t="e">
        <f>Кадры!AP7+'Мониторинг участия'!AD8</f>
        <v>#REF!</v>
      </c>
      <c r="C6" s="19" t="e">
        <f t="shared" si="0"/>
        <v>#REF!</v>
      </c>
      <c r="G6" s="11"/>
    </row>
    <row r="7" spans="1:7" ht="15.75" customHeight="1" x14ac:dyDescent="0.25">
      <c r="A7" s="28" t="s">
        <v>11</v>
      </c>
      <c r="B7" s="30" t="e">
        <f>Кадры!AP8+'Мониторинг участия'!AD9</f>
        <v>#REF!</v>
      </c>
      <c r="C7" s="30" t="e">
        <f t="shared" si="0"/>
        <v>#REF!</v>
      </c>
      <c r="G7" s="11"/>
    </row>
    <row r="8" spans="1:7" ht="15.75" customHeight="1" x14ac:dyDescent="0.25">
      <c r="A8" s="29" t="s">
        <v>12</v>
      </c>
      <c r="B8" s="47" t="e">
        <f>Кадры!AP9+'Мониторинг участия'!AD10</f>
        <v>#REF!</v>
      </c>
      <c r="C8" s="19" t="e">
        <f t="shared" si="0"/>
        <v>#REF!</v>
      </c>
      <c r="G8" s="11"/>
    </row>
    <row r="9" spans="1:7" ht="15.75" customHeight="1" x14ac:dyDescent="0.25">
      <c r="A9" s="29" t="s">
        <v>13</v>
      </c>
      <c r="B9" s="47" t="e">
        <f>Кадры!AP10+'Мониторинг участия'!AD11</f>
        <v>#REF!</v>
      </c>
      <c r="C9" s="19" t="e">
        <f t="shared" si="0"/>
        <v>#REF!</v>
      </c>
      <c r="G9" s="11"/>
    </row>
    <row r="10" spans="1:7" ht="15.75" customHeight="1" x14ac:dyDescent="0.25">
      <c r="A10" s="28" t="s">
        <v>14</v>
      </c>
      <c r="B10" s="19" t="e">
        <f>Кадры!AP11+'Мониторинг участия'!AD12</f>
        <v>#REF!</v>
      </c>
      <c r="C10" s="19" t="e">
        <f t="shared" si="0"/>
        <v>#REF!</v>
      </c>
      <c r="G10" s="11"/>
    </row>
    <row r="11" spans="1:7" ht="15.75" customHeight="1" x14ac:dyDescent="0.25">
      <c r="A11" s="29" t="s">
        <v>15</v>
      </c>
      <c r="B11" s="19" t="e">
        <f>Кадры!AP12+'Мониторинг участия'!AD13</f>
        <v>#REF!</v>
      </c>
      <c r="C11" s="19" t="e">
        <f t="shared" si="0"/>
        <v>#REF!</v>
      </c>
      <c r="G11" s="11"/>
    </row>
    <row r="12" spans="1:7" ht="15.75" customHeight="1" x14ac:dyDescent="0.25">
      <c r="A12" s="29" t="s">
        <v>16</v>
      </c>
      <c r="B12" s="47" t="e">
        <f>Кадры!AP13+'Мониторинг участия'!AD14</f>
        <v>#REF!</v>
      </c>
      <c r="C12" s="19" t="e">
        <f t="shared" si="0"/>
        <v>#REF!</v>
      </c>
      <c r="G12" s="11"/>
    </row>
    <row r="13" spans="1:7" ht="15.75" customHeight="1" x14ac:dyDescent="0.25">
      <c r="A13" s="28" t="s">
        <v>17</v>
      </c>
      <c r="B13" s="30" t="e">
        <f>Кадры!AP14+'Мониторинг участия'!AD15</f>
        <v>#REF!</v>
      </c>
      <c r="C13" s="48" t="e">
        <f t="shared" si="0"/>
        <v>#REF!</v>
      </c>
      <c r="G13" s="11"/>
    </row>
    <row r="14" spans="1:7" ht="15.75" customHeight="1" x14ac:dyDescent="0.25">
      <c r="A14" s="29" t="s">
        <v>18</v>
      </c>
      <c r="B14" s="19" t="e">
        <f>Кадры!AP15+'Мониторинг участия'!AD16</f>
        <v>#REF!</v>
      </c>
      <c r="C14" s="19" t="e">
        <f t="shared" si="0"/>
        <v>#REF!</v>
      </c>
      <c r="G14" s="11"/>
    </row>
    <row r="15" spans="1:7" ht="15.75" customHeight="1" x14ac:dyDescent="0.25">
      <c r="A15" s="29" t="s">
        <v>19</v>
      </c>
      <c r="B15" s="19" t="e">
        <f>Кадры!AP16+'Мониторинг участия'!AD17</f>
        <v>#REF!</v>
      </c>
      <c r="C15" s="19" t="e">
        <f t="shared" si="0"/>
        <v>#REF!</v>
      </c>
      <c r="G15" s="11"/>
    </row>
    <row r="16" spans="1:7" ht="15.75" customHeight="1" x14ac:dyDescent="0.25">
      <c r="A16" s="28" t="s">
        <v>20</v>
      </c>
      <c r="B16" s="19" t="e">
        <f>Кадры!AP17+'Мониторинг участия'!AD18</f>
        <v>#REF!</v>
      </c>
      <c r="C16" s="19" t="e">
        <f t="shared" si="0"/>
        <v>#REF!</v>
      </c>
      <c r="G16" s="11"/>
    </row>
    <row r="17" spans="1:7" ht="15.75" customHeight="1" x14ac:dyDescent="0.25">
      <c r="A17" s="29" t="s">
        <v>21</v>
      </c>
      <c r="B17" s="19" t="e">
        <f>Кадры!AP18+'Мониторинг участия'!AD19</f>
        <v>#REF!</v>
      </c>
      <c r="C17" s="19" t="e">
        <f t="shared" si="0"/>
        <v>#REF!</v>
      </c>
      <c r="G17" s="11"/>
    </row>
    <row r="18" spans="1:7" ht="15.75" customHeight="1" x14ac:dyDescent="0.25">
      <c r="A18" s="28" t="s">
        <v>22</v>
      </c>
      <c r="B18" s="19" t="e">
        <f>Кадры!AP19+'Мониторинг участия'!AD20</f>
        <v>#REF!</v>
      </c>
      <c r="C18" s="19" t="e">
        <f t="shared" si="0"/>
        <v>#REF!</v>
      </c>
      <c r="G18" s="11"/>
    </row>
    <row r="19" spans="1:7" ht="15.75" customHeight="1" x14ac:dyDescent="0.25">
      <c r="A19" s="28" t="s">
        <v>23</v>
      </c>
      <c r="B19" s="19" t="e">
        <f>Кадры!AP20+'Мониторинг участия'!AD21</f>
        <v>#REF!</v>
      </c>
      <c r="C19" s="19" t="e">
        <f t="shared" si="0"/>
        <v>#REF!</v>
      </c>
      <c r="G19" s="12"/>
    </row>
  </sheetData>
  <mergeCells count="1">
    <mergeCell ref="A1:C1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Кадры</vt:lpstr>
      <vt:lpstr>Мониторинг участия</vt:lpstr>
      <vt:lpstr>РЕЙТИНГ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2025-10-02T02:47:38Z</cp:lastPrinted>
  <dcterms:modified xsi:type="dcterms:W3CDTF">2026-07-03T03:07:25Z</dcterms:modified>
</cp:coreProperties>
</file>