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Кадры" sheetId="1" r:id="rId1"/>
    <sheet name="Мониторинг участия" sheetId="3" r:id="rId2"/>
    <sheet name="РЕЙТИНГ" sheetId="6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0" i="1" l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L21" i="3" l="1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AM20" i="1" l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O20" i="1" l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W21" i="3" l="1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Q21" i="3" l="1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D4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W4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V18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9" i="1"/>
  <c r="V20" i="1"/>
  <c r="AK4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E20" i="1"/>
  <c r="AE19" i="1"/>
  <c r="AE18" i="1"/>
  <c r="AE17" i="1"/>
  <c r="AE16" i="1"/>
  <c r="AE15" i="1"/>
  <c r="AE13" i="1"/>
  <c r="AE12" i="1"/>
  <c r="AE11" i="1"/>
  <c r="AE10" i="1"/>
  <c r="AE9" i="1"/>
  <c r="AE8" i="1"/>
  <c r="AE7" i="1"/>
  <c r="AE6" i="1"/>
  <c r="AE5" i="1"/>
  <c r="AE4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P5" i="1"/>
  <c r="X11" i="3" l="1"/>
  <c r="X13" i="3"/>
  <c r="X17" i="3"/>
  <c r="X19" i="3"/>
  <c r="X10" i="3"/>
  <c r="X18" i="3"/>
  <c r="X20" i="3"/>
  <c r="X12" i="3"/>
  <c r="X5" i="3"/>
  <c r="X9" i="3"/>
  <c r="X21" i="3"/>
  <c r="X14" i="3"/>
  <c r="X6" i="3"/>
  <c r="X7" i="3"/>
  <c r="X15" i="3"/>
  <c r="X8" i="3"/>
  <c r="X16" i="3"/>
  <c r="T4" i="1"/>
  <c r="F4" i="1"/>
  <c r="D8" i="1"/>
  <c r="T20" i="1"/>
  <c r="R20" i="1"/>
  <c r="P20" i="1"/>
  <c r="L20" i="1"/>
  <c r="J20" i="1"/>
  <c r="H20" i="1"/>
  <c r="F20" i="1"/>
  <c r="D20" i="1"/>
  <c r="T19" i="1"/>
  <c r="R19" i="1"/>
  <c r="P19" i="1"/>
  <c r="L19" i="1"/>
  <c r="J19" i="1"/>
  <c r="H19" i="1"/>
  <c r="F19" i="1"/>
  <c r="D19" i="1"/>
  <c r="T18" i="1"/>
  <c r="R18" i="1"/>
  <c r="P18" i="1"/>
  <c r="L18" i="1"/>
  <c r="J18" i="1"/>
  <c r="H18" i="1"/>
  <c r="F18" i="1"/>
  <c r="D18" i="1"/>
  <c r="T17" i="1"/>
  <c r="R17" i="1"/>
  <c r="P17" i="1"/>
  <c r="L17" i="1"/>
  <c r="J17" i="1"/>
  <c r="H17" i="1"/>
  <c r="F17" i="1"/>
  <c r="D17" i="1"/>
  <c r="T16" i="1"/>
  <c r="R16" i="1"/>
  <c r="P16" i="1"/>
  <c r="L16" i="1"/>
  <c r="J16" i="1"/>
  <c r="H16" i="1"/>
  <c r="F16" i="1"/>
  <c r="D16" i="1"/>
  <c r="T15" i="1"/>
  <c r="R15" i="1"/>
  <c r="P15" i="1"/>
  <c r="L15" i="1"/>
  <c r="J15" i="1"/>
  <c r="H15" i="1"/>
  <c r="F15" i="1"/>
  <c r="D15" i="1"/>
  <c r="T14" i="1"/>
  <c r="R14" i="1"/>
  <c r="P14" i="1"/>
  <c r="L14" i="1"/>
  <c r="J14" i="1"/>
  <c r="H14" i="1"/>
  <c r="F14" i="1"/>
  <c r="D14" i="1"/>
  <c r="T13" i="1"/>
  <c r="R13" i="1"/>
  <c r="P13" i="1"/>
  <c r="L13" i="1"/>
  <c r="J13" i="1"/>
  <c r="H13" i="1"/>
  <c r="F13" i="1"/>
  <c r="D13" i="1"/>
  <c r="T12" i="1"/>
  <c r="R12" i="1"/>
  <c r="P12" i="1"/>
  <c r="L12" i="1"/>
  <c r="J12" i="1"/>
  <c r="H12" i="1"/>
  <c r="F12" i="1"/>
  <c r="D12" i="1"/>
  <c r="T11" i="1"/>
  <c r="R11" i="1"/>
  <c r="P11" i="1"/>
  <c r="L11" i="1"/>
  <c r="J11" i="1"/>
  <c r="H11" i="1"/>
  <c r="F11" i="1"/>
  <c r="D11" i="1"/>
  <c r="T10" i="1"/>
  <c r="R10" i="1"/>
  <c r="P10" i="1"/>
  <c r="L10" i="1"/>
  <c r="J10" i="1"/>
  <c r="H10" i="1"/>
  <c r="F10" i="1"/>
  <c r="D10" i="1"/>
  <c r="T9" i="1"/>
  <c r="R9" i="1"/>
  <c r="P9" i="1"/>
  <c r="L9" i="1"/>
  <c r="J9" i="1"/>
  <c r="H9" i="1"/>
  <c r="F9" i="1"/>
  <c r="D9" i="1"/>
  <c r="T8" i="1"/>
  <c r="R8" i="1"/>
  <c r="P8" i="1"/>
  <c r="L8" i="1"/>
  <c r="J8" i="1"/>
  <c r="H8" i="1"/>
  <c r="F8" i="1"/>
  <c r="T7" i="1"/>
  <c r="R7" i="1"/>
  <c r="P7" i="1"/>
  <c r="L7" i="1"/>
  <c r="J7" i="1"/>
  <c r="H7" i="1"/>
  <c r="F7" i="1"/>
  <c r="D7" i="1"/>
  <c r="T6" i="1"/>
  <c r="R6" i="1"/>
  <c r="P6" i="1"/>
  <c r="L6" i="1"/>
  <c r="J6" i="1"/>
  <c r="H6" i="1"/>
  <c r="F6" i="1"/>
  <c r="D6" i="1"/>
  <c r="T5" i="1"/>
  <c r="R5" i="1"/>
  <c r="L5" i="1"/>
  <c r="J5" i="1"/>
  <c r="H5" i="1"/>
  <c r="F5" i="1"/>
  <c r="D5" i="1"/>
  <c r="R4" i="1"/>
  <c r="P4" i="1"/>
  <c r="L4" i="1"/>
  <c r="J4" i="1"/>
  <c r="H4" i="1"/>
  <c r="AZ13" i="1" l="1"/>
  <c r="AZ5" i="1"/>
  <c r="B4" i="6" s="1"/>
  <c r="AZ17" i="1"/>
  <c r="B16" i="6" s="1"/>
  <c r="AZ12" i="1"/>
  <c r="B11" i="6" s="1"/>
  <c r="AZ4" i="1"/>
  <c r="B3" i="6" s="1"/>
  <c r="AZ19" i="1"/>
  <c r="B18" i="6" s="1"/>
  <c r="AZ15" i="1"/>
  <c r="B14" i="6" s="1"/>
  <c r="AZ11" i="1"/>
  <c r="B10" i="6" s="1"/>
  <c r="AZ9" i="1"/>
  <c r="B8" i="6" s="1"/>
  <c r="AZ16" i="1"/>
  <c r="B15" i="6" s="1"/>
  <c r="AZ14" i="1"/>
  <c r="B13" i="6" s="1"/>
  <c r="AZ10" i="1"/>
  <c r="B9" i="6" s="1"/>
  <c r="AZ8" i="1"/>
  <c r="B7" i="6" s="1"/>
  <c r="AZ6" i="1"/>
  <c r="B5" i="6" s="1"/>
  <c r="AZ7" i="1"/>
  <c r="B6" i="6" s="1"/>
  <c r="AZ18" i="1"/>
  <c r="B17" i="6" s="1"/>
  <c r="AZ20" i="1"/>
  <c r="B19" i="6" s="1"/>
  <c r="B12" i="6"/>
  <c r="C18" i="6" l="1"/>
  <c r="C14" i="6"/>
  <c r="C15" i="6"/>
  <c r="C16" i="6"/>
  <c r="C17" i="6"/>
  <c r="C19" i="6"/>
  <c r="C13" i="6"/>
  <c r="C11" i="6"/>
  <c r="C9" i="6"/>
  <c r="C7" i="6"/>
  <c r="C5" i="6"/>
  <c r="C3" i="6"/>
  <c r="C12" i="6"/>
  <c r="C10" i="6"/>
  <c r="C8" i="6"/>
  <c r="C4" i="6"/>
  <c r="C6" i="6"/>
</calcChain>
</file>

<file path=xl/sharedStrings.xml><?xml version="1.0" encoding="utf-8"?>
<sst xmlns="http://schemas.openxmlformats.org/spreadsheetml/2006/main" count="150" uniqueCount="75">
  <si>
    <t>Наименование ОО</t>
  </si>
  <si>
    <t>кол-во педагогов</t>
  </si>
  <si>
    <r>
      <rPr>
        <sz val="10"/>
        <color rgb="FF000000"/>
        <rFont val="Times New Roman"/>
      </rPr>
      <t xml:space="preserve">квалификационная категория педагогов, </t>
    </r>
    <r>
      <rPr>
        <b/>
        <sz val="10"/>
        <color rgb="FFFF0000"/>
        <rFont val="Times New Roman"/>
      </rPr>
      <t>%</t>
    </r>
  </si>
  <si>
    <t>ОЦЕНКА по критерию</t>
  </si>
  <si>
    <r>
      <rPr>
        <sz val="9"/>
        <color rgb="FF000000"/>
        <rFont val="Times New Roman"/>
      </rPr>
      <t xml:space="preserve">педагоги, имеющие I кв. кат. </t>
    </r>
    <r>
      <rPr>
        <b/>
        <sz val="9"/>
        <color rgb="FFFF0000"/>
        <rFont val="Times New Roman"/>
      </rPr>
      <t>(%)</t>
    </r>
  </si>
  <si>
    <t>Оценка за результат</t>
  </si>
  <si>
    <r>
      <rPr>
        <sz val="9"/>
        <color rgb="FF000000"/>
        <rFont val="Times New Roman"/>
      </rPr>
      <t xml:space="preserve">педагоги, имеющие высшую кв. кат. </t>
    </r>
    <r>
      <rPr>
        <b/>
        <sz val="9"/>
        <color rgb="FFFF0000"/>
        <rFont val="Times New Roman"/>
      </rPr>
      <t>(%)</t>
    </r>
  </si>
  <si>
    <r>
      <rPr>
        <sz val="8"/>
        <color rgb="FF000000"/>
        <rFont val="Times New Roman"/>
      </rPr>
      <t xml:space="preserve">Кол-во участников "Учитель года" в текущем году </t>
    </r>
    <r>
      <rPr>
        <b/>
        <sz val="8"/>
        <color rgb="FFFF0000"/>
        <rFont val="Times New Roman"/>
      </rPr>
      <t>(человек)</t>
    </r>
  </si>
  <si>
    <t>МАОУ СОШ № 1 пгт Серышево</t>
  </si>
  <si>
    <t>СОШ с.Украинка</t>
  </si>
  <si>
    <t>ООШ с.Поляна</t>
  </si>
  <si>
    <t>ООШ с.Белоногово</t>
  </si>
  <si>
    <t>МАОУ СОШ № 2 пгт Серышево</t>
  </si>
  <si>
    <t>СОШ с.Казанка</t>
  </si>
  <si>
    <t>СОШ с.Лермонтово</t>
  </si>
  <si>
    <t>МОАУ СОШ с.Новосергеевка</t>
  </si>
  <si>
    <t>СОШ с.Широкий Лог</t>
  </si>
  <si>
    <t>ООШ с.Белогорка</t>
  </si>
  <si>
    <t>МОАУ СОШ с.Томское</t>
  </si>
  <si>
    <t>СОШ с.Фроловка</t>
  </si>
  <si>
    <t>ООШ с.Лебяжье</t>
  </si>
  <si>
    <t>МОАУ СОШ с.Озерное</t>
  </si>
  <si>
    <t>ООШ ст.Арга</t>
  </si>
  <si>
    <t>МОАУ СОШ с.Большая Сазанка</t>
  </si>
  <si>
    <t>МОАУ СОШ с.Сосновка</t>
  </si>
  <si>
    <t>* Текущий год - текущий календарный год</t>
  </si>
  <si>
    <t>кол-во обуч-ся на отчетный период</t>
  </si>
  <si>
    <t>Муниципальный этап</t>
  </si>
  <si>
    <t>Региональный этап</t>
  </si>
  <si>
    <t>кол-во участников</t>
  </si>
  <si>
    <r>
      <rPr>
        <sz val="8"/>
        <color rgb="FF000000"/>
        <rFont val="Times New Roman"/>
      </rPr>
      <t>доля победителей и призеров</t>
    </r>
    <r>
      <rPr>
        <b/>
        <sz val="8"/>
        <color rgb="FFFF0000"/>
        <rFont val="Times New Roman"/>
      </rPr>
      <t xml:space="preserve"> (%) от кол-ва участников</t>
    </r>
  </si>
  <si>
    <r>
      <rPr>
        <sz val="8"/>
        <color rgb="FF000000"/>
        <rFont val="Times New Roman"/>
      </rPr>
      <t xml:space="preserve">доля победителей </t>
    </r>
    <r>
      <rPr>
        <b/>
        <sz val="8"/>
        <color rgb="FFFF0000"/>
        <rFont val="Times New Roman"/>
      </rPr>
      <t>(%) от кол-ва участников от ОО</t>
    </r>
  </si>
  <si>
    <r>
      <rPr>
        <sz val="8"/>
        <color rgb="FF000000"/>
        <rFont val="Times New Roman"/>
      </rPr>
      <t xml:space="preserve">доля призеров (%) </t>
    </r>
    <r>
      <rPr>
        <b/>
        <sz val="8"/>
        <color rgb="FFFF0000"/>
        <rFont val="Times New Roman"/>
      </rPr>
      <t>от кол-ва участников ОО</t>
    </r>
  </si>
  <si>
    <t xml:space="preserve"> </t>
  </si>
  <si>
    <t>Итоговый результат</t>
  </si>
  <si>
    <t>кол-во баллов</t>
  </si>
  <si>
    <t>место в рейтинге</t>
  </si>
  <si>
    <t>Центр выявления и поддержки отдаренных детей "Вега"</t>
  </si>
  <si>
    <t>Участие в мероприятиях ВУЗов (конференции, ДОД и др.)</t>
  </si>
  <si>
    <t>Образовательный центр Сириус</t>
  </si>
  <si>
    <t>Кол-во участников конкурса "Воспитать человека"</t>
  </si>
  <si>
    <t xml:space="preserve">Кол-во участников  конкурса "Педагогический дебют" </t>
  </si>
  <si>
    <t>Кол-во участников конкурса "Педагогический дуэт"</t>
  </si>
  <si>
    <t xml:space="preserve">Кол-во участников регионального конкурса-премии "Лучший учитель" </t>
  </si>
  <si>
    <t>Участие в работе муниципальных комиссий УСО в текущем учебном году</t>
  </si>
  <si>
    <t xml:space="preserve">Курсовая подготовка </t>
  </si>
  <si>
    <t>ко-во участников</t>
  </si>
  <si>
    <t xml:space="preserve">Конкурсы </t>
  </si>
  <si>
    <t xml:space="preserve">Участние в конкурсе "Директор года" </t>
  </si>
  <si>
    <t>Кол-во участников конкурса "Первый учитель"</t>
  </si>
  <si>
    <t>Флагман образования</t>
  </si>
  <si>
    <t>Количество руководителей ОМО</t>
  </si>
  <si>
    <t xml:space="preserve">Прохождение диагностики профкомпетенций  </t>
  </si>
  <si>
    <t>Прохождение диагностики базовых школ (с учетом филиалов) кол-во человек</t>
  </si>
  <si>
    <t xml:space="preserve">Апробация рабочих программ, оценка предметных компитенций </t>
  </si>
  <si>
    <t>Информация в СМИ Год педагога и наставника (активность высокая -3, средняя - 2,низкая-1)</t>
  </si>
  <si>
    <t>Педкласс (участие да-1, нет-0)</t>
  </si>
  <si>
    <t>*** По приказам УСО</t>
  </si>
  <si>
    <t>Участие в ОМО</t>
  </si>
  <si>
    <r>
      <t>доля участников (% от кол-ва педагогов ОО)</t>
    </r>
    <r>
      <rPr>
        <sz val="9"/>
        <color rgb="FFFF0000"/>
        <rFont val="Times New Roman"/>
      </rPr>
      <t>***</t>
    </r>
  </si>
  <si>
    <r>
      <t xml:space="preserve">доля участников </t>
    </r>
    <r>
      <rPr>
        <sz val="9"/>
        <color rgb="FFFF0000"/>
        <rFont val="Times New Roman"/>
        <family val="1"/>
        <charset val="204"/>
      </rPr>
      <t>(%</t>
    </r>
    <r>
      <rPr>
        <sz val="9"/>
        <color rgb="FF000000"/>
        <rFont val="Times New Roman"/>
        <family val="1"/>
        <charset val="204"/>
      </rPr>
      <t xml:space="preserve"> от кол-ва педагогов ОО)***</t>
    </r>
  </si>
  <si>
    <t>Кол-во педагогов прошедших КПК доля участников (% от кол-ва педагогов ОО)***</t>
  </si>
  <si>
    <t xml:space="preserve">Оценка за результат </t>
  </si>
  <si>
    <t xml:space="preserve">Активность работы на сайте по функциональной грамотности </t>
  </si>
  <si>
    <t>Дни открытых дверей, ЕМД (да-1, нет-0)</t>
  </si>
  <si>
    <t>Участие (да-1, нет-0)</t>
  </si>
  <si>
    <t>Активность участия в онлайн-уроках по финансовой грамотности (кол-во уроков)</t>
  </si>
  <si>
    <t>Конкурсы педагогического мастерства 2023/24 уч.г.</t>
  </si>
  <si>
    <t>ВСОШ (ноябрь - декабрь 2023 г.)</t>
  </si>
  <si>
    <t>Олимпиада обучающихся начальных классов (апрель 2024 г.)</t>
  </si>
  <si>
    <t>Парад наук (апрель 2024 г.)</t>
  </si>
  <si>
    <r>
      <t xml:space="preserve">доля победителей и призеров </t>
    </r>
    <r>
      <rPr>
        <b/>
        <sz val="8"/>
        <color rgb="FFFF0000"/>
        <rFont val="Times New Roman"/>
      </rPr>
      <t>(%) от кол-ва участников ОО</t>
    </r>
  </si>
  <si>
    <t>Реализация муниципального проекта СМАРТЕКА (да-1, нет-0)</t>
  </si>
  <si>
    <r>
      <t xml:space="preserve">Кол-во педагогов ОО, имеющих звание «Почетный педагог» </t>
    </r>
    <r>
      <rPr>
        <b/>
        <sz val="9"/>
        <color rgb="FFFF0000"/>
        <rFont val="Times New Roman"/>
        <family val="1"/>
        <charset val="204"/>
      </rPr>
      <t>(человек)</t>
    </r>
  </si>
  <si>
    <t>Участие в олимпиадах Учи.ру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</si>
</sst>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rgb="FF000000"/>
      <name val="Calibri"/>
    </font>
    <font>
      <b/>
      <sz val="11"/>
      <color rgb="FF000000"/>
      <name val="Times New Roman"/>
    </font>
    <font>
      <sz val="10"/>
      <color rgb="FF000000"/>
      <name val="Times New Roman"/>
    </font>
    <font>
      <sz val="11"/>
      <color rgb="FF000000"/>
      <name val="Times New Roman"/>
    </font>
    <font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0"/>
      <color rgb="FFFF0000"/>
      <name val="Times New Roman"/>
    </font>
    <font>
      <b/>
      <sz val="9"/>
      <color rgb="FFFF0000"/>
      <name val="Times New Roman"/>
    </font>
    <font>
      <b/>
      <sz val="8"/>
      <color rgb="FFFF0000"/>
      <name val="Times New Roman"/>
    </font>
    <font>
      <sz val="9"/>
      <color rgb="FFFF0000"/>
      <name val="Times New Roman"/>
    </font>
    <font>
      <sz val="9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color rgb="FF00B050"/>
      <name val="Calibri"/>
      <family val="2"/>
      <charset val="204"/>
    </font>
    <font>
      <sz val="12"/>
      <color theme="1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11"/>
      <color theme="6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5E0B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/>
    <xf numFmtId="0" fontId="3" fillId="0" borderId="6" xfId="0" applyFont="1" applyBorder="1"/>
    <xf numFmtId="0" fontId="8" fillId="0" borderId="6" xfId="0" applyFont="1" applyBorder="1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right"/>
    </xf>
    <xf numFmtId="0" fontId="0" fillId="5" borderId="12" xfId="0" applyFill="1" applyBorder="1"/>
    <xf numFmtId="0" fontId="4" fillId="2" borderId="13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7" borderId="20" xfId="0" applyFont="1" applyFill="1" applyBorder="1" applyAlignment="1">
      <alignment vertical="center" wrapText="1"/>
    </xf>
    <xf numFmtId="0" fontId="17" fillId="0" borderId="0" xfId="0" applyFont="1"/>
    <xf numFmtId="0" fontId="19" fillId="0" borderId="6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5" fillId="11" borderId="13" xfId="0" applyFont="1" applyFill="1" applyBorder="1"/>
    <xf numFmtId="0" fontId="23" fillId="12" borderId="13" xfId="0" applyFont="1" applyFill="1" applyBorder="1" applyAlignment="1">
      <alignment horizontal="center" vertical="center" wrapText="1"/>
    </xf>
    <xf numFmtId="0" fontId="19" fillId="12" borderId="13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13" borderId="6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31" fillId="14" borderId="6" xfId="0" applyFont="1" applyFill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25" fillId="6" borderId="9" xfId="0" applyFont="1" applyFill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9" fillId="2" borderId="11" xfId="0" applyFont="1" applyFill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26" fillId="5" borderId="6" xfId="0" applyFont="1" applyFill="1" applyBorder="1" applyAlignment="1">
      <alignment horizontal="center"/>
    </xf>
    <xf numFmtId="0" fontId="25" fillId="6" borderId="6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" fillId="12" borderId="21" xfId="0" applyFont="1" applyFill="1" applyBorder="1" applyAlignment="1">
      <alignment horizontal="center" vertical="center" wrapText="1"/>
    </xf>
    <xf numFmtId="0" fontId="2" fillId="12" borderId="2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5" fillId="0" borderId="8" xfId="0" applyFont="1" applyBorder="1"/>
    <xf numFmtId="0" fontId="24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17" fillId="0" borderId="1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7" xfId="0" applyFont="1" applyBorder="1"/>
    <xf numFmtId="0" fontId="6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/>
    </xf>
    <xf numFmtId="0" fontId="28" fillId="0" borderId="3" xfId="0" applyFont="1" applyBorder="1"/>
    <xf numFmtId="0" fontId="28" fillId="0" borderId="8" xfId="0" applyFont="1" applyBorder="1"/>
    <xf numFmtId="0" fontId="27" fillId="0" borderId="3" xfId="0" applyFont="1" applyBorder="1" applyAlignment="1">
      <alignment horizontal="center" wrapText="1"/>
    </xf>
    <xf numFmtId="0" fontId="5" fillId="0" borderId="18" xfId="0" applyFont="1" applyBorder="1"/>
    <xf numFmtId="0" fontId="4" fillId="4" borderId="17" xfId="0" applyFont="1" applyFill="1" applyBorder="1" applyAlignment="1">
      <alignment horizontal="center"/>
    </xf>
    <xf numFmtId="0" fontId="5" fillId="0" borderId="26" xfId="0" applyFont="1" applyBorder="1"/>
    <xf numFmtId="0" fontId="27" fillId="0" borderId="13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19" fillId="15" borderId="6" xfId="0" applyFont="1" applyFill="1" applyBorder="1" applyAlignment="1">
      <alignment horizontal="center" vertical="center"/>
    </xf>
    <xf numFmtId="0" fontId="33" fillId="13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  <alignment wrapText="0" shrinkToFit="0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fitToPage="1"/>
  </sheetPr>
  <dimension ref="A1:AZ29"/>
  <sheetViews>
    <sheetView tabSelected="1" zoomScaleNormal="100" workbookViewId="0">
      <pane xSplit="1" ySplit="4" topLeftCell="N5" activePane="bottomRight" state="frozen"/>
      <selection pane="topRight" activeCell="B1" sqref="B1"/>
      <selection pane="bottomLeft" activeCell="A5" sqref="A5"/>
      <selection pane="bottomRight" activeCell="AV8" sqref="AV8"/>
    </sheetView>
  </sheetViews>
  <sheetFormatPr defaultColWidth="17.28515625" defaultRowHeight="15" customHeight="1" x14ac:dyDescent="0.25"/>
  <cols>
    <col min="1" max="1" width="38.28515625" customWidth="1"/>
    <col min="2" max="2" width="4.85546875" customWidth="1"/>
    <col min="3" max="3" width="6" customWidth="1"/>
    <col min="4" max="4" width="4.85546875" customWidth="1"/>
    <col min="5" max="5" width="5" customWidth="1"/>
    <col min="6" max="6" width="6" customWidth="1"/>
    <col min="7" max="7" width="4.42578125" customWidth="1"/>
    <col min="8" max="8" width="5.7109375" customWidth="1"/>
    <col min="9" max="9" width="6" customWidth="1"/>
    <col min="10" max="10" width="5.28515625" customWidth="1"/>
    <col min="11" max="11" width="5" customWidth="1"/>
    <col min="12" max="12" width="4.42578125" customWidth="1"/>
    <col min="13" max="13" width="5.7109375" customWidth="1"/>
    <col min="14" max="14" width="5.42578125" customWidth="1"/>
    <col min="15" max="15" width="6.7109375" customWidth="1"/>
    <col min="16" max="16" width="6.140625" customWidth="1"/>
    <col min="17" max="17" width="6" customWidth="1"/>
    <col min="18" max="18" width="5.85546875" customWidth="1"/>
    <col min="19" max="19" width="6.5703125" customWidth="1"/>
    <col min="20" max="20" width="5.7109375" customWidth="1"/>
    <col min="21" max="21" width="6.28515625" customWidth="1"/>
    <col min="22" max="22" width="5.140625" customWidth="1"/>
    <col min="23" max="23" width="5.42578125" customWidth="1"/>
    <col min="24" max="24" width="5.140625" customWidth="1"/>
    <col min="25" max="25" width="5" customWidth="1"/>
    <col min="26" max="26" width="5.85546875" customWidth="1"/>
    <col min="27" max="27" width="5.5703125" customWidth="1"/>
    <col min="28" max="28" width="5.42578125" customWidth="1"/>
    <col min="29" max="30" width="5.5703125" customWidth="1"/>
    <col min="31" max="31" width="5.42578125" customWidth="1"/>
    <col min="32" max="32" width="6.42578125" customWidth="1"/>
    <col min="33" max="33" width="4.85546875" customWidth="1"/>
    <col min="34" max="34" width="6.7109375" customWidth="1"/>
    <col min="35" max="35" width="6.140625" customWidth="1"/>
    <col min="36" max="36" width="5.140625" customWidth="1"/>
    <col min="37" max="37" width="5" customWidth="1"/>
    <col min="38" max="38" width="6.5703125" customWidth="1"/>
    <col min="39" max="39" width="5.7109375" customWidth="1"/>
    <col min="40" max="40" width="7.140625" customWidth="1"/>
    <col min="41" max="41" width="5.28515625" customWidth="1"/>
    <col min="42" max="42" width="6.5703125" customWidth="1"/>
    <col min="43" max="43" width="4.7109375" customWidth="1"/>
    <col min="44" max="44" width="6" customWidth="1"/>
    <col min="45" max="45" width="5.42578125" customWidth="1"/>
    <col min="46" max="46" width="5" customWidth="1"/>
    <col min="47" max="47" width="4.28515625" customWidth="1"/>
    <col min="48" max="48" width="6.140625" customWidth="1"/>
    <col min="49" max="49" width="5" customWidth="1"/>
    <col min="50" max="50" width="7.28515625" customWidth="1"/>
    <col min="51" max="51" width="6.42578125" customWidth="1"/>
    <col min="52" max="52" width="6" customWidth="1"/>
  </cols>
  <sheetData>
    <row r="1" spans="1:52" x14ac:dyDescent="0.25">
      <c r="A1" s="1"/>
      <c r="M1" s="2"/>
      <c r="N1" s="2"/>
      <c r="O1" s="2"/>
      <c r="P1" s="2"/>
      <c r="Q1" s="2"/>
      <c r="R1" s="2"/>
      <c r="S1" s="2"/>
      <c r="T1" s="2"/>
      <c r="U1" s="2"/>
      <c r="V1" s="2"/>
    </row>
    <row r="2" spans="1:52" ht="57.75" customHeight="1" x14ac:dyDescent="0.25">
      <c r="A2" s="82" t="s">
        <v>0</v>
      </c>
      <c r="B2" s="84" t="s">
        <v>1</v>
      </c>
      <c r="C2" s="85" t="s">
        <v>2</v>
      </c>
      <c r="D2" s="86"/>
      <c r="E2" s="86"/>
      <c r="F2" s="87"/>
      <c r="G2" s="75" t="s">
        <v>67</v>
      </c>
      <c r="H2" s="76"/>
      <c r="I2" s="76"/>
      <c r="J2" s="76"/>
      <c r="K2" s="76"/>
      <c r="L2" s="76"/>
      <c r="M2" s="76"/>
      <c r="N2" s="76"/>
      <c r="O2" s="76"/>
      <c r="P2" s="76"/>
      <c r="Q2" s="76"/>
      <c r="R2" s="77"/>
      <c r="S2" s="73" t="s">
        <v>44</v>
      </c>
      <c r="T2" s="74"/>
      <c r="U2" s="72" t="s">
        <v>45</v>
      </c>
      <c r="V2" s="72"/>
      <c r="W2" s="88" t="s">
        <v>47</v>
      </c>
      <c r="X2" s="88"/>
      <c r="Y2" s="88"/>
      <c r="Z2" s="88"/>
      <c r="AA2" s="88"/>
      <c r="AB2" s="88"/>
      <c r="AC2" s="88"/>
      <c r="AD2" s="88"/>
      <c r="AE2" s="88"/>
      <c r="AF2" s="78" t="s">
        <v>51</v>
      </c>
      <c r="AG2" s="79" t="s">
        <v>5</v>
      </c>
      <c r="AH2" s="69" t="s">
        <v>52</v>
      </c>
      <c r="AI2" s="69"/>
      <c r="AJ2" s="69" t="s">
        <v>54</v>
      </c>
      <c r="AK2" s="79" t="s">
        <v>5</v>
      </c>
      <c r="AL2" s="80" t="s">
        <v>66</v>
      </c>
      <c r="AM2" s="79" t="s">
        <v>62</v>
      </c>
      <c r="AN2" s="80" t="s">
        <v>63</v>
      </c>
      <c r="AO2" s="79" t="s">
        <v>5</v>
      </c>
      <c r="AP2" s="80" t="s">
        <v>72</v>
      </c>
      <c r="AQ2" s="79" t="s">
        <v>5</v>
      </c>
      <c r="AR2" s="80" t="s">
        <v>55</v>
      </c>
      <c r="AS2" s="79" t="s">
        <v>5</v>
      </c>
      <c r="AT2" s="80" t="s">
        <v>56</v>
      </c>
      <c r="AU2" s="79" t="s">
        <v>5</v>
      </c>
      <c r="AV2" s="80" t="s">
        <v>64</v>
      </c>
      <c r="AW2" s="79" t="s">
        <v>5</v>
      </c>
      <c r="AX2" s="69" t="s">
        <v>58</v>
      </c>
      <c r="AY2" s="69"/>
      <c r="AZ2" s="70" t="s">
        <v>3</v>
      </c>
    </row>
    <row r="3" spans="1:52" ht="129" customHeight="1" x14ac:dyDescent="0.25">
      <c r="A3" s="83"/>
      <c r="B3" s="83"/>
      <c r="C3" s="3" t="s">
        <v>4</v>
      </c>
      <c r="D3" s="4" t="s">
        <v>5</v>
      </c>
      <c r="E3" s="3" t="s">
        <v>6</v>
      </c>
      <c r="F3" s="4" t="s">
        <v>5</v>
      </c>
      <c r="G3" s="14" t="s">
        <v>41</v>
      </c>
      <c r="H3" s="4" t="s">
        <v>5</v>
      </c>
      <c r="I3" s="14" t="s">
        <v>42</v>
      </c>
      <c r="J3" s="4" t="s">
        <v>5</v>
      </c>
      <c r="K3" s="14" t="s">
        <v>40</v>
      </c>
      <c r="L3" s="4" t="s">
        <v>5</v>
      </c>
      <c r="M3" s="14" t="s">
        <v>43</v>
      </c>
      <c r="N3" s="4" t="s">
        <v>5</v>
      </c>
      <c r="O3" s="15" t="s">
        <v>73</v>
      </c>
      <c r="P3" s="4" t="s">
        <v>5</v>
      </c>
      <c r="Q3" s="5" t="s">
        <v>7</v>
      </c>
      <c r="R3" s="47" t="s">
        <v>5</v>
      </c>
      <c r="S3" s="14" t="s">
        <v>59</v>
      </c>
      <c r="T3" s="10" t="s">
        <v>5</v>
      </c>
      <c r="U3" s="16" t="s">
        <v>61</v>
      </c>
      <c r="V3" s="17" t="s">
        <v>5</v>
      </c>
      <c r="W3" s="21"/>
      <c r="X3" s="22"/>
      <c r="Y3" s="23" t="s">
        <v>5</v>
      </c>
      <c r="Z3" s="25" t="s">
        <v>48</v>
      </c>
      <c r="AA3" s="24" t="s">
        <v>5</v>
      </c>
      <c r="AB3" s="16" t="s">
        <v>49</v>
      </c>
      <c r="AC3" s="17" t="s">
        <v>5</v>
      </c>
      <c r="AD3" s="16" t="s">
        <v>50</v>
      </c>
      <c r="AE3" s="17" t="s">
        <v>5</v>
      </c>
      <c r="AF3" s="78"/>
      <c r="AG3" s="79"/>
      <c r="AH3" s="51" t="s">
        <v>53</v>
      </c>
      <c r="AI3" s="26" t="s">
        <v>5</v>
      </c>
      <c r="AJ3" s="69"/>
      <c r="AK3" s="79"/>
      <c r="AL3" s="81"/>
      <c r="AM3" s="79"/>
      <c r="AN3" s="81"/>
      <c r="AO3" s="79"/>
      <c r="AP3" s="81"/>
      <c r="AQ3" s="79"/>
      <c r="AR3" s="81"/>
      <c r="AS3" s="79"/>
      <c r="AT3" s="81"/>
      <c r="AU3" s="79"/>
      <c r="AV3" s="81"/>
      <c r="AW3" s="79"/>
      <c r="AX3" s="16" t="s">
        <v>60</v>
      </c>
      <c r="AY3" s="26" t="s">
        <v>5</v>
      </c>
      <c r="AZ3" s="71"/>
    </row>
    <row r="4" spans="1:52" ht="15.75" customHeight="1" x14ac:dyDescent="0.25">
      <c r="A4" s="6" t="s">
        <v>8</v>
      </c>
      <c r="B4" s="41">
        <v>51</v>
      </c>
      <c r="C4" s="41">
        <v>29</v>
      </c>
      <c r="D4" s="29" t="str">
        <f t="shared" ref="D4:D20" si="0">LOOKUP(C4,{0,1,6,16,26,41,61,81},{"0","1","2","3","4","5","6","7"})</f>
        <v>4</v>
      </c>
      <c r="E4" s="41">
        <v>22</v>
      </c>
      <c r="F4" s="29" t="str">
        <f>LOOKUP(E4,{0,1,6,16,26,41,61,81},{"0","1","2","3","4","5","6","7"})</f>
        <v>3</v>
      </c>
      <c r="G4" s="41">
        <v>0</v>
      </c>
      <c r="H4" s="29" t="str">
        <f t="shared" ref="H4:H20" si="1">LOOKUP(G4,{0,1,2,3,4},{"0","2","4","6","8"})</f>
        <v>0</v>
      </c>
      <c r="I4" s="41">
        <v>0</v>
      </c>
      <c r="J4" s="29" t="str">
        <f t="shared" ref="J4:J20" si="2">LOOKUP(I4,{0,1,2,3,4},{"0","2","4","6","8"})</f>
        <v>0</v>
      </c>
      <c r="K4" s="41">
        <v>2</v>
      </c>
      <c r="L4" s="29" t="str">
        <f t="shared" ref="L4:N20" si="3">LOOKUP(K4,{0,1,2,3,4},{"0","1","2","3","4"})</f>
        <v>2</v>
      </c>
      <c r="M4" s="41">
        <v>0</v>
      </c>
      <c r="N4" s="29" t="str">
        <f t="shared" si="3"/>
        <v>0</v>
      </c>
      <c r="O4" s="41">
        <v>1</v>
      </c>
      <c r="P4" s="29" t="str">
        <f t="shared" ref="P4:P20" si="4">LOOKUP(O4,{0,1,2,3,4,5,6,7},{"0","1","2","3","4","5","6","7"})</f>
        <v>1</v>
      </c>
      <c r="Q4" s="42">
        <v>1</v>
      </c>
      <c r="R4" s="29" t="str">
        <f t="shared" ref="R4:R20" si="5">LOOKUP(Q4,{0,1,2,3},{"0","1","2","3"})</f>
        <v>1</v>
      </c>
      <c r="S4" s="41">
        <v>48</v>
      </c>
      <c r="T4" s="30" t="str">
        <f>LOOKUP(S4,{0,0.6,3,11,31,51},{"0","1","2","3","4","5"})</f>
        <v>4</v>
      </c>
      <c r="U4" s="43">
        <v>59</v>
      </c>
      <c r="V4" s="29" t="str">
        <f t="shared" ref="V4" si="6">LOOKUP(U4,{0,1,6,16,26,41,61,81},{"0","1","2","3","4","5","6","7"})</f>
        <v>5</v>
      </c>
      <c r="W4" s="28"/>
      <c r="X4" s="28"/>
      <c r="Y4" s="29"/>
      <c r="Z4" s="52">
        <v>0</v>
      </c>
      <c r="AA4" s="29" t="str">
        <f t="shared" ref="AA4" si="7">LOOKUP(Z4,{0,1,2,3,4},{"0","1","2","3","4"})</f>
        <v>0</v>
      </c>
      <c r="AB4" s="43">
        <v>1</v>
      </c>
      <c r="AC4" s="33" t="str">
        <f>LOOKUP(AB4,{0,1,2,3,4,5,6},{"0","1","2","3","4","5","6"})</f>
        <v>1</v>
      </c>
      <c r="AD4" s="43">
        <v>2</v>
      </c>
      <c r="AE4" s="33" t="str">
        <f t="shared" ref="AC4:AE20" si="8">LOOKUP(AD4,{0,1,2,3,4},{"0","1","2","3","4"})</f>
        <v>2</v>
      </c>
      <c r="AF4" s="43">
        <v>5</v>
      </c>
      <c r="AG4" s="29" t="str">
        <f t="shared" ref="AG4:AG20" si="9">LOOKUP(AF4,{0,1,2,3,4},{"0","2","4","6","8"})</f>
        <v>8</v>
      </c>
      <c r="AH4" s="43">
        <v>53</v>
      </c>
      <c r="AI4" s="33" t="str">
        <f>LOOKUP(AH4,{0,1,5,10,20,30,45,55},{"0","1","2","3","4","5","6","7"})</f>
        <v>6</v>
      </c>
      <c r="AJ4" s="31">
        <v>0</v>
      </c>
      <c r="AK4" s="33" t="str">
        <f>LOOKUP(AJ4,{0,1,5,10,14},{"0","1","2","3","4"})</f>
        <v>0</v>
      </c>
      <c r="AL4" s="43">
        <v>3</v>
      </c>
      <c r="AM4" s="33" t="str">
        <f>LOOKUP(AL4,{0,1,5,10,15,20},{"0","1","2","3","4","5"})</f>
        <v>1</v>
      </c>
      <c r="AN4" s="31">
        <v>0</v>
      </c>
      <c r="AO4" s="33" t="str">
        <f>LOOKUP(AN4,{0,1,49,69,85,95},{"0","1","2","3","4","5"})</f>
        <v>0</v>
      </c>
      <c r="AP4" s="43">
        <v>0</v>
      </c>
      <c r="AQ4" s="33" t="str">
        <f>LOOKUP(AP4,{0,1},{"0","1"})</f>
        <v>0</v>
      </c>
      <c r="AR4" s="31">
        <v>0</v>
      </c>
      <c r="AS4" s="33" t="str">
        <f>LOOKUP(AR4,{0,1,2,3},{"0","1","2","3"})</f>
        <v>0</v>
      </c>
      <c r="AT4" s="43">
        <v>0</v>
      </c>
      <c r="AU4" s="33" t="str">
        <f>LOOKUP(AT4,{0,1},{"0","1"})</f>
        <v>0</v>
      </c>
      <c r="AV4" s="43">
        <v>2</v>
      </c>
      <c r="AW4" s="33" t="str">
        <f>LOOKUP(AV4,{0,1},{"0","1"})</f>
        <v>1</v>
      </c>
      <c r="AX4" s="43">
        <v>108</v>
      </c>
      <c r="AY4" s="33" t="str">
        <f>LOOKUP(AX4,{0,1,10,20,35,45,60,70},{"0","1","2","3","4","5","6","7"})</f>
        <v>7</v>
      </c>
      <c r="AZ4" s="37">
        <f>D4+F4+H4+J4+L4+N4+P4+R4+T4+V4+Y4+AA4+AC4+AE4+AG4+AI4+AK4+AM4+AO4+AQ4+AS4+AU4+AW4+AY4</f>
        <v>46</v>
      </c>
    </row>
    <row r="5" spans="1:52" ht="15.75" customHeight="1" x14ac:dyDescent="0.25">
      <c r="A5" s="8" t="s">
        <v>9</v>
      </c>
      <c r="B5" s="41">
        <v>11</v>
      </c>
      <c r="C5" s="41">
        <v>27</v>
      </c>
      <c r="D5" s="29" t="str">
        <f t="shared" si="0"/>
        <v>4</v>
      </c>
      <c r="E5" s="41">
        <v>0</v>
      </c>
      <c r="F5" s="29" t="str">
        <f t="shared" ref="F5:F20" si="10">LOOKUP(E5,{0,1,6,16,26,41,61,81},{"0","1","2","3","4","5","6","7"})</f>
        <v>0</v>
      </c>
      <c r="G5" s="41">
        <v>0</v>
      </c>
      <c r="H5" s="29" t="str">
        <f t="shared" si="1"/>
        <v>0</v>
      </c>
      <c r="I5" s="41">
        <v>0</v>
      </c>
      <c r="J5" s="29" t="str">
        <f t="shared" si="2"/>
        <v>0</v>
      </c>
      <c r="K5" s="41">
        <v>0</v>
      </c>
      <c r="L5" s="29" t="str">
        <f t="shared" si="3"/>
        <v>0</v>
      </c>
      <c r="M5" s="41">
        <v>0</v>
      </c>
      <c r="N5" s="29" t="str">
        <f t="shared" si="3"/>
        <v>0</v>
      </c>
      <c r="O5" s="41">
        <v>0</v>
      </c>
      <c r="P5" s="29" t="str">
        <f t="shared" si="4"/>
        <v>0</v>
      </c>
      <c r="Q5" s="41">
        <v>0</v>
      </c>
      <c r="R5" s="29" t="str">
        <f t="shared" si="5"/>
        <v>0</v>
      </c>
      <c r="S5" s="41">
        <v>18</v>
      </c>
      <c r="T5" s="30" t="str">
        <f t="shared" ref="T5:T20" si="11">LOOKUP(S5,{0,0.6,3,11,31,51},{"0","1","2","3","4","5"})</f>
        <v>3</v>
      </c>
      <c r="U5" s="43">
        <v>43</v>
      </c>
      <c r="V5" s="29" t="str">
        <f t="shared" ref="V5" si="12">LOOKUP(U5,{0,1,6,16,26,41,61,81},{"0","1","2","3","4","5","6","7"})</f>
        <v>5</v>
      </c>
      <c r="W5" s="28"/>
      <c r="X5" s="28"/>
      <c r="Y5" s="29"/>
      <c r="Z5" s="41">
        <v>0</v>
      </c>
      <c r="AA5" s="29" t="str">
        <f t="shared" ref="AA5:AA20" si="13">LOOKUP(Z5,{0,1,2,3,4},{"0","1","2","3","4"})</f>
        <v>0</v>
      </c>
      <c r="AB5" s="43">
        <v>0</v>
      </c>
      <c r="AC5" s="33" t="str">
        <f>LOOKUP(AB5,{0,1,2,3,4,5,6},{"0","1","2","3","4","5","6"})</f>
        <v>0</v>
      </c>
      <c r="AD5" s="43">
        <v>0</v>
      </c>
      <c r="AE5" s="33" t="str">
        <f t="shared" si="8"/>
        <v>0</v>
      </c>
      <c r="AF5" s="43">
        <v>1</v>
      </c>
      <c r="AG5" s="29" t="str">
        <f t="shared" si="9"/>
        <v>2</v>
      </c>
      <c r="AH5" s="43">
        <v>8</v>
      </c>
      <c r="AI5" s="33" t="str">
        <f>LOOKUP(AH5,{0,1,5,10,20,30,45,55},{"0","1","2","3","4","5","6","7"})</f>
        <v>2</v>
      </c>
      <c r="AJ5" s="31">
        <v>0</v>
      </c>
      <c r="AK5" s="33" t="str">
        <f>LOOKUP(AJ5,{0,1,5,10,14},{"0","1","2","3","4"})</f>
        <v>0</v>
      </c>
      <c r="AL5" s="43">
        <v>9</v>
      </c>
      <c r="AM5" s="33" t="str">
        <f>LOOKUP(AL5,{0,1,5,10,15,20},{"0","1","2","3","4","5"})</f>
        <v>2</v>
      </c>
      <c r="AN5" s="31">
        <v>0</v>
      </c>
      <c r="AO5" s="33" t="str">
        <f>LOOKUP(AN5,{0,1,49,69,85,95},{"0","1","2","3","4","5"})</f>
        <v>0</v>
      </c>
      <c r="AP5" s="43">
        <v>1</v>
      </c>
      <c r="AQ5" s="33" t="str">
        <f>LOOKUP(AP5,{0,1},{"0","1"})</f>
        <v>1</v>
      </c>
      <c r="AR5" s="31">
        <v>0</v>
      </c>
      <c r="AS5" s="33" t="str">
        <f>LOOKUP(AR5,{0,1,2,3},{"0","1","2","3"})</f>
        <v>0</v>
      </c>
      <c r="AT5" s="43">
        <v>0</v>
      </c>
      <c r="AU5" s="33" t="str">
        <f>LOOKUP(AT5,{0,1},{"0","1"})</f>
        <v>0</v>
      </c>
      <c r="AV5" s="43">
        <v>0</v>
      </c>
      <c r="AW5" s="33" t="str">
        <f>LOOKUP(AV5,{0,1},{"0","1"})</f>
        <v>0</v>
      </c>
      <c r="AX5" s="43">
        <v>36</v>
      </c>
      <c r="AY5" s="33" t="str">
        <f>LOOKUP(AX5,{0,1,10,20,35,45,60,70},{"0","1","2","3","4","5","6","7"})</f>
        <v>4</v>
      </c>
      <c r="AZ5" s="37">
        <f t="shared" ref="AZ5:AZ20" si="14">D5+F5+H5+J5+L5+N5+P5+R5+T5+V5+Y5+AA5+AC5+AE5+AG5+AI5+AK5+AM5+AO5+AQ5+AS5+AU5+AW5+AY5</f>
        <v>23</v>
      </c>
    </row>
    <row r="6" spans="1:52" ht="15.75" customHeight="1" x14ac:dyDescent="0.25">
      <c r="A6" s="8" t="s">
        <v>10</v>
      </c>
      <c r="B6" s="41">
        <v>9</v>
      </c>
      <c r="C6" s="41">
        <v>33</v>
      </c>
      <c r="D6" s="29" t="str">
        <f t="shared" si="0"/>
        <v>4</v>
      </c>
      <c r="E6" s="41">
        <v>0</v>
      </c>
      <c r="F6" s="29" t="str">
        <f t="shared" si="10"/>
        <v>0</v>
      </c>
      <c r="G6" s="41">
        <v>0</v>
      </c>
      <c r="H6" s="29" t="str">
        <f t="shared" si="1"/>
        <v>0</v>
      </c>
      <c r="I6" s="41">
        <v>0</v>
      </c>
      <c r="J6" s="29" t="str">
        <f t="shared" si="2"/>
        <v>0</v>
      </c>
      <c r="K6" s="41">
        <v>0</v>
      </c>
      <c r="L6" s="29" t="str">
        <f t="shared" si="3"/>
        <v>0</v>
      </c>
      <c r="M6" s="41">
        <v>0</v>
      </c>
      <c r="N6" s="29" t="str">
        <f t="shared" si="3"/>
        <v>0</v>
      </c>
      <c r="O6" s="41">
        <v>0</v>
      </c>
      <c r="P6" s="29" t="str">
        <f t="shared" si="4"/>
        <v>0</v>
      </c>
      <c r="Q6" s="41">
        <v>0</v>
      </c>
      <c r="R6" s="29" t="str">
        <f t="shared" si="5"/>
        <v>0</v>
      </c>
      <c r="S6" s="41">
        <v>18</v>
      </c>
      <c r="T6" s="30" t="str">
        <f t="shared" si="11"/>
        <v>3</v>
      </c>
      <c r="U6" s="43">
        <v>50</v>
      </c>
      <c r="V6" s="29" t="str">
        <f t="shared" ref="V6:V20" si="15">LOOKUP(U6,{0,1,6,16,26,41,61,81},{"0","1","2","3","4","5","6","7"})</f>
        <v>5</v>
      </c>
      <c r="W6" s="28"/>
      <c r="X6" s="28"/>
      <c r="Y6" s="29"/>
      <c r="Z6" s="41">
        <v>0</v>
      </c>
      <c r="AA6" s="29" t="str">
        <f t="shared" si="13"/>
        <v>0</v>
      </c>
      <c r="AB6" s="43">
        <v>0</v>
      </c>
      <c r="AC6" s="33" t="str">
        <f>LOOKUP(AB6,{0,1,2,3,4,5,6},{"0","1","2","3","4","5","6"})</f>
        <v>0</v>
      </c>
      <c r="AD6" s="43">
        <v>0</v>
      </c>
      <c r="AE6" s="33" t="str">
        <f t="shared" si="8"/>
        <v>0</v>
      </c>
      <c r="AF6" s="43">
        <v>0</v>
      </c>
      <c r="AG6" s="29" t="str">
        <f t="shared" si="9"/>
        <v>0</v>
      </c>
      <c r="AH6" s="43">
        <v>0</v>
      </c>
      <c r="AI6" s="33" t="str">
        <f>LOOKUP(AH6,{0,1,5,10,20,30,45,55},{"0","1","2","3","4","5","6","7"})</f>
        <v>0</v>
      </c>
      <c r="AJ6" s="31">
        <v>0</v>
      </c>
      <c r="AK6" s="33" t="str">
        <f>LOOKUP(AJ6,{0,1,5,10,14},{"0","1","2","3","4"})</f>
        <v>0</v>
      </c>
      <c r="AL6" s="43">
        <v>3</v>
      </c>
      <c r="AM6" s="33" t="str">
        <f>LOOKUP(AL6,{0,1,5,10,15,20},{"0","1","2","3","4","5"})</f>
        <v>1</v>
      </c>
      <c r="AN6" s="31">
        <v>0</v>
      </c>
      <c r="AO6" s="33" t="str">
        <f>LOOKUP(AN6,{0,1,49,69,85,95},{"0","1","2","3","4","5"})</f>
        <v>0</v>
      </c>
      <c r="AP6" s="43">
        <v>1</v>
      </c>
      <c r="AQ6" s="33" t="str">
        <f>LOOKUP(AP6,{0,1},{"0","1"})</f>
        <v>1</v>
      </c>
      <c r="AR6" s="31">
        <v>0</v>
      </c>
      <c r="AS6" s="33" t="str">
        <f>LOOKUP(AR6,{0,1,2,3},{"0","1","2","3"})</f>
        <v>0</v>
      </c>
      <c r="AT6" s="43">
        <v>0</v>
      </c>
      <c r="AU6" s="33" t="str">
        <f>LOOKUP(AT6,{0,1},{"0","1"})</f>
        <v>0</v>
      </c>
      <c r="AV6" s="43">
        <v>0</v>
      </c>
      <c r="AW6" s="33" t="str">
        <f>LOOKUP(AV6,{0,1},{"0","1"})</f>
        <v>0</v>
      </c>
      <c r="AX6" s="43">
        <v>33</v>
      </c>
      <c r="AY6" s="33" t="str">
        <f>LOOKUP(AX6,{0,1,10,20,35,45,60,70},{"0","1","2","3","4","5","6","7"})</f>
        <v>3</v>
      </c>
      <c r="AZ6" s="37">
        <f t="shared" si="14"/>
        <v>17</v>
      </c>
    </row>
    <row r="7" spans="1:52" ht="15.75" customHeight="1" x14ac:dyDescent="0.25">
      <c r="A7" s="8" t="s">
        <v>11</v>
      </c>
      <c r="B7" s="41">
        <v>10</v>
      </c>
      <c r="C7" s="41">
        <v>30</v>
      </c>
      <c r="D7" s="29" t="str">
        <f t="shared" si="0"/>
        <v>4</v>
      </c>
      <c r="E7" s="41">
        <v>0</v>
      </c>
      <c r="F7" s="29" t="str">
        <f t="shared" si="10"/>
        <v>0</v>
      </c>
      <c r="G7" s="41">
        <v>0</v>
      </c>
      <c r="H7" s="29" t="str">
        <f t="shared" si="1"/>
        <v>0</v>
      </c>
      <c r="I7" s="41">
        <v>0</v>
      </c>
      <c r="J7" s="29" t="str">
        <f t="shared" si="2"/>
        <v>0</v>
      </c>
      <c r="K7" s="41">
        <v>0</v>
      </c>
      <c r="L7" s="29" t="str">
        <f t="shared" si="3"/>
        <v>0</v>
      </c>
      <c r="M7" s="41">
        <v>0</v>
      </c>
      <c r="N7" s="29" t="str">
        <f t="shared" si="3"/>
        <v>0</v>
      </c>
      <c r="O7" s="41">
        <v>0</v>
      </c>
      <c r="P7" s="29" t="str">
        <f t="shared" si="4"/>
        <v>0</v>
      </c>
      <c r="Q7" s="41">
        <v>0</v>
      </c>
      <c r="R7" s="29" t="str">
        <f t="shared" si="5"/>
        <v>0</v>
      </c>
      <c r="S7" s="41">
        <v>18</v>
      </c>
      <c r="T7" s="30" t="str">
        <f t="shared" si="11"/>
        <v>3</v>
      </c>
      <c r="U7" s="43">
        <v>14</v>
      </c>
      <c r="V7" s="29" t="str">
        <f t="shared" si="15"/>
        <v>2</v>
      </c>
      <c r="W7" s="28"/>
      <c r="X7" s="28"/>
      <c r="Y7" s="29"/>
      <c r="Z7" s="41">
        <v>0</v>
      </c>
      <c r="AA7" s="29" t="str">
        <f t="shared" si="13"/>
        <v>0</v>
      </c>
      <c r="AB7" s="43">
        <v>1</v>
      </c>
      <c r="AC7" s="33" t="str">
        <f>LOOKUP(AB7,{0,1,2,3,4,5,6},{"0","1","2","3","4","5","6"})</f>
        <v>1</v>
      </c>
      <c r="AD7" s="43">
        <v>0</v>
      </c>
      <c r="AE7" s="33" t="str">
        <f t="shared" si="8"/>
        <v>0</v>
      </c>
      <c r="AF7" s="43">
        <v>0</v>
      </c>
      <c r="AG7" s="29" t="str">
        <f t="shared" si="9"/>
        <v>0</v>
      </c>
      <c r="AH7" s="43">
        <v>5</v>
      </c>
      <c r="AI7" s="33" t="str">
        <f>LOOKUP(AH7,{0,1,5,10,20,30,45,55},{"0","1","2","3","4","5","6","7"})</f>
        <v>2</v>
      </c>
      <c r="AJ7" s="31">
        <v>0</v>
      </c>
      <c r="AK7" s="33" t="str">
        <f>LOOKUP(AJ7,{0,1,5,10,14},{"0","1","2","3","4"})</f>
        <v>0</v>
      </c>
      <c r="AL7" s="43">
        <v>3</v>
      </c>
      <c r="AM7" s="33" t="str">
        <f>LOOKUP(AL7,{0,1,5,10,15,20},{"0","1","2","3","4","5"})</f>
        <v>1</v>
      </c>
      <c r="AN7" s="31">
        <v>0</v>
      </c>
      <c r="AO7" s="33" t="str">
        <f>LOOKUP(AN7,{0,1,49,69,85,95},{"0","1","2","3","4","5"})</f>
        <v>0</v>
      </c>
      <c r="AP7" s="43">
        <v>0</v>
      </c>
      <c r="AQ7" s="33" t="str">
        <f>LOOKUP(AP7,{0,1},{"0","1"})</f>
        <v>0</v>
      </c>
      <c r="AR7" s="31">
        <v>0</v>
      </c>
      <c r="AS7" s="33" t="str">
        <f>LOOKUP(AR7,{0,1,2,3},{"0","1","2","3"})</f>
        <v>0</v>
      </c>
      <c r="AT7" s="43">
        <v>0</v>
      </c>
      <c r="AU7" s="33" t="str">
        <f>LOOKUP(AT7,{0,1},{"0","1"})</f>
        <v>0</v>
      </c>
      <c r="AV7" s="43">
        <v>0</v>
      </c>
      <c r="AW7" s="33" t="str">
        <f>LOOKUP(AV7,{0,1},{"0","1"})</f>
        <v>0</v>
      </c>
      <c r="AX7" s="43">
        <v>40</v>
      </c>
      <c r="AY7" s="33" t="str">
        <f>LOOKUP(AX7,{0,1,10,20,35,45,60,70},{"0","1","2","3","4","5","6","7"})</f>
        <v>4</v>
      </c>
      <c r="AZ7" s="37">
        <f t="shared" si="14"/>
        <v>17</v>
      </c>
    </row>
    <row r="8" spans="1:52" ht="15.75" customHeight="1" x14ac:dyDescent="0.25">
      <c r="A8" s="6" t="s">
        <v>12</v>
      </c>
      <c r="B8" s="41">
        <v>66</v>
      </c>
      <c r="C8" s="41">
        <v>11</v>
      </c>
      <c r="D8" s="29" t="str">
        <f t="shared" si="0"/>
        <v>2</v>
      </c>
      <c r="E8" s="41">
        <v>8</v>
      </c>
      <c r="F8" s="29" t="str">
        <f t="shared" si="10"/>
        <v>2</v>
      </c>
      <c r="G8" s="41">
        <v>0</v>
      </c>
      <c r="H8" s="29" t="str">
        <f t="shared" si="1"/>
        <v>0</v>
      </c>
      <c r="I8" s="41">
        <v>0</v>
      </c>
      <c r="J8" s="29" t="str">
        <f t="shared" si="2"/>
        <v>0</v>
      </c>
      <c r="K8" s="41">
        <v>3</v>
      </c>
      <c r="L8" s="29" t="str">
        <f t="shared" si="3"/>
        <v>3</v>
      </c>
      <c r="M8" s="41">
        <v>0</v>
      </c>
      <c r="N8" s="29" t="str">
        <f t="shared" si="3"/>
        <v>0</v>
      </c>
      <c r="O8" s="41">
        <v>0</v>
      </c>
      <c r="P8" s="29" t="str">
        <f t="shared" si="4"/>
        <v>0</v>
      </c>
      <c r="Q8" s="41">
        <v>1</v>
      </c>
      <c r="R8" s="29" t="str">
        <f t="shared" si="5"/>
        <v>1</v>
      </c>
      <c r="S8" s="41">
        <v>37</v>
      </c>
      <c r="T8" s="30" t="str">
        <f t="shared" si="11"/>
        <v>4</v>
      </c>
      <c r="U8" s="43">
        <v>47</v>
      </c>
      <c r="V8" s="29" t="str">
        <f t="shared" si="15"/>
        <v>5</v>
      </c>
      <c r="W8" s="28"/>
      <c r="X8" s="28"/>
      <c r="Y8" s="29"/>
      <c r="Z8" s="41">
        <v>0</v>
      </c>
      <c r="AA8" s="29" t="str">
        <f t="shared" si="13"/>
        <v>0</v>
      </c>
      <c r="AB8" s="43">
        <v>6</v>
      </c>
      <c r="AC8" s="33" t="str">
        <f>LOOKUP(AB8,{0,1,2,3,4,5,6},{"0","1","2","3","4","5","6"})</f>
        <v>6</v>
      </c>
      <c r="AD8" s="43">
        <v>2</v>
      </c>
      <c r="AE8" s="33" t="str">
        <f t="shared" si="8"/>
        <v>2</v>
      </c>
      <c r="AF8" s="43">
        <v>3</v>
      </c>
      <c r="AG8" s="29" t="str">
        <f t="shared" si="9"/>
        <v>6</v>
      </c>
      <c r="AH8" s="43">
        <v>63</v>
      </c>
      <c r="AI8" s="33" t="str">
        <f>LOOKUP(AH8,{0,1,5,10,20,30,45,55},{"0","1","2","3","4","5","6","7"})</f>
        <v>7</v>
      </c>
      <c r="AJ8" s="31">
        <v>0</v>
      </c>
      <c r="AK8" s="33" t="str">
        <f>LOOKUP(AJ8,{0,1,5,10,14},{"0","1","2","3","4"})</f>
        <v>0</v>
      </c>
      <c r="AL8" s="43">
        <v>15</v>
      </c>
      <c r="AM8" s="33" t="str">
        <f>LOOKUP(AL8,{0,1,5,10,15,20},{"0","1","2","3","4","5"})</f>
        <v>4</v>
      </c>
      <c r="AN8" s="31">
        <v>0</v>
      </c>
      <c r="AO8" s="33" t="str">
        <f>LOOKUP(AN8,{0,1,49,69,85,95},{"0","1","2","3","4","5"})</f>
        <v>0</v>
      </c>
      <c r="AP8" s="43">
        <v>0</v>
      </c>
      <c r="AQ8" s="33" t="str">
        <f>LOOKUP(AP8,{0,1},{"0","1"})</f>
        <v>0</v>
      </c>
      <c r="AR8" s="31">
        <v>0</v>
      </c>
      <c r="AS8" s="33" t="str">
        <f>LOOKUP(AR8,{0,1,2,3},{"0","1","2","3"})</f>
        <v>0</v>
      </c>
      <c r="AT8" s="43">
        <v>1</v>
      </c>
      <c r="AU8" s="33" t="str">
        <f>LOOKUP(AT8,{0,1},{"0","1"})</f>
        <v>1</v>
      </c>
      <c r="AV8" s="43">
        <v>0</v>
      </c>
      <c r="AW8" s="33" t="str">
        <f>LOOKUP(AV8,{0,1},{"0","1"})</f>
        <v>0</v>
      </c>
      <c r="AX8" s="43">
        <v>58</v>
      </c>
      <c r="AY8" s="33" t="str">
        <f>LOOKUP(AX8,{0,1,10,20,35,45,60,70},{"0","1","2","3","4","5","6","7"})</f>
        <v>5</v>
      </c>
      <c r="AZ8" s="37">
        <f t="shared" si="14"/>
        <v>48</v>
      </c>
    </row>
    <row r="9" spans="1:52" ht="15.75" customHeight="1" x14ac:dyDescent="0.25">
      <c r="A9" s="8" t="s">
        <v>13</v>
      </c>
      <c r="B9" s="41">
        <v>9</v>
      </c>
      <c r="C9" s="41">
        <v>89</v>
      </c>
      <c r="D9" s="29" t="str">
        <f t="shared" si="0"/>
        <v>7</v>
      </c>
      <c r="E9" s="41">
        <v>11</v>
      </c>
      <c r="F9" s="29" t="str">
        <f t="shared" si="10"/>
        <v>2</v>
      </c>
      <c r="G9" s="41">
        <v>0</v>
      </c>
      <c r="H9" s="29" t="str">
        <f t="shared" si="1"/>
        <v>0</v>
      </c>
      <c r="I9" s="41">
        <v>0</v>
      </c>
      <c r="J9" s="29" t="str">
        <f t="shared" si="2"/>
        <v>0</v>
      </c>
      <c r="K9" s="41">
        <v>0</v>
      </c>
      <c r="L9" s="29" t="str">
        <f t="shared" si="3"/>
        <v>0</v>
      </c>
      <c r="M9" s="41">
        <v>0</v>
      </c>
      <c r="N9" s="29" t="str">
        <f t="shared" si="3"/>
        <v>0</v>
      </c>
      <c r="O9" s="41">
        <v>0</v>
      </c>
      <c r="P9" s="29" t="str">
        <f t="shared" si="4"/>
        <v>0</v>
      </c>
      <c r="Q9" s="41">
        <v>0</v>
      </c>
      <c r="R9" s="29" t="str">
        <f t="shared" si="5"/>
        <v>0</v>
      </c>
      <c r="S9" s="41">
        <v>27</v>
      </c>
      <c r="T9" s="30" t="str">
        <f t="shared" si="11"/>
        <v>3</v>
      </c>
      <c r="U9" s="43">
        <v>20</v>
      </c>
      <c r="V9" s="29" t="str">
        <f t="shared" si="15"/>
        <v>3</v>
      </c>
      <c r="W9" s="28"/>
      <c r="X9" s="28"/>
      <c r="Y9" s="29"/>
      <c r="Z9" s="41">
        <v>0</v>
      </c>
      <c r="AA9" s="29" t="str">
        <f t="shared" si="13"/>
        <v>0</v>
      </c>
      <c r="AB9" s="43">
        <v>0</v>
      </c>
      <c r="AC9" s="33" t="str">
        <f>LOOKUP(AB9,{0,1,2,3,4,5,6},{"0","1","2","3","4","5","6"})</f>
        <v>0</v>
      </c>
      <c r="AD9" s="43">
        <v>0</v>
      </c>
      <c r="AE9" s="33" t="str">
        <f t="shared" si="8"/>
        <v>0</v>
      </c>
      <c r="AF9" s="43">
        <v>0</v>
      </c>
      <c r="AG9" s="29" t="str">
        <f t="shared" si="9"/>
        <v>0</v>
      </c>
      <c r="AH9" s="43">
        <v>0</v>
      </c>
      <c r="AI9" s="33" t="str">
        <f>LOOKUP(AH9,{0,1,5,10,20,30,45,55},{"0","1","2","3","4","5","6","7"})</f>
        <v>0</v>
      </c>
      <c r="AJ9" s="31">
        <v>0</v>
      </c>
      <c r="AK9" s="33" t="str">
        <f>LOOKUP(AJ9,{0,1,5,10,14},{"0","1","2","3","4"})</f>
        <v>0</v>
      </c>
      <c r="AL9" s="43">
        <v>13</v>
      </c>
      <c r="AM9" s="33" t="str">
        <f>LOOKUP(AL9,{0,1,5,10,15,20},{"0","1","2","3","4","5"})</f>
        <v>3</v>
      </c>
      <c r="AN9" s="31">
        <v>0</v>
      </c>
      <c r="AO9" s="33" t="str">
        <f>LOOKUP(AN9,{0,1,49,69,85,95},{"0","1","2","3","4","5"})</f>
        <v>0</v>
      </c>
      <c r="AP9" s="43">
        <v>0</v>
      </c>
      <c r="AQ9" s="33" t="str">
        <f>LOOKUP(AP9,{0,1},{"0","1"})</f>
        <v>0</v>
      </c>
      <c r="AR9" s="31">
        <v>0</v>
      </c>
      <c r="AS9" s="33" t="str">
        <f>LOOKUP(AR9,{0,1,2,3},{"0","1","2","3"})</f>
        <v>0</v>
      </c>
      <c r="AT9" s="43">
        <v>0</v>
      </c>
      <c r="AU9" s="33" t="str">
        <f>LOOKUP(AT9,{0,1},{"0","1"})</f>
        <v>0</v>
      </c>
      <c r="AV9" s="43">
        <v>1</v>
      </c>
      <c r="AW9" s="33" t="str">
        <f>LOOKUP(AV9,{0,1},{"0","1"})</f>
        <v>1</v>
      </c>
      <c r="AX9" s="43">
        <v>190</v>
      </c>
      <c r="AY9" s="33" t="str">
        <f>LOOKUP(AX9,{0,1,10,20,35,45,60,70},{"0","1","2","3","4","5","6","7"})</f>
        <v>7</v>
      </c>
      <c r="AZ9" s="37">
        <f t="shared" si="14"/>
        <v>26</v>
      </c>
    </row>
    <row r="10" spans="1:52" ht="15.75" customHeight="1" x14ac:dyDescent="0.25">
      <c r="A10" s="8" t="s">
        <v>14</v>
      </c>
      <c r="B10" s="41">
        <v>7</v>
      </c>
      <c r="C10" s="41">
        <v>71</v>
      </c>
      <c r="D10" s="29" t="str">
        <f t="shared" si="0"/>
        <v>6</v>
      </c>
      <c r="E10" s="41">
        <v>0</v>
      </c>
      <c r="F10" s="29" t="str">
        <f t="shared" si="10"/>
        <v>0</v>
      </c>
      <c r="G10" s="41">
        <v>0</v>
      </c>
      <c r="H10" s="29" t="str">
        <f t="shared" si="1"/>
        <v>0</v>
      </c>
      <c r="I10" s="41">
        <v>0</v>
      </c>
      <c r="J10" s="29" t="str">
        <f t="shared" si="2"/>
        <v>0</v>
      </c>
      <c r="K10" s="41">
        <v>0</v>
      </c>
      <c r="L10" s="29" t="str">
        <f t="shared" si="3"/>
        <v>0</v>
      </c>
      <c r="M10" s="41">
        <v>0</v>
      </c>
      <c r="N10" s="29" t="str">
        <f t="shared" si="3"/>
        <v>0</v>
      </c>
      <c r="O10" s="41">
        <v>1</v>
      </c>
      <c r="P10" s="29" t="str">
        <f t="shared" si="4"/>
        <v>1</v>
      </c>
      <c r="Q10" s="41">
        <v>0</v>
      </c>
      <c r="R10" s="29" t="str">
        <f t="shared" si="5"/>
        <v>0</v>
      </c>
      <c r="S10" s="41">
        <v>57</v>
      </c>
      <c r="T10" s="30" t="str">
        <f t="shared" si="11"/>
        <v>5</v>
      </c>
      <c r="U10" s="43">
        <v>22</v>
      </c>
      <c r="V10" s="29" t="str">
        <f t="shared" si="15"/>
        <v>3</v>
      </c>
      <c r="W10" s="28"/>
      <c r="X10" s="28"/>
      <c r="Y10" s="29"/>
      <c r="Z10" s="41">
        <v>0</v>
      </c>
      <c r="AA10" s="29" t="str">
        <f t="shared" si="13"/>
        <v>0</v>
      </c>
      <c r="AB10" s="43">
        <v>0</v>
      </c>
      <c r="AC10" s="33" t="str">
        <f>LOOKUP(AB10,{0,1,2,3,4,5,6},{"0","1","2","3","4","5","6"})</f>
        <v>0</v>
      </c>
      <c r="AD10" s="43">
        <v>0</v>
      </c>
      <c r="AE10" s="33" t="str">
        <f t="shared" si="8"/>
        <v>0</v>
      </c>
      <c r="AF10" s="43">
        <v>0</v>
      </c>
      <c r="AG10" s="29" t="str">
        <f t="shared" si="9"/>
        <v>0</v>
      </c>
      <c r="AH10" s="43">
        <v>7</v>
      </c>
      <c r="AI10" s="33" t="str">
        <f>LOOKUP(AH10,{0,1,5,10,20,30,45,55},{"0","1","2","3","4","5","6","7"})</f>
        <v>2</v>
      </c>
      <c r="AJ10" s="31">
        <v>0</v>
      </c>
      <c r="AK10" s="33" t="str">
        <f>LOOKUP(AJ10,{0,1,5,10,14},{"0","1","2","3","4"})</f>
        <v>0</v>
      </c>
      <c r="AL10" s="43">
        <v>10</v>
      </c>
      <c r="AM10" s="33" t="str">
        <f>LOOKUP(AL10,{0,1,5,10,15,20},{"0","1","2","3","4","5"})</f>
        <v>3</v>
      </c>
      <c r="AN10" s="31">
        <v>0</v>
      </c>
      <c r="AO10" s="33" t="str">
        <f>LOOKUP(AN10,{0,1,49,69,85,95},{"0","1","2","3","4","5"})</f>
        <v>0</v>
      </c>
      <c r="AP10" s="43">
        <v>0</v>
      </c>
      <c r="AQ10" s="33" t="str">
        <f>LOOKUP(AP10,{0,1},{"0","1"})</f>
        <v>0</v>
      </c>
      <c r="AR10" s="31">
        <v>0</v>
      </c>
      <c r="AS10" s="33" t="str">
        <f>LOOKUP(AR10,{0,1,2,3},{"0","1","2","3"})</f>
        <v>0</v>
      </c>
      <c r="AT10" s="43">
        <v>0</v>
      </c>
      <c r="AU10" s="33" t="str">
        <f>LOOKUP(AT10,{0,1},{"0","1"})</f>
        <v>0</v>
      </c>
      <c r="AV10" s="43">
        <v>1</v>
      </c>
      <c r="AW10" s="33" t="str">
        <f>LOOKUP(AV10,{0,1},{"0","1"})</f>
        <v>1</v>
      </c>
      <c r="AX10" s="43">
        <v>143</v>
      </c>
      <c r="AY10" s="33" t="str">
        <f>LOOKUP(AX10,{0,1,10,20,35,45,60,70},{"0","1","2","3","4","5","6","7"})</f>
        <v>7</v>
      </c>
      <c r="AZ10" s="37">
        <f t="shared" si="14"/>
        <v>28</v>
      </c>
    </row>
    <row r="11" spans="1:52" ht="15.75" customHeight="1" x14ac:dyDescent="0.25">
      <c r="A11" s="6" t="s">
        <v>15</v>
      </c>
      <c r="B11" s="41">
        <v>17</v>
      </c>
      <c r="C11" s="41">
        <v>12</v>
      </c>
      <c r="D11" s="29" t="str">
        <f t="shared" si="0"/>
        <v>2</v>
      </c>
      <c r="E11" s="41">
        <v>6</v>
      </c>
      <c r="F11" s="29" t="str">
        <f t="shared" si="10"/>
        <v>2</v>
      </c>
      <c r="G11" s="41">
        <v>0</v>
      </c>
      <c r="H11" s="29" t="str">
        <f t="shared" si="1"/>
        <v>0</v>
      </c>
      <c r="I11" s="41">
        <v>0</v>
      </c>
      <c r="J11" s="29" t="str">
        <f t="shared" si="2"/>
        <v>0</v>
      </c>
      <c r="K11" s="41">
        <v>0</v>
      </c>
      <c r="L11" s="29" t="str">
        <f t="shared" si="3"/>
        <v>0</v>
      </c>
      <c r="M11" s="41">
        <v>0</v>
      </c>
      <c r="N11" s="29" t="str">
        <f t="shared" si="3"/>
        <v>0</v>
      </c>
      <c r="O11" s="41">
        <v>0</v>
      </c>
      <c r="P11" s="29" t="str">
        <f t="shared" si="4"/>
        <v>0</v>
      </c>
      <c r="Q11" s="41">
        <v>1</v>
      </c>
      <c r="R11" s="29" t="str">
        <f t="shared" si="5"/>
        <v>1</v>
      </c>
      <c r="S11" s="41">
        <v>6</v>
      </c>
      <c r="T11" s="30" t="str">
        <f t="shared" si="11"/>
        <v>2</v>
      </c>
      <c r="U11" s="43">
        <v>57</v>
      </c>
      <c r="V11" s="29" t="str">
        <f t="shared" si="15"/>
        <v>5</v>
      </c>
      <c r="W11" s="28"/>
      <c r="X11" s="28"/>
      <c r="Y11" s="29"/>
      <c r="Z11" s="41">
        <v>0</v>
      </c>
      <c r="AA11" s="29" t="str">
        <f t="shared" si="13"/>
        <v>0</v>
      </c>
      <c r="AB11" s="43">
        <v>0</v>
      </c>
      <c r="AC11" s="33" t="str">
        <f>LOOKUP(AB11,{0,1,2,3,4,5,6},{"0","1","2","3","4","5","6"})</f>
        <v>0</v>
      </c>
      <c r="AD11" s="43">
        <v>0</v>
      </c>
      <c r="AE11" s="33" t="str">
        <f t="shared" si="8"/>
        <v>0</v>
      </c>
      <c r="AF11" s="43">
        <v>0</v>
      </c>
      <c r="AG11" s="29" t="str">
        <f t="shared" si="9"/>
        <v>0</v>
      </c>
      <c r="AH11" s="43">
        <v>11</v>
      </c>
      <c r="AI11" s="33" t="str">
        <f>LOOKUP(AH11,{0,1,5,10,20,30,45,55},{"0","1","2","3","4","5","6","7"})</f>
        <v>3</v>
      </c>
      <c r="AJ11" s="31">
        <v>0</v>
      </c>
      <c r="AK11" s="33" t="str">
        <f>LOOKUP(AJ11,{0,1,5,10,14},{"0","1","2","3","4"})</f>
        <v>0</v>
      </c>
      <c r="AL11" s="43">
        <v>3</v>
      </c>
      <c r="AM11" s="33" t="str">
        <f>LOOKUP(AL11,{0,1,5,10,15,20},{"0","1","2","3","4","5"})</f>
        <v>1</v>
      </c>
      <c r="AN11" s="31">
        <v>0</v>
      </c>
      <c r="AO11" s="33" t="str">
        <f>LOOKUP(AN11,{0,1,49,69,85,95},{"0","1","2","3","4","5"})</f>
        <v>0</v>
      </c>
      <c r="AP11" s="43">
        <v>0</v>
      </c>
      <c r="AQ11" s="33" t="str">
        <f>LOOKUP(AP11,{0,1},{"0","1"})</f>
        <v>0</v>
      </c>
      <c r="AR11" s="31">
        <v>0</v>
      </c>
      <c r="AS11" s="33" t="str">
        <f>LOOKUP(AR11,{0,1,2,3},{"0","1","2","3"})</f>
        <v>0</v>
      </c>
      <c r="AT11" s="43">
        <v>0</v>
      </c>
      <c r="AU11" s="33" t="str">
        <f>LOOKUP(AT11,{0,1},{"0","1"})</f>
        <v>0</v>
      </c>
      <c r="AV11" s="43">
        <v>1</v>
      </c>
      <c r="AW11" s="33" t="str">
        <f>LOOKUP(AV11,{0,1},{"0","1"})</f>
        <v>1</v>
      </c>
      <c r="AX11" s="43">
        <v>76</v>
      </c>
      <c r="AY11" s="33" t="str">
        <f>LOOKUP(AX11,{0,1,10,20,35,45,60,70},{"0","1","2","3","4","5","6","7"})</f>
        <v>7</v>
      </c>
      <c r="AZ11" s="37">
        <f t="shared" si="14"/>
        <v>24</v>
      </c>
    </row>
    <row r="12" spans="1:52" ht="15.75" customHeight="1" x14ac:dyDescent="0.25">
      <c r="A12" s="8" t="s">
        <v>16</v>
      </c>
      <c r="B12" s="41">
        <v>7</v>
      </c>
      <c r="C12" s="41">
        <v>14</v>
      </c>
      <c r="D12" s="29" t="str">
        <f t="shared" si="0"/>
        <v>2</v>
      </c>
      <c r="E12" s="41">
        <v>14</v>
      </c>
      <c r="F12" s="29" t="str">
        <f t="shared" si="10"/>
        <v>2</v>
      </c>
      <c r="G12" s="41">
        <v>0</v>
      </c>
      <c r="H12" s="29" t="str">
        <f t="shared" si="1"/>
        <v>0</v>
      </c>
      <c r="I12" s="41">
        <v>0</v>
      </c>
      <c r="J12" s="29" t="str">
        <f t="shared" si="2"/>
        <v>0</v>
      </c>
      <c r="K12" s="41">
        <v>0</v>
      </c>
      <c r="L12" s="29" t="str">
        <f t="shared" si="3"/>
        <v>0</v>
      </c>
      <c r="M12" s="41">
        <v>0</v>
      </c>
      <c r="N12" s="29" t="str">
        <f t="shared" si="3"/>
        <v>0</v>
      </c>
      <c r="O12" s="41">
        <v>0</v>
      </c>
      <c r="P12" s="29" t="str">
        <f t="shared" si="4"/>
        <v>0</v>
      </c>
      <c r="Q12" s="41">
        <v>0</v>
      </c>
      <c r="R12" s="29" t="str">
        <f t="shared" si="5"/>
        <v>0</v>
      </c>
      <c r="S12" s="41">
        <v>0</v>
      </c>
      <c r="T12" s="30" t="str">
        <f t="shared" si="11"/>
        <v>0</v>
      </c>
      <c r="U12" s="43">
        <v>63</v>
      </c>
      <c r="V12" s="29" t="str">
        <f t="shared" si="15"/>
        <v>6</v>
      </c>
      <c r="W12" s="28"/>
      <c r="X12" s="28"/>
      <c r="Y12" s="29"/>
      <c r="Z12" s="41">
        <v>0</v>
      </c>
      <c r="AA12" s="29" t="str">
        <f t="shared" si="13"/>
        <v>0</v>
      </c>
      <c r="AB12" s="43">
        <v>0</v>
      </c>
      <c r="AC12" s="33" t="str">
        <f>LOOKUP(AB12,{0,1,2,3,4,5,6},{"0","1","2","3","4","5","6"})</f>
        <v>0</v>
      </c>
      <c r="AD12" s="43">
        <v>0</v>
      </c>
      <c r="AE12" s="33" t="str">
        <f t="shared" si="8"/>
        <v>0</v>
      </c>
      <c r="AF12" s="43">
        <v>0</v>
      </c>
      <c r="AG12" s="29" t="str">
        <f t="shared" si="9"/>
        <v>0</v>
      </c>
      <c r="AH12" s="43">
        <v>6</v>
      </c>
      <c r="AI12" s="33" t="str">
        <f>LOOKUP(AH12,{0,1,5,10,20,30,45,55},{"0","1","2","3","4","5","6","7"})</f>
        <v>2</v>
      </c>
      <c r="AJ12" s="31">
        <v>0</v>
      </c>
      <c r="AK12" s="33" t="str">
        <f>LOOKUP(AJ12,{0,1,5,10,14},{"0","1","2","3","4"})</f>
        <v>0</v>
      </c>
      <c r="AL12" s="43">
        <v>11</v>
      </c>
      <c r="AM12" s="33" t="str">
        <f>LOOKUP(AL12,{0,1,5,10,15,20},{"0","1","2","3","4","5"})</f>
        <v>3</v>
      </c>
      <c r="AN12" s="31">
        <v>0</v>
      </c>
      <c r="AO12" s="33" t="str">
        <f>LOOKUP(AN12,{0,1,49,69,85,95},{"0","1","2","3","4","5"})</f>
        <v>0</v>
      </c>
      <c r="AP12" s="43">
        <v>0</v>
      </c>
      <c r="AQ12" s="33" t="str">
        <f>LOOKUP(AP12,{0,1},{"0","1"})</f>
        <v>0</v>
      </c>
      <c r="AR12" s="31">
        <v>0</v>
      </c>
      <c r="AS12" s="33" t="str">
        <f>LOOKUP(AR12,{0,1,2,3},{"0","1","2","3"})</f>
        <v>0</v>
      </c>
      <c r="AT12" s="43">
        <v>0</v>
      </c>
      <c r="AU12" s="33" t="str">
        <f>LOOKUP(AT12,{0,1},{"0","1"})</f>
        <v>0</v>
      </c>
      <c r="AV12" s="43">
        <v>0</v>
      </c>
      <c r="AW12" s="33" t="str">
        <f>LOOKUP(AV12,{0,1},{"0","1"})</f>
        <v>0</v>
      </c>
      <c r="AX12" s="43">
        <v>100</v>
      </c>
      <c r="AY12" s="33" t="str">
        <f>LOOKUP(AX12,{0,1,10,20,35,45,60,70},{"0","1","2","3","4","5","6","7"})</f>
        <v>7</v>
      </c>
      <c r="AZ12" s="37">
        <f t="shared" si="14"/>
        <v>22</v>
      </c>
    </row>
    <row r="13" spans="1:52" ht="15.75" customHeight="1" x14ac:dyDescent="0.25">
      <c r="A13" s="8" t="s">
        <v>17</v>
      </c>
      <c r="B13" s="41">
        <v>10</v>
      </c>
      <c r="C13" s="41">
        <v>30</v>
      </c>
      <c r="D13" s="29" t="str">
        <f t="shared" si="0"/>
        <v>4</v>
      </c>
      <c r="E13" s="41">
        <v>40</v>
      </c>
      <c r="F13" s="29" t="str">
        <f t="shared" si="10"/>
        <v>4</v>
      </c>
      <c r="G13" s="41">
        <v>0</v>
      </c>
      <c r="H13" s="29" t="str">
        <f t="shared" si="1"/>
        <v>0</v>
      </c>
      <c r="I13" s="41">
        <v>0</v>
      </c>
      <c r="J13" s="29" t="str">
        <f t="shared" si="2"/>
        <v>0</v>
      </c>
      <c r="K13" s="41">
        <v>0</v>
      </c>
      <c r="L13" s="29" t="str">
        <f t="shared" si="3"/>
        <v>0</v>
      </c>
      <c r="M13" s="41">
        <v>0</v>
      </c>
      <c r="N13" s="29" t="str">
        <f t="shared" si="3"/>
        <v>0</v>
      </c>
      <c r="O13" s="41">
        <v>0</v>
      </c>
      <c r="P13" s="29" t="str">
        <f t="shared" si="4"/>
        <v>0</v>
      </c>
      <c r="Q13" s="41">
        <v>0</v>
      </c>
      <c r="R13" s="29" t="str">
        <f t="shared" si="5"/>
        <v>0</v>
      </c>
      <c r="S13" s="41">
        <v>70</v>
      </c>
      <c r="T13" s="30" t="str">
        <f t="shared" si="11"/>
        <v>5</v>
      </c>
      <c r="U13" s="43">
        <v>100</v>
      </c>
      <c r="V13" s="29" t="str">
        <f t="shared" si="15"/>
        <v>7</v>
      </c>
      <c r="W13" s="28"/>
      <c r="X13" s="28"/>
      <c r="Y13" s="29"/>
      <c r="Z13" s="41">
        <v>0</v>
      </c>
      <c r="AA13" s="29" t="str">
        <f t="shared" si="13"/>
        <v>0</v>
      </c>
      <c r="AB13" s="43">
        <v>0</v>
      </c>
      <c r="AC13" s="33" t="str">
        <f>LOOKUP(AB13,{0,1,2,3,4,5,6},{"0","1","2","3","4","5","6"})</f>
        <v>0</v>
      </c>
      <c r="AD13" s="43">
        <v>0</v>
      </c>
      <c r="AE13" s="33" t="str">
        <f t="shared" si="8"/>
        <v>0</v>
      </c>
      <c r="AF13" s="43">
        <v>3</v>
      </c>
      <c r="AG13" s="29" t="str">
        <f t="shared" si="9"/>
        <v>6</v>
      </c>
      <c r="AH13" s="43">
        <v>8</v>
      </c>
      <c r="AI13" s="33" t="str">
        <f>LOOKUP(AH13,{0,1,5,10,20,30,45,55},{"0","1","2","3","4","5","6","7"})</f>
        <v>2</v>
      </c>
      <c r="AJ13" s="31">
        <v>0</v>
      </c>
      <c r="AK13" s="33" t="str">
        <f>LOOKUP(AJ13,{0,1,5,10,14},{"0","1","2","3","4"})</f>
        <v>0</v>
      </c>
      <c r="AL13" s="43">
        <v>18</v>
      </c>
      <c r="AM13" s="33" t="str">
        <f>LOOKUP(AL13,{0,1,5,10,15,20},{"0","1","2","3","4","5"})</f>
        <v>4</v>
      </c>
      <c r="AN13" s="31">
        <v>0</v>
      </c>
      <c r="AO13" s="33" t="str">
        <f>LOOKUP(AN13,{0,1,49,69,85,95},{"0","1","2","3","4","5"})</f>
        <v>0</v>
      </c>
      <c r="AP13" s="43">
        <v>0</v>
      </c>
      <c r="AQ13" s="33" t="str">
        <f>LOOKUP(AP13,{0,1},{"0","1"})</f>
        <v>0</v>
      </c>
      <c r="AR13" s="31">
        <v>0</v>
      </c>
      <c r="AS13" s="33" t="str">
        <f>LOOKUP(AR13,{0,1,2,3},{"0","1","2","3"})</f>
        <v>0</v>
      </c>
      <c r="AT13" s="43">
        <v>0</v>
      </c>
      <c r="AU13" s="33" t="str">
        <f>LOOKUP(AT13,{0,1},{"0","1"})</f>
        <v>0</v>
      </c>
      <c r="AV13" s="43">
        <v>0</v>
      </c>
      <c r="AW13" s="33" t="str">
        <f>LOOKUP(AV13,{0,1},{"0","1"})</f>
        <v>0</v>
      </c>
      <c r="AX13" s="43">
        <v>140</v>
      </c>
      <c r="AY13" s="33" t="str">
        <f>LOOKUP(AX13,{0,1,10,20,35,45,60,70},{"0","1","2","3","4","5","6","7"})</f>
        <v>7</v>
      </c>
      <c r="AZ13" s="37">
        <f t="shared" si="14"/>
        <v>39</v>
      </c>
    </row>
    <row r="14" spans="1:52" ht="15.75" customHeight="1" x14ac:dyDescent="0.25">
      <c r="A14" s="6" t="s">
        <v>18</v>
      </c>
      <c r="B14" s="41">
        <v>31</v>
      </c>
      <c r="C14" s="41">
        <v>35</v>
      </c>
      <c r="D14" s="29" t="str">
        <f t="shared" si="0"/>
        <v>4</v>
      </c>
      <c r="E14" s="41">
        <v>32</v>
      </c>
      <c r="F14" s="29" t="str">
        <f t="shared" si="10"/>
        <v>4</v>
      </c>
      <c r="G14" s="41">
        <v>0</v>
      </c>
      <c r="H14" s="29" t="str">
        <f t="shared" si="1"/>
        <v>0</v>
      </c>
      <c r="I14" s="41">
        <v>0</v>
      </c>
      <c r="J14" s="29" t="str">
        <f t="shared" si="2"/>
        <v>0</v>
      </c>
      <c r="K14" s="41">
        <v>1</v>
      </c>
      <c r="L14" s="29" t="str">
        <f t="shared" si="3"/>
        <v>1</v>
      </c>
      <c r="M14" s="41">
        <v>0</v>
      </c>
      <c r="N14" s="29" t="str">
        <f t="shared" si="3"/>
        <v>0</v>
      </c>
      <c r="O14" s="41">
        <v>1</v>
      </c>
      <c r="P14" s="29" t="str">
        <f t="shared" si="4"/>
        <v>1</v>
      </c>
      <c r="Q14" s="41">
        <v>1</v>
      </c>
      <c r="R14" s="29" t="str">
        <f t="shared" si="5"/>
        <v>1</v>
      </c>
      <c r="S14" s="41">
        <v>57</v>
      </c>
      <c r="T14" s="30" t="str">
        <f t="shared" si="11"/>
        <v>5</v>
      </c>
      <c r="U14" s="43">
        <v>89</v>
      </c>
      <c r="V14" s="29" t="str">
        <f t="shared" si="15"/>
        <v>7</v>
      </c>
      <c r="W14" s="28"/>
      <c r="X14" s="28"/>
      <c r="Y14" s="29"/>
      <c r="Z14" s="41">
        <v>0</v>
      </c>
      <c r="AA14" s="29" t="str">
        <f t="shared" si="13"/>
        <v>0</v>
      </c>
      <c r="AB14" s="43">
        <v>1</v>
      </c>
      <c r="AC14" s="33" t="str">
        <f>LOOKUP(AB14,{0,1,2,3,4,5,6},{"0","1","2","3","4","5","6"})</f>
        <v>1</v>
      </c>
      <c r="AD14" s="43">
        <v>2</v>
      </c>
      <c r="AE14" s="33">
        <v>2</v>
      </c>
      <c r="AF14" s="43">
        <v>4</v>
      </c>
      <c r="AG14" s="29" t="str">
        <f t="shared" si="9"/>
        <v>8</v>
      </c>
      <c r="AH14" s="43">
        <v>37</v>
      </c>
      <c r="AI14" s="33" t="str">
        <f>LOOKUP(AH14,{0,1,5,10,20,30,45,55},{"0","1","2","3","4","5","6","7"})</f>
        <v>5</v>
      </c>
      <c r="AJ14" s="31">
        <v>0</v>
      </c>
      <c r="AK14" s="33" t="str">
        <f>LOOKUP(AJ14,{0,1,5,10,14},{"0","1","2","3","4"})</f>
        <v>0</v>
      </c>
      <c r="AL14" s="43">
        <v>3</v>
      </c>
      <c r="AM14" s="33" t="str">
        <f>LOOKUP(AL14,{0,1,5,10,15,20},{"0","1","2","3","4","5"})</f>
        <v>1</v>
      </c>
      <c r="AN14" s="31">
        <v>0</v>
      </c>
      <c r="AO14" s="33" t="str">
        <f>LOOKUP(AN14,{0,1,49,69,85,95},{"0","1","2","3","4","5"})</f>
        <v>0</v>
      </c>
      <c r="AP14" s="43">
        <v>0</v>
      </c>
      <c r="AQ14" s="33" t="str">
        <f>LOOKUP(AP14,{0,1},{"0","1"})</f>
        <v>0</v>
      </c>
      <c r="AR14" s="31">
        <v>0</v>
      </c>
      <c r="AS14" s="33" t="str">
        <f>LOOKUP(AR14,{0,1,2,3},{"0","1","2","3"})</f>
        <v>0</v>
      </c>
      <c r="AT14" s="43">
        <v>1</v>
      </c>
      <c r="AU14" s="33" t="str">
        <f>LOOKUP(AT14,{0,1},{"0","1"})</f>
        <v>1</v>
      </c>
      <c r="AV14" s="43">
        <v>0</v>
      </c>
      <c r="AW14" s="33" t="str">
        <f>LOOKUP(AV14,{0,1},{"0","1"})</f>
        <v>0</v>
      </c>
      <c r="AX14" s="43">
        <v>94</v>
      </c>
      <c r="AY14" s="33" t="str">
        <f>LOOKUP(AX14,{0,1,10,20,35,45,60,70},{"0","1","2","3","4","5","6","7"})</f>
        <v>7</v>
      </c>
      <c r="AZ14" s="37">
        <f t="shared" si="14"/>
        <v>48</v>
      </c>
    </row>
    <row r="15" spans="1:52" ht="15.75" customHeight="1" x14ac:dyDescent="0.25">
      <c r="A15" s="8" t="s">
        <v>19</v>
      </c>
      <c r="B15" s="41">
        <v>8</v>
      </c>
      <c r="C15" s="41">
        <v>0</v>
      </c>
      <c r="D15" s="29" t="str">
        <f t="shared" si="0"/>
        <v>0</v>
      </c>
      <c r="E15" s="41">
        <v>0</v>
      </c>
      <c r="F15" s="29" t="str">
        <f t="shared" si="10"/>
        <v>0</v>
      </c>
      <c r="G15" s="41">
        <v>0</v>
      </c>
      <c r="H15" s="29" t="str">
        <f t="shared" si="1"/>
        <v>0</v>
      </c>
      <c r="I15" s="41">
        <v>0</v>
      </c>
      <c r="J15" s="29" t="str">
        <f t="shared" si="2"/>
        <v>0</v>
      </c>
      <c r="K15" s="41">
        <v>0</v>
      </c>
      <c r="L15" s="29" t="str">
        <f t="shared" si="3"/>
        <v>0</v>
      </c>
      <c r="M15" s="41">
        <v>0</v>
      </c>
      <c r="N15" s="29" t="str">
        <f t="shared" si="3"/>
        <v>0</v>
      </c>
      <c r="O15" s="41">
        <v>0</v>
      </c>
      <c r="P15" s="29" t="str">
        <f t="shared" si="4"/>
        <v>0</v>
      </c>
      <c r="Q15" s="41">
        <v>0</v>
      </c>
      <c r="R15" s="29" t="str">
        <f t="shared" si="5"/>
        <v>0</v>
      </c>
      <c r="S15" s="41">
        <v>0</v>
      </c>
      <c r="T15" s="30" t="str">
        <f t="shared" si="11"/>
        <v>0</v>
      </c>
      <c r="U15" s="43">
        <v>11</v>
      </c>
      <c r="V15" s="29" t="str">
        <f t="shared" si="15"/>
        <v>2</v>
      </c>
      <c r="W15" s="28"/>
      <c r="X15" s="28"/>
      <c r="Y15" s="29"/>
      <c r="Z15" s="41">
        <v>0</v>
      </c>
      <c r="AA15" s="29" t="str">
        <f t="shared" si="13"/>
        <v>0</v>
      </c>
      <c r="AB15" s="43">
        <v>0</v>
      </c>
      <c r="AC15" s="33" t="str">
        <f>LOOKUP(AB15,{0,1,2,3,4,5,6},{"0","1","2","3","4","5","6"})</f>
        <v>0</v>
      </c>
      <c r="AD15" s="43">
        <v>0</v>
      </c>
      <c r="AE15" s="33" t="str">
        <f t="shared" si="8"/>
        <v>0</v>
      </c>
      <c r="AF15" s="43">
        <v>0</v>
      </c>
      <c r="AG15" s="29" t="str">
        <f t="shared" si="9"/>
        <v>0</v>
      </c>
      <c r="AH15" s="43">
        <v>22</v>
      </c>
      <c r="AI15" s="33" t="str">
        <f>LOOKUP(AH15,{0,1,5,10,20,30,45,55},{"0","1","2","3","4","5","6","7"})</f>
        <v>4</v>
      </c>
      <c r="AJ15" s="31">
        <v>0</v>
      </c>
      <c r="AK15" s="33" t="str">
        <f>LOOKUP(AJ15,{0,1,5,10,14},{"0","1","2","3","4"})</f>
        <v>0</v>
      </c>
      <c r="AL15" s="43">
        <v>3</v>
      </c>
      <c r="AM15" s="33" t="str">
        <f>LOOKUP(AL15,{0,1,5,10,15,20},{"0","1","2","3","4","5"})</f>
        <v>1</v>
      </c>
      <c r="AN15" s="31">
        <v>0</v>
      </c>
      <c r="AO15" s="33" t="str">
        <f>LOOKUP(AN15,{0,1,49,69,85,95},{"0","1","2","3","4","5"})</f>
        <v>0</v>
      </c>
      <c r="AP15" s="43">
        <v>0</v>
      </c>
      <c r="AQ15" s="33" t="str">
        <f>LOOKUP(AP15,{0,1},{"0","1"})</f>
        <v>0</v>
      </c>
      <c r="AR15" s="31">
        <v>0</v>
      </c>
      <c r="AS15" s="33" t="str">
        <f>LOOKUP(AR15,{0,1,2,3},{"0","1","2","3"})</f>
        <v>0</v>
      </c>
      <c r="AT15" s="43">
        <v>0</v>
      </c>
      <c r="AU15" s="33" t="str">
        <f>LOOKUP(AT15,{0,1},{"0","1"})</f>
        <v>0</v>
      </c>
      <c r="AV15" s="43">
        <v>0</v>
      </c>
      <c r="AW15" s="33" t="str">
        <f>LOOKUP(AV15,{0,1},{"0","1"})</f>
        <v>0</v>
      </c>
      <c r="AX15" s="43">
        <v>50</v>
      </c>
      <c r="AY15" s="33" t="str">
        <f>LOOKUP(AX15,{0,1,10,20,35,45,60,70},{"0","1","2","3","4","5","6","7"})</f>
        <v>5</v>
      </c>
      <c r="AZ15" s="37">
        <f t="shared" si="14"/>
        <v>12</v>
      </c>
    </row>
    <row r="16" spans="1:52" ht="15.75" customHeight="1" x14ac:dyDescent="0.25">
      <c r="A16" s="8" t="s">
        <v>20</v>
      </c>
      <c r="B16" s="41">
        <v>10</v>
      </c>
      <c r="C16" s="41">
        <v>80</v>
      </c>
      <c r="D16" s="29" t="str">
        <f t="shared" si="0"/>
        <v>6</v>
      </c>
      <c r="E16" s="41">
        <v>0</v>
      </c>
      <c r="F16" s="29" t="str">
        <f t="shared" si="10"/>
        <v>0</v>
      </c>
      <c r="G16" s="41">
        <v>0</v>
      </c>
      <c r="H16" s="29" t="str">
        <f t="shared" si="1"/>
        <v>0</v>
      </c>
      <c r="I16" s="41">
        <v>0</v>
      </c>
      <c r="J16" s="29" t="str">
        <f t="shared" si="2"/>
        <v>0</v>
      </c>
      <c r="K16" s="41">
        <v>0</v>
      </c>
      <c r="L16" s="29" t="str">
        <f t="shared" si="3"/>
        <v>0</v>
      </c>
      <c r="M16" s="41">
        <v>0</v>
      </c>
      <c r="N16" s="29" t="str">
        <f t="shared" si="3"/>
        <v>0</v>
      </c>
      <c r="O16" s="41">
        <v>1</v>
      </c>
      <c r="P16" s="29" t="str">
        <f t="shared" si="4"/>
        <v>1</v>
      </c>
      <c r="Q16" s="41">
        <v>0</v>
      </c>
      <c r="R16" s="29" t="str">
        <f t="shared" si="5"/>
        <v>0</v>
      </c>
      <c r="S16" s="41">
        <v>20</v>
      </c>
      <c r="T16" s="30" t="str">
        <f t="shared" si="11"/>
        <v>3</v>
      </c>
      <c r="U16" s="43">
        <v>20</v>
      </c>
      <c r="V16" s="29" t="str">
        <f t="shared" si="15"/>
        <v>3</v>
      </c>
      <c r="W16" s="28"/>
      <c r="X16" s="28"/>
      <c r="Y16" s="29"/>
      <c r="Z16" s="41">
        <v>0</v>
      </c>
      <c r="AA16" s="29" t="str">
        <f t="shared" si="13"/>
        <v>0</v>
      </c>
      <c r="AB16" s="43">
        <v>0</v>
      </c>
      <c r="AC16" s="33" t="str">
        <f>LOOKUP(AB16,{0,1,2,3,4,5,6},{"0","1","2","3","4","5","6"})</f>
        <v>0</v>
      </c>
      <c r="AD16" s="43">
        <v>0</v>
      </c>
      <c r="AE16" s="33" t="str">
        <f t="shared" si="8"/>
        <v>0</v>
      </c>
      <c r="AF16" s="43">
        <v>0</v>
      </c>
      <c r="AG16" s="29" t="str">
        <f t="shared" si="9"/>
        <v>0</v>
      </c>
      <c r="AH16" s="43">
        <v>0</v>
      </c>
      <c r="AI16" s="33" t="str">
        <f>LOOKUP(AH16,{0,1,5,10,20,30,45,55},{"0","1","2","3","4","5","6","7"})</f>
        <v>0</v>
      </c>
      <c r="AJ16" s="31">
        <v>0</v>
      </c>
      <c r="AK16" s="33" t="str">
        <f>LOOKUP(AJ16,{0,1,5,10,14},{"0","1","2","3","4"})</f>
        <v>0</v>
      </c>
      <c r="AL16" s="43">
        <v>10</v>
      </c>
      <c r="AM16" s="33" t="str">
        <f>LOOKUP(AL16,{0,1,5,10,15,20},{"0","1","2","3","4","5"})</f>
        <v>3</v>
      </c>
      <c r="AN16" s="31">
        <v>0</v>
      </c>
      <c r="AO16" s="33" t="str">
        <f>LOOKUP(AN16,{0,1,49,69,85,95},{"0","1","2","3","4","5"})</f>
        <v>0</v>
      </c>
      <c r="AP16" s="43">
        <v>0</v>
      </c>
      <c r="AQ16" s="33" t="str">
        <f>LOOKUP(AP16,{0,1},{"0","1"})</f>
        <v>0</v>
      </c>
      <c r="AR16" s="31">
        <v>0</v>
      </c>
      <c r="AS16" s="33" t="str">
        <f>LOOKUP(AR16,{0,1,2,3},{"0","1","2","3"})</f>
        <v>0</v>
      </c>
      <c r="AT16" s="43">
        <v>0</v>
      </c>
      <c r="AU16" s="33" t="str">
        <f>LOOKUP(AT16,{0,1},{"0","1"})</f>
        <v>0</v>
      </c>
      <c r="AV16" s="43">
        <v>0</v>
      </c>
      <c r="AW16" s="33" t="str">
        <f>LOOKUP(AV16,{0,1},{"0","1"})</f>
        <v>0</v>
      </c>
      <c r="AX16" s="43">
        <v>60</v>
      </c>
      <c r="AY16" s="33" t="str">
        <f>LOOKUP(AX16,{0,1,10,20,35,45,60,70},{"0","1","2","3","4","5","6","7"})</f>
        <v>6</v>
      </c>
      <c r="AZ16" s="37">
        <f t="shared" si="14"/>
        <v>22</v>
      </c>
    </row>
    <row r="17" spans="1:52" ht="15.75" customHeight="1" x14ac:dyDescent="0.25">
      <c r="A17" s="6" t="s">
        <v>21</v>
      </c>
      <c r="B17" s="41">
        <v>13</v>
      </c>
      <c r="C17" s="41">
        <v>15</v>
      </c>
      <c r="D17" s="29" t="str">
        <f t="shared" si="0"/>
        <v>2</v>
      </c>
      <c r="E17" s="41">
        <v>0</v>
      </c>
      <c r="F17" s="29" t="str">
        <f t="shared" si="10"/>
        <v>0</v>
      </c>
      <c r="G17" s="41">
        <v>0</v>
      </c>
      <c r="H17" s="29" t="str">
        <f t="shared" si="1"/>
        <v>0</v>
      </c>
      <c r="I17" s="41">
        <v>0</v>
      </c>
      <c r="J17" s="29" t="str">
        <f t="shared" si="2"/>
        <v>0</v>
      </c>
      <c r="K17" s="41">
        <v>0</v>
      </c>
      <c r="L17" s="29" t="str">
        <f t="shared" si="3"/>
        <v>0</v>
      </c>
      <c r="M17" s="41">
        <v>0</v>
      </c>
      <c r="N17" s="29" t="str">
        <f t="shared" si="3"/>
        <v>0</v>
      </c>
      <c r="O17" s="41">
        <v>0</v>
      </c>
      <c r="P17" s="29" t="str">
        <f t="shared" si="4"/>
        <v>0</v>
      </c>
      <c r="Q17" s="41">
        <v>0</v>
      </c>
      <c r="R17" s="29" t="str">
        <f t="shared" si="5"/>
        <v>0</v>
      </c>
      <c r="S17" s="41">
        <v>33</v>
      </c>
      <c r="T17" s="30" t="str">
        <f t="shared" si="11"/>
        <v>4</v>
      </c>
      <c r="U17" s="43">
        <v>25</v>
      </c>
      <c r="V17" s="29" t="str">
        <f t="shared" si="15"/>
        <v>3</v>
      </c>
      <c r="W17" s="28"/>
      <c r="X17" s="28"/>
      <c r="Y17" s="29"/>
      <c r="Z17" s="41">
        <v>1</v>
      </c>
      <c r="AA17" s="29" t="str">
        <f t="shared" si="13"/>
        <v>1</v>
      </c>
      <c r="AB17" s="43">
        <v>1</v>
      </c>
      <c r="AC17" s="33" t="str">
        <f>LOOKUP(AB17,{0,1,2,3,4,5,6},{"0","1","2","3","4","5","6"})</f>
        <v>1</v>
      </c>
      <c r="AD17" s="43">
        <v>2</v>
      </c>
      <c r="AE17" s="33" t="str">
        <f t="shared" si="8"/>
        <v>2</v>
      </c>
      <c r="AF17" s="43">
        <v>0</v>
      </c>
      <c r="AG17" s="29" t="str">
        <f t="shared" si="9"/>
        <v>0</v>
      </c>
      <c r="AH17" s="43">
        <v>23</v>
      </c>
      <c r="AI17" s="33" t="str">
        <f>LOOKUP(AH17,{0,1,5,10,20,30,45,55},{"0","1","2","3","4","5","6","7"})</f>
        <v>4</v>
      </c>
      <c r="AJ17" s="31">
        <v>0</v>
      </c>
      <c r="AK17" s="33" t="str">
        <f>LOOKUP(AJ17,{0,1,5,10,14},{"0","1","2","3","4"})</f>
        <v>0</v>
      </c>
      <c r="AL17" s="43">
        <v>7</v>
      </c>
      <c r="AM17" s="33" t="str">
        <f>LOOKUP(AL17,{0,1,5,10,15,20},{"0","1","2","3","4","5"})</f>
        <v>2</v>
      </c>
      <c r="AN17" s="31">
        <v>0</v>
      </c>
      <c r="AO17" s="33" t="str">
        <f>LOOKUP(AN17,{0,1,49,69,85,95},{"0","1","2","3","4","5"})</f>
        <v>0</v>
      </c>
      <c r="AP17" s="43">
        <v>0</v>
      </c>
      <c r="AQ17" s="33" t="str">
        <f>LOOKUP(AP17,{0,1},{"0","1"})</f>
        <v>0</v>
      </c>
      <c r="AR17" s="31">
        <v>0</v>
      </c>
      <c r="AS17" s="33" t="str">
        <f>LOOKUP(AR17,{0,1,2,3},{"0","1","2","3"})</f>
        <v>0</v>
      </c>
      <c r="AT17" s="43">
        <v>0</v>
      </c>
      <c r="AU17" s="33" t="str">
        <f>LOOKUP(AT17,{0,1},{"0","1"})</f>
        <v>0</v>
      </c>
      <c r="AV17" s="43">
        <v>0</v>
      </c>
      <c r="AW17" s="33" t="str">
        <f>LOOKUP(AV17,{0,1},{"0","1"})</f>
        <v>0</v>
      </c>
      <c r="AX17" s="43">
        <v>69</v>
      </c>
      <c r="AY17" s="33" t="str">
        <f>LOOKUP(AX17,{0,1,10,20,35,45,60,70},{"0","1","2","3","4","5","6","7"})</f>
        <v>6</v>
      </c>
      <c r="AZ17" s="37">
        <f>D17+F17+H17+J17+L17+N17+P17+R17+T17+V17+Y17+AA17+AC17+AE17+AG17+AI17+AK17+AM17+AO17+AQ17+AS17+AU17+AW17+AY17</f>
        <v>25</v>
      </c>
    </row>
    <row r="18" spans="1:52" ht="15.75" customHeight="1" x14ac:dyDescent="0.25">
      <c r="A18" s="8" t="s">
        <v>22</v>
      </c>
      <c r="B18" s="41">
        <v>7</v>
      </c>
      <c r="C18" s="41">
        <v>71</v>
      </c>
      <c r="D18" s="29" t="str">
        <f t="shared" si="0"/>
        <v>6</v>
      </c>
      <c r="E18" s="41">
        <v>0</v>
      </c>
      <c r="F18" s="29" t="str">
        <f t="shared" si="10"/>
        <v>0</v>
      </c>
      <c r="G18" s="41">
        <v>0</v>
      </c>
      <c r="H18" s="29" t="str">
        <f t="shared" si="1"/>
        <v>0</v>
      </c>
      <c r="I18" s="41">
        <v>0</v>
      </c>
      <c r="J18" s="29" t="str">
        <f t="shared" si="2"/>
        <v>0</v>
      </c>
      <c r="K18" s="41">
        <v>0</v>
      </c>
      <c r="L18" s="29" t="str">
        <f t="shared" si="3"/>
        <v>0</v>
      </c>
      <c r="M18" s="41">
        <v>0</v>
      </c>
      <c r="N18" s="29" t="str">
        <f t="shared" si="3"/>
        <v>0</v>
      </c>
      <c r="O18" s="41">
        <v>0</v>
      </c>
      <c r="P18" s="29" t="str">
        <f t="shared" si="4"/>
        <v>0</v>
      </c>
      <c r="Q18" s="41">
        <v>0</v>
      </c>
      <c r="R18" s="29" t="str">
        <f t="shared" si="5"/>
        <v>0</v>
      </c>
      <c r="S18" s="41">
        <v>10</v>
      </c>
      <c r="T18" s="30" t="str">
        <f t="shared" si="11"/>
        <v>2</v>
      </c>
      <c r="U18" s="43">
        <v>17</v>
      </c>
      <c r="V18" s="29" t="str">
        <f t="shared" si="15"/>
        <v>3</v>
      </c>
      <c r="W18" s="28"/>
      <c r="X18" s="28"/>
      <c r="Y18" s="29"/>
      <c r="Z18" s="41">
        <v>0</v>
      </c>
      <c r="AA18" s="29" t="str">
        <f t="shared" si="13"/>
        <v>0</v>
      </c>
      <c r="AB18" s="43">
        <v>1</v>
      </c>
      <c r="AC18" s="33" t="str">
        <f>LOOKUP(AB18,{0,1,2,3,4,5,6},{"0","1","2","3","4","5","6"})</f>
        <v>1</v>
      </c>
      <c r="AD18" s="43">
        <v>0</v>
      </c>
      <c r="AE18" s="33" t="str">
        <f t="shared" si="8"/>
        <v>0</v>
      </c>
      <c r="AF18" s="43">
        <v>0</v>
      </c>
      <c r="AG18" s="29" t="str">
        <f t="shared" si="9"/>
        <v>0</v>
      </c>
      <c r="AH18" s="43">
        <v>0</v>
      </c>
      <c r="AI18" s="33" t="str">
        <f>LOOKUP(AH18,{0,1,5,10,20,30,45,55},{"0","1","2","3","4","5","6","7"})</f>
        <v>0</v>
      </c>
      <c r="AJ18" s="31">
        <v>0</v>
      </c>
      <c r="AK18" s="33" t="str">
        <f>LOOKUP(AJ18,{0,1,5,10,14},{"0","1","2","3","4"})</f>
        <v>0</v>
      </c>
      <c r="AL18" s="43">
        <v>6</v>
      </c>
      <c r="AM18" s="33" t="str">
        <f>LOOKUP(AL18,{0,1,5,10,15,20},{"0","1","2","3","4","5"})</f>
        <v>2</v>
      </c>
      <c r="AN18" s="31">
        <v>0</v>
      </c>
      <c r="AO18" s="33" t="str">
        <f>LOOKUP(AN18,{0,1,49,69,85,95},{"0","1","2","3","4","5"})</f>
        <v>0</v>
      </c>
      <c r="AP18" s="43">
        <v>0</v>
      </c>
      <c r="AQ18" s="33" t="str">
        <f>LOOKUP(AP18,{0,1},{"0","1"})</f>
        <v>0</v>
      </c>
      <c r="AR18" s="31">
        <v>0</v>
      </c>
      <c r="AS18" s="33" t="str">
        <f>LOOKUP(AR18,{0,1,2,3},{"0","1","2","3"})</f>
        <v>0</v>
      </c>
      <c r="AT18" s="43">
        <v>0</v>
      </c>
      <c r="AU18" s="33" t="str">
        <f>LOOKUP(AT18,{0,1},{"0","1"})</f>
        <v>0</v>
      </c>
      <c r="AV18" s="43">
        <v>0</v>
      </c>
      <c r="AW18" s="33" t="str">
        <f>LOOKUP(AV18,{0,1},{"0","1"})</f>
        <v>0</v>
      </c>
      <c r="AX18" s="43">
        <v>71</v>
      </c>
      <c r="AY18" s="33" t="str">
        <f>LOOKUP(AX18,{0,1,10,20,35,45,60,70},{"0","1","2","3","4","5","6","7"})</f>
        <v>7</v>
      </c>
      <c r="AZ18" s="37">
        <f t="shared" si="14"/>
        <v>21</v>
      </c>
    </row>
    <row r="19" spans="1:52" ht="15.75" customHeight="1" x14ac:dyDescent="0.25">
      <c r="A19" s="6" t="s">
        <v>23</v>
      </c>
      <c r="B19" s="41">
        <v>12</v>
      </c>
      <c r="C19" s="41">
        <v>33</v>
      </c>
      <c r="D19" s="29" t="str">
        <f t="shared" si="0"/>
        <v>4</v>
      </c>
      <c r="E19" s="41">
        <v>8</v>
      </c>
      <c r="F19" s="29" t="str">
        <f t="shared" si="10"/>
        <v>2</v>
      </c>
      <c r="G19" s="41">
        <v>0</v>
      </c>
      <c r="H19" s="29" t="str">
        <f t="shared" si="1"/>
        <v>0</v>
      </c>
      <c r="I19" s="41">
        <v>0</v>
      </c>
      <c r="J19" s="29" t="str">
        <f t="shared" si="2"/>
        <v>0</v>
      </c>
      <c r="K19" s="41">
        <v>0</v>
      </c>
      <c r="L19" s="29" t="str">
        <f t="shared" si="3"/>
        <v>0</v>
      </c>
      <c r="M19" s="41">
        <v>0</v>
      </c>
      <c r="N19" s="29" t="str">
        <f t="shared" si="3"/>
        <v>0</v>
      </c>
      <c r="O19" s="41">
        <v>0</v>
      </c>
      <c r="P19" s="29" t="str">
        <f t="shared" si="4"/>
        <v>0</v>
      </c>
      <c r="Q19" s="41">
        <v>0</v>
      </c>
      <c r="R19" s="29" t="str">
        <f t="shared" si="5"/>
        <v>0</v>
      </c>
      <c r="S19" s="41">
        <v>36</v>
      </c>
      <c r="T19" s="30" t="str">
        <f t="shared" si="11"/>
        <v>4</v>
      </c>
      <c r="U19" s="43">
        <v>21</v>
      </c>
      <c r="V19" s="29" t="str">
        <f t="shared" si="15"/>
        <v>3</v>
      </c>
      <c r="W19" s="28"/>
      <c r="X19" s="28"/>
      <c r="Y19" s="29"/>
      <c r="Z19" s="41">
        <v>0</v>
      </c>
      <c r="AA19" s="29" t="str">
        <f t="shared" si="13"/>
        <v>0</v>
      </c>
      <c r="AB19" s="43">
        <v>0</v>
      </c>
      <c r="AC19" s="33" t="str">
        <f>LOOKUP(AB19,{0,1,2,3,4,5,6},{"0","1","2","3","4","5","6"})</f>
        <v>0</v>
      </c>
      <c r="AD19" s="43">
        <v>0</v>
      </c>
      <c r="AE19" s="33" t="str">
        <f t="shared" si="8"/>
        <v>0</v>
      </c>
      <c r="AF19" s="43">
        <v>0</v>
      </c>
      <c r="AG19" s="29" t="str">
        <f t="shared" si="9"/>
        <v>0</v>
      </c>
      <c r="AH19" s="43">
        <v>9</v>
      </c>
      <c r="AI19" s="33" t="str">
        <f>LOOKUP(AH19,{0,1,5,10,20,30,45,55},{"0","1","2","3","4","5","6","7"})</f>
        <v>2</v>
      </c>
      <c r="AJ19" s="31">
        <v>0</v>
      </c>
      <c r="AK19" s="33" t="str">
        <f>LOOKUP(AJ19,{0,1,5,10,14},{"0","1","2","3","4"})</f>
        <v>0</v>
      </c>
      <c r="AL19" s="43">
        <v>8</v>
      </c>
      <c r="AM19" s="33" t="str">
        <f>LOOKUP(AL19,{0,1,5,10,15,20},{"0","1","2","3","4","5"})</f>
        <v>2</v>
      </c>
      <c r="AN19" s="31">
        <v>0</v>
      </c>
      <c r="AO19" s="33" t="str">
        <f>LOOKUP(AN19,{0,1,49,69,85,95},{"0","1","2","3","4","5"})</f>
        <v>0</v>
      </c>
      <c r="AP19" s="43">
        <v>0</v>
      </c>
      <c r="AQ19" s="33" t="str">
        <f>LOOKUP(AP19,{0,1},{"0","1"})</f>
        <v>0</v>
      </c>
      <c r="AR19" s="31">
        <v>0</v>
      </c>
      <c r="AS19" s="33" t="str">
        <f>LOOKUP(AR19,{0,1,2,3},{"0","1","2","3"})</f>
        <v>0</v>
      </c>
      <c r="AT19" s="43">
        <v>0</v>
      </c>
      <c r="AU19" s="33" t="str">
        <f>LOOKUP(AT19,{0,1},{"0","1"})</f>
        <v>0</v>
      </c>
      <c r="AV19" s="43">
        <v>0</v>
      </c>
      <c r="AW19" s="33" t="str">
        <f>LOOKUP(AV19,{0,1},{"0","1"})</f>
        <v>0</v>
      </c>
      <c r="AX19" s="43">
        <v>67</v>
      </c>
      <c r="AY19" s="33" t="str">
        <f>LOOKUP(AX19,{0,1,10,20,35,45,60,70},{"0","1","2","3","4","5","6","7"})</f>
        <v>6</v>
      </c>
      <c r="AZ19" s="37">
        <f t="shared" si="14"/>
        <v>23</v>
      </c>
    </row>
    <row r="20" spans="1:52" ht="15.75" customHeight="1" x14ac:dyDescent="0.25">
      <c r="A20" s="6" t="s">
        <v>24</v>
      </c>
      <c r="B20" s="41">
        <v>13</v>
      </c>
      <c r="C20" s="41">
        <v>15</v>
      </c>
      <c r="D20" s="29" t="str">
        <f t="shared" si="0"/>
        <v>2</v>
      </c>
      <c r="E20" s="41">
        <v>0</v>
      </c>
      <c r="F20" s="29" t="str">
        <f t="shared" si="10"/>
        <v>0</v>
      </c>
      <c r="G20" s="41">
        <v>0</v>
      </c>
      <c r="H20" s="29" t="str">
        <f t="shared" si="1"/>
        <v>0</v>
      </c>
      <c r="I20" s="41">
        <v>0</v>
      </c>
      <c r="J20" s="29" t="str">
        <f t="shared" si="2"/>
        <v>0</v>
      </c>
      <c r="K20" s="41">
        <v>1</v>
      </c>
      <c r="L20" s="29" t="str">
        <f t="shared" si="3"/>
        <v>1</v>
      </c>
      <c r="M20" s="41">
        <v>0</v>
      </c>
      <c r="N20" s="29" t="str">
        <f t="shared" si="3"/>
        <v>0</v>
      </c>
      <c r="O20" s="41">
        <v>0</v>
      </c>
      <c r="P20" s="29" t="str">
        <f t="shared" si="4"/>
        <v>0</v>
      </c>
      <c r="Q20" s="41">
        <v>1</v>
      </c>
      <c r="R20" s="29" t="str">
        <f t="shared" si="5"/>
        <v>1</v>
      </c>
      <c r="S20" s="41">
        <v>6</v>
      </c>
      <c r="T20" s="30" t="str">
        <f t="shared" si="11"/>
        <v>2</v>
      </c>
      <c r="U20" s="43">
        <v>80</v>
      </c>
      <c r="V20" s="29" t="str">
        <f t="shared" si="15"/>
        <v>6</v>
      </c>
      <c r="W20" s="28"/>
      <c r="X20" s="28"/>
      <c r="Y20" s="29"/>
      <c r="Z20" s="41">
        <v>1</v>
      </c>
      <c r="AA20" s="29" t="str">
        <f t="shared" si="13"/>
        <v>1</v>
      </c>
      <c r="AB20" s="43">
        <v>0</v>
      </c>
      <c r="AC20" s="33" t="str">
        <f>LOOKUP(AB20,{0,1,2,3,4,5,6},{"0","1","2","3","4","5","6"})</f>
        <v>0</v>
      </c>
      <c r="AD20" s="43">
        <v>0</v>
      </c>
      <c r="AE20" s="33" t="str">
        <f t="shared" si="8"/>
        <v>0</v>
      </c>
      <c r="AF20" s="43">
        <v>0</v>
      </c>
      <c r="AG20" s="29" t="str">
        <f t="shared" si="9"/>
        <v>0</v>
      </c>
      <c r="AH20" s="43">
        <v>7</v>
      </c>
      <c r="AI20" s="33" t="str">
        <f>LOOKUP(AH20,{0,1,5,10,20,30,45,55},{"0","1","2","3","4","5","6","7"})</f>
        <v>2</v>
      </c>
      <c r="AJ20" s="31">
        <v>0</v>
      </c>
      <c r="AK20" s="33" t="str">
        <f>LOOKUP(AJ20,{0,1,5,10,14},{"0","1","2","3","4"})</f>
        <v>0</v>
      </c>
      <c r="AL20" s="43">
        <v>21</v>
      </c>
      <c r="AM20" s="33" t="str">
        <f>LOOKUP(AL20,{0,1,5,10,15,20},{"0","1","2","3","4","5"})</f>
        <v>5</v>
      </c>
      <c r="AN20" s="31">
        <v>0</v>
      </c>
      <c r="AO20" s="33" t="str">
        <f>LOOKUP(AN20,{0,1,49,69,85,95},{"0","1","2","3","4","5"})</f>
        <v>0</v>
      </c>
      <c r="AP20" s="43">
        <v>1</v>
      </c>
      <c r="AQ20" s="33" t="str">
        <f>LOOKUP(AP20,{0,1},{"0","1"})</f>
        <v>1</v>
      </c>
      <c r="AR20" s="31">
        <v>0</v>
      </c>
      <c r="AS20" s="33" t="str">
        <f>LOOKUP(AR20,{0,1,2,3},{"0","1","2","3"})</f>
        <v>0</v>
      </c>
      <c r="AT20" s="43">
        <v>0</v>
      </c>
      <c r="AU20" s="33" t="str">
        <f>LOOKUP(AT20,{0,1},{"0","1"})</f>
        <v>0</v>
      </c>
      <c r="AV20" s="43">
        <v>1</v>
      </c>
      <c r="AW20" s="33" t="str">
        <f>LOOKUP(AV20,{0,1},{"0","1"})</f>
        <v>1</v>
      </c>
      <c r="AX20" s="43">
        <v>71</v>
      </c>
      <c r="AY20" s="33" t="str">
        <f>LOOKUP(AX20,{0,1,10,20,35,45,60,70},{"0","1","2","3","4","5","6","7"})</f>
        <v>7</v>
      </c>
      <c r="AZ20" s="37">
        <f t="shared" si="14"/>
        <v>29</v>
      </c>
    </row>
    <row r="21" spans="1:52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52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52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52" x14ac:dyDescent="0.25">
      <c r="A24" s="1" t="s">
        <v>25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52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52" x14ac:dyDescent="0.25">
      <c r="A26" s="27" t="s">
        <v>57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52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5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52" x14ac:dyDescent="0.25">
      <c r="M29" s="2"/>
      <c r="N29" s="2"/>
      <c r="O29" s="2"/>
      <c r="P29" s="2"/>
      <c r="Q29" s="2"/>
      <c r="R29" s="2"/>
      <c r="S29" s="2"/>
      <c r="T29" s="2"/>
      <c r="U29" s="2"/>
      <c r="V29" s="2"/>
    </row>
  </sheetData>
  <mergeCells count="26">
    <mergeCell ref="AW2:AW3"/>
    <mergeCell ref="A2:A3"/>
    <mergeCell ref="B2:B3"/>
    <mergeCell ref="C2:F2"/>
    <mergeCell ref="W2:AE2"/>
    <mergeCell ref="AN2:AN3"/>
    <mergeCell ref="AO2:AO3"/>
    <mergeCell ref="AP2:AP3"/>
    <mergeCell ref="AQ2:AQ3"/>
    <mergeCell ref="AH2:AI2"/>
    <mergeCell ref="AX2:AY2"/>
    <mergeCell ref="AZ2:AZ3"/>
    <mergeCell ref="U2:V2"/>
    <mergeCell ref="S2:T2"/>
    <mergeCell ref="G2:R2"/>
    <mergeCell ref="AF2:AF3"/>
    <mergeCell ref="AG2:AG3"/>
    <mergeCell ref="AS2:AS3"/>
    <mergeCell ref="AT2:AT3"/>
    <mergeCell ref="AU2:AU3"/>
    <mergeCell ref="AR2:AR3"/>
    <mergeCell ref="AJ2:AJ3"/>
    <mergeCell ref="AK2:AK3"/>
    <mergeCell ref="AL2:AL3"/>
    <mergeCell ref="AM2:AM3"/>
    <mergeCell ref="AV2:AV3"/>
  </mergeCells>
  <printOptions horizontalCentered="1" gridLines="1"/>
  <pageMargins left="0.7" right="0.7" top="0.75" bottom="0.75" header="0" footer="0"/>
  <pageSetup paperSize="9" scale="41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  <pageSetUpPr fitToPage="1"/>
  </sheetPr>
  <dimension ref="A1:Y2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R9" sqref="R9"/>
    </sheetView>
  </sheetViews>
  <sheetFormatPr defaultColWidth="17.28515625" defaultRowHeight="15" customHeight="1" x14ac:dyDescent="0.25"/>
  <cols>
    <col min="1" max="1" width="35.5703125" customWidth="1"/>
    <col min="2" max="5" width="7.5703125" customWidth="1"/>
    <col min="6" max="6" width="9.5703125" customWidth="1"/>
    <col min="7" max="9" width="7.5703125" customWidth="1"/>
    <col min="10" max="10" width="10.5703125" customWidth="1"/>
    <col min="11" max="11" width="8.140625" customWidth="1"/>
    <col min="12" max="12" width="7.85546875" customWidth="1"/>
    <col min="13" max="13" width="9.5703125" customWidth="1"/>
    <col min="14" max="14" width="9.28515625" customWidth="1"/>
    <col min="15" max="16" width="9.7109375" customWidth="1"/>
    <col min="17" max="17" width="9" customWidth="1"/>
    <col min="18" max="18" width="9.42578125" customWidth="1"/>
    <col min="19" max="19" width="9" customWidth="1"/>
    <col min="20" max="20" width="10.5703125" customWidth="1"/>
    <col min="21" max="21" width="9.85546875" customWidth="1"/>
    <col min="22" max="22" width="8.140625" customWidth="1"/>
    <col min="23" max="23" width="10.42578125" customWidth="1"/>
    <col min="24" max="24" width="19" customWidth="1"/>
    <col min="25" max="25" width="9.5703125" customWidth="1"/>
    <col min="26" max="26" width="9.42578125" customWidth="1"/>
    <col min="27" max="27" width="10.7109375" customWidth="1"/>
    <col min="28" max="28" width="11.140625" customWidth="1"/>
    <col min="29" max="29" width="8.7109375" customWidth="1"/>
    <col min="30" max="30" width="8.85546875" customWidth="1"/>
    <col min="31" max="31" width="9.42578125" customWidth="1"/>
    <col min="32" max="32" width="9.28515625" customWidth="1"/>
  </cols>
  <sheetData>
    <row r="1" spans="1:24" x14ac:dyDescent="0.25">
      <c r="A1" s="1"/>
      <c r="T1" s="9"/>
      <c r="U1" s="9"/>
      <c r="V1" s="9"/>
      <c r="W1" s="9"/>
    </row>
    <row r="2" spans="1:24" ht="35.25" customHeight="1" x14ac:dyDescent="0.25">
      <c r="A2" s="82" t="s">
        <v>0</v>
      </c>
      <c r="B2" s="103" t="s">
        <v>26</v>
      </c>
      <c r="C2" s="104" t="s">
        <v>68</v>
      </c>
      <c r="D2" s="105"/>
      <c r="E2" s="105"/>
      <c r="F2" s="105"/>
      <c r="G2" s="106"/>
      <c r="H2" s="111" t="s">
        <v>70</v>
      </c>
      <c r="I2" s="111"/>
      <c r="J2" s="111"/>
      <c r="K2" s="113" t="s">
        <v>74</v>
      </c>
      <c r="L2" s="114"/>
      <c r="M2" s="107" t="s">
        <v>69</v>
      </c>
      <c r="N2" s="105"/>
      <c r="O2" s="105"/>
      <c r="P2" s="105"/>
      <c r="Q2" s="106"/>
      <c r="R2" s="89" t="s">
        <v>37</v>
      </c>
      <c r="S2" s="90"/>
      <c r="T2" s="93" t="s">
        <v>38</v>
      </c>
      <c r="U2" s="94"/>
      <c r="V2" s="97" t="s">
        <v>39</v>
      </c>
      <c r="W2" s="98"/>
      <c r="X2" s="36" t="s">
        <v>3</v>
      </c>
    </row>
    <row r="3" spans="1:24" ht="36.75" customHeight="1" x14ac:dyDescent="0.25">
      <c r="A3" s="102"/>
      <c r="B3" s="102"/>
      <c r="C3" s="101" t="s">
        <v>27</v>
      </c>
      <c r="D3" s="86"/>
      <c r="E3" s="108"/>
      <c r="F3" s="109" t="s">
        <v>28</v>
      </c>
      <c r="G3" s="110"/>
      <c r="H3" s="112" t="s">
        <v>27</v>
      </c>
      <c r="I3" s="112"/>
      <c r="J3" s="112"/>
      <c r="K3" s="115"/>
      <c r="L3" s="116"/>
      <c r="M3" s="101" t="s">
        <v>27</v>
      </c>
      <c r="N3" s="86"/>
      <c r="O3" s="86"/>
      <c r="P3" s="86"/>
      <c r="Q3" s="74"/>
      <c r="R3" s="91"/>
      <c r="S3" s="92"/>
      <c r="T3" s="95"/>
      <c r="U3" s="96"/>
      <c r="V3" s="99"/>
      <c r="W3" s="100"/>
      <c r="X3" s="35"/>
    </row>
    <row r="4" spans="1:24" ht="98.25" customHeight="1" x14ac:dyDescent="0.25">
      <c r="A4" s="83"/>
      <c r="B4" s="83"/>
      <c r="C4" s="5" t="s">
        <v>29</v>
      </c>
      <c r="D4" s="18" t="s">
        <v>30</v>
      </c>
      <c r="E4" s="67" t="s">
        <v>5</v>
      </c>
      <c r="F4" s="68" t="s">
        <v>46</v>
      </c>
      <c r="G4" s="44" t="s">
        <v>5</v>
      </c>
      <c r="H4" s="48" t="s">
        <v>29</v>
      </c>
      <c r="I4" s="49" t="s">
        <v>71</v>
      </c>
      <c r="J4" s="50" t="s">
        <v>5</v>
      </c>
      <c r="K4" s="34" t="s">
        <v>65</v>
      </c>
      <c r="L4" s="20" t="s">
        <v>5</v>
      </c>
      <c r="M4" s="5" t="s">
        <v>29</v>
      </c>
      <c r="N4" s="5" t="s">
        <v>31</v>
      </c>
      <c r="O4" s="4" t="s">
        <v>5</v>
      </c>
      <c r="P4" s="5" t="s">
        <v>32</v>
      </c>
      <c r="Q4" s="10" t="s">
        <v>5</v>
      </c>
      <c r="R4" s="34" t="s">
        <v>65</v>
      </c>
      <c r="S4" s="13" t="s">
        <v>5</v>
      </c>
      <c r="T4" s="34" t="s">
        <v>65</v>
      </c>
      <c r="U4" s="20" t="s">
        <v>5</v>
      </c>
      <c r="V4" s="34" t="s">
        <v>65</v>
      </c>
      <c r="W4" s="19" t="s">
        <v>5</v>
      </c>
      <c r="X4" s="35"/>
    </row>
    <row r="5" spans="1:24" ht="15.75" customHeight="1" x14ac:dyDescent="0.25">
      <c r="A5" s="6" t="s">
        <v>8</v>
      </c>
      <c r="B5" s="53">
        <v>743</v>
      </c>
      <c r="C5" s="53">
        <v>50</v>
      </c>
      <c r="D5" s="53">
        <v>108</v>
      </c>
      <c r="E5" s="54" t="str">
        <f t="shared" ref="E5" si="0">LOOKUP(D5,{0,1,6,16,26,41,61,81},{"0","1","2","3","4","5","6","7"})</f>
        <v>7</v>
      </c>
      <c r="F5" s="46">
        <v>5</v>
      </c>
      <c r="G5" s="54" t="str">
        <f t="shared" ref="G5" si="1">LOOKUP(F5,{0,1,2,3,4},{"0","1","2","3","4"})</f>
        <v>4</v>
      </c>
      <c r="H5" s="55">
        <v>8</v>
      </c>
      <c r="I5" s="56">
        <v>75</v>
      </c>
      <c r="J5" s="54" t="str">
        <f>LOOKUP(I5,{0,1,6,16,26,41,61,81},{"0","1","2","3","4","5","6","7"})</f>
        <v>6</v>
      </c>
      <c r="K5" s="53">
        <v>1</v>
      </c>
      <c r="L5" s="33" t="str">
        <f>LOOKUP(K5,{0,1},{"0","1"})</f>
        <v>1</v>
      </c>
      <c r="M5" s="53">
        <v>31</v>
      </c>
      <c r="N5" s="53">
        <v>3</v>
      </c>
      <c r="O5" s="54" t="str">
        <f>LOOKUP(N5,{0,1,6,16,26,41,61,81},{"0","1","2","3","4","5","6","7"})</f>
        <v>1</v>
      </c>
      <c r="P5" s="53">
        <v>39</v>
      </c>
      <c r="Q5" s="54" t="str">
        <f>LOOKUP(P5,{0,1,6,16,26,41,61,81},{"0","1","2","3","4","5","6","7"})</f>
        <v>4</v>
      </c>
      <c r="R5" s="57">
        <v>1</v>
      </c>
      <c r="S5" s="33" t="str">
        <f>LOOKUP(R5,{0,1},{"0","1"})</f>
        <v>1</v>
      </c>
      <c r="T5" s="58">
        <v>1</v>
      </c>
      <c r="U5" s="33" t="str">
        <f>LOOKUP(T5,{0,1},{"0","1"})</f>
        <v>1</v>
      </c>
      <c r="V5" s="59">
        <v>0</v>
      </c>
      <c r="W5" s="33" t="str">
        <f>LOOKUP(V5,{0,1},{"0","1"})</f>
        <v>0</v>
      </c>
      <c r="X5" s="60">
        <f t="shared" ref="X5:X21" si="2">E5+G5+J5+L5+O5+Q5+S5+U5+W5</f>
        <v>25</v>
      </c>
    </row>
    <row r="6" spans="1:24" ht="15.75" customHeight="1" x14ac:dyDescent="0.25">
      <c r="A6" s="8" t="s">
        <v>9</v>
      </c>
      <c r="B6" s="53">
        <v>55</v>
      </c>
      <c r="C6" s="53">
        <v>0</v>
      </c>
      <c r="D6" s="53">
        <v>0</v>
      </c>
      <c r="E6" s="54" t="str">
        <f t="shared" ref="E6:E21" si="3">LOOKUP(D6,{0,1,6,16,26,41,61,81},{"0","1","2","3","4","5","6","7"})</f>
        <v>0</v>
      </c>
      <c r="F6" s="45">
        <v>0</v>
      </c>
      <c r="G6" s="54" t="str">
        <f t="shared" ref="G6:G21" si="4">LOOKUP(F6,{0,1,2,3,4},{"0","1","2","3","4"})</f>
        <v>0</v>
      </c>
      <c r="H6" s="55">
        <v>1</v>
      </c>
      <c r="I6" s="56">
        <v>100</v>
      </c>
      <c r="J6" s="54" t="str">
        <f>LOOKUP(I6,{0,1,6,16,26,41,61,81},{"0","1","2","3","4","5","6","7"})</f>
        <v>7</v>
      </c>
      <c r="K6" s="61">
        <v>1</v>
      </c>
      <c r="L6" s="33" t="str">
        <f>LOOKUP(K6,{0,1},{"0","1"})</f>
        <v>1</v>
      </c>
      <c r="M6" s="53">
        <v>1</v>
      </c>
      <c r="N6" s="53">
        <v>0</v>
      </c>
      <c r="O6" s="54" t="str">
        <f>LOOKUP(N6,{0,1,6,16,26,41,61,81},{"0","1","2","3","4","5","6","7"})</f>
        <v>0</v>
      </c>
      <c r="P6" s="53">
        <v>100</v>
      </c>
      <c r="Q6" s="54" t="str">
        <f>LOOKUP(P6,{0,1,6,16,26,41,61,81},{"0","1","2","3","4","5","6","7"})</f>
        <v>7</v>
      </c>
      <c r="R6" s="66">
        <v>0</v>
      </c>
      <c r="S6" s="33" t="str">
        <f>LOOKUP(R6,{0,1},{"0","1"})</f>
        <v>0</v>
      </c>
      <c r="T6" s="53">
        <v>0</v>
      </c>
      <c r="U6" s="33" t="str">
        <f>LOOKUP(T6,{0,1},{"0","1"})</f>
        <v>0</v>
      </c>
      <c r="V6" s="59">
        <v>0</v>
      </c>
      <c r="W6" s="33" t="str">
        <f>LOOKUP(V6,{0,1},{"0","1"})</f>
        <v>0</v>
      </c>
      <c r="X6" s="60">
        <f t="shared" si="2"/>
        <v>15</v>
      </c>
    </row>
    <row r="7" spans="1:24" ht="15.75" customHeight="1" x14ac:dyDescent="0.25">
      <c r="A7" s="8" t="s">
        <v>10</v>
      </c>
      <c r="B7" s="53">
        <v>93</v>
      </c>
      <c r="C7" s="53">
        <v>8</v>
      </c>
      <c r="D7" s="53">
        <v>0</v>
      </c>
      <c r="E7" s="54" t="str">
        <f t="shared" si="3"/>
        <v>0</v>
      </c>
      <c r="F7" s="45">
        <v>0</v>
      </c>
      <c r="G7" s="54" t="str">
        <f t="shared" si="4"/>
        <v>0</v>
      </c>
      <c r="H7" s="55">
        <v>0</v>
      </c>
      <c r="I7" s="56">
        <v>0</v>
      </c>
      <c r="J7" s="62" t="str">
        <f>LOOKUP(I7,{0,1,6,16,26,41,61,81},{"0","1","2","3","4","5","6","7"})</f>
        <v>0</v>
      </c>
      <c r="K7" s="63">
        <v>1</v>
      </c>
      <c r="L7" s="33" t="str">
        <f>LOOKUP(K7,{0,1},{"0","1"})</f>
        <v>1</v>
      </c>
      <c r="M7" s="53">
        <v>10</v>
      </c>
      <c r="N7" s="53">
        <v>10</v>
      </c>
      <c r="O7" s="54" t="str">
        <f>LOOKUP(N7,{0,1,6,16,26,41,61,81},{"0","1","2","3","4","5","6","7"})</f>
        <v>2</v>
      </c>
      <c r="P7" s="53">
        <v>20</v>
      </c>
      <c r="Q7" s="54" t="str">
        <f>LOOKUP(P7,{0,1,6,16,26,41,61,81},{"0","1","2","3","4","5","6","7"})</f>
        <v>3</v>
      </c>
      <c r="R7" s="66">
        <v>0</v>
      </c>
      <c r="S7" s="33" t="str">
        <f>LOOKUP(R7,{0,1},{"0","1"})</f>
        <v>0</v>
      </c>
      <c r="T7" s="53">
        <v>0</v>
      </c>
      <c r="U7" s="33" t="str">
        <f>LOOKUP(T7,{0,1},{"0","1"})</f>
        <v>0</v>
      </c>
      <c r="V7" s="59">
        <v>0</v>
      </c>
      <c r="W7" s="33" t="str">
        <f>LOOKUP(V7,{0,1},{"0","1"})</f>
        <v>0</v>
      </c>
      <c r="X7" s="60">
        <f t="shared" si="2"/>
        <v>6</v>
      </c>
    </row>
    <row r="8" spans="1:24" ht="15.75" customHeight="1" x14ac:dyDescent="0.25">
      <c r="A8" s="8" t="s">
        <v>11</v>
      </c>
      <c r="B8" s="53">
        <v>84</v>
      </c>
      <c r="C8" s="53">
        <v>15</v>
      </c>
      <c r="D8" s="53">
        <v>12.5</v>
      </c>
      <c r="E8" s="54" t="str">
        <f t="shared" si="3"/>
        <v>2</v>
      </c>
      <c r="F8" s="45">
        <v>0</v>
      </c>
      <c r="G8" s="54" t="str">
        <f t="shared" si="4"/>
        <v>0</v>
      </c>
      <c r="H8" s="55">
        <v>1</v>
      </c>
      <c r="I8" s="56">
        <v>100</v>
      </c>
      <c r="J8" s="64" t="str">
        <f>LOOKUP(I8,{0,1,6,16,26,41,61,81},{"0","1","2","3","4","5","6","7"})</f>
        <v>7</v>
      </c>
      <c r="K8" s="63">
        <v>1</v>
      </c>
      <c r="L8" s="33" t="str">
        <f>LOOKUP(K8,{0,1},{"0","1"})</f>
        <v>1</v>
      </c>
      <c r="M8" s="53">
        <v>1</v>
      </c>
      <c r="N8" s="53">
        <v>0</v>
      </c>
      <c r="O8" s="54" t="str">
        <f>LOOKUP(N8,{0,1,6,16,26,41,61,81},{"0","1","2","3","4","5","6","7"})</f>
        <v>0</v>
      </c>
      <c r="P8" s="53">
        <v>0</v>
      </c>
      <c r="Q8" s="54" t="str">
        <f>LOOKUP(P8,{0,1,6,16,26,41,61,81},{"0","1","2","3","4","5","6","7"})</f>
        <v>0</v>
      </c>
      <c r="R8" s="66">
        <v>0</v>
      </c>
      <c r="S8" s="33" t="str">
        <f>LOOKUP(R8,{0,1},{"0","1"})</f>
        <v>0</v>
      </c>
      <c r="T8" s="53">
        <v>0</v>
      </c>
      <c r="U8" s="33" t="str">
        <f>LOOKUP(T8,{0,1},{"0","1"})</f>
        <v>0</v>
      </c>
      <c r="V8" s="59">
        <v>0</v>
      </c>
      <c r="W8" s="33" t="str">
        <f>LOOKUP(V8,{0,1},{"0","1"})</f>
        <v>0</v>
      </c>
      <c r="X8" s="60">
        <f t="shared" si="2"/>
        <v>10</v>
      </c>
    </row>
    <row r="9" spans="1:24" ht="15.75" customHeight="1" x14ac:dyDescent="0.25">
      <c r="A9" s="6" t="s">
        <v>12</v>
      </c>
      <c r="B9" s="53">
        <v>725</v>
      </c>
      <c r="C9" s="53">
        <v>118</v>
      </c>
      <c r="D9" s="53">
        <v>33</v>
      </c>
      <c r="E9" s="54" t="str">
        <f t="shared" si="3"/>
        <v>4</v>
      </c>
      <c r="F9" s="45">
        <v>1</v>
      </c>
      <c r="G9" s="54" t="str">
        <f t="shared" si="4"/>
        <v>1</v>
      </c>
      <c r="H9" s="55">
        <v>13</v>
      </c>
      <c r="I9" s="56">
        <v>85</v>
      </c>
      <c r="J9" s="54" t="str">
        <f>LOOKUP(I9,{0,1,6,16,26,41,61,81},{"0","1","2","3","4","5","6","7"})</f>
        <v>7</v>
      </c>
      <c r="K9" s="58">
        <v>1</v>
      </c>
      <c r="L9" s="33" t="str">
        <f>LOOKUP(K9,{0,1},{"0","1"})</f>
        <v>1</v>
      </c>
      <c r="M9" s="53">
        <v>39</v>
      </c>
      <c r="N9" s="53">
        <v>23</v>
      </c>
      <c r="O9" s="54" t="str">
        <f>LOOKUP(N9,{0,1,6,16,26,41,61,81},{"0","1","2","3","4","5","6","7"})</f>
        <v>3</v>
      </c>
      <c r="P9" s="53">
        <v>49</v>
      </c>
      <c r="Q9" s="54" t="str">
        <f>LOOKUP(P9,{0,1,6,16,26,41,61,81},{"0","1","2","3","4","5","6","7"})</f>
        <v>5</v>
      </c>
      <c r="R9" s="66">
        <v>0</v>
      </c>
      <c r="S9" s="33" t="str">
        <f>LOOKUP(R9,{0,1},{"0","1"})</f>
        <v>0</v>
      </c>
      <c r="T9" s="53">
        <v>1</v>
      </c>
      <c r="U9" s="33" t="str">
        <f>LOOKUP(T9,{0,1},{"0","1"})</f>
        <v>1</v>
      </c>
      <c r="V9" s="59">
        <v>0</v>
      </c>
      <c r="W9" s="33" t="str">
        <f>LOOKUP(V9,{0,1},{"0","1"})</f>
        <v>0</v>
      </c>
      <c r="X9" s="60">
        <f t="shared" si="2"/>
        <v>22</v>
      </c>
    </row>
    <row r="10" spans="1:24" ht="15.75" customHeight="1" x14ac:dyDescent="0.25">
      <c r="A10" s="8" t="s">
        <v>13</v>
      </c>
      <c r="B10" s="53">
        <v>57</v>
      </c>
      <c r="C10" s="53">
        <v>4</v>
      </c>
      <c r="D10" s="53">
        <v>75</v>
      </c>
      <c r="E10" s="54" t="str">
        <f t="shared" si="3"/>
        <v>6</v>
      </c>
      <c r="F10" s="45">
        <v>0</v>
      </c>
      <c r="G10" s="54" t="str">
        <f t="shared" si="4"/>
        <v>0</v>
      </c>
      <c r="H10" s="55">
        <v>1</v>
      </c>
      <c r="I10" s="56">
        <v>100</v>
      </c>
      <c r="J10" s="54" t="str">
        <f>LOOKUP(I10,{0,1,6,16,26,41,61,81},{"0","1","2","3","4","5","6","7"})</f>
        <v>7</v>
      </c>
      <c r="K10" s="53">
        <v>1</v>
      </c>
      <c r="L10" s="33" t="str">
        <f>LOOKUP(K10,{0,1},{"0","1"})</f>
        <v>1</v>
      </c>
      <c r="M10" s="53">
        <v>3</v>
      </c>
      <c r="N10" s="53">
        <v>0</v>
      </c>
      <c r="O10" s="54" t="str">
        <f>LOOKUP(N10,{0,1,6,16,26,41,61,81},{"0","1","2","3","4","5","6","7"})</f>
        <v>0</v>
      </c>
      <c r="P10" s="53">
        <v>67</v>
      </c>
      <c r="Q10" s="54" t="str">
        <f>LOOKUP(P10,{0,1,6,16,26,41,61,81},{"0","1","2","3","4","5","6","7"})</f>
        <v>6</v>
      </c>
      <c r="R10" s="66">
        <v>0</v>
      </c>
      <c r="S10" s="33" t="str">
        <f>LOOKUP(R10,{0,1},{"0","1"})</f>
        <v>0</v>
      </c>
      <c r="T10" s="53">
        <v>0</v>
      </c>
      <c r="U10" s="33" t="str">
        <f>LOOKUP(T10,{0,1},{"0","1"})</f>
        <v>0</v>
      </c>
      <c r="V10" s="59">
        <v>0</v>
      </c>
      <c r="W10" s="33" t="str">
        <f>LOOKUP(V10,{0,1},{"0","1"})</f>
        <v>0</v>
      </c>
      <c r="X10" s="60">
        <f t="shared" si="2"/>
        <v>20</v>
      </c>
    </row>
    <row r="11" spans="1:24" ht="15.75" customHeight="1" x14ac:dyDescent="0.25">
      <c r="A11" s="8" t="s">
        <v>14</v>
      </c>
      <c r="B11" s="53">
        <v>48</v>
      </c>
      <c r="C11" s="53">
        <v>4</v>
      </c>
      <c r="D11" s="53">
        <v>0</v>
      </c>
      <c r="E11" s="54" t="str">
        <f t="shared" si="3"/>
        <v>0</v>
      </c>
      <c r="F11" s="45">
        <v>0</v>
      </c>
      <c r="G11" s="54" t="str">
        <f t="shared" si="4"/>
        <v>0</v>
      </c>
      <c r="H11" s="55">
        <v>0</v>
      </c>
      <c r="I11" s="56">
        <v>0</v>
      </c>
      <c r="J11" s="54" t="str">
        <f>LOOKUP(I11,{0,1,6,16,26,41,61,81},{"0","1","2","3","4","5","6","7"})</f>
        <v>0</v>
      </c>
      <c r="K11" s="53">
        <v>0</v>
      </c>
      <c r="L11" s="33" t="str">
        <f>LOOKUP(K11,{0,1},{"0","1"})</f>
        <v>0</v>
      </c>
      <c r="M11" s="53">
        <v>2</v>
      </c>
      <c r="N11" s="53">
        <v>0</v>
      </c>
      <c r="O11" s="54" t="str">
        <f>LOOKUP(N11,{0,1,6,16,26,41,61,81},{"0","1","2","3","4","5","6","7"})</f>
        <v>0</v>
      </c>
      <c r="P11" s="53">
        <v>50</v>
      </c>
      <c r="Q11" s="54" t="str">
        <f>LOOKUP(P11,{0,1,6,16,26,41,61,81},{"0","1","2","3","4","5","6","7"})</f>
        <v>5</v>
      </c>
      <c r="R11" s="66">
        <v>0</v>
      </c>
      <c r="S11" s="33" t="str">
        <f>LOOKUP(R11,{0,1},{"0","1"})</f>
        <v>0</v>
      </c>
      <c r="T11" s="53">
        <v>0</v>
      </c>
      <c r="U11" s="33" t="str">
        <f>LOOKUP(T11,{0,1},{"0","1"})</f>
        <v>0</v>
      </c>
      <c r="V11" s="59">
        <v>0</v>
      </c>
      <c r="W11" s="33" t="str">
        <f>LOOKUP(V11,{0,1},{"0","1"})</f>
        <v>0</v>
      </c>
      <c r="X11" s="60">
        <f t="shared" si="2"/>
        <v>5</v>
      </c>
    </row>
    <row r="12" spans="1:24" ht="15.75" customHeight="1" x14ac:dyDescent="0.25">
      <c r="A12" s="6" t="s">
        <v>15</v>
      </c>
      <c r="B12" s="53">
        <v>115</v>
      </c>
      <c r="C12" s="53">
        <v>3</v>
      </c>
      <c r="D12" s="53">
        <v>0</v>
      </c>
      <c r="E12" s="54" t="str">
        <f t="shared" si="3"/>
        <v>0</v>
      </c>
      <c r="F12" s="45">
        <v>0</v>
      </c>
      <c r="G12" s="54" t="str">
        <f t="shared" si="4"/>
        <v>0</v>
      </c>
      <c r="H12" s="55">
        <v>1</v>
      </c>
      <c r="I12" s="56">
        <v>100</v>
      </c>
      <c r="J12" s="54" t="str">
        <f>LOOKUP(I12,{0,1,6,16,26,41,61,81},{"0","1","2","3","4","5","6","7"})</f>
        <v>7</v>
      </c>
      <c r="K12" s="53">
        <v>1</v>
      </c>
      <c r="L12" s="33" t="str">
        <f>LOOKUP(K12,{0,1},{"0","1"})</f>
        <v>1</v>
      </c>
      <c r="M12" s="53">
        <v>4</v>
      </c>
      <c r="N12" s="53">
        <v>50</v>
      </c>
      <c r="O12" s="54" t="str">
        <f>LOOKUP(N12,{0,1,6,16,26,41,61,81},{"0","1","2","3","4","5","6","7"})</f>
        <v>5</v>
      </c>
      <c r="P12" s="53">
        <v>0</v>
      </c>
      <c r="Q12" s="54" t="str">
        <f>LOOKUP(P12,{0,1,6,16,26,41,61,81},{"0","1","2","3","4","5","6","7"})</f>
        <v>0</v>
      </c>
      <c r="R12" s="66">
        <v>0</v>
      </c>
      <c r="S12" s="33" t="str">
        <f>LOOKUP(R12,{0,1},{"0","1"})</f>
        <v>0</v>
      </c>
      <c r="T12" s="53">
        <v>0</v>
      </c>
      <c r="U12" s="33" t="str">
        <f>LOOKUP(T12,{0,1},{"0","1"})</f>
        <v>0</v>
      </c>
      <c r="V12" s="59">
        <v>0</v>
      </c>
      <c r="W12" s="33" t="str">
        <f>LOOKUP(V12,{0,1},{"0","1"})</f>
        <v>0</v>
      </c>
      <c r="X12" s="60">
        <f t="shared" si="2"/>
        <v>13</v>
      </c>
    </row>
    <row r="13" spans="1:24" ht="15.75" customHeight="1" x14ac:dyDescent="0.25">
      <c r="A13" s="8" t="s">
        <v>16</v>
      </c>
      <c r="B13" s="53">
        <v>18</v>
      </c>
      <c r="C13" s="53">
        <v>1</v>
      </c>
      <c r="D13" s="53">
        <v>0</v>
      </c>
      <c r="E13" s="54" t="str">
        <f t="shared" si="3"/>
        <v>0</v>
      </c>
      <c r="F13" s="45">
        <v>0</v>
      </c>
      <c r="G13" s="54" t="str">
        <f t="shared" si="4"/>
        <v>0</v>
      </c>
      <c r="H13" s="55">
        <v>0</v>
      </c>
      <c r="I13" s="56">
        <v>0</v>
      </c>
      <c r="J13" s="54" t="str">
        <f>LOOKUP(I13,{0,1,6,16,26,41,61,81},{"0","1","2","3","4","5","6","7"})</f>
        <v>0</v>
      </c>
      <c r="K13" s="53">
        <v>1</v>
      </c>
      <c r="L13" s="33" t="str">
        <f>LOOKUP(K13,{0,1},{"0","1"})</f>
        <v>1</v>
      </c>
      <c r="M13" s="53">
        <v>0</v>
      </c>
      <c r="N13" s="53">
        <v>0</v>
      </c>
      <c r="O13" s="54" t="str">
        <f>LOOKUP(N13,{0,1,6,16,26,41,61,81},{"0","1","2","3","4","5","6","7"})</f>
        <v>0</v>
      </c>
      <c r="P13" s="53">
        <v>0</v>
      </c>
      <c r="Q13" s="54" t="str">
        <f>LOOKUP(P13,{0,1,6,16,26,41,61,81},{"0","1","2","3","4","5","6","7"})</f>
        <v>0</v>
      </c>
      <c r="R13" s="66">
        <v>0</v>
      </c>
      <c r="S13" s="33" t="str">
        <f>LOOKUP(R13,{0,1},{"0","1"})</f>
        <v>0</v>
      </c>
      <c r="T13" s="53">
        <v>0</v>
      </c>
      <c r="U13" s="33" t="str">
        <f>LOOKUP(T13,{0,1},{"0","1"})</f>
        <v>0</v>
      </c>
      <c r="V13" s="59">
        <v>0</v>
      </c>
      <c r="W13" s="33" t="str">
        <f>LOOKUP(V13,{0,1},{"0","1"})</f>
        <v>0</v>
      </c>
      <c r="X13" s="60">
        <f t="shared" si="2"/>
        <v>1</v>
      </c>
    </row>
    <row r="14" spans="1:24" ht="15.75" customHeight="1" x14ac:dyDescent="0.25">
      <c r="A14" s="8" t="s">
        <v>17</v>
      </c>
      <c r="B14" s="53">
        <v>39</v>
      </c>
      <c r="C14" s="53">
        <v>4</v>
      </c>
      <c r="D14" s="53">
        <v>75</v>
      </c>
      <c r="E14" s="54" t="str">
        <f t="shared" si="3"/>
        <v>6</v>
      </c>
      <c r="F14" s="45">
        <v>0</v>
      </c>
      <c r="G14" s="54" t="str">
        <f t="shared" si="4"/>
        <v>0</v>
      </c>
      <c r="H14" s="55">
        <v>4</v>
      </c>
      <c r="I14" s="56">
        <v>100</v>
      </c>
      <c r="J14" s="54" t="str">
        <f>LOOKUP(I14,{0,1,6,16,26,41,61,81},{"0","1","2","3","4","5","6","7"})</f>
        <v>7</v>
      </c>
      <c r="K14" s="53">
        <v>1</v>
      </c>
      <c r="L14" s="33" t="str">
        <f>LOOKUP(K14,{0,1},{"0","1"})</f>
        <v>1</v>
      </c>
      <c r="M14" s="53">
        <v>3</v>
      </c>
      <c r="N14" s="53">
        <v>0</v>
      </c>
      <c r="O14" s="54" t="str">
        <f>LOOKUP(N14,{0,1,6,16,26,41,61,81},{"0","1","2","3","4","5","6","7"})</f>
        <v>0</v>
      </c>
      <c r="P14" s="53">
        <v>33</v>
      </c>
      <c r="Q14" s="54" t="str">
        <f>LOOKUP(P14,{0,1,6,16,26,41,61,81},{"0","1","2","3","4","5","6","7"})</f>
        <v>4</v>
      </c>
      <c r="R14" s="66">
        <v>0</v>
      </c>
      <c r="S14" s="33" t="str">
        <f>LOOKUP(R14,{0,1},{"0","1"})</f>
        <v>0</v>
      </c>
      <c r="T14" s="53">
        <v>0</v>
      </c>
      <c r="U14" s="33" t="str">
        <f>LOOKUP(T14,{0,1},{"0","1"})</f>
        <v>0</v>
      </c>
      <c r="V14" s="59">
        <v>0</v>
      </c>
      <c r="W14" s="33" t="str">
        <f>LOOKUP(V14,{0,1},{"0","1"})</f>
        <v>0</v>
      </c>
      <c r="X14" s="60">
        <f t="shared" si="2"/>
        <v>18</v>
      </c>
    </row>
    <row r="15" spans="1:24" ht="15.75" customHeight="1" x14ac:dyDescent="0.25">
      <c r="A15" s="6" t="s">
        <v>18</v>
      </c>
      <c r="B15" s="53">
        <v>432</v>
      </c>
      <c r="C15" s="65">
        <v>29</v>
      </c>
      <c r="D15" s="53">
        <v>21</v>
      </c>
      <c r="E15" s="54" t="str">
        <f t="shared" si="3"/>
        <v>3</v>
      </c>
      <c r="F15" s="45">
        <v>0</v>
      </c>
      <c r="G15" s="54" t="str">
        <f t="shared" si="4"/>
        <v>0</v>
      </c>
      <c r="H15" s="55">
        <v>4</v>
      </c>
      <c r="I15" s="56">
        <v>100</v>
      </c>
      <c r="J15" s="54" t="str">
        <f>LOOKUP(I15,{0,1,6,16,26,41,61,81},{"0","1","2","3","4","5","6","7"})</f>
        <v>7</v>
      </c>
      <c r="K15" s="53">
        <v>1</v>
      </c>
      <c r="L15" s="33" t="str">
        <f>LOOKUP(K15,{0,1},{"0","1"})</f>
        <v>1</v>
      </c>
      <c r="M15" s="53">
        <v>16</v>
      </c>
      <c r="N15" s="53">
        <v>0</v>
      </c>
      <c r="O15" s="54" t="str">
        <f>LOOKUP(N15,{0,1,6,16,26,41,61,81},{"0","1","2","3","4","5","6","7"})</f>
        <v>0</v>
      </c>
      <c r="P15" s="53">
        <v>44</v>
      </c>
      <c r="Q15" s="54" t="str">
        <f>LOOKUP(P15,{0,1,6,16,26,41,61,81},{"0","1","2","3","4","5","6","7"})</f>
        <v>5</v>
      </c>
      <c r="R15" s="66">
        <v>0</v>
      </c>
      <c r="S15" s="33" t="str">
        <f>LOOKUP(R15,{0,1},{"0","1"})</f>
        <v>0</v>
      </c>
      <c r="T15" s="53">
        <v>1</v>
      </c>
      <c r="U15" s="33" t="str">
        <f>LOOKUP(T15,{0,1},{"0","1"})</f>
        <v>1</v>
      </c>
      <c r="V15" s="59">
        <v>0</v>
      </c>
      <c r="W15" s="33" t="str">
        <f>LOOKUP(V15,{0,1},{"0","1"})</f>
        <v>0</v>
      </c>
      <c r="X15" s="60">
        <f t="shared" si="2"/>
        <v>17</v>
      </c>
    </row>
    <row r="16" spans="1:24" ht="15.75" customHeight="1" x14ac:dyDescent="0.25">
      <c r="A16" s="8" t="s">
        <v>19</v>
      </c>
      <c r="B16" s="53">
        <v>26</v>
      </c>
      <c r="C16" s="53">
        <v>1</v>
      </c>
      <c r="D16" s="53">
        <v>0</v>
      </c>
      <c r="E16" s="54" t="str">
        <f t="shared" si="3"/>
        <v>0</v>
      </c>
      <c r="F16" s="45">
        <v>0</v>
      </c>
      <c r="G16" s="54" t="str">
        <f t="shared" si="4"/>
        <v>0</v>
      </c>
      <c r="H16" s="55">
        <v>0</v>
      </c>
      <c r="I16" s="56">
        <v>0</v>
      </c>
      <c r="J16" s="54" t="str">
        <f>LOOKUP(I16,{0,1,6,16,26,41,61,81},{"0","1","2","3","4","5","6","7"})</f>
        <v>0</v>
      </c>
      <c r="K16" s="53">
        <v>1</v>
      </c>
      <c r="L16" s="33" t="str">
        <f>LOOKUP(K16,{0,1},{"0","1"})</f>
        <v>1</v>
      </c>
      <c r="M16" s="53">
        <v>1</v>
      </c>
      <c r="N16" s="53">
        <v>0</v>
      </c>
      <c r="O16" s="54" t="str">
        <f>LOOKUP(N16,{0,1,6,16,26,41,61,81},{"0","1","2","3","4","5","6","7"})</f>
        <v>0</v>
      </c>
      <c r="P16" s="53">
        <v>0</v>
      </c>
      <c r="Q16" s="54" t="str">
        <f>LOOKUP(P16,{0,1,6,16,26,41,61,81},{"0","1","2","3","4","5","6","7"})</f>
        <v>0</v>
      </c>
      <c r="R16" s="66">
        <v>0</v>
      </c>
      <c r="S16" s="33" t="str">
        <f>LOOKUP(R16,{0,1},{"0","1"})</f>
        <v>0</v>
      </c>
      <c r="T16" s="53">
        <v>0</v>
      </c>
      <c r="U16" s="33" t="str">
        <f>LOOKUP(T16,{0,1},{"0","1"})</f>
        <v>0</v>
      </c>
      <c r="V16" s="59">
        <v>0</v>
      </c>
      <c r="W16" s="33" t="str">
        <f>LOOKUP(V16,{0,1},{"0","1"})</f>
        <v>0</v>
      </c>
      <c r="X16" s="60">
        <f t="shared" si="2"/>
        <v>1</v>
      </c>
    </row>
    <row r="17" spans="1:25" ht="15.75" customHeight="1" x14ac:dyDescent="0.25">
      <c r="A17" s="8" t="s">
        <v>20</v>
      </c>
      <c r="B17" s="53">
        <v>47</v>
      </c>
      <c r="C17" s="53">
        <v>11</v>
      </c>
      <c r="D17" s="53">
        <v>0</v>
      </c>
      <c r="E17" s="54" t="str">
        <f t="shared" si="3"/>
        <v>0</v>
      </c>
      <c r="F17" s="45">
        <v>0</v>
      </c>
      <c r="G17" s="54" t="str">
        <f t="shared" si="4"/>
        <v>0</v>
      </c>
      <c r="H17" s="55">
        <v>1</v>
      </c>
      <c r="I17" s="56">
        <v>100</v>
      </c>
      <c r="J17" s="54" t="str">
        <f>LOOKUP(I17,{0,1,6,16,26,41,61,81},{"0","1","2","3","4","5","6","7"})</f>
        <v>7</v>
      </c>
      <c r="K17" s="53">
        <v>1</v>
      </c>
      <c r="L17" s="33" t="str">
        <f>LOOKUP(K17,{0,1},{"0","1"})</f>
        <v>1</v>
      </c>
      <c r="M17" s="53">
        <v>1</v>
      </c>
      <c r="N17" s="53">
        <v>0</v>
      </c>
      <c r="O17" s="54" t="str">
        <f>LOOKUP(N17,{0,1,6,16,26,41,61,81},{"0","1","2","3","4","5","6","7"})</f>
        <v>0</v>
      </c>
      <c r="P17" s="53">
        <v>0</v>
      </c>
      <c r="Q17" s="54" t="str">
        <f>LOOKUP(P17,{0,1,6,16,26,41,61,81},{"0","1","2","3","4","5","6","7"})</f>
        <v>0</v>
      </c>
      <c r="R17" s="66">
        <v>0</v>
      </c>
      <c r="S17" s="33" t="str">
        <f>LOOKUP(R17,{0,1},{"0","1"})</f>
        <v>0</v>
      </c>
      <c r="T17" s="53">
        <v>0</v>
      </c>
      <c r="U17" s="33" t="str">
        <f>LOOKUP(T17,{0,1},{"0","1"})</f>
        <v>0</v>
      </c>
      <c r="V17" s="59">
        <v>0</v>
      </c>
      <c r="W17" s="33" t="str">
        <f>LOOKUP(V17,{0,1},{"0","1"})</f>
        <v>0</v>
      </c>
      <c r="X17" s="60">
        <f t="shared" si="2"/>
        <v>8</v>
      </c>
    </row>
    <row r="18" spans="1:25" ht="15.75" customHeight="1" x14ac:dyDescent="0.25">
      <c r="A18" s="6" t="s">
        <v>21</v>
      </c>
      <c r="B18" s="53">
        <v>87</v>
      </c>
      <c r="C18" s="53">
        <v>8</v>
      </c>
      <c r="D18" s="53">
        <v>25</v>
      </c>
      <c r="E18" s="54" t="str">
        <f t="shared" si="3"/>
        <v>3</v>
      </c>
      <c r="F18" s="45">
        <v>0</v>
      </c>
      <c r="G18" s="54" t="str">
        <f t="shared" si="4"/>
        <v>0</v>
      </c>
      <c r="H18" s="55">
        <v>1</v>
      </c>
      <c r="I18" s="56">
        <v>100</v>
      </c>
      <c r="J18" s="54" t="str">
        <f>LOOKUP(I18,{0,1,6,16,26,41,61,81},{"0","1","2","3","4","5","6","7"})</f>
        <v>7</v>
      </c>
      <c r="K18" s="53">
        <v>1</v>
      </c>
      <c r="L18" s="33" t="str">
        <f>LOOKUP(K18,{0,1},{"0","1"})</f>
        <v>1</v>
      </c>
      <c r="M18" s="53">
        <v>6</v>
      </c>
      <c r="N18" s="53">
        <v>0</v>
      </c>
      <c r="O18" s="54" t="str">
        <f>LOOKUP(N18,{0,1,6,16,26,41,61,81},{"0","1","2","3","4","5","6","7"})</f>
        <v>0</v>
      </c>
      <c r="P18" s="53">
        <v>0</v>
      </c>
      <c r="Q18" s="54" t="str">
        <f>LOOKUP(P18,{0,1,6,16,26,41,61,81},{"0","1","2","3","4","5","6","7"})</f>
        <v>0</v>
      </c>
      <c r="R18" s="66">
        <v>0</v>
      </c>
      <c r="S18" s="33" t="str">
        <f>LOOKUP(R18,{0,1},{"0","1"})</f>
        <v>0</v>
      </c>
      <c r="T18" s="53">
        <v>1</v>
      </c>
      <c r="U18" s="33" t="str">
        <f>LOOKUP(T18,{0,1},{"0","1"})</f>
        <v>1</v>
      </c>
      <c r="V18" s="59">
        <v>0</v>
      </c>
      <c r="W18" s="33" t="str">
        <f>LOOKUP(V18,{0,1},{"0","1"})</f>
        <v>0</v>
      </c>
      <c r="X18" s="60">
        <f t="shared" si="2"/>
        <v>12</v>
      </c>
    </row>
    <row r="19" spans="1:25" ht="15.75" customHeight="1" x14ac:dyDescent="0.25">
      <c r="A19" s="8" t="s">
        <v>22</v>
      </c>
      <c r="B19" s="53">
        <v>85</v>
      </c>
      <c r="C19" s="53">
        <v>0</v>
      </c>
      <c r="D19" s="53">
        <v>0</v>
      </c>
      <c r="E19" s="54" t="str">
        <f t="shared" si="3"/>
        <v>0</v>
      </c>
      <c r="F19" s="45">
        <v>0</v>
      </c>
      <c r="G19" s="54" t="str">
        <f t="shared" si="4"/>
        <v>0</v>
      </c>
      <c r="H19" s="55">
        <v>1</v>
      </c>
      <c r="I19" s="56">
        <v>0</v>
      </c>
      <c r="J19" s="54" t="str">
        <f>LOOKUP(I19,{0,1,6,16,26,41,61,81},{"0","1","2","3","4","5","6","7"})</f>
        <v>0</v>
      </c>
      <c r="K19" s="53">
        <v>1</v>
      </c>
      <c r="L19" s="33" t="str">
        <f>LOOKUP(K19,{0,1},{"0","1"})</f>
        <v>1</v>
      </c>
      <c r="M19" s="53">
        <v>5</v>
      </c>
      <c r="N19" s="53">
        <v>0</v>
      </c>
      <c r="O19" s="54" t="str">
        <f>LOOKUP(N19,{0,1,6,16,26,41,61,81},{"0","1","2","3","4","5","6","7"})</f>
        <v>0</v>
      </c>
      <c r="P19" s="53">
        <v>80</v>
      </c>
      <c r="Q19" s="54" t="str">
        <f>LOOKUP(P19,{0,1,6,16,26,41,61,81},{"0","1","2","3","4","5","6","7"})</f>
        <v>6</v>
      </c>
      <c r="R19" s="66">
        <v>0</v>
      </c>
      <c r="S19" s="33" t="str">
        <f>LOOKUP(R19,{0,1},{"0","1"})</f>
        <v>0</v>
      </c>
      <c r="T19" s="53">
        <v>1</v>
      </c>
      <c r="U19" s="33" t="str">
        <f>LOOKUP(T19,{0,1},{"0","1"})</f>
        <v>1</v>
      </c>
      <c r="V19" s="59">
        <v>0</v>
      </c>
      <c r="W19" s="33" t="str">
        <f>LOOKUP(V19,{0,1},{"0","1"})</f>
        <v>0</v>
      </c>
      <c r="X19" s="60">
        <f t="shared" si="2"/>
        <v>8</v>
      </c>
    </row>
    <row r="20" spans="1:25" ht="15.75" customHeight="1" x14ac:dyDescent="0.25">
      <c r="A20" s="6" t="s">
        <v>23</v>
      </c>
      <c r="B20" s="53">
        <v>117</v>
      </c>
      <c r="C20" s="53">
        <v>3</v>
      </c>
      <c r="D20" s="53">
        <v>0</v>
      </c>
      <c r="E20" s="54" t="str">
        <f t="shared" si="3"/>
        <v>0</v>
      </c>
      <c r="F20" s="45">
        <v>0</v>
      </c>
      <c r="G20" s="54" t="str">
        <f t="shared" si="4"/>
        <v>0</v>
      </c>
      <c r="H20" s="55">
        <v>3</v>
      </c>
      <c r="I20" s="56">
        <v>67</v>
      </c>
      <c r="J20" s="54" t="str">
        <f>LOOKUP(I20,{0,1,6,16,26,41,61,81},{"0","1","2","3","4","5","6","7"})</f>
        <v>6</v>
      </c>
      <c r="K20" s="53">
        <v>1</v>
      </c>
      <c r="L20" s="33" t="str">
        <f>LOOKUP(K20,{0,1},{"0","1"})</f>
        <v>1</v>
      </c>
      <c r="M20" s="53">
        <v>3</v>
      </c>
      <c r="N20" s="53">
        <v>0</v>
      </c>
      <c r="O20" s="54" t="str">
        <f>LOOKUP(N20,{0,1,6,16,26,41,61,81},{"0","1","2","3","4","5","6","7"})</f>
        <v>0</v>
      </c>
      <c r="P20" s="53">
        <v>0</v>
      </c>
      <c r="Q20" s="54" t="str">
        <f>LOOKUP(P20,{0,1,6,16,26,41,61,81},{"0","1","2","3","4","5","6","7"})</f>
        <v>0</v>
      </c>
      <c r="R20" s="66">
        <v>0</v>
      </c>
      <c r="S20" s="33" t="str">
        <f>LOOKUP(R20,{0,1},{"0","1"})</f>
        <v>0</v>
      </c>
      <c r="T20" s="53">
        <v>1</v>
      </c>
      <c r="U20" s="33" t="str">
        <f>LOOKUP(T20,{0,1},{"0","1"})</f>
        <v>1</v>
      </c>
      <c r="V20" s="59">
        <v>0</v>
      </c>
      <c r="W20" s="33" t="str">
        <f>LOOKUP(V20,{0,1},{"0","1"})</f>
        <v>0</v>
      </c>
      <c r="X20" s="60">
        <f t="shared" si="2"/>
        <v>8</v>
      </c>
    </row>
    <row r="21" spans="1:25" ht="15.75" customHeight="1" x14ac:dyDescent="0.25">
      <c r="A21" s="6" t="s">
        <v>24</v>
      </c>
      <c r="B21" s="53">
        <v>110</v>
      </c>
      <c r="C21" s="53">
        <v>9</v>
      </c>
      <c r="D21" s="53">
        <v>22</v>
      </c>
      <c r="E21" s="54" t="str">
        <f t="shared" si="3"/>
        <v>3</v>
      </c>
      <c r="F21" s="45">
        <v>0</v>
      </c>
      <c r="G21" s="54" t="str">
        <f t="shared" si="4"/>
        <v>0</v>
      </c>
      <c r="H21" s="55">
        <v>2</v>
      </c>
      <c r="I21" s="56">
        <v>100</v>
      </c>
      <c r="J21" s="54" t="str">
        <f>LOOKUP(I21,{0,1,6,16,26,41,61,81},{"0","1","2","3","4","5","6","7"})</f>
        <v>7</v>
      </c>
      <c r="K21" s="53">
        <v>1</v>
      </c>
      <c r="L21" s="33" t="str">
        <f>LOOKUP(K21,{0,1},{"0","1"})</f>
        <v>1</v>
      </c>
      <c r="M21" s="53">
        <v>6</v>
      </c>
      <c r="N21" s="53">
        <v>0</v>
      </c>
      <c r="O21" s="54" t="str">
        <f>LOOKUP(N21,{0,1,6,16,26,41,61,81},{"0","1","2","3","4","5","6","7"})</f>
        <v>0</v>
      </c>
      <c r="P21" s="53">
        <v>0</v>
      </c>
      <c r="Q21" s="54" t="str">
        <f>LOOKUP(P21,{0,1,6,16,26,41,61,81},{"0","1","2","3","4","5","6","7"})</f>
        <v>0</v>
      </c>
      <c r="R21" s="66">
        <v>1</v>
      </c>
      <c r="S21" s="33" t="str">
        <f>LOOKUP(R21,{0,1},{"0","1"})</f>
        <v>1</v>
      </c>
      <c r="T21" s="53">
        <v>0</v>
      </c>
      <c r="U21" s="33" t="str">
        <f>LOOKUP(T21,{0,1},{"0","1"})</f>
        <v>0</v>
      </c>
      <c r="V21" s="59">
        <v>0</v>
      </c>
      <c r="W21" s="33" t="str">
        <f>LOOKUP(V21,{0,1},{"0","1"})</f>
        <v>0</v>
      </c>
      <c r="X21" s="60">
        <f t="shared" si="2"/>
        <v>12</v>
      </c>
    </row>
    <row r="22" spans="1:25" ht="32.25" customHeight="1" x14ac:dyDescent="0.25">
      <c r="A22" t="s">
        <v>33</v>
      </c>
      <c r="T22" s="9"/>
      <c r="U22" s="9"/>
      <c r="V22" s="9"/>
      <c r="W22" s="9"/>
      <c r="X22" s="9"/>
      <c r="Y22" s="9"/>
    </row>
    <row r="27" spans="1:25" x14ac:dyDescent="0.25">
      <c r="K27" s="7"/>
    </row>
  </sheetData>
  <mergeCells count="13">
    <mergeCell ref="R2:S3"/>
    <mergeCell ref="T2:U3"/>
    <mergeCell ref="V2:W3"/>
    <mergeCell ref="M3:Q3"/>
    <mergeCell ref="A2:A4"/>
    <mergeCell ref="B2:B4"/>
    <mergeCell ref="C2:G2"/>
    <mergeCell ref="M2:Q2"/>
    <mergeCell ref="C3:E3"/>
    <mergeCell ref="F3:G3"/>
    <mergeCell ref="H2:J2"/>
    <mergeCell ref="H3:J3"/>
    <mergeCell ref="K2:L3"/>
  </mergeCells>
  <conditionalFormatting sqref="F4">
    <cfRule type="notContainsBlanks" dxfId="0" priority="1">
      <formula>LEN(TRIM(F4))&gt;0</formula>
    </cfRule>
  </conditionalFormatting>
  <printOptions horizontalCentered="1" gridLines="1"/>
  <pageMargins left="0.7" right="0.7" top="0.75" bottom="0.75" header="0" footer="0"/>
  <pageSetup paperSize="9" scale="52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fitToPage="1"/>
  </sheetPr>
  <dimension ref="A1:G19"/>
  <sheetViews>
    <sheetView workbookViewId="0">
      <selection activeCell="J18" sqref="J18"/>
    </sheetView>
  </sheetViews>
  <sheetFormatPr defaultColWidth="17.28515625" defaultRowHeight="15" customHeight="1" x14ac:dyDescent="0.25"/>
  <cols>
    <col min="1" max="1" width="47" customWidth="1"/>
    <col min="2" max="2" width="14.28515625" customWidth="1"/>
    <col min="3" max="3" width="18.140625" customWidth="1"/>
    <col min="4" max="13" width="7.5703125" customWidth="1"/>
    <col min="14" max="26" width="15.140625" customWidth="1"/>
  </cols>
  <sheetData>
    <row r="1" spans="1:7" ht="15.75" x14ac:dyDescent="0.25">
      <c r="A1" s="117" t="s">
        <v>34</v>
      </c>
      <c r="B1" s="118"/>
      <c r="C1" s="119"/>
    </row>
    <row r="2" spans="1:7" ht="15.75" customHeight="1" x14ac:dyDescent="0.25">
      <c r="A2" s="32" t="s">
        <v>0</v>
      </c>
      <c r="B2" s="32" t="s">
        <v>35</v>
      </c>
      <c r="C2" s="32" t="s">
        <v>36</v>
      </c>
      <c r="G2" s="11"/>
    </row>
    <row r="3" spans="1:7" ht="15.75" customHeight="1" x14ac:dyDescent="0.25">
      <c r="A3" s="38" t="s">
        <v>8</v>
      </c>
      <c r="B3" s="40">
        <f>Кадры!AZ4+'Мониторинг участия'!X5</f>
        <v>71</v>
      </c>
      <c r="C3" s="40">
        <f t="shared" ref="C3:C19" si="0">RANK(B3,$B$3:$B$19)</f>
        <v>1</v>
      </c>
      <c r="G3" s="11"/>
    </row>
    <row r="4" spans="1:7" ht="15.75" customHeight="1" x14ac:dyDescent="0.25">
      <c r="A4" s="39" t="s">
        <v>9</v>
      </c>
      <c r="B4" s="28">
        <f>Кадры!AZ5+'Мониторинг участия'!X6</f>
        <v>38</v>
      </c>
      <c r="C4" s="28">
        <f t="shared" si="0"/>
        <v>7</v>
      </c>
      <c r="G4" s="11"/>
    </row>
    <row r="5" spans="1:7" ht="15.75" customHeight="1" x14ac:dyDescent="0.25">
      <c r="A5" s="39" t="s">
        <v>10</v>
      </c>
      <c r="B5" s="28">
        <f>Кадры!AZ6+'Мониторинг участия'!X7</f>
        <v>23</v>
      </c>
      <c r="C5" s="28">
        <f t="shared" si="0"/>
        <v>15</v>
      </c>
      <c r="G5" s="11"/>
    </row>
    <row r="6" spans="1:7" ht="15.75" customHeight="1" x14ac:dyDescent="0.25">
      <c r="A6" s="39" t="s">
        <v>11</v>
      </c>
      <c r="B6" s="28">
        <f>Кадры!AZ7+'Мониторинг участия'!X8</f>
        <v>27</v>
      </c>
      <c r="C6" s="28">
        <f t="shared" si="0"/>
        <v>14</v>
      </c>
      <c r="G6" s="11"/>
    </row>
    <row r="7" spans="1:7" ht="15.75" customHeight="1" x14ac:dyDescent="0.25">
      <c r="A7" s="38" t="s">
        <v>12</v>
      </c>
      <c r="B7" s="40">
        <f>Кадры!AZ8+'Мониторинг участия'!X9</f>
        <v>70</v>
      </c>
      <c r="C7" s="40">
        <f t="shared" si="0"/>
        <v>2</v>
      </c>
      <c r="G7" s="11"/>
    </row>
    <row r="8" spans="1:7" ht="15.75" customHeight="1" x14ac:dyDescent="0.25">
      <c r="A8" s="39" t="s">
        <v>13</v>
      </c>
      <c r="B8" s="120">
        <f>Кадры!AZ9+'Мониторинг участия'!X10</f>
        <v>46</v>
      </c>
      <c r="C8" s="28">
        <f t="shared" si="0"/>
        <v>5</v>
      </c>
      <c r="G8" s="11"/>
    </row>
    <row r="9" spans="1:7" ht="15.75" customHeight="1" x14ac:dyDescent="0.25">
      <c r="A9" s="39" t="s">
        <v>14</v>
      </c>
      <c r="B9" s="120">
        <f>Кадры!AZ10+'Мониторинг участия'!X11</f>
        <v>33</v>
      </c>
      <c r="C9" s="28">
        <f t="shared" si="0"/>
        <v>10</v>
      </c>
      <c r="G9" s="11"/>
    </row>
    <row r="10" spans="1:7" ht="15.75" customHeight="1" x14ac:dyDescent="0.25">
      <c r="A10" s="38" t="s">
        <v>15</v>
      </c>
      <c r="B10" s="28">
        <f>Кадры!AZ11+'Мониторинг участия'!X12</f>
        <v>37</v>
      </c>
      <c r="C10" s="28">
        <f t="shared" si="0"/>
        <v>8</v>
      </c>
      <c r="G10" s="11"/>
    </row>
    <row r="11" spans="1:7" ht="15.75" customHeight="1" x14ac:dyDescent="0.25">
      <c r="A11" s="39" t="s">
        <v>16</v>
      </c>
      <c r="B11" s="28">
        <f>Кадры!AZ12+'Мониторинг участия'!X13</f>
        <v>23</v>
      </c>
      <c r="C11" s="28">
        <f t="shared" si="0"/>
        <v>15</v>
      </c>
      <c r="G11" s="11"/>
    </row>
    <row r="12" spans="1:7" ht="15.75" customHeight="1" x14ac:dyDescent="0.25">
      <c r="A12" s="39" t="s">
        <v>17</v>
      </c>
      <c r="B12" s="120">
        <f>Кадры!AZ13+'Мониторинг участия'!X14</f>
        <v>57</v>
      </c>
      <c r="C12" s="28">
        <f t="shared" si="0"/>
        <v>4</v>
      </c>
      <c r="G12" s="11"/>
    </row>
    <row r="13" spans="1:7" ht="15.75" customHeight="1" x14ac:dyDescent="0.25">
      <c r="A13" s="38" t="s">
        <v>18</v>
      </c>
      <c r="B13" s="40">
        <f>Кадры!AZ14+'Мониторинг участия'!X15</f>
        <v>65</v>
      </c>
      <c r="C13" s="121">
        <f t="shared" si="0"/>
        <v>3</v>
      </c>
      <c r="G13" s="11"/>
    </row>
    <row r="14" spans="1:7" ht="15.75" customHeight="1" x14ac:dyDescent="0.25">
      <c r="A14" s="39" t="s">
        <v>19</v>
      </c>
      <c r="B14" s="28">
        <f>Кадры!AZ15+'Мониторинг участия'!X16</f>
        <v>13</v>
      </c>
      <c r="C14" s="28">
        <f t="shared" si="0"/>
        <v>17</v>
      </c>
      <c r="G14" s="11"/>
    </row>
    <row r="15" spans="1:7" ht="15.75" customHeight="1" x14ac:dyDescent="0.25">
      <c r="A15" s="39" t="s">
        <v>20</v>
      </c>
      <c r="B15" s="28">
        <f>Кадры!AZ16+'Мониторинг участия'!X17</f>
        <v>30</v>
      </c>
      <c r="C15" s="28">
        <f t="shared" si="0"/>
        <v>12</v>
      </c>
      <c r="G15" s="11"/>
    </row>
    <row r="16" spans="1:7" ht="15.75" customHeight="1" x14ac:dyDescent="0.25">
      <c r="A16" s="38" t="s">
        <v>21</v>
      </c>
      <c r="B16" s="28">
        <f>Кадры!AZ17+'Мониторинг участия'!X18</f>
        <v>37</v>
      </c>
      <c r="C16" s="28">
        <f t="shared" si="0"/>
        <v>8</v>
      </c>
      <c r="G16" s="11"/>
    </row>
    <row r="17" spans="1:7" ht="15.75" customHeight="1" x14ac:dyDescent="0.25">
      <c r="A17" s="39" t="s">
        <v>22</v>
      </c>
      <c r="B17" s="28">
        <f>Кадры!AZ18+'Мониторинг участия'!X19</f>
        <v>29</v>
      </c>
      <c r="C17" s="28">
        <f t="shared" si="0"/>
        <v>13</v>
      </c>
      <c r="G17" s="11"/>
    </row>
    <row r="18" spans="1:7" ht="15.75" customHeight="1" x14ac:dyDescent="0.25">
      <c r="A18" s="38" t="s">
        <v>23</v>
      </c>
      <c r="B18" s="28">
        <f>Кадры!AZ19+'Мониторинг участия'!X20</f>
        <v>31</v>
      </c>
      <c r="C18" s="28">
        <f t="shared" si="0"/>
        <v>11</v>
      </c>
      <c r="G18" s="11"/>
    </row>
    <row r="19" spans="1:7" ht="15.75" customHeight="1" x14ac:dyDescent="0.25">
      <c r="A19" s="38" t="s">
        <v>24</v>
      </c>
      <c r="B19" s="28">
        <f>Кадры!AZ20+'Мониторинг участия'!X21</f>
        <v>41</v>
      </c>
      <c r="C19" s="28">
        <f t="shared" si="0"/>
        <v>6</v>
      </c>
      <c r="G19" s="12"/>
    </row>
  </sheetData>
  <mergeCells count="1">
    <mergeCell ref="A1:C1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Кадры</vt:lpstr>
      <vt:lpstr>Мониторинг участия</vt:lpstr>
      <vt:lpstr>РЕЙТИНГ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Жигульская</cp:lastModifiedBy>
  <cp:lastPrinted>2023-06-20T00:28:35Z</cp:lastPrinted>
  <dcterms:modified xsi:type="dcterms:W3CDTF">2024-08-08T23:37:19Z</dcterms:modified>
</cp:coreProperties>
</file>